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Příprava území" sheetId="2" r:id="rId2"/>
    <sheet name="SO03.01 - Infocentrum, če..." sheetId="3" r:id="rId3"/>
    <sheet name="SO03.02 - Zdravotně techn..." sheetId="4" r:id="rId4"/>
    <sheet name="SO03.03 - Vytápění" sheetId="5" r:id="rId5"/>
    <sheet name="SO03.04 - Vzduchotechnika" sheetId="6" r:id="rId6"/>
    <sheet name="SO03.05 - Elektroinstalac..." sheetId="7" r:id="rId7"/>
    <sheet name="SO04 - Zastřešení" sheetId="8" r:id="rId8"/>
    <sheet name="SO05 - Komunikace a parko..." sheetId="9" r:id="rId9"/>
    <sheet name="SO06 - Nástupní a pochozí..." sheetId="10" r:id="rId10"/>
    <sheet name="SO07 - Kanalizační přípojky" sheetId="11" r:id="rId11"/>
    <sheet name="SO08 - Vodovodní přípojky" sheetId="12" r:id="rId12"/>
    <sheet name="SO10 - Veřejné osvětlení,..." sheetId="13" r:id="rId13"/>
    <sheet name="SO11 - Sadové úpravy" sheetId="14" r:id="rId14"/>
    <sheet name="SO12 - Mobiliář" sheetId="15" r:id="rId15"/>
    <sheet name="VRN - VRN a ON" sheetId="16" r:id="rId16"/>
    <sheet name="Pokyny pro vyplnění" sheetId="17" r:id="rId17"/>
  </sheets>
  <definedNames>
    <definedName name="_xlnm.Print_Area" localSheetId="0">'Rekapitulace stavby'!$D$4:$AO$36,'Rekapitulace stavby'!$C$42:$AQ$71</definedName>
    <definedName name="_xlnm._FilterDatabase" localSheetId="1" hidden="1">'SO01 - Příprava území'!$C$84:$K$222</definedName>
    <definedName name="_xlnm.Print_Area" localSheetId="1">'SO01 - Příprava území'!$C$4:$J$39,'SO01 - Příprava území'!$C$45:$J$66,'SO01 - Příprava území'!$C$72:$K$222</definedName>
    <definedName name="_xlnm._FilterDatabase" localSheetId="2" hidden="1">'SO03.01 - Infocentrum, če...'!$C$109:$K$798</definedName>
    <definedName name="_xlnm.Print_Area" localSheetId="2">'SO03.01 - Infocentrum, če...'!$C$4:$J$41,'SO03.01 - Infocentrum, če...'!$C$47:$J$89,'SO03.01 - Infocentrum, če...'!$C$95:$K$798</definedName>
    <definedName name="_xlnm._FilterDatabase" localSheetId="3" hidden="1">'SO03.02 - Zdravotně techn...'!$C$92:$K$257</definedName>
    <definedName name="_xlnm.Print_Area" localSheetId="3">'SO03.02 - Zdravotně techn...'!$C$4:$J$41,'SO03.02 - Zdravotně techn...'!$C$47:$J$72,'SO03.02 - Zdravotně techn...'!$C$78:$K$257</definedName>
    <definedName name="_xlnm._FilterDatabase" localSheetId="4" hidden="1">'SO03.03 - Vytápění'!$C$93:$K$209</definedName>
    <definedName name="_xlnm.Print_Area" localSheetId="4">'SO03.03 - Vytápění'!$C$4:$J$41,'SO03.03 - Vytápění'!$C$47:$J$73,'SO03.03 - Vytápění'!$C$79:$K$209</definedName>
    <definedName name="_xlnm._FilterDatabase" localSheetId="5" hidden="1">'SO03.04 - Vzduchotechnika'!$C$90:$K$133</definedName>
    <definedName name="_xlnm.Print_Area" localSheetId="5">'SO03.04 - Vzduchotechnika'!$C$4:$J$41,'SO03.04 - Vzduchotechnika'!$C$47:$J$70,'SO03.04 - Vzduchotechnika'!$C$76:$K$133</definedName>
    <definedName name="_xlnm._FilterDatabase" localSheetId="6" hidden="1">'SO03.05 - Elektroinstalac...'!$C$104:$K$306</definedName>
    <definedName name="_xlnm.Print_Area" localSheetId="6">'SO03.05 - Elektroinstalac...'!$C$4:$J$41,'SO03.05 - Elektroinstalac...'!$C$47:$J$84,'SO03.05 - Elektroinstalac...'!$C$90:$K$306</definedName>
    <definedName name="_xlnm._FilterDatabase" localSheetId="7" hidden="1">'SO04 - Zastřešení'!$C$86:$K$289</definedName>
    <definedName name="_xlnm.Print_Area" localSheetId="7">'SO04 - Zastřešení'!$C$4:$J$39,'SO04 - Zastřešení'!$C$45:$J$68,'SO04 - Zastřešení'!$C$74:$K$289</definedName>
    <definedName name="_xlnm._FilterDatabase" localSheetId="8" hidden="1">'SO05 - Komunikace a parko...'!$C$85:$K$392</definedName>
    <definedName name="_xlnm.Print_Area" localSheetId="8">'SO05 - Komunikace a parko...'!$C$4:$J$39,'SO05 - Komunikace a parko...'!$C$45:$J$67,'SO05 - Komunikace a parko...'!$C$73:$K$392</definedName>
    <definedName name="_xlnm._FilterDatabase" localSheetId="9" hidden="1">'SO06 - Nástupní a pochozí...'!$C$83:$K$245</definedName>
    <definedName name="_xlnm.Print_Area" localSheetId="9">'SO06 - Nástupní a pochozí...'!$C$4:$J$39,'SO06 - Nástupní a pochozí...'!$C$45:$J$65,'SO06 - Nástupní a pochozí...'!$C$71:$K$245</definedName>
    <definedName name="_xlnm._FilterDatabase" localSheetId="10" hidden="1">'SO07 - Kanalizační přípojky'!$C$86:$K$501</definedName>
    <definedName name="_xlnm.Print_Area" localSheetId="10">'SO07 - Kanalizační přípojky'!$C$4:$J$39,'SO07 - Kanalizační přípojky'!$C$45:$J$68,'SO07 - Kanalizační přípojky'!$C$74:$K$501</definedName>
    <definedName name="_xlnm._FilterDatabase" localSheetId="11" hidden="1">'SO08 - Vodovodní přípojky'!$C$83:$K$268</definedName>
    <definedName name="_xlnm.Print_Area" localSheetId="11">'SO08 - Vodovodní přípojky'!$C$4:$J$39,'SO08 - Vodovodní přípojky'!$C$45:$J$65,'SO08 - Vodovodní přípojky'!$C$71:$K$268</definedName>
    <definedName name="_xlnm._FilterDatabase" localSheetId="12" hidden="1">'SO10 - Veřejné osvětlení,...'!$C$80:$K$133</definedName>
    <definedName name="_xlnm.Print_Area" localSheetId="12">'SO10 - Veřejné osvětlení,...'!$C$4:$J$39,'SO10 - Veřejné osvětlení,...'!$C$45:$J$62,'SO10 - Veřejné osvětlení,...'!$C$68:$K$133</definedName>
    <definedName name="_xlnm._FilterDatabase" localSheetId="13" hidden="1">'SO11 - Sadové úpravy'!$C$92:$K$252</definedName>
    <definedName name="_xlnm.Print_Area" localSheetId="13">'SO11 - Sadové úpravy'!$C$4:$J$39,'SO11 - Sadové úpravy'!$C$45:$J$74,'SO11 - Sadové úpravy'!$C$80:$K$252</definedName>
    <definedName name="_xlnm._FilterDatabase" localSheetId="14" hidden="1">'SO12 - Mobiliář'!$C$79:$K$159</definedName>
    <definedName name="_xlnm.Print_Area" localSheetId="14">'SO12 - Mobiliář'!$C$4:$J$39,'SO12 - Mobiliář'!$C$45:$J$61,'SO12 - Mobiliář'!$C$67:$K$159</definedName>
    <definedName name="_xlnm._FilterDatabase" localSheetId="15" hidden="1">'VRN - VRN a ON'!$C$80:$K$117</definedName>
    <definedName name="_xlnm.Print_Area" localSheetId="15">'VRN - VRN a ON'!$C$4:$J$39,'VRN - VRN a ON'!$C$45:$J$62,'VRN - VRN a ON'!$C$68:$K$117</definedName>
    <definedName name="_xlnm.Print_Area" localSheetId="16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'SO01 - Příprava území'!$84:$84</definedName>
    <definedName name="_xlnm.Print_Titles" localSheetId="3">'SO03.02 - Zdravotně techn...'!$92:$92</definedName>
    <definedName name="_xlnm.Print_Titles" localSheetId="4">'SO03.03 - Vytápění'!$93:$93</definedName>
    <definedName name="_xlnm.Print_Titles" localSheetId="5">'SO03.04 - Vzduchotechnika'!$90:$90</definedName>
    <definedName name="_xlnm.Print_Titles" localSheetId="6">'SO03.05 - Elektroinstalac...'!$104:$104</definedName>
    <definedName name="_xlnm.Print_Titles" localSheetId="7">'SO04 - Zastřešení'!$86:$86</definedName>
    <definedName name="_xlnm.Print_Titles" localSheetId="8">'SO05 - Komunikace a parko...'!$85:$85</definedName>
    <definedName name="_xlnm.Print_Titles" localSheetId="9">'SO06 - Nástupní a pochozí...'!$83:$83</definedName>
    <definedName name="_xlnm.Print_Titles" localSheetId="10">'SO07 - Kanalizační přípojky'!$86:$86</definedName>
    <definedName name="_xlnm.Print_Titles" localSheetId="11">'SO08 - Vodovodní přípojky'!$83:$83</definedName>
    <definedName name="_xlnm.Print_Titles" localSheetId="13">'SO11 - Sadové úpravy'!$92:$92</definedName>
    <definedName name="_xlnm.Print_Titles" localSheetId="14">'SO12 - Mobiliář'!$79:$79</definedName>
    <definedName name="_xlnm.Print_Titles" localSheetId="15">'VRN - VRN a ON'!$80:$80</definedName>
  </definedNames>
  <calcPr fullCalcOnLoad="1"/>
</workbook>
</file>

<file path=xl/sharedStrings.xml><?xml version="1.0" encoding="utf-8"?>
<sst xmlns="http://schemas.openxmlformats.org/spreadsheetml/2006/main" count="34322" uniqueCount="4053">
  <si>
    <t>Export Komplet</t>
  </si>
  <si>
    <t>VZ</t>
  </si>
  <si>
    <t>2.0</t>
  </si>
  <si>
    <t>ZAMOK</t>
  </si>
  <si>
    <t>False</t>
  </si>
  <si>
    <t>{5a4020c3-3cda-4f91-9a7e-bc50ab336299}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</si>
  <si>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</si>
  <si>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</si>
  <si>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</si>
  <si>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</si>
  <si>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</si>
  <si>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</si>
  <si>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</si>
  <si>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</si>
  <si>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</si>
  <si>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</si>
  <si>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</si>
  <si>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Dopravní terminál v Jablunkově</t>
  </si>
  <si>
    <t>KSO:</t>
  </si>
  <si>
    <t>801 61 15</t>
  </si>
  <si>
    <t>CC-CZ:</t>
  </si>
  <si>
    <t/>
  </si>
  <si>
    <t>Místo:</t>
  </si>
  <si>
    <t>Obec Jablunkov</t>
  </si>
  <si>
    <t>Datum:</t>
  </si>
  <si>
    <t>26. 4. 2019</t>
  </si>
  <si>
    <t>Zadavatel:</t>
  </si>
  <si>
    <t>IČ:</t>
  </si>
  <si>
    <t>00296759</t>
  </si>
  <si>
    <t>Město Jablunkov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</si>
  <si>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</si>
  <si>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</si>
  <si>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</si>
  <si>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</si>
  <si>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</si>
  <si>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</si>
  <si>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</si>
  <si>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</si>
  <si>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</si>
  <si>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</si>
  <si>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</si>
  <si>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</si>
  <si>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</si>
  <si>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</si>
  <si>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</si>
  <si>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</si>
  <si>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</si>
  <si>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</si>
  <si>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</si>
  <si>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</si>
  <si>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</si>
  <si>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</si>
  <si>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</si>
  <si>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</si>
  <si>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</si>
  <si>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</si>
  <si>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</si>
  <si>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</si>
  <si>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</si>
  <si>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</si>
  <si>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</si>
  <si>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</si>
  <si>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</si>
  <si>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</si>
  <si>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</si>
  <si>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</si>
  <si>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</si>
  <si>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</si>
  <si>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</si>
  <si>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</si>
  <si>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</si>
  <si>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</si>
  <si>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</si>
  <si>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</si>
  <si>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</si>
  <si>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</si>
  <si>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</si>
  <si>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</si>
  <si>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</si>
  <si>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Příprava území</t>
  </si>
  <si>
    <t>STA</t>
  </si>
  <si>
    <t>1</t>
  </si>
  <si>
    <t>{aa6d7c01-9c87-4175-b455-f9abc9b2ad3d}</t>
  </si>
  <si>
    <t>823 29 73</t>
  </si>
  <si>
    <t>2</t>
  </si>
  <si>
    <t>SO03</t>
  </si>
  <si>
    <t>Infocentrum, čekárna</t>
  </si>
  <si>
    <t>{03bec39f-da97-4e27-8a8f-5db5db2b7e82}</t>
  </si>
  <si>
    <t>SO03.01</t>
  </si>
  <si>
    <t>Infocentrum, čekárna - stavební část</t>
  </si>
  <si>
    <t>Soupis</t>
  </si>
  <si>
    <t>{46a9560c-5411-4683-a7bf-2d81f3fea14e}</t>
  </si>
  <si>
    <t>SO03.02</t>
  </si>
  <si>
    <t>Zdravotně technické instalace</t>
  </si>
  <si>
    <t>{0f8845e7-2314-4998-85fd-269ef8a01944}</t>
  </si>
  <si>
    <t>SO03.03</t>
  </si>
  <si>
    <t>Vytápění</t>
  </si>
  <si>
    <t>{3119b990-e838-45af-b1a7-0bc6607e831a}</t>
  </si>
  <si>
    <t>SO03.04</t>
  </si>
  <si>
    <t>Vzduchotechnika</t>
  </si>
  <si>
    <t>{804bdf5b-c0a8-4ad8-9bbd-62725b310df3}</t>
  </si>
  <si>
    <t>SO03.05</t>
  </si>
  <si>
    <t>Elektroinstalace SO03, SO04</t>
  </si>
  <si>
    <t>{540e010a-7739-4331-b087-a9928281890c}</t>
  </si>
  <si>
    <t>SO04</t>
  </si>
  <si>
    <t>Zastřešení</t>
  </si>
  <si>
    <t>{4208f97c-b2d6-456e-9ebe-e23fe4de9658}</t>
  </si>
  <si>
    <t>SO05</t>
  </si>
  <si>
    <t>Komunikace a parkoviště</t>
  </si>
  <si>
    <t>{e4630490-ca4e-45df-9bcd-905984582c9f}</t>
  </si>
  <si>
    <t>822 54 75</t>
  </si>
  <si>
    <t>SO06</t>
  </si>
  <si>
    <t>Nástupní a pochozí plochy</t>
  </si>
  <si>
    <t>{e5afbf42-4bb0-425b-afe8-ac96e724fc28}</t>
  </si>
  <si>
    <t>822 54 35</t>
  </si>
  <si>
    <t>SO07</t>
  </si>
  <si>
    <t>Kanalizační přípojky</t>
  </si>
  <si>
    <t>{d4243802-64a1-4c5d-a957-1cfd74ef6c8b}</t>
  </si>
  <si>
    <t>827 29 11</t>
  </si>
  <si>
    <t>SO08</t>
  </si>
  <si>
    <t>Vodovodní přípojky</t>
  </si>
  <si>
    <t>{09f6be34-06f0-490a-b52e-204351c83cb7}</t>
  </si>
  <si>
    <t>827 19 11</t>
  </si>
  <si>
    <t>SO10</t>
  </si>
  <si>
    <t>Veřejné osvětlení, osvětlení přechodu</t>
  </si>
  <si>
    <t>{024f6e07-d1ed-46d9-a0a1-efd4b8878e85}</t>
  </si>
  <si>
    <t>SO11</t>
  </si>
  <si>
    <t>Sadové úpravy</t>
  </si>
  <si>
    <t>{fe8fdb3d-ce72-4c87-936f-963f4e1bb5eb}</t>
  </si>
  <si>
    <t>SO12</t>
  </si>
  <si>
    <t>Mobiliář</t>
  </si>
  <si>
    <t>{bcae237f-6aac-46bb-b5c7-db3a8228de44}</t>
  </si>
  <si>
    <t>VRN</t>
  </si>
  <si>
    <t>VRN a ON</t>
  </si>
  <si>
    <t>{953596c4-3bd4-4368-afac-23f3a65fba2d}</t>
  </si>
  <si>
    <t>KRYCÍ LIST SOUPISU PRACÍ</t>
  </si>
  <si>
    <t>Objekt:</t>
  </si>
  <si>
    <t>SO01 - Příprava území</t>
  </si>
  <si>
    <t>REKAPITULACE ČLENĚNÍ SOUPISU PRACÍ</t>
  </si>
  <si>
    <t>Kód dílu - Popis</t>
  </si>
  <si>
    <t>Cena celkem [CZK]</t>
  </si>
  <si>
    <t>-1</t>
  </si>
  <si>
    <t>1 - Zemní práce</t>
  </si>
  <si>
    <t>8 - Trubní vedení</t>
  </si>
  <si>
    <t>91 - Doplňující práce na komunikaci</t>
  </si>
  <si>
    <t>96 - Bourání konstrukcí</t>
  </si>
  <si>
    <t>97 - Prorážení otvorů</t>
  </si>
  <si>
    <t>D96 - Přesuny suti a vybouraných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</si>
  <si>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</si>
  <si>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</si>
  <si>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</si>
  <si>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</si>
  <si>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</si>
  <si>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</si>
  <si>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</si>
  <si>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</si>
  <si>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</si>
  <si>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</si>
  <si>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</si>
  <si>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</si>
  <si>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</si>
  <si>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</si>
  <si>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</si>
  <si>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</si>
  <si>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113106231R00</t>
  </si>
  <si>
    <t>Rozebrání dlažeb, panelů vozovek a ploch s jakoukoliv výplní spár , v jakékoliv ploše, ze zámkové dlažky, kladených do lože z kameniva</t>
  </si>
  <si>
    <t>m2</t>
  </si>
  <si>
    <t>RTS 17/I</t>
  </si>
  <si>
    <t>4</t>
  </si>
  <si>
    <t>P</t>
  </si>
  <si>
    <t>Poznámka k položce:
 s přemístěním hmot na skládku na vzdálenost do 3 m nebo s naložením na dopravní prostředek</t>
  </si>
  <si>
    <t>VV</t>
  </si>
  <si>
    <t xml:space="preserve">"CR4/D/011;CR4/D/012 : </t>
  </si>
  <si>
    <t xml:space="preserve">88"dlážděné chodníkové plochy : </t>
  </si>
  <si>
    <t>113107320R00</t>
  </si>
  <si>
    <t>Odstranění podkladů nebo krytů z kameniva těženého, v ploše jednotlivě do 50 m2, tloušťka vrstvy 200 mm</t>
  </si>
  <si>
    <t xml:space="preserve">88"pod dlážděnou plochou : </t>
  </si>
  <si>
    <t>3</t>
  </si>
  <si>
    <t>113108405R00</t>
  </si>
  <si>
    <t>Odstranění podkladů nebo krytů živičných, v ploše jednotlivě nad 50 m2, tloušťka vrstvy 50 mm</t>
  </si>
  <si>
    <t>6</t>
  </si>
  <si>
    <t>864"plochy nástupišť a příst.plochy nádraží :</t>
  </si>
  <si>
    <t>113108415R00</t>
  </si>
  <si>
    <t>Odstranění podkladů nebo krytů živičných, v ploše jednotlivě nad 50 m2, tloušťka vrstvy 150 mm</t>
  </si>
  <si>
    <t>8</t>
  </si>
  <si>
    <t>3780"asfaltové plochy nádraží :</t>
  </si>
  <si>
    <t>5</t>
  </si>
  <si>
    <t>113109410R00</t>
  </si>
  <si>
    <t>Odstranění podkladů nebo krytů z betonu prostého, v ploše jednotlivě nad 50 m2, tloušťka vrstvy 100 mm</t>
  </si>
  <si>
    <t>10</t>
  </si>
  <si>
    <t>864"plocha litý asfalt :</t>
  </si>
  <si>
    <t>113109420R00</t>
  </si>
  <si>
    <t>Odstranění podkladů nebo krytů z betonu prostého, v ploše jednotlivě nad 50 m2, tloušťka vrstvy 200 mm</t>
  </si>
  <si>
    <t>12</t>
  </si>
  <si>
    <t xml:space="preserve">3780"plocha saf.vozovky nádraží : </t>
  </si>
  <si>
    <t>7</t>
  </si>
  <si>
    <t>113151114R00</t>
  </si>
  <si>
    <t>Odstranění podkladu, krytu frézováním povrch živičný, plochy do 500 m2 na jednom objektu nebo při provádění pruhu šířky do 750 mm, tloušťky 50 mm</t>
  </si>
  <si>
    <t>14</t>
  </si>
  <si>
    <t>Poznámka k položce:
s naložením na dopravní prostředek, očištění povrchu od frézované plochy, opotřebování frézovacích nástrojů (nožů, upínacích kroužků, držáků) nutné ruční odstranění (vybourání) živičného krytu kolem překážek,</t>
  </si>
  <si>
    <t>660"plocha příjezdu na autobusové nádraží :</t>
  </si>
  <si>
    <t>113201111R00</t>
  </si>
  <si>
    <t>Vytrhání obrub chodníkových ležatých</t>
  </si>
  <si>
    <t>m</t>
  </si>
  <si>
    <t>16</t>
  </si>
  <si>
    <t>Poznámka k položce:
s vybouráním lože, s přemístěním hmot na skládku na vzdálenost do 3 m nebo naložením na dopravní prostředek</t>
  </si>
  <si>
    <t xml:space="preserve">506"kamenné obrubníky : </t>
  </si>
  <si>
    <t xml:space="preserve">168"betonové obrubníky : </t>
  </si>
  <si>
    <t>Součet</t>
  </si>
  <si>
    <t>9</t>
  </si>
  <si>
    <t>113203111R00</t>
  </si>
  <si>
    <t>Vytrhání obrub z dlažebních kostek</t>
  </si>
  <si>
    <t>18</t>
  </si>
  <si>
    <t xml:space="preserve">506*2"dvouřádek u obrubníku : </t>
  </si>
  <si>
    <t xml:space="preserve">70*2"dvouřádek u žlabu : </t>
  </si>
  <si>
    <t>122202202R00</t>
  </si>
  <si>
    <t>Odkopávky a prokopávky pro silnice v hornině 3 přes 100 do 1 000 m3</t>
  </si>
  <si>
    <t>m3</t>
  </si>
  <si>
    <t>20</t>
  </si>
  <si>
    <t>Poznámka k položce:
s přemístěním výkopku v příčných profilech na vzdálenost do 15 m nebo s naložením na dopravní prostředek</t>
  </si>
  <si>
    <t xml:space="preserve">108"výkopy pro pláň vozovky : </t>
  </si>
  <si>
    <t>11</t>
  </si>
  <si>
    <t>162301101R00</t>
  </si>
  <si>
    <t>Vodorovné přemístění výkopku z horniny 1 až 4, na vzdálenost přes 50 do 500 m</t>
  </si>
  <si>
    <t>22</t>
  </si>
  <si>
    <t>Poznámka k položce:
po suchu, bez ohledu na druh dopravního prostředku, bez naložení výkopku, avšak se složením bez rozhrnutí</t>
  </si>
  <si>
    <t>108"přemístění na mezideponii pro použití v objektu SO 03 :</t>
  </si>
  <si>
    <t>171201201R00</t>
  </si>
  <si>
    <t>Uložení sypaniny na dočasnou skládku tak, že na 1 m2 plochy připadá přes 2 m3 výkopku nebo ornice</t>
  </si>
  <si>
    <t>24</t>
  </si>
  <si>
    <t xml:space="preserve">108"materiál použitelné pro následné uložení do podkladních vrstev : </t>
  </si>
  <si>
    <t>13</t>
  </si>
  <si>
    <t>113231235R01</t>
  </si>
  <si>
    <t>Bourání odvodňovacího žlabu, zatíž. B125, š.600 mm, včetně lože</t>
  </si>
  <si>
    <t>vlastní</t>
  </si>
  <si>
    <t>26</t>
  </si>
  <si>
    <t>Poznámka k položce:
včetně betonového lože</t>
  </si>
  <si>
    <t>70"záchatný odvodňovací žlab :</t>
  </si>
  <si>
    <t>Trubní vedení</t>
  </si>
  <si>
    <t>895941311T00</t>
  </si>
  <si>
    <t>Vybourání vpusti uliční z dílců</t>
  </si>
  <si>
    <t>kus</t>
  </si>
  <si>
    <t>28</t>
  </si>
  <si>
    <t>7"uliční vpusti :</t>
  </si>
  <si>
    <t>899203211T01</t>
  </si>
  <si>
    <t>Demontáž mříže litinové vč.rámu do 150kg</t>
  </si>
  <si>
    <t>30</t>
  </si>
  <si>
    <t xml:space="preserve">1"horská vpusť : </t>
  </si>
  <si>
    <t xml:space="preserve">7"uliční vpusti : </t>
  </si>
  <si>
    <t>91</t>
  </si>
  <si>
    <t>Doplňující práce na komunikaci</t>
  </si>
  <si>
    <t>919735111R00</t>
  </si>
  <si>
    <t>Řezání stávajících krytů nebo podkladů živičných, hloubky do 50 mm</t>
  </si>
  <si>
    <t>32</t>
  </si>
  <si>
    <t>Poznámka k položce:
včetně spotřeby vody</t>
  </si>
  <si>
    <t xml:space="preserve">36"napojení příjezdu na aut.nádraží : </t>
  </si>
  <si>
    <t>17</t>
  </si>
  <si>
    <t>919735112R00</t>
  </si>
  <si>
    <t>Řezání stávajících krytů nebo podkladů živičných, hloubky přes 50 do 100 mm</t>
  </si>
  <si>
    <t>34</t>
  </si>
  <si>
    <t>25+27+32"frézovaná komunikace plochy s odtraněním celé konstrukce vozovky :</t>
  </si>
  <si>
    <t>919735113R00</t>
  </si>
  <si>
    <t>Řezání stávajících krytů nebo podkladů živičných, hloubky přes 100 do 150 mm</t>
  </si>
  <si>
    <t>36</t>
  </si>
  <si>
    <t xml:space="preserve">33"Styčná plocha plochy nádraží a příjezdové komunikace : </t>
  </si>
  <si>
    <t>96</t>
  </si>
  <si>
    <t>Bourání konstrukcí</t>
  </si>
  <si>
    <t>19</t>
  </si>
  <si>
    <t>960321271R00</t>
  </si>
  <si>
    <t>Bourání konstrukcí ze železobetonu</t>
  </si>
  <si>
    <t>38</t>
  </si>
  <si>
    <t>Poznámka k položce:
Včetně bourání geotextilií, výplně otvorů tvárnic, drenáží, trubek a dilatačních prvků apod. zabudovaných v bouraných konstrukcích.</t>
  </si>
  <si>
    <t xml:space="preserve">1,4*0,2*1,0+2*1,4*1,6*0,2+0,6*(1,6+1,0)*0,2"horská vpusť : </t>
  </si>
  <si>
    <t>966005111R00</t>
  </si>
  <si>
    <t>Rozebrání a odstranění zábradlí a ocelových svodidel silničního zábradlí se sloupky osazenými s betonovými patkami</t>
  </si>
  <si>
    <t>40</t>
  </si>
  <si>
    <t>Poznámka k položce:
s jednou pásnicí s přemístěním hmot na skládku na vzdálenost do 10 m nebo s naložením na dopravní prostředek, se zásypem jam po odstraněných sloupcích a jeho zhutněním</t>
  </si>
  <si>
    <t>153"zábradlí nádraří a příjezdu :</t>
  </si>
  <si>
    <t>966006132R00</t>
  </si>
  <si>
    <t>Odstranění značek pro staničení nebo dopravních značek dopravních nebo orientačních , s betonovými patkami</t>
  </si>
  <si>
    <t>42</t>
  </si>
  <si>
    <t>Poznámka k položce:
s uložením hmot na skládku na vzdálenost do 3 m nebo s naložením na dopravní prostředek, se zásypem jam a jeho zhutněním</t>
  </si>
  <si>
    <t>8"ocelové označníky nástupišť :</t>
  </si>
  <si>
    <t>2"dopravní značky svislé :</t>
  </si>
  <si>
    <t>966077141R00</t>
  </si>
  <si>
    <t>Odstranění doplňkových konstrukcí do 500 kg</t>
  </si>
  <si>
    <t>44</t>
  </si>
  <si>
    <t xml:space="preserve">2"informační tabule : </t>
  </si>
  <si>
    <t>97</t>
  </si>
  <si>
    <t>Prorážení otvorů</t>
  </si>
  <si>
    <t>23</t>
  </si>
  <si>
    <t>979024441R00</t>
  </si>
  <si>
    <t>Očištění vybouraných obrubníků, dlaždic obrubníků, krajníků vybouraných z jakéhokoliv lože a s jakoukoliv výplní spár</t>
  </si>
  <si>
    <t>46</t>
  </si>
  <si>
    <t>Poznámka k položce:
krajníků, desek nebo panelů od spojovacího materiálu s odklizením a uložením očištěných hmot a spojovacího materiálu na skládku na vzdálenost do 10 m</t>
  </si>
  <si>
    <t>506"kamenné obrubníky :</t>
  </si>
  <si>
    <t>979054441R00</t>
  </si>
  <si>
    <t>Očištění vybouraných obrubníků, dlaždic dlaždic, desek nebo tvarovek s původním vyplněním spár kamenivem těženým</t>
  </si>
  <si>
    <t>48</t>
  </si>
  <si>
    <t>25</t>
  </si>
  <si>
    <t>979071122R00</t>
  </si>
  <si>
    <t>Očištění vybouraných dlažebních kostek drobných, s původním vyplněním spár živicí nebo cementovou maltou</t>
  </si>
  <si>
    <t>50</t>
  </si>
  <si>
    <t>Poznámka k položce:
od spojovacího materiálu, s uložením očištěných kostek na skládku, s odklizením odpadových hmot na hromady a s odklizením vybouraných kostek na vzdálenost do 3 m</t>
  </si>
  <si>
    <t xml:space="preserve">506*0,25"dvouřádek u obrubníku : </t>
  </si>
  <si>
    <t>70*0,25"dvouřádek u žlabu :</t>
  </si>
  <si>
    <t>D96</t>
  </si>
  <si>
    <t>Přesuny suti a vybouraných hmot</t>
  </si>
  <si>
    <t>979082119R00</t>
  </si>
  <si>
    <t>Příplatek k přesunu suti za každých dalších 1000 m</t>
  </si>
  <si>
    <t>t</t>
  </si>
  <si>
    <t>52</t>
  </si>
  <si>
    <t xml:space="preserve">"Demontážní hmotnosti z položek s pořadovými čísly: : </t>
  </si>
  <si>
    <t xml:space="preserve">"4 : </t>
  </si>
  <si>
    <t xml:space="preserve">95,04*19"LA : </t>
  </si>
  <si>
    <t>27</t>
  </si>
  <si>
    <t>979082212R00</t>
  </si>
  <si>
    <t>Vodorovná doprava suti po suchu s naložením a se složením na vzdálenost do 50 m</t>
  </si>
  <si>
    <t>54</t>
  </si>
  <si>
    <t xml:space="preserve">"meteriál k zpětnému použití : </t>
  </si>
  <si>
    <t>132,48"dlažební kostky :</t>
  </si>
  <si>
    <t>506*0,22"kamenné obrubníky :</t>
  </si>
  <si>
    <t>979082213R00</t>
  </si>
  <si>
    <t>Vodorovná doprava suti po suchu do 1 km</t>
  </si>
  <si>
    <t>56</t>
  </si>
  <si>
    <t xml:space="preserve">"1,2,3,4,5,6,7,8,9,13,14,15,19,20,21, : </t>
  </si>
  <si>
    <t>"Suma"3806,99</t>
  </si>
  <si>
    <t>"odpočet znovu užitého materiálu " -243,8</t>
  </si>
  <si>
    <t>29</t>
  </si>
  <si>
    <t>979082219R00</t>
  </si>
  <si>
    <t>Vodorovná doprava suti po suchu Příplatek za dopravu suti po suchu za další 1 km</t>
  </si>
  <si>
    <t>58</t>
  </si>
  <si>
    <t xml:space="preserve">"8,15,20,21,22, : </t>
  </si>
  <si>
    <t>"odvoz do sběru" 1,2+5,36+0,82+0,82</t>
  </si>
  <si>
    <t>"odvoz na skládky silnice frézovaná :" 72,6</t>
  </si>
  <si>
    <t>997006003T00</t>
  </si>
  <si>
    <t>Drcení stavebního odpadu železobetonového</t>
  </si>
  <si>
    <t>60</t>
  </si>
  <si>
    <t xml:space="preserve">"1,2,3,4,5,6,7,8,9,13,14,15,19,20,21,22, : </t>
  </si>
  <si>
    <t>"objem přesunu do 1 km :"3563,19</t>
  </si>
  <si>
    <t>"odpočet odvozu do sběrných surovin a skládku silnic :" -80,8</t>
  </si>
  <si>
    <t>"odpočet recyklace živice :" -1247,4</t>
  </si>
  <si>
    <t>31</t>
  </si>
  <si>
    <t>979990102T00</t>
  </si>
  <si>
    <t>Poplatek za skládku suti -ASfalt z půloch LA</t>
  </si>
  <si>
    <t>62</t>
  </si>
  <si>
    <t>"Součet" 95,04</t>
  </si>
  <si>
    <t>979006004</t>
  </si>
  <si>
    <t>Poplatek za recyklaci - kamenivo obalované živicí</t>
  </si>
  <si>
    <t>64</t>
  </si>
  <si>
    <t xml:space="preserve">"5 : </t>
  </si>
  <si>
    <t>"živice k recyklaci :" 1247,4</t>
  </si>
  <si>
    <t>SO03 - Infocentrum, čekárna</t>
  </si>
  <si>
    <t>Soupis:</t>
  </si>
  <si>
    <t>SO03.01 - Infocentrum, čekárna - stavební část</t>
  </si>
  <si>
    <t>2 - Základy a zvláštní zakládání</t>
  </si>
  <si>
    <t>3 - Svislé a kompletní konstrukce</t>
  </si>
  <si>
    <t>4 - Vodorovné konstrukce</t>
  </si>
  <si>
    <t>61 - Úpravy povrchů vnitřní</t>
  </si>
  <si>
    <t>62 - Úpravy povrchů vnější</t>
  </si>
  <si>
    <t>63 - Podlahy a podlahové konstrukce</t>
  </si>
  <si>
    <t>64 - Výplně otvorů</t>
  </si>
  <si>
    <t>93 - Dokončovací práce inženýrských staveb</t>
  </si>
  <si>
    <t>94 - Lešení a stavební výtahy</t>
  </si>
  <si>
    <t>95 - Dokončovací konstrukce na pozemních stavbách</t>
  </si>
  <si>
    <t>99 - Staveništní přesun hmot</t>
  </si>
  <si>
    <t>711 - Izolace proti vodě</t>
  </si>
  <si>
    <t>712 - Povlakové krytiny</t>
  </si>
  <si>
    <t>713 - Izolace tepelné</t>
  </si>
  <si>
    <t>762 - Konstrukce tesařské</t>
  </si>
  <si>
    <t>763 - Dřevostavby</t>
  </si>
  <si>
    <t>766 - Konstrukce truhlářské</t>
  </si>
  <si>
    <t>767 - Konstrukce zámečnické</t>
  </si>
  <si>
    <t>776 - Podlahy povlakové</t>
  </si>
  <si>
    <t>777 - Podlahy ze syntetických hmot</t>
  </si>
  <si>
    <t>783 - Nátěry</t>
  </si>
  <si>
    <t>784 - Malby</t>
  </si>
  <si>
    <t>799 - Ostatní</t>
  </si>
  <si>
    <t>M43 - Montáže ocelových konstrukcí</t>
  </si>
  <si>
    <t>132201210R00</t>
  </si>
  <si>
    <t>Hloubení rýh šířky přes 60 do 200 cm do 50 m3, v hornině 3, hloubení strojně</t>
  </si>
  <si>
    <t>Poznámka k položce:
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</t>
  </si>
  <si>
    <t>"prohloubení pro podkladní beton pasů :" (5,824*2-0,5+8,09-1,8-1,165+11,873-1,8*2-0,934)*0,7*0,05</t>
  </si>
  <si>
    <t>(2,4+1,05*2)*0,7*0,05</t>
  </si>
  <si>
    <t>132201219R00</t>
  </si>
  <si>
    <t>Hloubení rýh šířky přes 60 do 200 cm příplatek za lepivost, v hornině 3,</t>
  </si>
  <si>
    <t>"předpoklad 50 % z celkového množství : "0,98392/100*50</t>
  </si>
  <si>
    <t>162201102R00</t>
  </si>
  <si>
    <t>Vodorovné přemístění výkopku z horniny 1 až 4, na vzdálenost přes 20 do 50 m</t>
  </si>
  <si>
    <t xml:space="preserve">"výkopy pro zpětný zásyp : </t>
  </si>
  <si>
    <t xml:space="preserve">"z místa uložené zeminy z výkopy - zemina vhodná pro hutněné zásypy a obsypy : </t>
  </si>
  <si>
    <t>"Položka pořadí 6 " 31,81088</t>
  </si>
  <si>
    <t>167101101R00</t>
  </si>
  <si>
    <t>Nakládání, skládání, překládání neulehlého výkopku nakládání výkopku do 100 m3, z horniny 1 až 4</t>
  </si>
  <si>
    <t xml:space="preserve">"ze zemníku - zemina vhodná pro hutněné zásypy a obsypy : </t>
  </si>
  <si>
    <t>"Položka pořadí 6 :" 31,81088</t>
  </si>
  <si>
    <t>175101201R00</t>
  </si>
  <si>
    <t>Obsyp objektů bez prohození sypaniny</t>
  </si>
  <si>
    <t>Poznámka k položce:
sypaninou z vhodných hornin tř. 1 - 4 nebo materiálem, uloženým ve vzdálenosti do 30 m od vnějšího kraje objektu, pro jakoukoliv míru zhutnění,    
Zemina musí splňovat parametry pro hutnění; Horní povrch zeminy je nutné zhutnit na min. hodnotu Edef,2=15MPa - dle statika</t>
  </si>
  <si>
    <t>"od úrovně -1,65 po -0,95 :" ((7,983+11,873)/2*4,804-(2,4+1,05*2)*0,5)*(1,65-0,95)</t>
  </si>
  <si>
    <t>175101209R00</t>
  </si>
  <si>
    <t>Obsyp objektů příplatek k ceně_za prohození sypaniny</t>
  </si>
  <si>
    <t xml:space="preserve">Poznámka k položce:
sypaninou z vhodných hornin tř. 1 - 4 nebo materiálem, uloženým ve vzdálenosti do 30 m od vnějšího kraje objektu, pro jakoukoliv míru zhutnění,    
</t>
  </si>
  <si>
    <t>181101111R00</t>
  </si>
  <si>
    <t>Úprava pláně v zářezech bez rozlišení horniny, se zhutněním - ručně</t>
  </si>
  <si>
    <t xml:space="preserve">Poznámka k položce:
vyrovnáním výškových rozdílů, ploch vodorovných a ploch do sklonu 1 : 5.    
</t>
  </si>
  <si>
    <t>"na úrovni -1,65 :" ((7,983+11,873)/2*4,804-(2,4+1,05*2)*0,5)</t>
  </si>
  <si>
    <t>Základy a zvláštní zakládání</t>
  </si>
  <si>
    <t>271571112R00</t>
  </si>
  <si>
    <t>Polštář základu ze štěrkopísku netříděného</t>
  </si>
  <si>
    <t>Poznámka k položce:
Poslední vrstva pod podlahovou deskou musí být zhutněna na min hodnotu Edef,2=50MPa. Dále musí platit podmínka hutnění n= Edef,2/ Edef,1 &lt; 2,5.</t>
  </si>
  <si>
    <t>"od úrovně -0,95 po -0,46 :" ((7,983+11,873)/2*4,804-(2,4+1,05*2)*0,5)*(0,95-0,46)</t>
  </si>
  <si>
    <t>274321411R00</t>
  </si>
  <si>
    <t>Beton základových pasů železový třídy C 25/30</t>
  </si>
  <si>
    <t>Poznámka k položce:
bez výztuže    
beton XC1</t>
  </si>
  <si>
    <t>"beton pasů : "(4,801+0,5+5,824+8,09)*0,5*(1,65-0,26)-(2,847+0,35)*0,15*(0,95-0,26)-(1,4+1,166)*(0,5-0,4)*0,7</t>
  </si>
  <si>
    <t>(1,29+3,64+3,64)*(0,5*(1,65-0,95)+0,35*(0,95-0,26))</t>
  </si>
  <si>
    <t>(1,48+1,48+0,74+0,371)*0,35*(0,91-0,26)</t>
  </si>
  <si>
    <t>0,184*0,164*(0,91-0,26)</t>
  </si>
  <si>
    <t>(2,4+1,05*2)*0,5*(1,65-0,26)</t>
  </si>
  <si>
    <t>274351215R00</t>
  </si>
  <si>
    <t>Bednění stěn základových pasů zřízení</t>
  </si>
  <si>
    <t>Poznámka k položce:
svislé nebo šikmé (odkloněné), půdorysně přímé nebo zalomené, stěn základových pasů ve volných nebo zapažených jámách, rýhách, šachtách, včetně případných vzpěr,</t>
  </si>
  <si>
    <t>"beton pasů : "(4,801+0,5+5,824+8,09)*2*(1,65-0,26)-(1,4+1,166)*0,7</t>
  </si>
  <si>
    <t>(1,29+3,64+3,64)*(2*(1,65-0,95)+2*(0,95-0,26))</t>
  </si>
  <si>
    <t>(1,48+1,48+0,74+0,371)*2*(0,91-0,26)</t>
  </si>
  <si>
    <t>(0,184+0,164)*(0,91-0,26)</t>
  </si>
  <si>
    <t>((2,4+1,05*2)*2+0,5*3)*(1,65-0,26)</t>
  </si>
  <si>
    <t>274351216R00</t>
  </si>
  <si>
    <t>Bednění stěn základových pasů odstranění</t>
  </si>
  <si>
    <t>Poznámka k položce:
svislé nebo šikmé (odkloněné), půdorysně přímé nebo zalomené, stěn základových pasů ve volných nebo zapažených jámách, rýhách, šachtách, včetně případných vzpěr,    
Včetně očištění, vytřídění a uložení bednicího materiálu.</t>
  </si>
  <si>
    <t>"Položka pořadí 11 : "95,55960</t>
  </si>
  <si>
    <t>274353122R00</t>
  </si>
  <si>
    <t>Bednění kotevních otvorů a prostupů v základových pasech o průřezu přes 0,02 do 0,05 m2, hloubky přes 0,5 do 1,00 m</t>
  </si>
  <si>
    <t>Poznámka k položce:
včetně polohového zajištění a odbednění, popřípadě ztraceného bednění z pletiva a podobně.</t>
  </si>
  <si>
    <t>"pro Z02 - 0,25/0,175/SH -1,100 : "1</t>
  </si>
  <si>
    <t>"pro Z04 - 0,2/0,15/SH -1,100 : "1</t>
  </si>
  <si>
    <t>274353123R00</t>
  </si>
  <si>
    <t>Bednění kotevních otvorů a prostupů v základových pasech o průřezu přes 0,02 do 0,05 m2, hloubky přes 1,00 do 2,00 m</t>
  </si>
  <si>
    <t>"pro Z02 - 0,25/0,175/SH -1,300 : "1</t>
  </si>
  <si>
    <t>"pro Z03 - 0,25/0,175/SH -1,100 :" 1</t>
  </si>
  <si>
    <t>274354032R00</t>
  </si>
  <si>
    <t>Bednění prostupu základy průřezu do 0,05 m2, délky prostupu do 0,5 m</t>
  </si>
  <si>
    <t>Poznámka k položce:
úprava trouby na potřebný rozměr, uložení a  ukotvení trouby v bednění. Včetně dodávky trouby.</t>
  </si>
  <si>
    <t>"vodovod :" 1</t>
  </si>
  <si>
    <t>274354042R00</t>
  </si>
  <si>
    <t>Bednění prostupu základy průřezu do 0,1 m2, délky prostupu do 0,5 m</t>
  </si>
  <si>
    <t>"pro ZTI 250/250 : "1</t>
  </si>
  <si>
    <t>274361821R00</t>
  </si>
  <si>
    <t>Výztuž základových pasů z betonářské oceli 10 505(R)</t>
  </si>
  <si>
    <t>"dle výkazu výztuže :" 561,0*0,001</t>
  </si>
  <si>
    <t>Svislé a kompletní konstrukce</t>
  </si>
  <si>
    <t>311351105R00</t>
  </si>
  <si>
    <t>Bednění nadzákladových zdí oboustranné za každou stranu zřízení</t>
  </si>
  <si>
    <t>Poznámka k položce:
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</si>
  <si>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"obvodová stěna : "(12,875+0,2)*2*3,56</t>
  </si>
  <si>
    <t>2,5*2*2,95</t>
  </si>
  <si>
    <t>"vnitřní stěny : "1,1*2*2,95*2</t>
  </si>
  <si>
    <t>2,4*2*2,95</t>
  </si>
  <si>
    <t>311351105RT1</t>
  </si>
  <si>
    <t xml:space="preserve">"vnitřní stěny : </t>
  </si>
  <si>
    <t>(0,87+2,265)*2*0,15</t>
  </si>
  <si>
    <t>311351106R00</t>
  </si>
  <si>
    <t>Bednění nadzákladových zdí oboustranné za každou stranu odstranění</t>
  </si>
  <si>
    <t>"Položka pořadí 18 : "134,98400</t>
  </si>
  <si>
    <t>"Položka pořadí 19 : "0,94050</t>
  </si>
  <si>
    <t>311362021R00</t>
  </si>
  <si>
    <t>Výztuž nadzákladových zdí ze svařovaných sítí</t>
  </si>
  <si>
    <t>"dle výkazu výztuže : "906,3*0,001</t>
  </si>
  <si>
    <t>311361821R00</t>
  </si>
  <si>
    <t>Výztuž nadzákladových zdí z betonářské oceli 10 505(R)</t>
  </si>
  <si>
    <t>"dle výkazu výztuže : "(1201-906,3)*0,001</t>
  </si>
  <si>
    <t>342031133R00</t>
  </si>
  <si>
    <t>Příčky opláštěné sádrovláknitými deskami jednoduché opláštění, jednoduchá ocelová konstrukce CW tl. příčky 125 mm, CW 100, tl. sádrovláknitých desek 12,5 mm, tl. izolace 40 mm, požární odolnost EI 30</t>
  </si>
  <si>
    <t>Poznámka k položce:
zřízení nosné konstrukce příčky, vložení tepelné izolace tl. do 5 cm, dodávka a montáž desek,  přebroušení a tmelení spár a úprava rohů,</t>
  </si>
  <si>
    <t>"dle odkazu SV1 : "(10,858+1,275+1,35+1,779+1,395+0,905)*((3,205+3,3)/2+0,26)-1,41*2,6</t>
  </si>
  <si>
    <t>342263410R00</t>
  </si>
  <si>
    <t>Úpravy, doplňkové práce a příplatky pro sádrokartonové a sádrovláknité příčky doplňkové práce osazení revizních dvířek do 0,25 m2</t>
  </si>
  <si>
    <t>"revizní dvířka kanalizace : "1</t>
  </si>
  <si>
    <t>342091021R00</t>
  </si>
  <si>
    <t>Úpravy, doplňkové práce a příplatky pro sádrokartonové a sádrovláknité příčky příplatky za zřízení otvoru do 4 m2, OK 1x UA, 1x opláštění</t>
  </si>
  <si>
    <t>Poznámka k položce:
Včetně:; - nezbytné úpravy desek na příslušný rozměr; - úpravy rohů, koutů a hran konstrukcí ze sádrokartonu; - standardního tmelení Q2, to je: základní tmelení Q1+ dodatečné tmelení (tmelení najemno) a případné přebroušení.</t>
  </si>
  <si>
    <t xml:space="preserve">"otvory v příčkách a předstěnách : </t>
  </si>
  <si>
    <t>"dveře : "7+1</t>
  </si>
  <si>
    <t>"okno : "1</t>
  </si>
  <si>
    <t>311321412R01</t>
  </si>
  <si>
    <t>Železobeton nadzákladových zdí C 30/37 vodotavební XC4, XF1</t>
  </si>
  <si>
    <t>"obvodová stěna :" 12,875*0,2*3,56</t>
  </si>
  <si>
    <t>2,5*0,15*2,95</t>
  </si>
  <si>
    <t>"vnitřní stěny :" 1,1*0,15*2,95*2</t>
  </si>
  <si>
    <t>2,4*0,15*2,95-0,8*2,0*0,15</t>
  </si>
  <si>
    <t>342017021R01</t>
  </si>
  <si>
    <t>Příčka inst.tl.&gt;155,2x ocel.kce,1xoplášť. sádrovláknitá deska</t>
  </si>
  <si>
    <t>Poznámka k položce:
Příčka instalační - dvojitá ocelová konstrukce, 1x obousytranně opláštěná sádrovláknitými deskami, s minerální izolací tl. 50 mm, s nosnými prvky pro instalaci zařizovacích předmětů (umyvadlo, pisoár)</t>
  </si>
  <si>
    <t>"tl.200 mm - odkaz  SV3 : "1,263*(3,205+3,3)/2</t>
  </si>
  <si>
    <t>342017023R01</t>
  </si>
  <si>
    <t>Příčka inst.tl.&gt;205,2x ocel.kce,1xoplášť. sádrovláknitá deska</t>
  </si>
  <si>
    <t>Poznámka k položce:
Příčka instalační - dvojitá ocelová konstrukce, 1x oboustranně opláštěná sádrovláknitými deskami, s minerální izolací tl. 50 mm, s nosnými prvky pro instalaci zařizovacích předmětů (umyvadlo, pisoár)</t>
  </si>
  <si>
    <t>"tl.250 mm - odkaz  SV2 : "1,03*2,7</t>
  </si>
  <si>
    <t>347015113R01</t>
  </si>
  <si>
    <t>Předstěna SDK, tl.65mm,ocel. kce CW, 1x sádrovláknitá deska 12,5mm</t>
  </si>
  <si>
    <t>"dle odkazu SV7 : "2,4*(2,7+0,26)</t>
  </si>
  <si>
    <t>"dle odkazu SV8 : "2,4*((3,205+3,3)/2+0,26)</t>
  </si>
  <si>
    <t>347015123R01</t>
  </si>
  <si>
    <t>Předstěna SDK, tl.95mm,ocel. kce CW,1x sádrovláknitá deska 12,5mm</t>
  </si>
  <si>
    <t>"dle odkazu SV6 :" (0,6+0,1)*(1,3+0,26)</t>
  </si>
  <si>
    <t>347015133R01</t>
  </si>
  <si>
    <t>Předstěna SDK,tl.150 mm, ocel.kce CW, 1x sádrovláknitá deska 12,5mm</t>
  </si>
  <si>
    <t>Poznámka k položce:
Předsazené stěny, volně stojící,  samostatná ocelová konstrukce z profilů CW 100 a UW 100, 1x opláštěná, tl. 150 mm, s minerální izolací tl. 50 mm, desky sádrovláknité, včetně nosných prvků pro instalaci zařizovacích předmětů (závěsné WC); Včetně:; - nezbytné úpravy desek na příslušný rozměr; - úpravy rohů, koutů a hran konstrukcí ze sádrokartonu; - standardního tmelení Q2, to je: základní tmelení Q1+ dodatečné tmelení (tmelení najemno) a případné přebroušení.</t>
  </si>
  <si>
    <t>"dle odkazu SV4 :" 1,115*(3,3+0,26)</t>
  </si>
  <si>
    <t>347015133R02</t>
  </si>
  <si>
    <t>Předstěna SDK,tl.90-150 mm, ocel.kce CW, 1x sádrovláknitá deska 12,5mm</t>
  </si>
  <si>
    <t>Poznámka k položce:
Předsazené stěny, volně stojící,  samostatná ocelová konstrukce z profilů CW 100 a UW 100, 1x opláštěná, tl.90- 150 mm, s minerální izolací tl. 50 mm, desky sádrovláknité,; Včetně:; - nezbytné úpravy desek na příslušný rozměr; - úpravy rohů, koutů a hran konstrukcí ze sádrokartonu; - standardního tmelení Q2, to je: základní tmelení Q1+ dodatečné tmelení (tmelení najemno) a případné přebroušení.</t>
  </si>
  <si>
    <t>"dle odkazu SV5 :" 2,726*(2,7+0,26)</t>
  </si>
  <si>
    <t>33</t>
  </si>
  <si>
    <t>55347633R</t>
  </si>
  <si>
    <t>dvířka revizní materiál kov, nerez; š = 200,0 mm; h = 200,0 mm; zámek čtyřhran se zářezem na šroubovák</t>
  </si>
  <si>
    <t>66</t>
  </si>
  <si>
    <t>Vodorovné konstrukce</t>
  </si>
  <si>
    <t>416026126R00</t>
  </si>
  <si>
    <t>Podhledy na kovové konstrukci opláštěné deskami sádrokartonovými dvouúrovňový křížový rošt z profilů CD zavěšený 1x deska, tloušťky 15 mm, protipožární, požární odolnost REI 60</t>
  </si>
  <si>
    <t>68</t>
  </si>
  <si>
    <t>Poznámka k položce:
s úpravou rohů, koutů a hran konstrukcí, přebroušení a tmelení spár,</t>
  </si>
  <si>
    <t>"m.č.1.03 :" 8,0</t>
  </si>
  <si>
    <t>35</t>
  </si>
  <si>
    <t>416026128R00</t>
  </si>
  <si>
    <t>Podhledy na kovové konstrukci opláštěné deskami sádrokartonovými dvouúrovňový křížový rošt z profilů CD zavěšený 1x deska, tloušťky 15 mm, protipožární impregnovaná, požární odolnost REI 60</t>
  </si>
  <si>
    <t>70</t>
  </si>
  <si>
    <t>"m.č.1.04 :" 2,4</t>
  </si>
  <si>
    <t>"m.č.1.05 :"1,7</t>
  </si>
  <si>
    <t>"m.č.1.06 :" 1,4</t>
  </si>
  <si>
    <t>"m.č.1.07 :" 6,05</t>
  </si>
  <si>
    <t>"m.č.1.08 :"2,6</t>
  </si>
  <si>
    <t>61</t>
  </si>
  <si>
    <t>Úpravy povrchů vnitřní</t>
  </si>
  <si>
    <t>610991111R00</t>
  </si>
  <si>
    <t>Zakrývání výplní vnitřních otvorů, předmětů apod. Zakrývání výplní vnitřních otvorů</t>
  </si>
  <si>
    <t>72</t>
  </si>
  <si>
    <t>Poznámka k položce:
které se zřizují před úpravami povrchu, a obalení osazených dveřních zárubní před znečištěním při úpravách povrchu nástřikem plastických maltovin včetně pozdějšího odkrytí,</t>
  </si>
  <si>
    <t>"informační okno :" 2,1*1,4*2</t>
  </si>
  <si>
    <t>"vnitřní vstupní dveře :" 1,41*2,6*2</t>
  </si>
  <si>
    <t>"prosklená vnější stěna : "(2,975+8,755+5,44)*2,6</t>
  </si>
  <si>
    <t>37</t>
  </si>
  <si>
    <t>612451071R00</t>
  </si>
  <si>
    <t>Vyspravení stěn vnitřních maltou cementovou</t>
  </si>
  <si>
    <t>74</t>
  </si>
  <si>
    <t>Poznámka k položce:
neomítaných betonových nebo železobetonových monolitických i prefabrikovaných stěn vnitřních s rozetřením vysprávky do ztracena,</t>
  </si>
  <si>
    <t>"obvodová stěna :" (12,875+0,2)*3,56</t>
  </si>
  <si>
    <t>2,5*2,95</t>
  </si>
  <si>
    <t>612471413R00</t>
  </si>
  <si>
    <t>Tenkovrstvá úprava stěn aktivovaným štukem malta vápenocementová s disperzní přísadou</t>
  </si>
  <si>
    <t>76</t>
  </si>
  <si>
    <t xml:space="preserve">Poznámka k položce:
na rovném povrchu vnitřních stěn, pilířů, svislých panelových konstrukcí, s nejnutnějším obroušením podkladu (pemzou apod.) a oprášením, </t>
  </si>
  <si>
    <t>"obvodová stěna :" (12,875+0,2-2,726)*3,56</t>
  </si>
  <si>
    <t>2,282*2,95</t>
  </si>
  <si>
    <t>"vnitřní stěny : "1,1*2,95*3</t>
  </si>
  <si>
    <t>2,4*2,95</t>
  </si>
  <si>
    <t>39</t>
  </si>
  <si>
    <t>612901112R00</t>
  </si>
  <si>
    <t>Ubroušení výstupků betonu po odbednění stěn</t>
  </si>
  <si>
    <t>78</t>
  </si>
  <si>
    <t>Poznámka k položce:
do roviny povrchu s případným ojedinělým zahlazením míst cementovou maltou</t>
  </si>
  <si>
    <t>Úpravy povrchů vnější</t>
  </si>
  <si>
    <t>622391113R00</t>
  </si>
  <si>
    <t>Příplatky, slevy příplatek za zvýšení počtu hmoždinek nad 6 ks - celkem 10 ks/m2, s dodávkou hmoždinek</t>
  </si>
  <si>
    <t>80</t>
  </si>
  <si>
    <t xml:space="preserve">"rohové a ukončující části : </t>
  </si>
  <si>
    <t xml:space="preserve">"dle skladby ST1 : </t>
  </si>
  <si>
    <t>"Pohled od severovýchodu : "13,267*1,0+1,0*2*(3,579+0,95)</t>
  </si>
  <si>
    <t>"Pohled od jihu :"0,387*(3,579+0,95)+2,5*1,0+1,0*(3,02+0,95)</t>
  </si>
  <si>
    <t>"Pohled od severozápadu :" 0,387*(3,579+0,95)</t>
  </si>
  <si>
    <t>41</t>
  </si>
  <si>
    <t>622391121R00</t>
  </si>
  <si>
    <t>Příplatky, slevy příplatek za použití zapouštěcích hmoždinek (6 ks/m2), s dodávkou hmoždinek</t>
  </si>
  <si>
    <t>82</t>
  </si>
  <si>
    <t>"Položka pořadí 47 : "73,51669</t>
  </si>
  <si>
    <t>"odpočet počtu hmoždinek v místech 10 ks/m2 :" -32,30045</t>
  </si>
  <si>
    <t>622391123R00</t>
  </si>
  <si>
    <t>Příplatky, slevy příplatek za použití zapouštěcích hmoždinek (10 ks/m2), s dodávkou hmoždinek</t>
  </si>
  <si>
    <t>84</t>
  </si>
  <si>
    <t>"Položka pořadí 40 :" 32,30045</t>
  </si>
  <si>
    <t>43</t>
  </si>
  <si>
    <t>622471116R00</t>
  </si>
  <si>
    <t>86</t>
  </si>
  <si>
    <t>Poznámka k položce:
vnějších pilířů, svislých panelových konstrukcí, s nejnutnějším obroušením podkladu (pemzou apod.) a oprášením,</t>
  </si>
  <si>
    <t>"Pohled od severovýchodu : "13,267*(3,579+0,95)</t>
  </si>
  <si>
    <t>"Pohled od jihu :" 0,387*(3,579+0,95)+2,5*(3,02+0,95)</t>
  </si>
  <si>
    <t>622471317RS8</t>
  </si>
  <si>
    <t>Nátěry a nástřiky vnějších stěn a pilířů základním a krycím nátěrem (nebo přestřikem povrchu) hmota silikátová, složitost 1 ÷ 2,</t>
  </si>
  <si>
    <t>88</t>
  </si>
  <si>
    <t>Poznámka k položce:
barva černá</t>
  </si>
  <si>
    <t>"Pohled od severovýchodu :"13,267*(3,579+0,95)</t>
  </si>
  <si>
    <t>"Pohled od jihu : "0,387*(3,579+0,95)+2,5*(3,02+0,95)</t>
  </si>
  <si>
    <t>"Pohled od severozápadu : "0,387*(3,579+0,95)</t>
  </si>
  <si>
    <t>45</t>
  </si>
  <si>
    <t>622901112R00</t>
  </si>
  <si>
    <t>90</t>
  </si>
  <si>
    <t>Poznámka k položce:
do roviny povrchu, s případným ojedinělým zahlazením míst cementovou maltou,</t>
  </si>
  <si>
    <t>"obvodová stěna : "(12,875+0,2)*3,56</t>
  </si>
  <si>
    <t>620991121R00</t>
  </si>
  <si>
    <t>Zakrývání výplní vnějších otvorů z lešení</t>
  </si>
  <si>
    <t>92</t>
  </si>
  <si>
    <t>"prosklená vnější stěna : "(2,975+8,755+5,44)*(2,6+0,26)</t>
  </si>
  <si>
    <t>47</t>
  </si>
  <si>
    <t>622PC01</t>
  </si>
  <si>
    <t>Zatepl.systém ETICS, fasáda, desky PUR tl.140 mm, zakončený stěrkou s výztužnou tkaninou</t>
  </si>
  <si>
    <t>94</t>
  </si>
  <si>
    <t>Poznámka k položce:
Položka obsahuje: nanesení lepicího tmelu na izolační desky, nalepení desek, zajištění talířovými hmoždinkami (6 ks/m2), přebroušení desek, natažení stěrky, vtlačení výztužné tkaniny (1,15 m2/m2), přehlazení stěrky. V položce je obsaženo 0,14 m rohových lišt na m2.; Součinitel tepelné vodivosti  izolantu 0,022 W/mK - PUR desky dané tloušťky; Provedení na ŽB stěně</t>
  </si>
  <si>
    <t>63</t>
  </si>
  <si>
    <t>Podlahy a podlahové konstrukce</t>
  </si>
  <si>
    <t>631312511R00</t>
  </si>
  <si>
    <t>Mazanina z betonu prostého tl. přes 50 do 80 mm třídy C -/12,5</t>
  </si>
  <si>
    <t>Poznámka k položce:
(z kameniva) hlazená dřevěným hladítkem    
Včetně vytvoření dilatačních spár, bez zaplnění.</t>
  </si>
  <si>
    <t>"podkladní beton pasů :" (5,824*2-0,5+8,09-1,8-1,165+11,873-1,8*2-0,934)*0,7*0,05*1,035</t>
  </si>
  <si>
    <t>(2,4+1,05*2)*0,7*0,05*1,035</t>
  </si>
  <si>
    <t>"podkladní pod skladbou podlahy od úrovně -0,46 po -0,41 :" ((7,983+11,873)/2*4,804-(2,4+1,05*2)*0,5)*(0,46-0,41)</t>
  </si>
  <si>
    <t>49</t>
  </si>
  <si>
    <t>631315621R00</t>
  </si>
  <si>
    <t>Mazanina z betonu prostého tl. přes 120 do 240 mm z betonu C 20/25</t>
  </si>
  <si>
    <t>98</t>
  </si>
  <si>
    <t>"podkladní betonová mazanina od úrovně -0,41 po -0,26 :" ((7,983+11,873)/2*4,804-(2,4+1,05*2)*0,5)*(0,41-0,26)</t>
  </si>
  <si>
    <t>631319151R00</t>
  </si>
  <si>
    <t>Příplatek za přehlazení povrchu tloušťka mazaniny do 80 mm</t>
  </si>
  <si>
    <t>100</t>
  </si>
  <si>
    <t>Poznámka k položce:
betonové mazaniny min. B 10 ocelovým hladítkem</t>
  </si>
  <si>
    <t>"skladba podlahy P1+P2 : "((8,69+12,875)/2*(5,824-0,35)-(2,342*0,3+1,05*0,15*2+2,4*0,15))*0,082</t>
  </si>
  <si>
    <t>51</t>
  </si>
  <si>
    <t>631319155R00</t>
  </si>
  <si>
    <t>Příplatek za přehlazení povrchu tloušťka mazaniny od 120 mm do 240 mm</t>
  </si>
  <si>
    <t>102</t>
  </si>
  <si>
    <t>"Položka pořadí 49 : "6,81662</t>
  </si>
  <si>
    <t>631319171R00</t>
  </si>
  <si>
    <t>Příplatek za stržení povrchu tloušťka mazaniny do 80 mm</t>
  </si>
  <si>
    <t>104</t>
  </si>
  <si>
    <t>Poznámka k položce:
spodní vrstvy mazaniny latí před vložením výztuže nebo pletiva pro tloušťku obou vrstev mazaniny</t>
  </si>
  <si>
    <t>53</t>
  </si>
  <si>
    <t>631319175R00</t>
  </si>
  <si>
    <t>Příplatek za stržení povrchu tloušťka mazaniny od 120 mm do 240 mm</t>
  </si>
  <si>
    <t>106</t>
  </si>
  <si>
    <t>"Položka pořadí 49 :" 6,81662</t>
  </si>
  <si>
    <t>631351101R00</t>
  </si>
  <si>
    <t>Bednění stěn, rýh a otvorů v podlahách zřízení</t>
  </si>
  <si>
    <t>108</t>
  </si>
  <si>
    <t>"podkladní betonová mazanina od úrovně -0,41 po -0,26 :" (7,983+11,873+4,804*2)*(0,41-0,26)</t>
  </si>
  <si>
    <t>"skladba podlahy P1+P2 :" (8,69+(5,824-0,35)*2-2,342)*0,085</t>
  </si>
  <si>
    <t>55</t>
  </si>
  <si>
    <t>631351102R00</t>
  </si>
  <si>
    <t>Bednění stěn, rýh a otvorů v podlahách odstranění</t>
  </si>
  <si>
    <t>110</t>
  </si>
  <si>
    <t>"Položka pořadí 54 : "5,88976</t>
  </si>
  <si>
    <t>631361821R00</t>
  </si>
  <si>
    <t>Výztuž mazanin z betonů a z lehkých betonů z betonářské oceli 10 505(R)</t>
  </si>
  <si>
    <t>112</t>
  </si>
  <si>
    <t>"dle výkazu výztuže - deska : "(360,0-14,26)*0,001</t>
  </si>
  <si>
    <t>57</t>
  </si>
  <si>
    <t>631362021R00</t>
  </si>
  <si>
    <t>Výztuž mazanin z betonů a z lehkých betonů ze svařovaných sítí ze svařovaných sítí</t>
  </si>
  <si>
    <t>114</t>
  </si>
  <si>
    <t>Poznámka k položce:
beton XC; součástí položky je i veškerý potřebný distanční materiál, vč.tzv.distančních žebříčků</t>
  </si>
  <si>
    <t>"dle výkazu výztuže - deska : "343,0*0,001</t>
  </si>
  <si>
    <t>"skladba podlahy P1+P2 :" ((8,69+12,875)/2*(5,824-0,35)-(2,342*0,3+1,05*0,15*2+2,4*0,15))*1,25*3,03*0,001</t>
  </si>
  <si>
    <t>631416211RT3</t>
  </si>
  <si>
    <t>Mazanina betonová ze suché směsi tloušťky přes 50 do 80 mm pevnost v tlaku 30 MPa</t>
  </si>
  <si>
    <t>116</t>
  </si>
  <si>
    <t>Poznámka k položce:
s přísadami pro podlahové topení</t>
  </si>
  <si>
    <t>59</t>
  </si>
  <si>
    <t>632415106RT2</t>
  </si>
  <si>
    <t>Potěr ze suchých směsí cementový samonivelační vyrovnávací, tloušťky 6 mm, ruční zpracování</t>
  </si>
  <si>
    <t>118</t>
  </si>
  <si>
    <t>Poznámka k položce:
s rozprostřením a uhlazením    
samonivelační potěrová směsy - pevnost min.35 MPa vč.penetrace</t>
  </si>
  <si>
    <t>"skladba podlahy P1+P2 :" ((8,69+12,875)/2*(5,824-0,35)-(2,342*0,3+1,05*0,15*2+2,4*0,15))</t>
  </si>
  <si>
    <t>Výplně otvorů</t>
  </si>
  <si>
    <t>642942111R00</t>
  </si>
  <si>
    <t>Osazení zárubní dveřních ocelových bez dveřních křídel, do zdiva včetně kotvení, na jakoukoliv cementovou maltu, s vybetonováním prahu v zárubni a s osazením špalíků nebo latí pro dřevěný práh_plocha do 2,5 m2</t>
  </si>
  <si>
    <t>120</t>
  </si>
  <si>
    <t>"O-07 : "1</t>
  </si>
  <si>
    <t>642942213R00</t>
  </si>
  <si>
    <t>Osazení zárubní dveřních ocelových do sádrokartonové příčky_tloušťky 125 mm_ šířky 700 mm, bez dodávky zárubně</t>
  </si>
  <si>
    <t>122</t>
  </si>
  <si>
    <t>"O-04 :" 2</t>
  </si>
  <si>
    <t>"O-05 :" 1</t>
  </si>
  <si>
    <t>"O-06 :"2</t>
  </si>
  <si>
    <t>553310031R</t>
  </si>
  <si>
    <t>zárubeň kovová jednostranná; pro sádrokarton, pro přesné zdění; ústí 125 mm; š průchodu 700 mm; h průchodu 1 970 mm; L, P</t>
  </si>
  <si>
    <t>124</t>
  </si>
  <si>
    <t>"O-06 :" 2</t>
  </si>
  <si>
    <t>553310032R</t>
  </si>
  <si>
    <t>zárubeň kovová jednostranná; pro sádrokarton, pro přesné zdění; ústí 125 mm; š průchodu 800 mm; h průchodu 1 970 mm; L, P</t>
  </si>
  <si>
    <t>126</t>
  </si>
  <si>
    <t>"O-05 :"1</t>
  </si>
  <si>
    <t>553310033R</t>
  </si>
  <si>
    <t>zárubeň kovová jednostranná; pro sádrokarton, pro přesné zdění; ústí 125 mm; š průchodu 900 mm; h průchodu 1 970 mm; L, P</t>
  </si>
  <si>
    <t>128</t>
  </si>
  <si>
    <t>65</t>
  </si>
  <si>
    <t>553310162R</t>
  </si>
  <si>
    <t>zárubeň kovová dvoudílná; pro dodatečnou montáž; ústí 150 mm; š průchodu 800 mm; h průchodu 1 970 mm; L, P</t>
  </si>
  <si>
    <t>130</t>
  </si>
  <si>
    <t>"O-07 :" 1</t>
  </si>
  <si>
    <t>93</t>
  </si>
  <si>
    <t>Dokončovací práce inženýrských staveb</t>
  </si>
  <si>
    <t>931PC01</t>
  </si>
  <si>
    <t>Vložky do dilatačních spár, polystyren, tl 40 mm</t>
  </si>
  <si>
    <t>132</t>
  </si>
  <si>
    <t>"mezi patkou spodkem základu - vrch :" 0,401*(1,48+1,166)+0,184*0,163+(0,371+0,74+1,48*2)*0,3</t>
  </si>
  <si>
    <t>"boky : "0,4*(1,65-0,26)*3+(1,48+1,166)*(1,65-0,26)</t>
  </si>
  <si>
    <t>0,5*(1,65-0,26)*2+0,5*(1,65-0,91)*5+0,35*(0,91-0,26)*5</t>
  </si>
  <si>
    <t>Lešení a stavební výtahy</t>
  </si>
  <si>
    <t>67</t>
  </si>
  <si>
    <t>941941041R00</t>
  </si>
  <si>
    <t>Montáž lešení lehkého pracovního řadového s podlahami šířky od 1,00 do 1,20 m, výšky do 10 m</t>
  </si>
  <si>
    <t>134</t>
  </si>
  <si>
    <t>Poznámka k položce:
Včetně kotvení lešení.</t>
  </si>
  <si>
    <t>"Pohled od severovýchodu :" (13,267+1,2*2)*(3,579+(0,12+0,02)/2)</t>
  </si>
  <si>
    <t>"Pohled od jihu :" 5,791*((3,579+3,355)/2+0,12)</t>
  </si>
  <si>
    <t>"Pohled od severozápadu :" 5,775*((3,579+3,355)/2+0,02)</t>
  </si>
  <si>
    <t>"Pohled od jihozápadu :" (8,785+1,2*2)*(3,355+(0,12+0,02)/2)</t>
  </si>
  <si>
    <t>941941291R00</t>
  </si>
  <si>
    <t>Montáž lešení lehkého pracovního řadového s podlahami příplatek za každý další i započatý měsíc použití lešení šířky od 1,00 do 1,20 m a výšky do 10 m</t>
  </si>
  <si>
    <t>136</t>
  </si>
  <si>
    <t xml:space="preserve">"předpoklad 1 měsíc : </t>
  </si>
  <si>
    <t>"Položka pořadí 67 : "136,38725</t>
  </si>
  <si>
    <t>69</t>
  </si>
  <si>
    <t>941941841R00</t>
  </si>
  <si>
    <t>Demontáž lešení lehkého řadového s podlahami šířky přes 1 do 1,2 m, výšky do 10 m</t>
  </si>
  <si>
    <t>138</t>
  </si>
  <si>
    <t>941955002R00</t>
  </si>
  <si>
    <t>Lešení lehké pracovní pomocné pomocné, o výšce lešeňové podlahy přes 1,2 do 1,9 m</t>
  </si>
  <si>
    <t>140</t>
  </si>
  <si>
    <t>"m.č.1.01 :" 4,4</t>
  </si>
  <si>
    <t>"m.č.1.02 :" 26,65</t>
  </si>
  <si>
    <t>"m.č.1.05 :" 1,7</t>
  </si>
  <si>
    <t>"m.č.1.06 : "1,4</t>
  </si>
  <si>
    <t>"m.č.1.08 :" 2,6</t>
  </si>
  <si>
    <t>95</t>
  </si>
  <si>
    <t>Dokončovací konstrukce na pozemních stavbách</t>
  </si>
  <si>
    <t>71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</si>
  <si>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</si>
  <si>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</si>
  <si>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142</t>
  </si>
  <si>
    <t>(8,785+13,267)/2*5,791</t>
  </si>
  <si>
    <t>99</t>
  </si>
  <si>
    <t>Staveništní přesun hmot</t>
  </si>
  <si>
    <t>998012021R00</t>
  </si>
  <si>
    <t>Přesun hmot pro budovy s nosnou konstr. monolit. výšky do 6 m</t>
  </si>
  <si>
    <t>144</t>
  </si>
  <si>
    <t>Poznámka k položce:
přesun hmot pro budovy občanské výstavby (JKSO 801), budovy pro bydlení (JKSO 803) budovy pro výrobu a služby (JKSO 812) s nosnou svislou konstrukcí monolitickou betonovou tyčovou nebo plošnou</t>
  </si>
  <si>
    <t>711</t>
  </si>
  <si>
    <t>Izolace proti vodě</t>
  </si>
  <si>
    <t>73</t>
  </si>
  <si>
    <t>711111006RZ4</t>
  </si>
  <si>
    <t>Izolace proti zemní vlhkosti natěradly za studena na ploše vodorovné asfaltovou penetrační suspenzí, včetně dodávky emulze 0,4 kg/m2</t>
  </si>
  <si>
    <t>146</t>
  </si>
  <si>
    <t>"na podkladní betonové mazanině úroveň -0,26 : "(8,69+12,875)/2*(5,824-0,35)-2,342*0,3</t>
  </si>
  <si>
    <t>711112006RZ4</t>
  </si>
  <si>
    <t>Izolace proti zemní vlhkosti natěradly za studena na ploše svslé, včetně pomocného lešení o výšce podlahy do 1900 mm a pro zatížení do 1,5 kPa. asfaltovou penetrační emulzí, včetně dodávky emulze 0,4 kg/m2</t>
  </si>
  <si>
    <t>148</t>
  </si>
  <si>
    <t>"na podkladní betonové mazanině úroveň -0,26 :" (8,69+2,968+5,455)*0,2+(12,875+2,342+0,5)*0,26</t>
  </si>
  <si>
    <t>75</t>
  </si>
  <si>
    <t>711132311R00</t>
  </si>
  <si>
    <t>Provedení izolace proti zemní vlhkosti pásy na sucho svislá, , nopovou fólií včetně uchycovacích prvků</t>
  </si>
  <si>
    <t>150</t>
  </si>
  <si>
    <t xml:space="preserve">"dle skladby ST1 pod úrovní terénu : </t>
  </si>
  <si>
    <t>"Pohled od severovýchodu :" 13,267*(0,95-(0,02+0,12)/2)</t>
  </si>
  <si>
    <t>"Pohled od jihu :" (0,387+2,5)*(0,95-0,12)</t>
  </si>
  <si>
    <t>"Pohled od severozápadu :" 0,387*(0,95-0,02)</t>
  </si>
  <si>
    <t>711141559RY2</t>
  </si>
  <si>
    <t>Izolace proti zemní vlhkosti pásy přitavením vodorovná, 1 vrstva, s dodávkou izolačního pásu se skleněnou nebo polyesterovou vložkou, s minerálním posypem</t>
  </si>
  <si>
    <t>152</t>
  </si>
  <si>
    <t>Poznámka k položce:
Provedení očištění povrchu a natavení jedné vrstvy modifikovaného asfaltového pásu včetně dodávky materiálů.</t>
  </si>
  <si>
    <t>"na podkladní betonové mazanině úroveň -0,26 :" (8,69+12,875)/2*(5,824-0,35)-2,342*0,5</t>
  </si>
  <si>
    <t>77</t>
  </si>
  <si>
    <t>711142559RY2</t>
  </si>
  <si>
    <t>Izolace proti zemní vlhkosti pásy přitavením svislá, 1 vrstva, s dodávkou izolačního pásu se skleněnou nebo polyesterovou vložkou, s minerálním posypem</t>
  </si>
  <si>
    <t>154</t>
  </si>
  <si>
    <t>711212000RT4</t>
  </si>
  <si>
    <t>Izolace proti netlakové vodě - nátěry a stěrky nátěr podkladní pod hydroizolační stěrky</t>
  </si>
  <si>
    <t>156</t>
  </si>
  <si>
    <t>"Položka pořadí 79 :" 19,56095</t>
  </si>
  <si>
    <t>79</t>
  </si>
  <si>
    <t>711212001RS4</t>
  </si>
  <si>
    <t>Izolace proti netlakové vodě - nátěry a stěrky nátěr hydroizolační proti netlakové vodě</t>
  </si>
  <si>
    <t>158</t>
  </si>
  <si>
    <t>"na podkladní betonové mazanině úroveň -0,26 :" (12,876+2,499+1,1*2+2,4)*2*0,3+(12,875+2,342)*0,35+(1,05*2+2,4)*0,5</t>
  </si>
  <si>
    <t>28323113R</t>
  </si>
  <si>
    <t>fólie izolační zemní drenážní; tloušťka 1,00 mm; výška nopů 20,0 mm; plošná hmotnost 1 000 g/m2; HDPE</t>
  </si>
  <si>
    <t>160</t>
  </si>
  <si>
    <t>"Pohled od severozápadu : "0,387*(0,95-0,02)</t>
  </si>
  <si>
    <t>Mezisoučet</t>
  </si>
  <si>
    <t>"na prořezy a přesahy :" 14,43108*0,2</t>
  </si>
  <si>
    <t>81</t>
  </si>
  <si>
    <t>998711201R00</t>
  </si>
  <si>
    <t>Přesun hmot pro izolace proti vodě svisle do 6 m</t>
  </si>
  <si>
    <t>162</t>
  </si>
  <si>
    <t>Poznámka k položce:
50 m vodorovně měřeno od těžiště půdorysné plochy skládky do těžiště půdorysné plochy objektu</t>
  </si>
  <si>
    <t>712</t>
  </si>
  <si>
    <t>Povlakové krytiny</t>
  </si>
  <si>
    <t>712351111RT1</t>
  </si>
  <si>
    <t>Povlakové krytiny střech do 10° samolepicími pásy 1 vrstva, bez dodávky materiálu</t>
  </si>
  <si>
    <t>164</t>
  </si>
  <si>
    <t>"skladba střechy S1 :" (8,785+13,27)/2*5,74+13,27*0,2</t>
  </si>
  <si>
    <t xml:space="preserve">"dle skladby ST2 : </t>
  </si>
  <si>
    <t>"Pohled od jihozápadu :" 8,79*(3,356-2,6+0,1)</t>
  </si>
  <si>
    <t>"Pohled od jihu : "5,507*((3,589+3,356)/2-2,6+0,1)-2,5*0,3</t>
  </si>
  <si>
    <t>"Pohled od severozápadu :" 5,507*((3,589+3,356)/2-2,6+0,1)</t>
  </si>
  <si>
    <t>83</t>
  </si>
  <si>
    <t>712373111RU3</t>
  </si>
  <si>
    <t>Povlakové krytiny střech do 10° termoplasty kotvené do betonu, 6 kotev/m2, tl. izolace do 250 mm, včetně dodávky fólie, tloušťky 1,5 mm</t>
  </si>
  <si>
    <t>166</t>
  </si>
  <si>
    <t>Poznámka k položce:
včetně ukotvení k podkladu hmoždinkami, svaření všech spojů a překrytí kotev fólií.</t>
  </si>
  <si>
    <t>"skladba střechy S1 :" (8,785+13,27)/2*5,87</t>
  </si>
  <si>
    <t>712378003R00</t>
  </si>
  <si>
    <t>Doplňkové konstrukce k povlakovým krytinám z fólií atiková okapnice, RŠ 250 mm, z pozinkovaného plechu s povrchovou úpravou PVC</t>
  </si>
  <si>
    <t>168</t>
  </si>
  <si>
    <t>Poznámka k položce:
včetně dodávek výrobků    
Úprava délky a připevnění okapnice natloukacími hmoždinkami včetně dodávky okapnice.</t>
  </si>
  <si>
    <t>"dle PD :" 8,8</t>
  </si>
  <si>
    <t>85</t>
  </si>
  <si>
    <t>712391171RT1</t>
  </si>
  <si>
    <t>Povlakové krytiny střech do 10° ostatní textilie podkladní, 1 vrstva, bez dodávky textílie</t>
  </si>
  <si>
    <t>170</t>
  </si>
  <si>
    <t>712PC01</t>
  </si>
  <si>
    <t>D+M Systémová závětrná lišta RŠ 300 mm z poplastovaného plechu tl. 0,6 mm</t>
  </si>
  <si>
    <t>172</t>
  </si>
  <si>
    <t>Poznámka k položce:
Úprava délky a připevnění závětrné lišty natloukacími hmoždinkami včetně dodávky lišty.</t>
  </si>
  <si>
    <t>"dle PD :" 24,8</t>
  </si>
  <si>
    <t>87</t>
  </si>
  <si>
    <t>628420302R</t>
  </si>
  <si>
    <t>pás izolační z modifikovaného asfaltu samolepicí; nosná vložka skleněná mřížka; horní strana Al fólie; spodní strana PE fólie; tl. 1,5 mm</t>
  </si>
  <si>
    <t>174</t>
  </si>
  <si>
    <t>"Pohled od jihu :" 5,507*((3,589+3,356)/2-2,6+0,1)-2,5*0,3</t>
  </si>
  <si>
    <t>"na prořezy a přesahy : "83,43721*0,2</t>
  </si>
  <si>
    <t>69366195R</t>
  </si>
  <si>
    <t>geotextilie skelná vlákna; funkce separační; plošná hmotnost 120 g/m2</t>
  </si>
  <si>
    <t>176</t>
  </si>
  <si>
    <t>"skladba střechy S1 : "(8,785+13,27)/2*5,87</t>
  </si>
  <si>
    <t>"na prořezy a přesahy :" 64,73143*0,2</t>
  </si>
  <si>
    <t>89</t>
  </si>
  <si>
    <t>998712201R00</t>
  </si>
  <si>
    <t>Přesun hmot pro povlakové krytiny v objektech výšky do 6 m</t>
  </si>
  <si>
    <t>178</t>
  </si>
  <si>
    <t>Poznámka k položce:
50 m vodorovně</t>
  </si>
  <si>
    <t>713</t>
  </si>
  <si>
    <t>Izolace tepelné</t>
  </si>
  <si>
    <t>713121121RT1</t>
  </si>
  <si>
    <t>Montáž tepelné izolace podlah dvouvrstvá, bez dodávky materiálu</t>
  </si>
  <si>
    <t>180</t>
  </si>
  <si>
    <t>Poznámka k položce:
Nařezání izolace na potřebný rozměr a položení na podklad ve dvou vrstvách bez dodávky izolace.</t>
  </si>
  <si>
    <t>"skladba podlahy P1+P2 : "((8,69+12,875)/2*(5,824-0,35)-(2,342*0,3+1,05*0,15*2+2,4*0,15))</t>
  </si>
  <si>
    <t>713131130R00</t>
  </si>
  <si>
    <t>Montáž tepelné izolace stěn vložením do nosné rámové konstrukce</t>
  </si>
  <si>
    <t>182</t>
  </si>
  <si>
    <t>Poznámka k položce:
Nařezání izolace na potřebný rouzměr. Vložení izolace do stěny bez dodávky tepelné izolace.; Včetně pomocného lešení o výšce podlahy do 1900 mm a pro zatížení do 1,5 kPa.</t>
  </si>
  <si>
    <t>"dle skladby ST2 - 2x :" 15,50495*2</t>
  </si>
  <si>
    <t>"Začátek provozního součtu</t>
  </si>
  <si>
    <t xml:space="preserve">  "Pohled od jihozápadu : 8,79*(3,356-2,6)</t>
  </si>
  <si>
    <t xml:space="preserve">  "Pohled od jihu : 5,507*((3,589+3,356)/2-2,6)-2,5*0,3</t>
  </si>
  <si>
    <t xml:space="preserve">  "Pohled od severozápadu : 5,507*((3,589+3,356)/2-2,6)</t>
  </si>
  <si>
    <t>"Konec provozního součtu</t>
  </si>
  <si>
    <t>713131131R00</t>
  </si>
  <si>
    <t>Montáž tepelné izolace stěn lepením</t>
  </si>
  <si>
    <t>184</t>
  </si>
  <si>
    <t>Poznámka k položce:
Očištění povrchu stěny od prachu, nařezání izolačních desek na požadovaný rozměr, nanesení lepicího tmelu, osazení desek.</t>
  </si>
  <si>
    <t>"dle odkazu SV8 : "2,4*2,7-0,8*1,97</t>
  </si>
  <si>
    <t>713141326R00</t>
  </si>
  <si>
    <t>Montáž tepelné izolace střech na plný podklad dvouvrstvé, tloušťky do 250 mm na kotvy</t>
  </si>
  <si>
    <t>186</t>
  </si>
  <si>
    <t>"skladba střechy S1 :" (8,785+13,27)/2*5,74</t>
  </si>
  <si>
    <t>713191221R00</t>
  </si>
  <si>
    <t>Izolace tepelné běžných konstrukcí - doplňky obložení stěn pásky 100 mm, včetně dodávky materiálu</t>
  </si>
  <si>
    <t>188</t>
  </si>
  <si>
    <t>"m.č.1.01 :"(1,683+2,5)*2</t>
  </si>
  <si>
    <t>"m.č.1.02 :" (9,32+8,785+2,806*2)</t>
  </si>
  <si>
    <t>"m.č.1.03 :" (3,9+2,5*2+0,605+2,677)</t>
  </si>
  <si>
    <t>"m.č.1.04 :" (1,14+1,07+1,905+0,506+1,576)</t>
  </si>
  <si>
    <t>"m.č.1.05 :" (1,18*2+1,524+1,395)</t>
  </si>
  <si>
    <t>"m.č.1.06 :" (1,07+0,9+1,521+1,638)</t>
  </si>
  <si>
    <t>"m.č.1.07 :" (2,375+2,282+2,253+2,726)</t>
  </si>
  <si>
    <t>"m.č.1.08 :" (1,35*2+1,931+1,779)</t>
  </si>
  <si>
    <t>28375766.AR</t>
  </si>
  <si>
    <t>deska izolační EPS 100 S; pěnový polystyren; povrch hladký; součinitel tepelné vodivosti 0,037 W/mK; obj. hmotnost 20,00 kg/m3</t>
  </si>
  <si>
    <t>190</t>
  </si>
  <si>
    <t>"skladba podlahy P1+P2 :" ((8,69+12,875)/2*(5,824-0,35)-(2,342*0,3+1,05*0,15*2+2,4*0,15))*0,14</t>
  </si>
  <si>
    <t>"na prořezy : "8,07041*0,02</t>
  </si>
  <si>
    <t>63151406R</t>
  </si>
  <si>
    <t>deska izolační minerální vlákno; tl. 100,0 mm; součinitel tepelné vodivosti 0,035 W/mK; R = 2,800 m2K/W; obj. hmotnost 40,00 kg/m3; hydrofobizováno</t>
  </si>
  <si>
    <t>192</t>
  </si>
  <si>
    <t xml:space="preserve"> " Pohled od severozápadu : 5,507*((3,589+3,356)/2-2,6)</t>
  </si>
  <si>
    <t>"na prořezy :" 31,0099*0,02</t>
  </si>
  <si>
    <t>713PCD01</t>
  </si>
  <si>
    <t>Dod. Deska izolační fasádní PUR TL. 40mm</t>
  </si>
  <si>
    <t>194</t>
  </si>
  <si>
    <t>Poznámka k položce:
Součinitel tepelné vodivosti  izolantu max. 0,022 W/mK - PUR desky dané tloušťky</t>
  </si>
  <si>
    <t>"na prořezy : "4,904*0,02</t>
  </si>
  <si>
    <t>713PCD02</t>
  </si>
  <si>
    <t>Dod. Deska izolační střešní PUR TL. 120mm</t>
  </si>
  <si>
    <t>196</t>
  </si>
  <si>
    <t>"skladba střechy S1 - 2 vrstvy :" (8,785+13,27)/2*5,74*2</t>
  </si>
  <si>
    <t>"na prořezy :" 126,5957*0,02</t>
  </si>
  <si>
    <t>998713201R00</t>
  </si>
  <si>
    <t>Přesun hmot pro izolace tepelné v objektech výšky do 6 m</t>
  </si>
  <si>
    <t>198</t>
  </si>
  <si>
    <t>762</t>
  </si>
  <si>
    <t>Konstrukce tesařské</t>
  </si>
  <si>
    <t>762085140R00</t>
  </si>
  <si>
    <t>Zvláštní výkony hoblování viditelných částí krovu_čtyřstranné</t>
  </si>
  <si>
    <t>200</t>
  </si>
  <si>
    <t xml:space="preserve">"dle výpisu statika : </t>
  </si>
  <si>
    <t>"překlad 120/200 : "9,083</t>
  </si>
  <si>
    <t>"stropnice 120/280 :" 66,648</t>
  </si>
  <si>
    <t>"příložky atiky 2x40/100 :" 7,56*2</t>
  </si>
  <si>
    <t>"smrkové latě 60/60 m.č.1.02 :" 38,1</t>
  </si>
  <si>
    <t>"smrkové latě 60/60 m.č.1.01 : "5,6</t>
  </si>
  <si>
    <t>101</t>
  </si>
  <si>
    <t>762822120R00</t>
  </si>
  <si>
    <t>Stropnice montáž_z hraněného a polohraněného řeziva s trámovými výměnami, průřezové plochy přes 144 do 288 cm2</t>
  </si>
  <si>
    <t>202</t>
  </si>
  <si>
    <t>"překlad 120/200 :" 9,083</t>
  </si>
  <si>
    <t>762822130R00</t>
  </si>
  <si>
    <t>Stropnice montáž_z hraněného a polohraněného řeziva s trámovými výměnami, průřezové plochy přes 288 do 450 cm2</t>
  </si>
  <si>
    <t>204</t>
  </si>
  <si>
    <t>103</t>
  </si>
  <si>
    <t>762823111R00</t>
  </si>
  <si>
    <t>Stropnice montáž_z hraněného řeziva mezi nosnou konstrukci, průřezové plochy do 75 cm2</t>
  </si>
  <si>
    <t>206</t>
  </si>
  <si>
    <t>762895000R00</t>
  </si>
  <si>
    <t>Spojovací a ochranné prostředky hřebíky, svory, impregnace</t>
  </si>
  <si>
    <t>208</t>
  </si>
  <si>
    <t>"překlad 120/200 :" 9,083*0,12*0,2</t>
  </si>
  <si>
    <t>"stropnice 120/280 :" 66,648*0,12*0,28</t>
  </si>
  <si>
    <t>"příložky atiky 2x40/100 :" 7,56*2*0,04*0,1</t>
  </si>
  <si>
    <t>105</t>
  </si>
  <si>
    <t>762911125R00</t>
  </si>
  <si>
    <t>Impregnace řeziva tlakovakuová, ochrana proti dřevokazným houbám, plísním a dřevokaznému hmyzu</t>
  </si>
  <si>
    <t>210</t>
  </si>
  <si>
    <t>"překlad 120/200 : "9,083*0,12*0,2</t>
  </si>
  <si>
    <t>"stropnice 120/280 : "66,648*0,12*0,28</t>
  </si>
  <si>
    <t>"příložky atiky 2x40/100 : "7,56*2*0,04*0,1</t>
  </si>
  <si>
    <t xml:space="preserve">"podkladový rošt podhledu : </t>
  </si>
  <si>
    <t>"smrkové latě 60/60 m.č.1.02 :" 38,1*0,06*0,06</t>
  </si>
  <si>
    <t>"smrkové latě 60/60 m.č.1.01 :" 5,6*0,06*0,06</t>
  </si>
  <si>
    <t>60512687R</t>
  </si>
  <si>
    <t>fošna SM, BO; tl = 30 až 60 mm; l = do 6 000 mm; jakost I</t>
  </si>
  <si>
    <t>212</t>
  </si>
  <si>
    <t>"na prořezy : "0,06048*0,1</t>
  </si>
  <si>
    <t>107</t>
  </si>
  <si>
    <t>60515285.AR</t>
  </si>
  <si>
    <t>hranol SM/JD; tl = 200,0 mm; š = 300 mm; l = 6 250 až 9 000 mm; jakost I</t>
  </si>
  <si>
    <t>214</t>
  </si>
  <si>
    <t>Poznámka k položce:
třída pevnosyti dřeva C16 - dle statika</t>
  </si>
  <si>
    <t>"na prořezy :" 2,45736*0,1</t>
  </si>
  <si>
    <t>998762202R00</t>
  </si>
  <si>
    <t>Přesun hmot pro konstrukce tesařské v objektech výšky do 12 m</t>
  </si>
  <si>
    <t>216</t>
  </si>
  <si>
    <t>763</t>
  </si>
  <si>
    <t>Dřevostavby</t>
  </si>
  <si>
    <t>109</t>
  </si>
  <si>
    <t>763611232R00</t>
  </si>
  <si>
    <t>Montáž opláštění z aglomerovaných desek bednění střech, z desek tl. nad 18 mm, na P+D, šroubované</t>
  </si>
  <si>
    <t>218</t>
  </si>
  <si>
    <t>Poznámka k položce:
vč. dodávky a montáže spojovacího materiálu</t>
  </si>
  <si>
    <t>"skladba střechy S1 :"(8,785+13,27)/2*5,74</t>
  </si>
  <si>
    <t>(13,27+8,785+5,74*2)*0,16</t>
  </si>
  <si>
    <t>763612232R00</t>
  </si>
  <si>
    <t>Montáž opláštění z aglomerovaných desek obložení stěn, z desek tl. nad 18 mm, na P+D, šroubované, bez dodávky desky</t>
  </si>
  <si>
    <t>220</t>
  </si>
  <si>
    <t>"dle skladby ST2 - z vnitřní i vnější strany : "15,50495*2</t>
  </si>
  <si>
    <t>111</t>
  </si>
  <si>
    <t>60726123R</t>
  </si>
  <si>
    <t>deska dřevoštěpková třívrstvá pro prostředí vlhké; strana broušená; hrana pero/drážka; tl = 25,0 mm</t>
  </si>
  <si>
    <t>222</t>
  </si>
  <si>
    <t>"dle skladby ST2 - z vnitřní i vnější strany :" 15,50495*2</t>
  </si>
  <si>
    <t>"na prořezy : "99,67335*0,1</t>
  </si>
  <si>
    <t>998763201R00</t>
  </si>
  <si>
    <t>Přesun hmot dřevostaveb v objektech výšky do 6 m</t>
  </si>
  <si>
    <t>224</t>
  </si>
  <si>
    <t>766</t>
  </si>
  <si>
    <t>Konstrukce truhlářské</t>
  </si>
  <si>
    <t>113</t>
  </si>
  <si>
    <t>766427112R00</t>
  </si>
  <si>
    <t>Montáž obložení podhledů doplňkové konstrukce_podkladový rošt</t>
  </si>
  <si>
    <t>226</t>
  </si>
  <si>
    <t>"smrkové latě 60/60 m.č.1.02 :"38,1</t>
  </si>
  <si>
    <t>766601213RT1</t>
  </si>
  <si>
    <t>Těsnění připojovací spáry spára ostění, interiér - fólie parotěsná šířky 50 mm samolepicí, výplň PU pěnou, exteriér - fólie paropropustná šířky 75 mm samolepicí,</t>
  </si>
  <si>
    <t>228</t>
  </si>
  <si>
    <t>Poznámka k položce:
Vložení parotěsné a paropropustné fólie, vyplnění spáry PU pěnou. Včetně dodávky materiálu.</t>
  </si>
  <si>
    <t>"obvodová stěna :" (2,975+8,755+5,44+(2,6+0,26)*2)</t>
  </si>
  <si>
    <t>115</t>
  </si>
  <si>
    <t>766601229RT2</t>
  </si>
  <si>
    <t>Těsnění připojovací spáry spára parapetu, interiér - fólie parotěsná šířky 75 mm samolepicí, výplň PU pěnou, exteriér - fólie paropropustná šířky 100 mm samolepicí, expanzní páska š. 15 mm pod rám a pod vnější parapet</t>
  </si>
  <si>
    <t>230</t>
  </si>
  <si>
    <t>Poznámka k položce:
Vložení parotěsné a paropropustné fólie, těsnicí pásky pod rám a pod vnější parapet, vymezovacího provazce pod vnitřní parapet a silikonového tmelu, PU pěny. Dodávka materiálu.</t>
  </si>
  <si>
    <t>"obvodová stěna :" (2,975+8,755+5,44)</t>
  </si>
  <si>
    <t>766PC01</t>
  </si>
  <si>
    <t>D+M Podhled - akátové lepené lamely vel.30x40 mm délky 2,75 m, včetně povrchové úpravy, a spojovacích prostředků</t>
  </si>
  <si>
    <t>ks</t>
  </si>
  <si>
    <t>232</t>
  </si>
  <si>
    <t>"m.č.1.02 : "84</t>
  </si>
  <si>
    <t>117</t>
  </si>
  <si>
    <t>766PC02</t>
  </si>
  <si>
    <t>D+M Podhled - akátové lepené lamely vel.30x40 mm délky 2,35 m, včetně povrchové úpravy, a spojovacích prostředků</t>
  </si>
  <si>
    <t>234</t>
  </si>
  <si>
    <t>"m.č.1.01 :" 10</t>
  </si>
  <si>
    <t>766PCT01</t>
  </si>
  <si>
    <t>D+M Dřevěné vnitřní dveře 900 P/1970 s polodrážkou, otevíravé hladké plné s dorazovým těsněním, vč.povrchové úpravy, těsnění, tabulky s piktogramem, větrací oboustranné mřížky, prah.lišty a kování</t>
  </si>
  <si>
    <t>236</t>
  </si>
  <si>
    <t>Poznámka k položce:
VNITŘNÍ DŘEVĚNÉ DVEŘE JEDNOKŘÍDLOVÉ S POLODRÁŽKOU, OTEVÍRAVÉ, HLADKÉ, PLNÉ, S DORAZOVÝM TĚSNĚNÍM, ROZMĚR 900x1970mm, POVRCHOVÁ ÚPRAVA VYSOKOTLAKÝ LAMINÁT HPL (ZVÝŠENÁ MECHANICKÁ ODOLNOST), TĚSNICÍ VÝSUVNÁ PRAHOVÁ LIŠTA;; OSAZENÍ DO OCELOVÉ LISOVANÉ ZÁRUBNĚ; TŘÍBODOVÉ UCHYCENÍ DVEŘNÍHO KŘÍDLA; DVEŘNÍ HLINÍKOVÁ VĚTRACÍ MŘÍŽKA  450x80mm; KOVÁNÍ DVEŘÍ: KLIKA/KLIKA, DĚLENÉ KULATÉ ŠTÍTKY, MATERIÁL BROUŠENÝ NEREZ, ZÁMEK VLOŽKOVÝ,; DOPLŇKY: TABULKA S PIKTOGRAMEM WC MUŽI; Barva - bílá (RAL 9010) - odstín bude upřesněn při realizaci</t>
  </si>
  <si>
    <t>119</t>
  </si>
  <si>
    <t>766PCT02</t>
  </si>
  <si>
    <t>D+M Dřevěné vnitřní dveře 900 P/1970 s polodrážkou, otevíravé hladké plné s dorazovým těsněním, vč.povrch.úpravy,těsnění,tabulky s piktogramem,větrací oboustranné mřížky, prah.lišty, kování,madla</t>
  </si>
  <si>
    <t>238</t>
  </si>
  <si>
    <t>Poznámka k položce:
VNITŘNÍ DŘEVĚNÉ DVEŘE JEDNOKŘÍDLOVÉ S POLODRÁŽKOU, OTEVÍRAVÉ, HLADKÉ, PLNÉ, S DORAZOVÝM TĚSNĚNÍM, ROZMĚR 900x1970mm, POVRCHOVÁ ÚPRAVA VYSOKOTLAKÝ LAMINÁT HPL (ZVÝŠENÁ MECHANICKÁ ODOLNOST), TĚSNICÍ VÝSUVNÁ PRAHOVÁ LIŠTA,; OSAZENÍ DO OCELOVÉ LISOVANÉ ZÁRUBNĚ; TŘÍBODOVÉ UCHYCENÍ DVEŘNÍHO KŘÍDLA; DVEŘNÍ HLINÍKOVÁ VĚTRACÍ MŘÍŽKA  450x80mm; KOVÁNÍ DVEŘÍ: KLIKA/KLIKA, DĚLENÉ KULATÉ ŠTÍTKY, MATERIÁL BROUŠENÝ NEREZ, ZÁMEK PRO WC A KOUPELNY S NOUZOVÝM OTEVÍRÁNÍM,; DOPLŇKY: TABULKY S PIKTOGRAMEM WC ŽENY A TĚLESNĚ POSTIŽENÍ; VODOROVNÉ MADLO NA ŠÍŘKU DVEŘÍ VE VÝŠCE 850mm NA OPAČNÉ STRANĚ NEŽ JSOU ZÁVĚSY;; VĚŠÁK NA KABÁTY; Barva - bílá (RAL 9010) - odstín bude upřesněn při realizaci</t>
  </si>
  <si>
    <t>766PCT03</t>
  </si>
  <si>
    <t>D+M Dřevěné vnitřní dveře 800 L/1970 s polodrážkou, otevíravé hladké plné s dorazovým těsněním, vč.povrchové úpravy, těsnění a kování</t>
  </si>
  <si>
    <t>240</t>
  </si>
  <si>
    <t>Poznámka k položce:
VNITŘNÍ DŘEVĚNÉ DVEŘE JEDNOKŘÍDLOVÉ S POLODRÁŽKOU, OTEVÍRAVÉ, HLADKÉ, PLNÉ, S DORAZOVÝM TĚSNĚNÍM, ROZMĚR 800x1970mm, POVRCHOVÁ ÚPRAVA VYSOKOTLAKÝ LAMINÁT HPL (ZVÝŠENÁ MECHANICKÁ ODOLNOST), OSAZENÍ DO OCELOVÉ LISOVANÉ ZÁRUBNĚ; TŘÍBODOVÉ UCHYCENÍ DVEŘNÍHO KŘÍDLA;; KOVÁNÍ DVEŘÍ: KLIKA/KLIKA, DĚLENÉ KULATÉ ŠTÍTKY, MATERIÁL BROUŠENÝ NEREZ, ZÁMEK PRO WC A KOUPELNY S NOUZOVÝM OTEVÍRÁNÍM,; DOPLŇKY: DVEŘNÍ ZARÁŽKA, VĚŠÁK NA KABÁTY;       ; Barva - bílá (RAL 9010) - odstín bude upřesněn při realizaci</t>
  </si>
  <si>
    <t>121</t>
  </si>
  <si>
    <t>766PCT04</t>
  </si>
  <si>
    <t>D+M Dřevěné vnitřní dveře 700 P/1970 s polodrážkou, otevíravé hladké plné s dorazovým těsněním, vč.povrchové úpravy, těsnění a kování</t>
  </si>
  <si>
    <t>242</t>
  </si>
  <si>
    <t>Poznámka k položce:
VNITŘNÍ DŘEVĚNÉ DVEŘE JEDNOKŘÍDLOVÉ S POLODRÁŽKOU, OTEVÍRAVÉ, HLADKÉ, PLNÉ, S DORAZOVÝM TĚSNĚNÍM, ROZMĚR 700x1970mm, POVRCHOVÁ ÚPRAVA VYSOKOTLAKÝ LAMINÁT HPL (ZVÝŠENÁ MECHANICKÁ ODOLNOST), OSAZENÍ DO OCELOVÉ LISOVANÉ ZÁRUBNĚ; TŘÍBODOVÉ UCHYCENÍ DVEŘNÍHO KŘÍDLA;; KOVÁNÍ DVEŘÍ: KLIKA/KLIKA, DĚLENÉ KULATÉ ŠTÍTKY, MATERIÁL BROUŠENÝ NEREZ, ZÁMEK PRO WC A KOUPELNY S NOUZOVÝM OTEVÍRÁNÍM,; DOPLŇKY: DVEŘNÍ ZARÁŽKA, VĚŠÁK NA KABÁTY; Barva - bílá (RAL 9010) - odstín bude upřesněn při realizaci</t>
  </si>
  <si>
    <t>766PCT05</t>
  </si>
  <si>
    <t>244</t>
  </si>
  <si>
    <t>Poznámka k položce:
VNITŘNÍ DŘEVĚNÉ DVEŘE JEDNOKŘÍDLOVÉ S POLODRÁŽKOU, OTEVÍRAVÉ, HLADKÉ, PLNÉ, S DORAZOVÝM TĚSNĚNÍM, ROZMĚR 700x1970mm, POVRCHOVÁ ÚPRAVA VYSOKOTLAKÝ LAMINÁT HPL (ZVÝŠENÁ MECHANICKÁ ODOLNOST), OSAZENÍ DO OCELOVÉ LISOVANÉ ZÁRUBNĚ; TŘÍBODOVÉ UCHYCENÍ DVEŘNÍHO KŘÍDLA;; KOVÁNÍ DVEŘÍ: KLIKA/KLIKA, DĚLENÉ KULATÉ ŠTÍTKY, MATERIÁL BROUŠENÝ NEREZ, ZÁMEK VLOŽKOVÝ,; DOPLŇKY:; Barva - bílá (RAL 9010) - odstín bude upřesněn při realizaci</t>
  </si>
  <si>
    <t>123</t>
  </si>
  <si>
    <t>766PCT06</t>
  </si>
  <si>
    <t>D+M Dřevěné vnitřní dveře 900 P/1970 s polodrážkou, otevíravé hladké plné s dorazovým těsněním, vč.povrchové úpravy, těsnění, prah.lišty a kování</t>
  </si>
  <si>
    <t>246</t>
  </si>
  <si>
    <t>Poznámka k položce:
VNITŘNÍ DŘEVĚNÉ DVEŘE JEDNOKŘÍDLOVÉ S POLODRÁŽKOU, OTEVÍRAVÉ, HLADKÉ, PLNÉ, S DORAZOVÝM TĚSNĚNÍM, ROZMĚR 800x1970mm, TEPELNĚ IZOLOVANÉ U=2,0W/m2/K (OCHLAZOVANÉ ZÁDVEŘÍ); POVRCHOVÁ ÚPRAVA VYSOKOTLAKÝ LAMINÁT HPL (ZVÝŠENÁ MECHANICKÁ ODOLNOST); TĚSNICÍ VÝSUVNÁ PRAHOVÁ LIŠTA; OSAZENÍ DO OCELOVÉ LISOVANÉ ZÁRUBNĚ; TŘÍBODOVÉ UCHYCENÍ DVEŘNÍHO KŘÍDLA;; KOVÁNÍ DVEŘÍ: KLIKA/KLIKA, DĚLENÉ KULATÉ ŠTÍTKY, MATERIÁL BROUŠENÝ NEREZ, ZÁMEK VLOŽKOVÝ,; DOPLŇKY:; Barva - bílá (RAL 9010) - odstín bude upřesněn při realizaci</t>
  </si>
  <si>
    <t>766PCT07</t>
  </si>
  <si>
    <t>D+M KUCHYŇSKÁ LINKA Z LAMINOVANÉ DŘEVOTŘÍSKY VESTAVĚNÁ DO NIKY 1100x600x2600mm, komplet</t>
  </si>
  <si>
    <t>248</t>
  </si>
  <si>
    <t>Poznámka k položce:
KUCHYŇSKÁ LINKA Z LAMINOVANÉ DŘEVOTŘÍSKY VESTAVĚNÁ DO NIKY 1100x600x2600mm SESTÁVAJÍCÍ Z:; 1) SPODNÍ VESTAVĚNÁ SKŘÍŇKA S NEREZOVÝM DŘEZEM V. 850mm; 2) HORNÍ VESTAVĚNÁ SKŘÍŇKA HLOUBKY cca 600mm, VE KTERÉ JE UMÍSTĚNA VĚTRACÍ JEDNOTKA VZT; SPODNÍ HRANA SKŘÍŇKY JE 1600mm NAD PODLAHOU, VÝŠKAPODHLEDU JE 2600mm, VÝŠKA SKŘÍŇKY 1000mm; KOTVENÍ DO ŽB. STĚNY A PŘÍČKY SUCHÉ VÝSTAVBY (SÁDROVLÁKNO); Barva - bílá (RAL 9010) - odstín bude upřesněn při realizaci</t>
  </si>
  <si>
    <t>125</t>
  </si>
  <si>
    <t>766PCT08</t>
  </si>
  <si>
    <t>D+M PARAPETNÍ DESKA V OBSLUŽNÉM OKNĚ INFOCENTRA vel.2100x700mm, komplet</t>
  </si>
  <si>
    <t>250</t>
  </si>
  <si>
    <t>Poznámka k položce:
PARAPETNÍ DESKA V OBSLUŽNÉM OKNĚ INFOCENTRA.; ROZMĚR - 2100x700mm; MATERIÁL - LAMINOVANÁ DŘEVOTŘÍSKA;; KOTVENÍ DO PŘÍČKY SUCHÉ VÝSTAVBY TL. 125mm (SÁDROVLÁKNO); Barva - a odstín bude upřesněn při realizaci</t>
  </si>
  <si>
    <t>60510057R</t>
  </si>
  <si>
    <t>lať průřez 36 cm2; jakost II; l = 3000,0 mm</t>
  </si>
  <si>
    <t>252</t>
  </si>
  <si>
    <t>"smrkové latě 60/60 m.č.1.01 :" 5,6</t>
  </si>
  <si>
    <t>"na prořezy : "43,7*0,1</t>
  </si>
  <si>
    <t>127</t>
  </si>
  <si>
    <t>998766201R00</t>
  </si>
  <si>
    <t>Přesun hmot pro konstrukce truhlářské v objektech výšky do 6 m</t>
  </si>
  <si>
    <t>254</t>
  </si>
  <si>
    <t>767</t>
  </si>
  <si>
    <t>Konstrukce zámečnické</t>
  </si>
  <si>
    <t>767PCO01</t>
  </si>
  <si>
    <t>D+M VNĚJŠÍ HLINÍKOVÁ PROSKLENÁ STĚNA PŮDORYSNÉHO TVARU PÍSMENE "U", vel. pohled.části - 5440+8755+2975 x 2600 mm výška 260 zateplený sokl + kotvení do konstrukce dle PD</t>
  </si>
  <si>
    <t>256</t>
  </si>
  <si>
    <t>Poznámka k položce:
 STAVEBNÍ OTVOR (POHLEDOVÉ ROZMĚRY PROSKLENÉ STĚNY):; - 5440+8755+2975 x 2600 mm; POPIS:; - VNĚJŠÍ HLINÍKOVÁ PROSKLENÁ STĚNA PŮDORYSNÉHO TVARU PÍSMENE "U" (STŘEDNÍ ČÁST LOMENÁ, PŘIBLIŽNĚ V OBLOUKU 10,600m) S VLOŽENÝMI DVOUKŘÍDLOVÝMI DVEŘMI 1250/1970mm (OTOČNÁ KŘÍDLA; AKTIVNÍ KŘÍDLO 900mm, LEVÉ); - PŘIPOJOVACÍ SPÁRA STĚNY - DLE ČSN 74 6077 - SYSTÉMOVÉ ŘEŠENÍ; ZASKLENÍ:; - SKLO - IZOLAČNÍ TROJSKLO (8-16-8-16-8mm) S PROTISLUNEČNÍ CHARAKTERISTIKOU, OBOUSTRANNĚ BEZPEČNOSTNÍ VRSTVENÉ SKLO (TŘÍDA ODOLNOSTI MIN. 2B2) SPLŇUJÍCÍ TZV. "ZÁBRADELNÍ FUNKCI", Ug=0,6W/m2/K, TEPLÝ DISTANČNÍ RÁMEČEK; TEPELNĚ IZOLAČNÍ VLASTNOSTI:; - Uw=0,9W/m2/K,; VÝBAVA VÝPLNĚ:; - ZAPLECHOVÁNÍ A TEPELNÁ IZOLACE  SOKLU POD ÚROVNÍ PODLAHY (V. 260mm), LEMOVACÍ LIŠTY A PŘÍSLUŠENSTVÍ PRO NAPOJENÍ NA OSTĚN A NADPRAŽÍ; - KOTVENÍ NA -0,260 DO ŽB. PODLAHOVÉ DESKY; NAD ÚROVNÍ +2,600 KOTVENÍ DO DŘEVĚNÝCH PRVKŮ NOSNÉ KONSTRUKCE STŘECHY; - KONTRASTNÍ OZNAČENÍ PROSKLENÍ PRO ZRAKOVĚ POSTIŽENÉ VE VÝŠCE 800-1000mm A 1400-1600mm DLE VYHL. Č. 398/2009 SB. - BUDE GRAFICKY ZPRACOVÁNO DLE ARCHITEKTONICKÉHO NÁVRHU PŘI REALIZACI; VÝBAVA DVEŘÍ:; - NEREZ KOVÁNÍ KLIKA/KLIKA; DĚLENÉ KULATÉ ŠTÍTKY; - VLOŽKOVÝ ZÁMEK - CYLINDRICKÁ VLOŽKA, STAVĚČ DVEŘNÍCH KŘÍDEL, DVEŘNÍ ZÁSTRČ; - VÝSUVNÁ PRAHOVÁ LIŠTA V KŘÍDLECH (PRAHOVÝ PROFIL STĚNY V ÚROVNI PODLAHY); - SAMOZAVÍRAČ S ARETACÍ OTEVŘENÉ POLOHY (PRO OSOBY S OMEZENOU SCHOPNOSTÍ POHYBU DLE VYHL. 398/2009 SB.; Barva - tmavě šedá (RAL 7016) - odstín upřesní architekt a investor při vzorkování</t>
  </si>
  <si>
    <t>129</t>
  </si>
  <si>
    <t>767PCO02</t>
  </si>
  <si>
    <t>D+M VNITŘNÍ HLINÍKOVÁ PROSKLENÁ STĚNA S VLOŽENÝMI JEDNOKŘÍDLOVÝMI DVEŘMI 900/1970mm, vel. pohled.části - 1410 x 2600 mm</t>
  </si>
  <si>
    <t>258</t>
  </si>
  <si>
    <t>Poznámka k položce:
STAVEBNÍ OTVOR (POHLEDOVÉ ROZMĚRY PROSKLENÉ STĚNY):; - 1410 x 2600 mm; POPIS:; - VNITŘNÍ HLINÍKOVÁ PROSKLENÁ STĚNA S VLOŽENÝMI JEDNOKŘÍDLOVÝMI DVEŘMI 900/1970mm (OTOČNÉ, LEVÉ); ZASKLENÍ:; - SKLO - IZOLAČNÍ DVOJSKLO, OBOUSTRANNĚ BEZPEČNOSTNÍ VRSTVENÉ SKLO (TŘÍDA ODOLNOSTI MIN. 2B2), Ug=1,1W/m2/K, SPLŇUJÍCÍ TZV. "ZÁBRADELNÍ FUNKCI", TEPLÝ DISTANČNÍ RÁMEČEK; TEPELNĚ IZOLAČNÍ VLASTNOSTI:; - Uw=1,5W/m2/K,; VÝBAVA VÝPLNĚ:; - KOTVENÍ NA -0,260 DO ŽB. PODLAHOVÉ DESKY; 1x V OSTĚNÍ NAPOJENÍ NA SLOUPEK VNĚJŠÍ PROSKLENÉ STĚNY; 1x OSTĚNÍ A NADPRAŽÍ - NAPOJENÍ NA NOSNOU KOVOVOU KCI SÁDROVLÁKNITÉ STĚNY TL. 125mm; - KONTRASTNÍ OZNAČENÍ PROSKLENÍ PRO ZRAKOVĚ POSTIŽENÉ VE VÝŠCE 800-1000mm A 1400-1600mm DLE VYHL. Č. 398/2009 SB. - BUDE GRAFICKY ZPRACOVÁNO DLE ARCHITEKTONICKÉHO NÁVRHU PŘI REALIZACI; VÝBAVA DVEŘÍ:; - NEREZ KOVÁNÍ KLIKA/KLIKA; DĚLENÉ KULATÉ ŠTÍTKY; - VLOŽKOVÝ ZÁMEK - CYLINDRICKÁ VLOŽKA, STAVĚČ DVEŘNÍCH KŘÍDEL, DVEŘNÍ ZÁSTRČ; - VÝSUVNÁ PRAHOVÁ LIŠTA V KŘÍDLECH (PRAHOVÝ PROFIL STĚNY V ÚROVNI PODLAHY); - VODOROVNÉ MADLO NA ŠÍŘKU DVEŘÍ VE VÝŠCE 850mm NA OPAČNÉ STRANĚ NEŽ JSOU ZÁVĚSY (DLE VYHL. Č. 398/2009 SB.); Barva - tmavě šedá (RAL 7016) - odstín upřesní architekt a investor při vzorkování</t>
  </si>
  <si>
    <t>767PCO03</t>
  </si>
  <si>
    <t>D+M VNITŘNÍ JEDNODUŠE ZASKLENÉ TŘÍDÍLNÉ OKNO - BEZRÁMOVÝ ZASKLÍVACÍ SYSTÉM, vel. 2100 x 1400 mm</t>
  </si>
  <si>
    <t>260</t>
  </si>
  <si>
    <t>Poznámka k položce:
STAVEBNÍ OTVOR (POHLEDOVÉ ROZMĚRY VÝPLNĚ):; - 2100 x 1400 mm; POPIS:; - VNITŘNÍ JEDNODUŠE ZASKLENÉ TŘÍDÍLNÉ OKNO - BEZRÁMOVÝ ZASKLÍVACÍ SYSTÉM; KRAJNÍ POLE PEVNĚ ZASKLENÁ, STŘEDNÍ POLE OTEVÍRAVÉ O 180° (OBSLUŽNÉ OKÉNKO INFOCENTRA); ZASKLENÍ:; - SKLO - BEZPEČNOSTNÍ VRSTVENÉ SKLO; VÝBAVA VÝPLNĚ:; - KOTVENÍ NA  NA NOSNOU KOVOVOU KCI SÁDROVLÁKNITÉ STĚNY TL. 125mm; - KOTVENÍ NA PARAPETU ZKOORDINOVAT S MONTÁŽÍ PARAPETNÍ LAMINOVANÉ DŘEVĚNÉ DESKY; Barva - tmavě šedá (RAL 7016) - odstín upřesní architekt a investor při vzorkování</t>
  </si>
  <si>
    <t>131</t>
  </si>
  <si>
    <t>998767201R00</t>
  </si>
  <si>
    <t>Přesun hmot pro kovové stavební doplňk. konstrukce v objektech výšky do 6 m</t>
  </si>
  <si>
    <t>262</t>
  </si>
  <si>
    <t>776</t>
  </si>
  <si>
    <t>Podlahy povlakové</t>
  </si>
  <si>
    <t>776PC01</t>
  </si>
  <si>
    <t>D+M Penetrace podkladu před položením PVC</t>
  </si>
  <si>
    <t>264</t>
  </si>
  <si>
    <t xml:space="preserve">"Skladba podlahy P2 : </t>
  </si>
  <si>
    <t>"m.č.1.03 : "8,0</t>
  </si>
  <si>
    <t>133</t>
  </si>
  <si>
    <t>776520010RAI</t>
  </si>
  <si>
    <t>Podlahy povlakové z PVC bez vyrovnání podkladu, pouze položení, podlahovina ve specifikaci, , z pásů, včetně soklíku</t>
  </si>
  <si>
    <t>266</t>
  </si>
  <si>
    <t>Poznámka k položce:
lepení a dodávka podlahoviny z PVC, bez podkladu. Svaření podlahoviny. Dodávka a lepení podlahových soklíků z měkčeného PVC. Pastování a vyleštění podlah.</t>
  </si>
  <si>
    <t>776PCD01</t>
  </si>
  <si>
    <t>DOD Vinylová podlahovina tl. 3 mm, třída zátěže 32 - dle výběru investora</t>
  </si>
  <si>
    <t>268</t>
  </si>
  <si>
    <t>"na porřezy :" 8,0*0,03</t>
  </si>
  <si>
    <t>135</t>
  </si>
  <si>
    <t>998776201R00</t>
  </si>
  <si>
    <t>Přesun hmot pro podlahy povlakové v objektech výšky do 6 m</t>
  </si>
  <si>
    <t>270</t>
  </si>
  <si>
    <t>777</t>
  </si>
  <si>
    <t>Podlahy ze syntetických hmot</t>
  </si>
  <si>
    <t>777PC01</t>
  </si>
  <si>
    <t>D+M Systém epoxidové sytrukturované podlahoviny s nekluzným povrchem v tl. 2,0-3,0 mm, s barevnými písky</t>
  </si>
  <si>
    <t>272</t>
  </si>
  <si>
    <t>Poznámka k položce:
celková skladba dle zvoleného systému např: penetrace s posypem na podkladní zhotovené mazanině se samonivel.stěrkou, vyrovnávací stěrka s posypem, nosná stěrka s posypem a uzavírací vrstvy pod systémový nátěra sysytémový uzavírací nátěr; včetně tmelení dilatačních spar u stěn  a mezi poli podlahového topení</t>
  </si>
  <si>
    <t xml:space="preserve">"vytažení na stěny - soklík : </t>
  </si>
  <si>
    <t>"m.č.1.01 : "(1,683+2,5-0,8)*0,08</t>
  </si>
  <si>
    <t>"m.č.1.02 :" (9,32-0,9*2)*0,08</t>
  </si>
  <si>
    <t>"m.č.1.03 :" (3,9+2,5*2+0,605+2,677-0,8)*0,08</t>
  </si>
  <si>
    <t>"m.č.1.04 :" (1,14+1,07+1,905+0,506+1,576-0,9-0,8)*0,08</t>
  </si>
  <si>
    <t>"m.č.1.05 :" (1,18*2+1,524+1,395-0,8)*0,08</t>
  </si>
  <si>
    <t>"m.č.1.06 :" (1,07+0,9+1,521+1,638-0,7)*0,08</t>
  </si>
  <si>
    <t>"m.č.1.07 :" (2,375+2,282+2,253+2,726-0,9-0,7)*0,08</t>
  </si>
  <si>
    <t>"m.č.1.08 :" (1,35*2+1,931+1,779-0,7)*0,08</t>
  </si>
  <si>
    <t>137</t>
  </si>
  <si>
    <t>777PC02</t>
  </si>
  <si>
    <t>D+M Systémový bezrozpouštědlový pigmentový krycí nátěr na bázi vodní disperze, difuzně otevřený, na stěny (omítku)</t>
  </si>
  <si>
    <t>274</t>
  </si>
  <si>
    <t>"m.č.1.03 :" (1,112+0,605*2)*(1,6-0,85)</t>
  </si>
  <si>
    <t>"m.č.1.04 :" (1,14+1,07+1,905+0,506+1,576)*2,6</t>
  </si>
  <si>
    <t>"odpočet otvorů :" -(0,9*1,97+0,8*1,97+0,7*1,97)</t>
  </si>
  <si>
    <t>"m.č.1.05 :" (1,18*2+1,524+1,395)*2,6</t>
  </si>
  <si>
    <t>"odpočet otvorů :" -(0,8*1,97)</t>
  </si>
  <si>
    <t>"m.č.1.06 :" (1,07+0,9+1,521+1,638)*2,6</t>
  </si>
  <si>
    <t>"odpočet otvorů :" -(0,7*1,97)</t>
  </si>
  <si>
    <t>"m.č.1.07 :" (2,375+2,282+2,253+2,726)*2,6</t>
  </si>
  <si>
    <t>"odpočet otvorů : "-(0,9*1,97+0,7*1,97)</t>
  </si>
  <si>
    <t>"m.č.1.08 :" (1,35*2+1,931+1,779)*2,6</t>
  </si>
  <si>
    <t>998777201R00</t>
  </si>
  <si>
    <t>Přesun hmot pro podlahy syntetické v objektech výšky do 6 m</t>
  </si>
  <si>
    <t>276</t>
  </si>
  <si>
    <t>783</t>
  </si>
  <si>
    <t>Nátěry</t>
  </si>
  <si>
    <t>139</t>
  </si>
  <si>
    <t>783626311RT3</t>
  </si>
  <si>
    <t>Nátěry truhlářských výrobků syntetické lazurovací, 3x lakování</t>
  </si>
  <si>
    <t>278</t>
  </si>
  <si>
    <t>Poznámka k položce:
Montáž a dodávka lešení. Trojnásobný nátěr výrobku, dodávka nátěrové hmoty. Demontáž lešení.</t>
  </si>
  <si>
    <t>"smrkové latě 60/60 m.č.1.02 : "38,1*0,06*4</t>
  </si>
  <si>
    <t>"smrkové latě 60/60 m.č.1.01 : "5,6*0,06*4</t>
  </si>
  <si>
    <t>783631000R00</t>
  </si>
  <si>
    <t>Nátěr truhlářských výrobků disperzní dvojnásobné + 1x tmel</t>
  </si>
  <si>
    <t>280</t>
  </si>
  <si>
    <t>Poznámka k položce:
včetně montáže, dodávkya demontáže lešení.    
nátěr černé barvy vhodný na vnitřní i vnější použití</t>
  </si>
  <si>
    <t>"překlad 120/200 : "9,083*(0,12+0,2)*2</t>
  </si>
  <si>
    <t>"stropnice 120/280 : "66,648*(0,12+0,28)*2</t>
  </si>
  <si>
    <t>"příložky atiky 2x40/100 : "7,56*2*(0,04+0,1)*2</t>
  </si>
  <si>
    <t>"skladba střechy S1 - nátěr OSB - z vnitřní strany :" (8,785+13,27)/2*5,74</t>
  </si>
  <si>
    <t>141</t>
  </si>
  <si>
    <t>783120014RAA</t>
  </si>
  <si>
    <t>Nátěry ocelových konstrukcí syntetické konstrukcí lehkých "C", základní</t>
  </si>
  <si>
    <t>282</t>
  </si>
  <si>
    <t xml:space="preserve">"dle statika : </t>
  </si>
  <si>
    <t>"sloupek TR4HR100/50/5 :" 6,04</t>
  </si>
  <si>
    <t>"ztužidlo TR 42,4/3,2 :" 5,141</t>
  </si>
  <si>
    <t>"kotvení atiky L60/5 :" 9,217</t>
  </si>
  <si>
    <t>"detaily (patní plechy, spojovací materiál) :" 6,66</t>
  </si>
  <si>
    <t>783120014RAC</t>
  </si>
  <si>
    <t>Nátěry ocelových konstrukcí syntetické konstrukcí lehkých "C", dvojnásobý krycí s emailováním</t>
  </si>
  <si>
    <t>284</t>
  </si>
  <si>
    <t>"Položka pořadí 141 :" 27,05800</t>
  </si>
  <si>
    <t>143</t>
  </si>
  <si>
    <t>783220010RAB</t>
  </si>
  <si>
    <t>Nátěry kovových doplňkových konstrukcí syntetické základní a dvojnásobný krycí</t>
  </si>
  <si>
    <t>286</t>
  </si>
  <si>
    <t>Poznámka k položce:
Barva - tmavě šedá (RAL 7016) - odstín upřesní architekt a investor při vzorkování</t>
  </si>
  <si>
    <t>"O-04 :" 2*(1,0+2,03*2)*(0,125+0,05*2)</t>
  </si>
  <si>
    <t>"O-05 :" 1*(0,9+2,03*2)*(0,125+0,05*2)</t>
  </si>
  <si>
    <t>"O-06 :" 2*(0,8+2,03*2)*(0,125+0,05*2)</t>
  </si>
  <si>
    <t>"O-07 :" 1*(0,9+2,03*2)*(0,15+0,05*2)</t>
  </si>
  <si>
    <t>784</t>
  </si>
  <si>
    <t>Malby</t>
  </si>
  <si>
    <t>784442001RT2</t>
  </si>
  <si>
    <t>Malby z malířských směsí disperzních, v místnostech do 3,8 m, jednobarevné, dvojnásobné + 1x penetrace</t>
  </si>
  <si>
    <t>288</t>
  </si>
  <si>
    <t>Poznámka k položce:
stěny nad podhledem (od 2,6 m) barva černá</t>
  </si>
  <si>
    <t>"m.č.1.01 :" 1,683*3,3</t>
  </si>
  <si>
    <t>"m.č.1.02 :" 0,2*3,205</t>
  </si>
  <si>
    <t>145</t>
  </si>
  <si>
    <t>784442021RT2</t>
  </si>
  <si>
    <t>Malby z malířských směsí disperzní, v místnostech do 3,8 m, jednobarevné, jednonásobné + 1x penetrace</t>
  </si>
  <si>
    <t>290</t>
  </si>
  <si>
    <t>Poznámka k položce:
příčky nad podhledem (od 2,6 m) barva černá</t>
  </si>
  <si>
    <t xml:space="preserve">"podhledy : </t>
  </si>
  <si>
    <t xml:space="preserve">"SDK příčky : </t>
  </si>
  <si>
    <t>"m.č.1.01 :" 2,5*(3,3+3,205)/2+1,553*3,205</t>
  </si>
  <si>
    <t>"odpočet otvorů :" -(1,41*2,6)</t>
  </si>
  <si>
    <t>"m.č.1.02 :" 10,858*3,205</t>
  </si>
  <si>
    <t>"odpočet otvorů :" -(2,1*1,4+0,9*1,97*2+1,41*2,6)</t>
  </si>
  <si>
    <t>"m.č.1.03 :" (2,375*2+0,605+2,677)*2,7</t>
  </si>
  <si>
    <t>"odpočet otvorů : "-(2,1*1,4+0,8*1,97)</t>
  </si>
  <si>
    <t>"odpočet nátěru :" -(1,112+0,605)*(1,6-0,85)</t>
  </si>
  <si>
    <t>799</t>
  </si>
  <si>
    <t>Ostatní</t>
  </si>
  <si>
    <t>799PC01</t>
  </si>
  <si>
    <t>D+M Přenosný hasící přístroj práškový s práškem ABC, s dokladovanou hasící schopností 21A, 113B, hmotnost náplně 6 kg</t>
  </si>
  <si>
    <t>292</t>
  </si>
  <si>
    <t>Poznámka k položce:
Přenosný hasící přístroj práškový s hasícím práškem ABC</t>
  </si>
  <si>
    <t>147</t>
  </si>
  <si>
    <t>799PC19</t>
  </si>
  <si>
    <t>D+M Zrcadlo lepené na SDV stěnu - 1100x600 mm</t>
  </si>
  <si>
    <t>294</t>
  </si>
  <si>
    <t>M43</t>
  </si>
  <si>
    <t>Montáže ocelových konstrukcí</t>
  </si>
  <si>
    <t>430861001R00</t>
  </si>
  <si>
    <t>Křivka cenová první, hmotnost do 300 kg</t>
  </si>
  <si>
    <t>kg</t>
  </si>
  <si>
    <t>296</t>
  </si>
  <si>
    <t>"sloupek TR4HR100/50/5 :" 224,0</t>
  </si>
  <si>
    <t>"ztužidlo TR 42,4/3,2 :" 119,4</t>
  </si>
  <si>
    <t>"kotvení atiky L60/5 :" 176,0</t>
  </si>
  <si>
    <t>"detaily (patní plechy, spojovací materiál) :" 233,0</t>
  </si>
  <si>
    <t>"svary a prořezy :" 752,4*0,13</t>
  </si>
  <si>
    <t>149</t>
  </si>
  <si>
    <t>M43PC01</t>
  </si>
  <si>
    <t>D+M Chem kotva M16 hl 120 mm - kotvení sloupku, kotvení stropnice vč.vyvrtání a vyčištění</t>
  </si>
  <si>
    <t>298</t>
  </si>
  <si>
    <t>"stropnice :" 12*2</t>
  </si>
  <si>
    <t>"sloupek : "6*2</t>
  </si>
  <si>
    <t>M43PC02</t>
  </si>
  <si>
    <t>D+M Chem kotva M10 hl 100 mm - prvků dle statika vč.vyvrtání a vyčištění</t>
  </si>
  <si>
    <t>300</t>
  </si>
  <si>
    <t>"dle statika O-4 :" 23*2</t>
  </si>
  <si>
    <t>"dle statika O-5 :" 1*2</t>
  </si>
  <si>
    <t>"dle statika O-6 :" 1*2</t>
  </si>
  <si>
    <t>151</t>
  </si>
  <si>
    <t>55300002.AR</t>
  </si>
  <si>
    <t>profil ocelový konstrukční</t>
  </si>
  <si>
    <t>302</t>
  </si>
  <si>
    <t>"kotvení atiky L60/5 :"176,0</t>
  </si>
  <si>
    <t>SO03.02 - Zdravotně technické instalace</t>
  </si>
  <si>
    <t>D1 - 1 - Zemní práce</t>
  </si>
  <si>
    <t>D2 - 721 - Vnitřní kanalizace</t>
  </si>
  <si>
    <t>D3 - 722 - Vnitřní vodovod</t>
  </si>
  <si>
    <t>D4 - 724 - Strojní zařízení</t>
  </si>
  <si>
    <t>D5 - 725 - Zařizovací předměty</t>
  </si>
  <si>
    <t>D6 - 767 - Konstrukce zámečnícké</t>
  </si>
  <si>
    <t>D7 - 713 - Izolace tepelné</t>
  </si>
  <si>
    <t>D8 - 789 - HZS</t>
  </si>
  <si>
    <t>D1</t>
  </si>
  <si>
    <t>132 20-1110</t>
  </si>
  <si>
    <t>HLOUBENÍ RÝH ŠÍŘKY DO 60 CM V HOR. 3 STROJNĚ do 50 m3</t>
  </si>
  <si>
    <t>451 57-3111</t>
  </si>
  <si>
    <t>LOŽE POD POTRUBÍ ze štěrkopísku do 63 mm ( výška 0,1m )</t>
  </si>
  <si>
    <t>175 10-1101</t>
  </si>
  <si>
    <t>OBSYP POTRUBÍ bez proh.sypaniny s dodáním štěrkopísku 0-22 mm</t>
  </si>
  <si>
    <t>174 10-1101</t>
  </si>
  <si>
    <t>ZÁSYP SYPANINOU JAM, RÝH, ŠACHET se zhutněním</t>
  </si>
  <si>
    <t>162 60-1102</t>
  </si>
  <si>
    <t>VODOROVNÉ PŘEMÍSTĚNÍ VÝKOPKU Z HOR. 1-4 do 5000 m</t>
  </si>
  <si>
    <t>171 20-1101</t>
  </si>
  <si>
    <t>ULOŽENÍ SYPANINY NA SKLÁDKU do násypů nezhutněných</t>
  </si>
  <si>
    <t>979 99- 0002</t>
  </si>
  <si>
    <t>POPLATEK ZA SKLÁDKU horniny 1 - 4</t>
  </si>
  <si>
    <t>998 27-6101</t>
  </si>
  <si>
    <t>PŘESUN HMOT - trubní vedení plastové - otevřený výkop</t>
  </si>
  <si>
    <t>D2</t>
  </si>
  <si>
    <t>721 - Vnitřní kanalizace</t>
  </si>
  <si>
    <t>721-VKR01</t>
  </si>
  <si>
    <t>POTRUBÍ KANALIZAČNÍ Z PVC SN 4 KG SYSTÉM SVODNÉ V ZEMI D 110</t>
  </si>
  <si>
    <t>721-VKR02</t>
  </si>
  <si>
    <t>POTRUBÍ KANALIZAČNÍ Z PVC SN 4 KG SYSTÉM SVODNÉ V ZEMI D 125</t>
  </si>
  <si>
    <t>721-VKR03</t>
  </si>
  <si>
    <t>POTRUBÍ KANALIZAČNÍ Z PVC SN 4 KG SYSTÉM SVODNÉ V ZEMI D 160</t>
  </si>
  <si>
    <t>721-VKR04</t>
  </si>
  <si>
    <t>POTRUBÍ POLYPROPYLENOVÉ (PP) HT SYSTÉM ODPADNÍ D 70</t>
  </si>
  <si>
    <t>721-VKR05</t>
  </si>
  <si>
    <t>POTRUBÍ POLYPROPYLENOVÉ (PP) HT SYSTÉM ODPADNÍ D 100</t>
  </si>
  <si>
    <t>721-VKR06</t>
  </si>
  <si>
    <t>POTRUBÍ POLYPROPYLENOVÉ (PP) HT SYSTÉM PŘIPOJOVACÍ D 32</t>
  </si>
  <si>
    <t>721-VKR07</t>
  </si>
  <si>
    <t>POTRUBÍ POLYPROPYLENOVÉ (PP) HT SYSTÉM PŘIPOJOVACÍ D 40</t>
  </si>
  <si>
    <t>721-VKR08</t>
  </si>
  <si>
    <t>POTRUBÍ POLYPROPYLENOVÉ (PP) HT SYSTÉM PŘIPOJOVACÍ D 50</t>
  </si>
  <si>
    <t>721-VKR09</t>
  </si>
  <si>
    <t>HT ČISTÍCÍ TVAROVKA DN 100</t>
  </si>
  <si>
    <t>721-VKR10</t>
  </si>
  <si>
    <t>HT VĚTRACÍ HLAVICE DN 100</t>
  </si>
  <si>
    <t>721-VKR11</t>
  </si>
  <si>
    <t>HT INSTALAČNÍ OBJÍMKA DN 032</t>
  </si>
  <si>
    <t>721-VKR12</t>
  </si>
  <si>
    <t>HT INSTALAČNÍ OBJÍMKA DN 040</t>
  </si>
  <si>
    <t>721-VKR13</t>
  </si>
  <si>
    <t>HT INSTALAČNÍ OBJÍMKA DN 050</t>
  </si>
  <si>
    <t>721-VKR14</t>
  </si>
  <si>
    <t>HT INSTALAČNÍ OBJÍMKA DN 070</t>
  </si>
  <si>
    <t>721-VKR15</t>
  </si>
  <si>
    <t>HT INSTALAČNÍ OBJÍMKA DN 100</t>
  </si>
  <si>
    <t>721-VKR16</t>
  </si>
  <si>
    <t>ZKOUŠKA KANALIZACE V OBJEKTECH PODLE ČSN 75 6760 DO DN 125</t>
  </si>
  <si>
    <t>721-VKR17</t>
  </si>
  <si>
    <t>ZKOUŠKA KANALIZACE V OBJEKTECH PODLE ČSN 75 6760 DN 150, 200</t>
  </si>
  <si>
    <t>721-VKR18</t>
  </si>
  <si>
    <t>VYVEDENÍ A UPEVNĚNÍ ODPADNÍCH VÝPUSTEK D 40</t>
  </si>
  <si>
    <t>721-VKR19</t>
  </si>
  <si>
    <t>VYVEDENÍ A UPEVNĚNÍ ODPADNÍCH VÝPUSTEK D 50</t>
  </si>
  <si>
    <t>721-VKR20</t>
  </si>
  <si>
    <t>VYVEDENÍ A UPEVNĚNÍ ODPADNÍCH VÝPUSTEK D 100</t>
  </si>
  <si>
    <t>721-VKR21</t>
  </si>
  <si>
    <t>ON - ODTOKOVÁ NÁLEVKA SE ZÁPACHOVOU UZÁVĚRKOU DN 32, max. průtok 0,17 l/s</t>
  </si>
  <si>
    <t>721-VKR22</t>
  </si>
  <si>
    <t>sf - ZÁPACHOVÁ UZÁVĚRKA S PŘÍDAVNOU MECHANICKOU ZÁP. UZÁVĚRKOU DN 40, max. průtok 0,37 l/s, mat. PP</t>
  </si>
  <si>
    <t>721-VKR23</t>
  </si>
  <si>
    <t>MONTÁŽ ZÁPACHOVÝCH UZÁVĚREK U-sifonů</t>
  </si>
  <si>
    <t>721-VKR24</t>
  </si>
  <si>
    <t>REVIZNÍ DVÍŘKA PLASTOVÁ BÍLÁ 150 x 150 mm</t>
  </si>
  <si>
    <t>721-VKR25</t>
  </si>
  <si>
    <t>MONTÁŽ DVÍŘEK plastových nebo ocelových</t>
  </si>
  <si>
    <t>721-VKR26</t>
  </si>
  <si>
    <t>PŘESUN HMOT PRO KANALIZACI V OBJEKTECH VÝŠKY přes 6 do 12 m</t>
  </si>
  <si>
    <t>kpl</t>
  </si>
  <si>
    <t>D3</t>
  </si>
  <si>
    <t>722 - Vnitřní vodovod</t>
  </si>
  <si>
    <t>722-VVR01</t>
  </si>
  <si>
    <t>POTRUBÍ Z TRUBEK CELOPLASTOVÝCH PP-RCT TYP 4 S 3,2/SDR7,4 VČ. TVAROVEK, SVAŘOVANÝCH POLYFUZNĚ D 20x2,3</t>
  </si>
  <si>
    <t>722-VVR02</t>
  </si>
  <si>
    <t>POTRUBÍ Z TRUBEK CELOPLASTOVÝCH PP-RCT TYP 4 S 3,2/SDR7,4 VČ. TVAROVEK, SVAŘOVANÝCH POLYFUZNĚ D 25x2,8</t>
  </si>
  <si>
    <t>722-VVR03</t>
  </si>
  <si>
    <t>POTRUBÍ Z TRUBEK CELOPLASTOVÝCH PP-RCT TYP 4 S 3,2/SDR7,4 VČ. TVAROVEK, SVAŘOVANÝCH POLYFUZNĚ D 32x3,6</t>
  </si>
  <si>
    <t>722-VVR04</t>
  </si>
  <si>
    <t>POTRUBÍ Z TRUBEK CELOPLASTOVÝCH PP-RCT TYP 4 S 3,2/SDR7,4 VČ. TVAROVEK, SVAŘOVANÝCH POLYFUZNĚ D 40x4,5</t>
  </si>
  <si>
    <t>722-VVR05</t>
  </si>
  <si>
    <t>POTRUBÍ Z TRUBEK CELOPLASTOVÝCH PP-RCT TYP 4 S 3,2/SDR7,4 VČ. TVAROVEK, SVAŘOVANÝCH POLYFUZNĚ D 50x5,6</t>
  </si>
  <si>
    <t>722-VVR06</t>
  </si>
  <si>
    <t>POTRUBÍ Z TRUBEK PLASTOVÝCH TŘÍVRSTVÝCH PP-RCT TYP4 + BF, S 3,2, PN 16 S ČEDIČOVÝM VLÁKNEM VČ. TVAROVEK SVAŘOVANÝ POLYFUZNĚ D 20x2,8</t>
  </si>
  <si>
    <t>722-VVR07</t>
  </si>
  <si>
    <t>POTRUBÍ Z TRUBEK PLASTOVÝCH TŘÍVRSTVÝCH PP-RCT TYP4 + BF, S 3,2, PN 16 S ČEDIČOVÝM VLÁKNEM VČ. TVAROVEK SVAŘOVANÝ POLYFUZNĚ D 25x3,5</t>
  </si>
  <si>
    <t>722-VVR08</t>
  </si>
  <si>
    <t>POTRUBÍ Z TRUBEK PLASTOVÝCH TŘÍVRSTVÝCH PP-RCT TYP4 + BF, S 3,2, PN 16 S ČEDIČOVÝM VLÁKNEM VČ. TVAROVEK SVAŘOVANÝ POLYFUZNĚ D 32x4,4</t>
  </si>
  <si>
    <t>722-VVR09</t>
  </si>
  <si>
    <t>TLAKOVÉ ZKOUŠKY VODOVODNÍHO POTRUBÍ do DN 32</t>
  </si>
  <si>
    <t>722-VVR10</t>
  </si>
  <si>
    <t>TLAKOVÉ ZKOUŠKY VODOVODNÍHO POTRUBÍ DN 40</t>
  </si>
  <si>
    <t>722-VVR11</t>
  </si>
  <si>
    <t>PROPLACH A DESINFEKCE POTRUBÍ do DN 80</t>
  </si>
  <si>
    <t>722-VVR12</t>
  </si>
  <si>
    <t>VYVEDENÍ A UPEVNĚNÍ VÝPUSTEK DN 15</t>
  </si>
  <si>
    <t>722-VVR13</t>
  </si>
  <si>
    <t>NÁSTĚNKY PLASTOVÉ PPR PN 20 D 20 x G 1/2"</t>
  </si>
  <si>
    <t>722-VVR14</t>
  </si>
  <si>
    <t>VÝTOKOVÝ VENTIL SE ZPĚTNOU KLAPKOU NA PITNOU VODU G 1/2"</t>
  </si>
  <si>
    <t>722-VVR15</t>
  </si>
  <si>
    <t>KULOVÝ KOHOUT VYPOUŠTĚCÍ A NAPOUŠTĚCÍ NA PITNOU VODU G 3/8"</t>
  </si>
  <si>
    <t>722-VVR16</t>
  </si>
  <si>
    <t>KULOVÝ KOHOUT UZAVÍRACÍ ZÁVITOVÝ S PÁKOU NA PITNOU VODU G 1"</t>
  </si>
  <si>
    <t>722-VVR17</t>
  </si>
  <si>
    <t>KULOVÝ KOHOUT UZAVÍRACÍ NA PITNOU VODU S VYPOUŠTĚNÍM G 1/2"</t>
  </si>
  <si>
    <t>722-VVR18</t>
  </si>
  <si>
    <t>ZPĚTNÝ VENTIL ZÁVITOVÝ NA PITNOU VODU G 1/2"</t>
  </si>
  <si>
    <t>722-VVR19</t>
  </si>
  <si>
    <t>ZPĚTNÝ VENTIL ZÁVITOVÝ NA PITNOU VODU G 1"</t>
  </si>
  <si>
    <t>722-VVR20</t>
  </si>
  <si>
    <t>POJISTNÝ VENTIL ZÁVITOVÝ K ZÁSOBNÍKU TUV G 1/2" - otevírací přetlak 6 bar</t>
  </si>
  <si>
    <t>722-VVR21</t>
  </si>
  <si>
    <t>ŠROUBENÍ G 1</t>
  </si>
  <si>
    <t>722-VVR22</t>
  </si>
  <si>
    <t>MONTÁŽ VODOVODNÍCH ARMATUR S JEDNÍM ZÁVITEM 1/2"</t>
  </si>
  <si>
    <t>722-VVR23</t>
  </si>
  <si>
    <t>MONTÁŽ VODOVODNÍCH ARMATUR SE DVĚMA ZÁVITY G 1/2</t>
  </si>
  <si>
    <t>722-VVR24</t>
  </si>
  <si>
    <t>MONTÁŽ VODOVODNÍCH ARMATUR SE DVĚMA ZÁVITY G 1</t>
  </si>
  <si>
    <t>722-VVR25</t>
  </si>
  <si>
    <t>MONTÁŽ ŠTÍTKŮ orientačních vč.dodávky štítků</t>
  </si>
  <si>
    <t>722-VVR26</t>
  </si>
  <si>
    <t>TLAKOMĚR STANDARDNÍ S PEVNÝM STONKEM D 63 SPODNÍ PŘIPOJENÍ , měřící rozsah 0 - 1 Mpa vč. přípojky a tlakoměrového kohoutu</t>
  </si>
  <si>
    <t>722-VVR27</t>
  </si>
  <si>
    <t>TEPLOMĚR DVOUKOVOVÝ DTR měřící rozsah 0 - 120°C pevný stonek 100 mm</t>
  </si>
  <si>
    <t>722-VVR28</t>
  </si>
  <si>
    <t>NÁVARKY S METRICKÝM ZÁVITEM M 20x1,5 DÉLKY do 220 mm</t>
  </si>
  <si>
    <t>722-VVR29</t>
  </si>
  <si>
    <t>REVIZNÍ DVÍŘKA PLASTOVÁ BÍLÁ 150 x 300 mm</t>
  </si>
  <si>
    <t>722-VVR30</t>
  </si>
  <si>
    <t>722-VVR31</t>
  </si>
  <si>
    <t>PŘESUN HMOT PRO VNITŘNÍ VODOVOD V OBJEKTECH VÝŠKY přes 6 do 12 m</t>
  </si>
  <si>
    <t>D4</t>
  </si>
  <si>
    <t>724 - Strojní zařízení</t>
  </si>
  <si>
    <t>724-SZR01</t>
  </si>
  <si>
    <t>EN - PRŮTOČNÁ EXPANZNÍ NÁDOBA NA PITNOU VODU S VYMĚNITELNOU MEMBRÁNOU PN 10, 70°C objem 18 l vč. připojovacího T-kusu</t>
  </si>
  <si>
    <t>724-SZR02</t>
  </si>
  <si>
    <t>EN - PRŮTOČNÁ EXPANZNÍ NÁDOBA NA PITNOU VODU S VYMĚNITELNOU MEMBRÁNOU PN 10, 70°C průtočná uzavírací armatura se zajištěním a vypouštěním G 3/4"</t>
  </si>
  <si>
    <t>724-SZR03</t>
  </si>
  <si>
    <t>MONTÁŽ EXPANZNÍCH NÁDOB o objemu 25 l</t>
  </si>
  <si>
    <t>soub</t>
  </si>
  <si>
    <t>724-SZR04</t>
  </si>
  <si>
    <t>PŘESUN HMOT PRO STROJNÍ ZAŘÍZENÍ V OBJEKTECH VÝŠKY přes 6 do 12 m</t>
  </si>
  <si>
    <t>D5</t>
  </si>
  <si>
    <t>725 - Zařizovací předměty</t>
  </si>
  <si>
    <t>725-ZPR01</t>
  </si>
  <si>
    <t>ZÁVĚSNÝ KLOZET KERAMICKÝ - bílý, hluboké splachování</t>
  </si>
  <si>
    <t>725-ZPR02</t>
  </si>
  <si>
    <t>PŘÍSLUŠENSTVÍ instalační sada s chromovanými krytkami</t>
  </si>
  <si>
    <t>725-ZPR03</t>
  </si>
  <si>
    <t>sedátko se zpomalovacím mechanismem, bílé</t>
  </si>
  <si>
    <t>725-ZPR04</t>
  </si>
  <si>
    <t>montážní prvek výška 108 cm s izolovanou splachovací nádržkou ( 12 cm ) s ovládáním zepředu, dvě množství spalchování nastavitelné</t>
  </si>
  <si>
    <t>725-ZPR05</t>
  </si>
  <si>
    <t>podpěry pro stabilní montáž prvku vč. upevňovacího materiálu</t>
  </si>
  <si>
    <t>725-ZPR06</t>
  </si>
  <si>
    <t>ovládací tlačítko na dvě množství chrom</t>
  </si>
  <si>
    <t>725-ZPR07</t>
  </si>
  <si>
    <t>souprava pro tlumení hluku</t>
  </si>
  <si>
    <t>725-ZPR08</t>
  </si>
  <si>
    <t>MONTÁŽ KLOZETOVÝCH MÍS závěsných</t>
  </si>
  <si>
    <t>725-ZPR09</t>
  </si>
  <si>
    <t>MONTÁŽ PŘEDSTĚNOVÝCH SYSTÉMŮ pro zazdění</t>
  </si>
  <si>
    <t>725-ZPR10</t>
  </si>
  <si>
    <t>ZÁVĚSNÝ KLOZET KERAMICKÝ PROVEDENÍ PRO OSOBY TĚLESNĚ POSTIŽENÉ dle Vyhl. 398/2009 Sb. s hlubokým splachováním</t>
  </si>
  <si>
    <t>725-ZPR11</t>
  </si>
  <si>
    <t>PŘÍSLUŠENSTVÍ - instalační sada s chromovanými krytkami</t>
  </si>
  <si>
    <t>725-ZPR12</t>
  </si>
  <si>
    <t>duraplastové sedátko s antibakteriální úpravou</t>
  </si>
  <si>
    <t>725-ZPR13</t>
  </si>
  <si>
    <t>prodlužovací přívodní trubka D45 mm - 1 m</t>
  </si>
  <si>
    <t>725-ZPR15</t>
  </si>
  <si>
    <t>725-ZPR16</t>
  </si>
  <si>
    <t>725-ZPR17</t>
  </si>
  <si>
    <t>oddálené pneumatické ovládání HyTouch</t>
  </si>
  <si>
    <t>725-ZPR18</t>
  </si>
  <si>
    <t>krycí deska ovládacího panelu bílá</t>
  </si>
  <si>
    <t>725-ZPR19</t>
  </si>
  <si>
    <t>725-ZPR20</t>
  </si>
  <si>
    <t>SKLOPNÉ MADLO U INVALIDNÍ NEREZ 813 mm vč. montážní sady</t>
  </si>
  <si>
    <t>725-ZPR21</t>
  </si>
  <si>
    <t>725-ZPR22</t>
  </si>
  <si>
    <t>725-ZPR23</t>
  </si>
  <si>
    <t>MONTÁŽ ODDÁLENÉHO SPLACHOVÁNÍ vč. příslušenství</t>
  </si>
  <si>
    <t>725-ZPR24</t>
  </si>
  <si>
    <t>MONTÁŽ KOUPELNOVÝCH DOPLŇKŮ madel</t>
  </si>
  <si>
    <t>725-ZPR25</t>
  </si>
  <si>
    <t>UMÝVADLO KERAMICKÉ rozměr 550 x 440 mm s otvorem pro baterii, bílé</t>
  </si>
  <si>
    <t>725-ZPR26</t>
  </si>
  <si>
    <t>PŘÍSLUŠENSTVÍ - instalační sada</t>
  </si>
  <si>
    <t>725-ZPR27</t>
  </si>
  <si>
    <t>polosloup vč. upevnění</t>
  </si>
  <si>
    <t>725-ZPR28</t>
  </si>
  <si>
    <t>celokovová výpusť clisk/clack</t>
  </si>
  <si>
    <t>725-ZPR29</t>
  </si>
  <si>
    <t>zápachová uzávěrka plastová 5/4" x 5/4"</t>
  </si>
  <si>
    <t>725-ZPR30</t>
  </si>
  <si>
    <t>STOJÁNKOVÁ UMÝVADLOVÁ BATERIE PÁKOVÁ - chromovaná, bez otevírání otvoru</t>
  </si>
  <si>
    <t>725-ZPR31</t>
  </si>
  <si>
    <t>ROHOVÝ VENTIL CHROMOVANÝ S FILTREM G 1/2" x 3/8"</t>
  </si>
  <si>
    <t>725-ZPR32</t>
  </si>
  <si>
    <t>MONTÁŽ UMYVADEL na šrouby do zdi</t>
  </si>
  <si>
    <t>725-ZPR33</t>
  </si>
  <si>
    <t>MONTÁŽ SLOUPU k umývadlu</t>
  </si>
  <si>
    <t>725-ZPR34</t>
  </si>
  <si>
    <t>MONTÁŽ BATERIÍ UMÝVADLOVÝCH A DŘEZOVÝCH stojánkových</t>
  </si>
  <si>
    <t>725-ZPR35</t>
  </si>
  <si>
    <t>MONTÁŽ VENTILŮ rohových bez připojovací trubičky G 1/2"</t>
  </si>
  <si>
    <t>725-ZPR36</t>
  </si>
  <si>
    <t>UMÝVADLO KERAMICKÉ PRO OSOBY TP v souladu s Vyhláškou 398/2009 Sb. rozměr 640 mm - s otvorem pro baterii</t>
  </si>
  <si>
    <t>725-ZPR37</t>
  </si>
  <si>
    <t>725-ZPR38</t>
  </si>
  <si>
    <t>725-ZPR39</t>
  </si>
  <si>
    <t>zápachová uzávěrka šetřící prostor 5/4" x 5/4"</t>
  </si>
  <si>
    <t>725-ZPR40</t>
  </si>
  <si>
    <t>STOJÁNKOVÁ UMÝVADLOVÁ BATERIE PÁKOVÁ chromovaná bez otvírání odpadu s prodouženou pákou</t>
  </si>
  <si>
    <t>725-ZPR41</t>
  </si>
  <si>
    <t>725-ZPR42</t>
  </si>
  <si>
    <t>MADLO PEVNÉ K UMÝVADLU NEREZ l = 600 mm vč. montážní sady</t>
  </si>
  <si>
    <t>725-ZPR43</t>
  </si>
  <si>
    <t>725-ZPR44</t>
  </si>
  <si>
    <t>725-ZPR45</t>
  </si>
  <si>
    <t>725-ZPR46</t>
  </si>
  <si>
    <t>725-ZPR47</t>
  </si>
  <si>
    <t>PISOÁR KERAMICKÝ S INTEGROVANOU RADAROVOU ELEKTRONIKOU S INTEGROVANÝM NAPÁJECÍM ZDROJEM vč. mont. krabice, sifonu, elmag. ventilu, výtokové armatury, zpevnění</t>
  </si>
  <si>
    <t>725-ZPR48</t>
  </si>
  <si>
    <t>montážní rám pro pisoár do SDK stěny</t>
  </si>
  <si>
    <t>725-ZPR49</t>
  </si>
  <si>
    <t>plastové sítko do pisoáru</t>
  </si>
  <si>
    <t>725-ZPR50</t>
  </si>
  <si>
    <t>MONTÁŽ PISOÁROVÉHO ZÁCHODKU bez nádrže</t>
  </si>
  <si>
    <t>725-ZPR51</t>
  </si>
  <si>
    <t>MONTÁŽ PŘEDSTĚNOVÝCH SYSTÉMŮ do sádrokartonu</t>
  </si>
  <si>
    <t>725-ZPR52</t>
  </si>
  <si>
    <t>VÝLEVKA KERAMICKÁ STACIONÁRNÍ s vodorovným odpadem se sklopnou odnímatelnou mřížkou</t>
  </si>
  <si>
    <t>725-ZPR53</t>
  </si>
  <si>
    <t>instalační sada</t>
  </si>
  <si>
    <t>725-ZPR54</t>
  </si>
  <si>
    <t>flexi manžeta napojení odpadní trubky</t>
  </si>
  <si>
    <t>725-ZPR55</t>
  </si>
  <si>
    <t>NÁSTĚNNÁ UMÝVADLOVÁ BATERIE PÁKOVÁ chromovaná</t>
  </si>
  <si>
    <t>725-ZPR56</t>
  </si>
  <si>
    <t>MONTÁŽ VÝLEVKY DITURVITOVÉ bez nádrže a armatur</t>
  </si>
  <si>
    <t>725-ZPR57</t>
  </si>
  <si>
    <t>MONTÁŽ BATERIÍ UMÝVADLOVÝCH A DŘEZOVÝCH nástěnných</t>
  </si>
  <si>
    <t>725-ZPR58</t>
  </si>
  <si>
    <t>KUCHYŇSKÝ NEREZOVÝ DŘEZ vč. odpadního ventilu - není dodávkou ZI</t>
  </si>
  <si>
    <t>725-ZPR59</t>
  </si>
  <si>
    <t>PŘÍSLUŠENSTVÍ zápachová uzávěrka dřezová</t>
  </si>
  <si>
    <t>725-ZPR60</t>
  </si>
  <si>
    <t>STOJÁNKOVÁ DŘEZOVÁ BATERIE PÁKOVÁ chrom</t>
  </si>
  <si>
    <t>725-ZPR61</t>
  </si>
  <si>
    <t>725-ZPR62</t>
  </si>
  <si>
    <t>MONTÁŽ ZÁPACHOVÝCH UZÁVĚREK dřezových jednoduchých do D 40</t>
  </si>
  <si>
    <t>725-ZPR63</t>
  </si>
  <si>
    <t>725-ZPR64</t>
  </si>
  <si>
    <t>725-ZPR65</t>
  </si>
  <si>
    <t>ELEKTRICKÝ OSOUŠEČ RUKOU BEZDOTYKOVÝ S NEREZOVÝM KRYTEM rozměry 248 x 284 x 202 mm, 230 V</t>
  </si>
  <si>
    <t>725-ZPR66</t>
  </si>
  <si>
    <t>MONTÁŽ OSOUŠEČE RUKOU na stěnu</t>
  </si>
  <si>
    <t>725-ZPR67</t>
  </si>
  <si>
    <t>PŘEBALOVACÍ PULT ZÁVĚSNÝ SKLOPNÝ Z ABS PLASTU ŠEDÝ rozměr 870 x4 57 mm</t>
  </si>
  <si>
    <t>725-ZPR68</t>
  </si>
  <si>
    <t>MONTÁŽ PŘEBALOVACÍHO PULTU na stěnu</t>
  </si>
  <si>
    <t>725-ZPR69</t>
  </si>
  <si>
    <t>PŘESUN HMOT PRO ZAŘIZOVACÍ PŘEDMĚTY V OBJEKTECH VÝŠKY přes 6 do 12 m</t>
  </si>
  <si>
    <t>D6</t>
  </si>
  <si>
    <t>767 - Konstrukce zámečnícké</t>
  </si>
  <si>
    <t>767-KZR01</t>
  </si>
  <si>
    <t>DOPLŇKOVĚ KONSTRUKCE z pozinkovaného materiálu pro uložení potrubí</t>
  </si>
  <si>
    <t>767-KZR02</t>
  </si>
  <si>
    <t>MONTÁŽ OSTATNÍCH ATYPICKÝCH KOVOVÝCH STAVEBNÍCH DOPLŇKOVÝH KONSTRUKCÍ, HMOTNOSTI do 5 kg</t>
  </si>
  <si>
    <t>767-KZR03</t>
  </si>
  <si>
    <t>PŘESUN HMOT PRO KOVOVÉ STAVEBNÍ A DOPLŇKOVÉ KONSTRUKCE přes 6 do 12 m</t>
  </si>
  <si>
    <t>D7</t>
  </si>
  <si>
    <t>713-ITR01</t>
  </si>
  <si>
    <t>TERMOIZOLAČNÍ TRUBICE Z PĚNOVÉHO PE tl. 9 mm 20 mm</t>
  </si>
  <si>
    <t>bm</t>
  </si>
  <si>
    <t>713-ITR02</t>
  </si>
  <si>
    <t>TERMOIZOLAČNÍ TRUBICE Z PĚNOVÉHO PE tl. 9 mm 25 mm</t>
  </si>
  <si>
    <t>713-ITR03</t>
  </si>
  <si>
    <t>TERMOIZOLAČNÍ TRUBICE Z PĚNOVÉHO PE tl. 9 mm 32 mm</t>
  </si>
  <si>
    <t>713-ITR04</t>
  </si>
  <si>
    <t>TERMOIZOLAČNÍ TRUBICE Z PĚNOVÉHO PE tl. 9 mm 35 mm</t>
  </si>
  <si>
    <t>713-ITR05</t>
  </si>
  <si>
    <t>TERMOIZOLAČNÍ TRUBICE Z PĚNOVÉHO PE tl. 9 mm 40 mm</t>
  </si>
  <si>
    <t>713-ITR06</t>
  </si>
  <si>
    <t>TERMOIZOLAČNÍ TRUBICE Z PĚNOVÉHO PE tl. 25 mm 20 mm</t>
  </si>
  <si>
    <t>713-ITR07</t>
  </si>
  <si>
    <t>TERMOIZOLAČNÍ TRUBICE Z PĚNOVÉHO PE tl. 25 mm 25 mm</t>
  </si>
  <si>
    <t>713-ITR08</t>
  </si>
  <si>
    <t>TERMOIZOLAČNÍ TRUBICE Z PĚNOVÉHO PE tl. 25 mm 32 mm</t>
  </si>
  <si>
    <t>713-ITR09</t>
  </si>
  <si>
    <t>TEMOIZOLAČNÍ TRUBICE Z PĚNOVÉHO PE LAMINOVANÉ HLINÍKOVOU FÓLIÍ tl. 13 mm 32 mm</t>
  </si>
  <si>
    <t>713-ITR10</t>
  </si>
  <si>
    <t>TEMOIZOLAČNÍ TRUBICE Z PĚNOVÉHO PE LAMINOVANÉ HLINÍKOVOU FÓLIÍ tl. 13 mm 50 mm</t>
  </si>
  <si>
    <t>713-ITR11</t>
  </si>
  <si>
    <t>MONTÁŽ IZOLAČNÍCH TRUBIC VČ.POMOCNÉHO MATERIÁLU montáž</t>
  </si>
  <si>
    <t>304</t>
  </si>
  <si>
    <t>713-ITR12</t>
  </si>
  <si>
    <t>POTRUBNÍ POUZDRA Z ČEDIČOVÉ VLNY S POLEPEM Z KAŠÍROVANÉ AL FÓLIE tl. 40 mm 35</t>
  </si>
  <si>
    <t>306</t>
  </si>
  <si>
    <t>153</t>
  </si>
  <si>
    <t>713-ITR13</t>
  </si>
  <si>
    <t>POTRUBNÍ POUZDRA Z ČEDIČOVÉ VLNY tl. 40 mm s opláštěním pozinkovaný plech 35</t>
  </si>
  <si>
    <t>308</t>
  </si>
  <si>
    <t>713-ITR14</t>
  </si>
  <si>
    <t>MONTÁŽ IZOLAČNÍCH POUZDER montáž</t>
  </si>
  <si>
    <t>310</t>
  </si>
  <si>
    <t>155</t>
  </si>
  <si>
    <t>713-ITR15</t>
  </si>
  <si>
    <t>PŘESUN HMOT PRO IZOLACE TEPELNÉ přes 6 do 12 m</t>
  </si>
  <si>
    <t>312</t>
  </si>
  <si>
    <t>D8</t>
  </si>
  <si>
    <t>789 - HZS</t>
  </si>
  <si>
    <t>789_HZS01</t>
  </si>
  <si>
    <t>NEZMĚŘ. STAVEBNÍ PRÁCE drobné sekací a vrtací práce, prostupy</t>
  </si>
  <si>
    <t>hod</t>
  </si>
  <si>
    <t>314</t>
  </si>
  <si>
    <t>SO03.03 - Vytápění</t>
  </si>
  <si>
    <t>731 - 731 - Tepelná čerpadla</t>
  </si>
  <si>
    <t>D1 - 732 - Strojovny</t>
  </si>
  <si>
    <t>D2 - 733 - Rozvod potrubí</t>
  </si>
  <si>
    <t>D3 - 734 - Armatury</t>
  </si>
  <si>
    <t>D4 - 735 - Otopná tělesa</t>
  </si>
  <si>
    <t>D5 - 736 - Podlahové vytápění</t>
  </si>
  <si>
    <t>731</t>
  </si>
  <si>
    <t>731 - Tepelná čerpadla</t>
  </si>
  <si>
    <t>731-R001</t>
  </si>
  <si>
    <t>TEPELNÉ ČERPADLO - VENKOVNÍ JEDNOTKAPRO TOPENÍ, A2/W35=8 kW, VČETNĚ VYHŘÍVANÉ VANY KONDENZÁTU, UPEVŇOVACÍCH KONZOL VČETNĚ 5 LET ZÁRUKY230 V, 1N, příkon 3,6 kW, jištění 1x16 A</t>
  </si>
  <si>
    <t>731-R002</t>
  </si>
  <si>
    <t>VNITŘNÍ ŘÍDICÍ JEDNOTKA - Regulace provozu TČ, externí čidlo pro ekvitermní regulaci Ekvitermní regulátor v českém jazyce,Systém ohřevu teplé vody ve vestavěném nerezovém zásobníku 185 l, Dotopový a záložní zdroj tepla, elektrický kotel 3-6-9 kW, 400V, jištění 1x 16 A, Úsporné oběhové čerpadlo, filtr nečistot, pojistný ventil Trojcestný přepínací ventil s čidlem teplé vody</t>
  </si>
  <si>
    <t>731-R003</t>
  </si>
  <si>
    <t>Prostorové čidlo</t>
  </si>
  <si>
    <t>731-R004</t>
  </si>
  <si>
    <t>Akumulátor topné vody objem V=100 l, plně vybavený, izolovaný</t>
  </si>
  <si>
    <t>731-R005</t>
  </si>
  <si>
    <t>Montáž akumulátoru</t>
  </si>
  <si>
    <t>731-R006</t>
  </si>
  <si>
    <t>VCO přepínací ventil s pohonem, expanzní nádoba UT</t>
  </si>
  <si>
    <t>731-R007</t>
  </si>
  <si>
    <t>Elektrický topný kabel pro kondenzátní potrubí 5m</t>
  </si>
  <si>
    <t>731-R008</t>
  </si>
  <si>
    <t>Pružné hadice pro venkovní jednotku komplet</t>
  </si>
  <si>
    <t>731-R009</t>
  </si>
  <si>
    <t>Směšovací modul HVM 2000</t>
  </si>
  <si>
    <t>731-R010</t>
  </si>
  <si>
    <t>PROPOJOVACÍ POTRUBÍ 32x3 NAD DÉLKU 5 m - 1 m = přívod + zpátečka</t>
  </si>
  <si>
    <t>731-R011</t>
  </si>
  <si>
    <t>Elektroinstalační materiál a montáž pro zapojení tep.čerpadla</t>
  </si>
  <si>
    <t>731-R012</t>
  </si>
  <si>
    <t>Revize elektro</t>
  </si>
  <si>
    <t>731-R013</t>
  </si>
  <si>
    <t>MONTÁŽ TEPELNÉHO ČERPADLA vč. montážního materiálua dopravy</t>
  </si>
  <si>
    <t>731-R014</t>
  </si>
  <si>
    <t>koordinace zakázky, technická garance</t>
  </si>
  <si>
    <t>731-R015</t>
  </si>
  <si>
    <t>uvedení do provozu, zaškolení obsluhy a zaregulování systému</t>
  </si>
  <si>
    <t>731-R016</t>
  </si>
  <si>
    <t>doprava čerpadel a materiálu na stavbu</t>
  </si>
  <si>
    <t>731-R017</t>
  </si>
  <si>
    <t>PŘESUN HMOT PRO STROJOVNY V OBJEKTECH přes 6 do 12 m</t>
  </si>
  <si>
    <t>732 - Strojovny</t>
  </si>
  <si>
    <t>732-R001</t>
  </si>
  <si>
    <t>OBĚHOVÉ TEPLOVODNÍ ČERPADLO ELEKTRONICKÉ S REGULACÍ OTÁČEK, S OVLÁDACÍMI MODULY - Q=0,18 m3/h, H=30 kPa, 240V/50Hz</t>
  </si>
  <si>
    <t>732-R002</t>
  </si>
  <si>
    <t>OBĚHOVÉ TEPLOVODNÍ ČERPADLO ELEKTRONICKÉ S REGULACÍ OTÁČEK, S OVLÁDACÍMI MODULY - Q=0,23 m3/h, H=30 kPa, 240V/50Hz</t>
  </si>
  <si>
    <t>732-R003</t>
  </si>
  <si>
    <t>OBĚHOVÉ TEPLOVODNÍ ČERPADLO ELEKTRONICKÉ S REGULACÍ OTÁČEK, S OVLÁDACÍMI MODULY - Q=0,62 m3/h, H=35 kPa, 240V/50Hz</t>
  </si>
  <si>
    <t>732-R004</t>
  </si>
  <si>
    <t>MONTÁŽ ČERPADEL DO POTRUBÍ OBĚHOVÝCH do DN 25</t>
  </si>
  <si>
    <t>732-R005</t>
  </si>
  <si>
    <t>PŘÍSLUŠENSTVÍ PRO EXPANZNÍ NÁDOBY - MK 3/4 servisní ventil se zajištěním</t>
  </si>
  <si>
    <t>732-R006</t>
  </si>
  <si>
    <t>MONTÁŽ EXPANZNÍCH NÁDOB o objemu do 12 l ( dodávka TČ )</t>
  </si>
  <si>
    <t>732-R007</t>
  </si>
  <si>
    <t>PŘESUN HMOT PRO STROJOVNY V OBJEKTECH VÝŠKY přes 6 do 12 m</t>
  </si>
  <si>
    <t>733 - Rozvod potrubí</t>
  </si>
  <si>
    <t>733-R001</t>
  </si>
  <si>
    <t>POTRUBÍ Z TRUBEK PLASTOVÝCH VÍCEVRSTVÝCH SPOJOVANÝCH LISOVÁNÍM - 16 x 2,0 mm</t>
  </si>
  <si>
    <t>733-R002</t>
  </si>
  <si>
    <t>POTRUBÍ Z TRUBEK PLASTOVÝCH VÍCEVRSTVÝCH SPOJOVANÝCH LISOVÁNÍM - 25 x 2,5 mm</t>
  </si>
  <si>
    <t>733-R003</t>
  </si>
  <si>
    <t>POTRUBÍ Z TRUBEK PLASTOVÝCH VÍCEVRSTVÝCH SPOJOVANÝCH LISOVÁNÍM - 32 x3,0 mm</t>
  </si>
  <si>
    <t>733-R004</t>
  </si>
  <si>
    <t>ZKOUŠKY TĚSNOSTI PLAST. POTRUBÍ - do D 32</t>
  </si>
  <si>
    <t>733-R005</t>
  </si>
  <si>
    <t>PŘÍPLATEK ZA ZHOTOVENÍ PŘÍPOJKY - DN 10 ( napojení VZT jednotek )</t>
  </si>
  <si>
    <t>733-R006</t>
  </si>
  <si>
    <t>PŘÍPLATEK ZA ZHOTOVENÍ PŘÍPOJKY - DN 15 ( napojení otop. tělesa )</t>
  </si>
  <si>
    <t>733-R007</t>
  </si>
  <si>
    <t>PŘÍPLATEK ZA ZHOTOVENÍ PŘÍPOJKY - DN 25 ( napojení TČ )</t>
  </si>
  <si>
    <t>733-R008</t>
  </si>
  <si>
    <t>PŘIPOJOVACÍ KOLENO UPONOR K OT. TĚLESŮM - D 15 Cu / 350 mm</t>
  </si>
  <si>
    <t>733-R009</t>
  </si>
  <si>
    <t>SVĚRNÉ ŠROUBENÍ PRO VÍCEVRSTVÉ TRUBKY - 16 x 2,0</t>
  </si>
  <si>
    <t>733-R010</t>
  </si>
  <si>
    <t>PROSTUPKA STŘECHOU VČ. OPLECHOVÁNÍ LÍMCEM Z AL PLECHU - DN 125 - pro potrubí DN 25, délka 0,2 m</t>
  </si>
  <si>
    <t>733-R011</t>
  </si>
  <si>
    <t>PROSTUPKA STĚNOU - DN 125 - pro potrubí DN 25, délka 0,35 m</t>
  </si>
  <si>
    <t>733-R012</t>
  </si>
  <si>
    <t>JÁDROVÉ VRTÁNÍ STĚNOU - DN 200 ( 2x 0,2 )</t>
  </si>
  <si>
    <t>733-R013</t>
  </si>
  <si>
    <t>PŘESUN HMOT PRO POTRUBÍ V OBJEKTECH VÝŠKY - přes 6 do 12 m</t>
  </si>
  <si>
    <t>734 - Armatury</t>
  </si>
  <si>
    <t>734-R001</t>
  </si>
  <si>
    <t>KULOVÝ KOHOUT UZAVÍRACÍ ZÁVITOVÝ PN 10 - G 1/2"</t>
  </si>
  <si>
    <t>734-R002</t>
  </si>
  <si>
    <t>KULOVÝ KOHOUT UZAVÍRACÍ ZÁVITOVÝ PN 10 - G 3/4"</t>
  </si>
  <si>
    <t>734-R003</t>
  </si>
  <si>
    <t>KULOVÝ KOHOUT UZAVÍRACÍ ZÁVITOVÝ PN 10 - G 1"</t>
  </si>
  <si>
    <t>734-R004</t>
  </si>
  <si>
    <t>KULOVÝ KOHOUT UZAVÍRACÍ ZÁVITOVÝ S VRTULKOU G 3/8"</t>
  </si>
  <si>
    <t>734-R005</t>
  </si>
  <si>
    <t>FILTR ZÁVITOVÝ PN 10 - G 1/2"</t>
  </si>
  <si>
    <t>734-R006</t>
  </si>
  <si>
    <t>FILTR ZÁVITOVÝ PN 10 - G 3/4"</t>
  </si>
  <si>
    <t>734-R007</t>
  </si>
  <si>
    <t>FILTR ZÁVITOVÝ PN 10 - G 1"</t>
  </si>
  <si>
    <t>734-R008</t>
  </si>
  <si>
    <t>ZPĚTNÁ KLAPKA ZÁVITOVÁ PN 10 - G 1/2"</t>
  </si>
  <si>
    <t>734-R009</t>
  </si>
  <si>
    <t>ZPĚTNÁ KLAPKA ZÁVITOVÁ PN 10 - G 3/4"</t>
  </si>
  <si>
    <t>734-R010</t>
  </si>
  <si>
    <t>ZPĚTNÁ KLAPKA ZÁVITOVÁ PN 10 - G 1"</t>
  </si>
  <si>
    <t>734-R011</t>
  </si>
  <si>
    <t>KULOVÝ KOHOUT ZÁVITOVÝ VYPOUŠTĚCÍ PN 10 - G 1/2"</t>
  </si>
  <si>
    <t>734-R012</t>
  </si>
  <si>
    <t>AUTOMATICKÝ ODVZDUŠŇOVACÍ VENTIL MOSAZNÝ PN 10 - G 3/8"</t>
  </si>
  <si>
    <t>734-R013</t>
  </si>
  <si>
    <t>RUČNÍ VYVAŽOVACÍ VENTIL SE STUPNICÍ, PŘEDNASTAVENÍM, UZAVŘENÍM, MĚŘÍCÍ KONCOVKY S VYPOUŠTĚNÍM, PN 16 - DN 10 ( 3/8" )</t>
  </si>
  <si>
    <t>734-R014</t>
  </si>
  <si>
    <t>RUČNÍ VYVAŽOVACÍ VENTIL SE STUPNICÍ, PŘEDNASTAVENÍM, UZAVŘENÍM, MĚŘÍCÍ KONCOVKY S VYPOUŠTĚNÍM, PN 16 - DN 15 ( 1/2" )</t>
  </si>
  <si>
    <t>734-R015</t>
  </si>
  <si>
    <t>RUČNÍ VYVAŽOVACÍ VENTIL SE STUPNICÍ, PŘEDNASTAVENÍM, UZAVŘENÍM, MĚŘÍCÍ KONCOVKY S VYPOUŠTĚNÍM, PN 16 - DN 20 ( 3/4" )</t>
  </si>
  <si>
    <t>734-R016</t>
  </si>
  <si>
    <t>ŠROUBENÍ PŘÍMÉ - G 1/2</t>
  </si>
  <si>
    <t>734-R017</t>
  </si>
  <si>
    <t>ŠROUBENÍ PŘÍMÉ - G 3/4</t>
  </si>
  <si>
    <t>734-R018</t>
  </si>
  <si>
    <t>ŠROUBENÍ PŘÍMÉ - G 1</t>
  </si>
  <si>
    <t>734-R019</t>
  </si>
  <si>
    <t>RADIÁTOROVÉ ŠROUBENÍ S PŘEDNASTAVENÍM, S VYPOUŠTĚNÍM ROHOVÉ - DN 15 ( 1/2" )</t>
  </si>
  <si>
    <t>734-R020</t>
  </si>
  <si>
    <t>RADIÁTOROVÝ VENTIL S PŘEDNASTAVENÍM ROHOVÝ - DN 15 ( 1/2")</t>
  </si>
  <si>
    <t>734-R021</t>
  </si>
  <si>
    <t>TERMOSTATICKÁ HLAVICE s vestavěným čidlem</t>
  </si>
  <si>
    <t>734-R022</t>
  </si>
  <si>
    <t>TŘÍCESTNÝ SMĚŠOVACÍ REGULAČNÍ VENTIL MOSAZNÝ VČ. SERVOPOHONU 230V, 3 BODOVÉHO - G 1/2", kv = 2,5</t>
  </si>
  <si>
    <t>734-R024</t>
  </si>
  <si>
    <t>KOVOVÁ FLEXIBILNÍ HADICE NEREZOVÁ S KONCOVÝM ŠROUBENÍM - G 1/2" - délka 0,5 m ( k napojení VZT jednotky )</t>
  </si>
  <si>
    <t>734-R025</t>
  </si>
  <si>
    <t>KOVOVÁ FLEXIBILNÍ HADICE NEREZOVÁ S KONCOVÝM ŠROUBENÍM - G 1" - délka 0,5 m ( k napojení tepelného čerpadla )</t>
  </si>
  <si>
    <t>734-R026</t>
  </si>
  <si>
    <t>MONTÁŽ ARMATUR ZÁVITOVÝCH S 1 ZÁVITEM - 3/8"</t>
  </si>
  <si>
    <t>734-R027</t>
  </si>
  <si>
    <t>MONTÁŽ ARMATUR ZÁVITOVÝCH S 1 ZÁVITEM - 1/2"</t>
  </si>
  <si>
    <t>734-R028</t>
  </si>
  <si>
    <t>MONTÁŽ ARMATUR ZÁVITOVÝCH SE 2 ZÁVITY - 3/8"</t>
  </si>
  <si>
    <t>734-R029</t>
  </si>
  <si>
    <t>MONTÁŽ ARMATUR ZÁVITOVÝCH SE 2 ZÁVITY - 1/2"</t>
  </si>
  <si>
    <t>734-R030</t>
  </si>
  <si>
    <t>MONTÁŽ ARMATUR ZÁVITOVÝCH SE 2 ZÁVITY - 3/4"</t>
  </si>
  <si>
    <t>734-R031</t>
  </si>
  <si>
    <t>MONTÁŽ ARMATUR ZÁVITOVÝCH SE 2 ZÁVITY - 1"</t>
  </si>
  <si>
    <t>734-R032</t>
  </si>
  <si>
    <t>PROTOKOLÁRNÍ NASTAVENÍ vyvažovacích ventilů</t>
  </si>
  <si>
    <t>734-R033</t>
  </si>
  <si>
    <t>MONTÁŽ hlavic ručního a termostatického ovládání</t>
  </si>
  <si>
    <t>734-R034</t>
  </si>
  <si>
    <t>VYREGULOVÁNÍ VENTILŮs termostatickým ovládáním</t>
  </si>
  <si>
    <t>734-R035</t>
  </si>
  <si>
    <t>TLAKOMĚR SE SPODNÍM PŘIPOJENÍM M 20x1,5, TŘÍDA PŘESNOSTI 1,6, PRŮMĚR HLAVY D 100vč. přípojky a tlakom. kohoutu - měřící rozsah 0 -600 kPa</t>
  </si>
  <si>
    <t>734-R036</t>
  </si>
  <si>
    <t>TEPLOMĚR DVOUKOVOVÝ DTR měřící rozsah 0 - 120°C vč. jímky</t>
  </si>
  <si>
    <t>734-R037</t>
  </si>
  <si>
    <t>734-R038</t>
  </si>
  <si>
    <t>PŘESUN HMOT PRO ARMATURY V OBJEKTECH VÝŠKY přes 6 do 12 m</t>
  </si>
  <si>
    <t>735 - Otopná tělesa</t>
  </si>
  <si>
    <t>735-R001</t>
  </si>
  <si>
    <t>OTOPNÁ OCELOVÁ DESKOVÁ TĚLESA S FINÁLNÍM POVRCHEM, S BOČNÍM PŘIPOJENÍM, VČ. ZÁTEK, UPEVNĚNÍ A ODVZDUŠNĚNÍ typ 22-500/1000</t>
  </si>
  <si>
    <t>735-R002</t>
  </si>
  <si>
    <t>MONTÁŽ PANELOVÝCH TĚLES do 1600 mm</t>
  </si>
  <si>
    <t>735-R003</t>
  </si>
  <si>
    <t>PŘESUN HMOT PRO OTOPNÁ TĚLESA V OBJEKTECH VÝŠKY přes 6 do 12 m</t>
  </si>
  <si>
    <t>736 - Podlahové vytápění</t>
  </si>
  <si>
    <t>736-R001</t>
  </si>
  <si>
    <t>systémová deska včetně tepelné izolace s kročejovým útlumem (30mm), s PS fólií, nosič trubek, zatížení 5 kN/m2, rozteč 50 mm</t>
  </si>
  <si>
    <t>736-R002</t>
  </si>
  <si>
    <t>lepící páska</t>
  </si>
  <si>
    <t>736-R003</t>
  </si>
  <si>
    <t>trubka PE-Xa 17x2,0 - 6 bar</t>
  </si>
  <si>
    <t>736-R004</t>
  </si>
  <si>
    <t>obvodový dilatační pás 150 x 10</t>
  </si>
  <si>
    <t>736-R005</t>
  </si>
  <si>
    <t>spárový profil 100x10</t>
  </si>
  <si>
    <t>736-R006</t>
  </si>
  <si>
    <t>ochranné pouzdro D 20, 1,8 m</t>
  </si>
  <si>
    <t>736-R007</t>
  </si>
  <si>
    <t>plastifikátor do betonu</t>
  </si>
  <si>
    <t>736-R008</t>
  </si>
  <si>
    <t>NEREZOVÝ ROZDĚLOVAČ S UZÁVĚRY, STAVITELNÉ PRŮTOKOMĚRY, ODVZDUŠNĚNÍ, VYPOUŠTĚNÍ, PLNĚNÍ A PŘECHODY - rozdělovač pro 8 okruhů</t>
  </si>
  <si>
    <t>736-R009</t>
  </si>
  <si>
    <t>kulový kohout s plochým těsněním</t>
  </si>
  <si>
    <t>sada</t>
  </si>
  <si>
    <t>736-R010</t>
  </si>
  <si>
    <t xml:space="preserve">svěrné šroubení PE-Xa 16x1,8/2.0-G3/4 </t>
  </si>
  <si>
    <t>736-R011</t>
  </si>
  <si>
    <t>SKŘÍŇ PRO ROZDĚLOVAČ NA OMÍTKU S FIXAČNÍ SADOU, PLASTOVÁ BÍLÁ - 820x705x160mm</t>
  </si>
  <si>
    <t>736-R012</t>
  </si>
  <si>
    <t>MONTÁŽ PODLAHOVÉHO VYTÁPĚNÍ na systémovou desku</t>
  </si>
  <si>
    <t>736-R013</t>
  </si>
  <si>
    <t>ZKOUŠKY TĚSNOSTI PLAST. POTRUBÍ podlahového vytápění</t>
  </si>
  <si>
    <t>736-R014</t>
  </si>
  <si>
    <t>MONTÁŽ ROZDĚLOVAČE A SKŘÍNĚ podlahového vytápění</t>
  </si>
  <si>
    <t>736-R015</t>
  </si>
  <si>
    <t>PŘESUN HMOT PRO PODLAHOVÉ TOPENÍ V OBJEKTECH VÝŠKY přes 6 do 12 m</t>
  </si>
  <si>
    <t>737-R001</t>
  </si>
  <si>
    <t>737-R002</t>
  </si>
  <si>
    <t>737-R003</t>
  </si>
  <si>
    <t>713-R001</t>
  </si>
  <si>
    <t>OPLECHOVÁNÍ POTRUBÍ Al PLECHEM pro potubí D 32 izolované tl. 25 + 25</t>
  </si>
  <si>
    <t>713-R002</t>
  </si>
  <si>
    <t>IZOLAČNÍ POTRUBNÍ POUZDRA NA BÁZI SYNTETICKÉHO KAUČUKU ? ? 0,040W/m.K tl. 25 mm - D 32 - první vrstva</t>
  </si>
  <si>
    <t>713-R003</t>
  </si>
  <si>
    <t>IZOLAČNÍ POTRUBNÍ POUZDRA NA BÁZI SYNTETICKÉHO KAUČUKU ? ? 0,040W/m.K tl. 25 mm - D 32 + 50 - druhá vrstva</t>
  </si>
  <si>
    <t>713-R004</t>
  </si>
  <si>
    <t>TERMOIZOLAČNÍ TRUBICE Z PĚNOVÉHO PE ? ? 0,038W/m.K tl. 13 mm - 18 mm</t>
  </si>
  <si>
    <t>713-R005</t>
  </si>
  <si>
    <t>MONTÁŽ IZOLAČNÍCH TRUBIC VČ.POMOCNÉHO MATERIÁLU spojovaných sponami</t>
  </si>
  <si>
    <t>713-R006</t>
  </si>
  <si>
    <t>POTRUBNÍ POUZDRA Z ČEDIČOVÉ VLNY S POLEPEM Z KAŠÍROVANÉ AL FÓLIE 0,040W/m.K tl. 40 mm - 28</t>
  </si>
  <si>
    <t>713-R007</t>
  </si>
  <si>
    <t>POTRUBNÍ POUZDRA Z ČEDIČOVÉ VLNY S POLEPEM Z KAŠÍROVANÉ AL FÓLIE 0,040W/m.K tl. 40 mm - 35</t>
  </si>
  <si>
    <t>713-R008</t>
  </si>
  <si>
    <t>MONTÁŽ IZOLAČNÍCH POUZDER s povrchovou úpravou Al fóliíl</t>
  </si>
  <si>
    <t>713-R009</t>
  </si>
  <si>
    <t>789-R001</t>
  </si>
  <si>
    <t>NEZMĚŘ. STAVEBNÍ PRÁCE - drobné sekací a vrtací práce</t>
  </si>
  <si>
    <t>789-R002</t>
  </si>
  <si>
    <t>TOPNÁ ZKOUŠKA - dle ČSN 060310</t>
  </si>
  <si>
    <t>SO03.04 - Vzduchotechnika</t>
  </si>
  <si>
    <t>D1 - Zařízení č.1 - Větrání čekárny a infocentra</t>
  </si>
  <si>
    <t>D2 - Zařízení č.2 - Větrání hygienických zařízení</t>
  </si>
  <si>
    <t>D3 - Montážní a spojovací materiál</t>
  </si>
  <si>
    <t>D4 - Izolace tepelné</t>
  </si>
  <si>
    <t>D5 - Nátěry vzduchotechnických zařízení</t>
  </si>
  <si>
    <t>D6 - Lešení</t>
  </si>
  <si>
    <t>Zařízení č.1 - Větrání čekárny a infocentra</t>
  </si>
  <si>
    <t>1.1</t>
  </si>
  <si>
    <t>Rezidenční rekuperační VZT jednotka vnitřní provedení Sestava: filtr na přívodu F7filtr na odvodu G3, přívodní a odsávací ventilátor, rotační rekuperátor s účinností 85%el. ohřívač deaktivován napojení na potrubí shora sání čerstvého vzduchu vlevo, V= 300m3/h, pext= 200Pa, Pel= 0,2 kW, 230V dopor. jištění 10A, připojení k el. síti zásuvkou230V, součástí jednotky je kabel 1m ovládání na jednotce</t>
  </si>
  <si>
    <t>1.1.1</t>
  </si>
  <si>
    <t>zpětná klapka průměr 160 mm + el. propojovací kabel, vzdálenost mezi jednotkou a ohřívačem 2m</t>
  </si>
  <si>
    <t>1.1.2</t>
  </si>
  <si>
    <t>sběrná brána</t>
  </si>
  <si>
    <t>1.1.3</t>
  </si>
  <si>
    <t>čidlo CO2 bezdrátové napájené 230V</t>
  </si>
  <si>
    <t>1.2</t>
  </si>
  <si>
    <t>Vodní ohřívač do kruhového potrubí průměr 160 mm, 3 řadý, Qt= 2kW, voda 50/40 st, regulační uzel viz projekt UT údaje: třícestný regulační ventilDN 15, kv= 0,63, dp= 7,5 kPa</t>
  </si>
  <si>
    <t>1.2.1</t>
  </si>
  <si>
    <t>modul , jistič 2A, přev. 0-10V/230V, relé 24/230V</t>
  </si>
  <si>
    <t>1.2.2</t>
  </si>
  <si>
    <t>trafo 24/230V, 20VA</t>
  </si>
  <si>
    <t>1.2.3</t>
  </si>
  <si>
    <t>čidlo teploty 0-60st, IP20</t>
  </si>
  <si>
    <t>1.3</t>
  </si>
  <si>
    <t>Ohebný tlumič hluku průměr 160 délka 1m</t>
  </si>
  <si>
    <t>1.4</t>
  </si>
  <si>
    <t>Štěrbinová výusť 1 řadá uzavřená pro přívod vzduchu, délka 600mm barevný odstín určí architekt</t>
  </si>
  <si>
    <t>1.4.1</t>
  </si>
  <si>
    <t>Plenum box s kruhovým připojením 125 mm</t>
  </si>
  <si>
    <t>1.5</t>
  </si>
  <si>
    <t>Výusť na kruhové potrubí 1 řadá s regulací 325x75 mm</t>
  </si>
  <si>
    <t>1.6</t>
  </si>
  <si>
    <t>Talířový ventil pro přívod vzduchu průměr 125 mm</t>
  </si>
  <si>
    <t>1.7</t>
  </si>
  <si>
    <t>Ohebná hadice průměr 125mm</t>
  </si>
  <si>
    <t>1.8</t>
  </si>
  <si>
    <t>Regulační klapka průměr 160 mm, ruční ovládání</t>
  </si>
  <si>
    <t>1.9</t>
  </si>
  <si>
    <t>Regulační klapka průměr 125 mm, ruční ovládání</t>
  </si>
  <si>
    <t>1.10</t>
  </si>
  <si>
    <t>Střešní objímka z pozink. Plechu pro průměr potrubí 160 mm</t>
  </si>
  <si>
    <t>1.11</t>
  </si>
  <si>
    <t>Síto na konec potrubí průměr 160</t>
  </si>
  <si>
    <t>1.12</t>
  </si>
  <si>
    <t>Ohebný tlumič hluku průměr 160 délka 1000 mm</t>
  </si>
  <si>
    <t>1.13</t>
  </si>
  <si>
    <t>KRUHOVÉ VZT POTRUBÍ (např. SPIRO) - do průměru200 40% tvarovek</t>
  </si>
  <si>
    <t>1.14</t>
  </si>
  <si>
    <t>KRUHOVÉ VZT POTRUBÍ (např. SPIRO) - do průměru140 40% tvarovek</t>
  </si>
  <si>
    <t>Zařízení č.2 - Větrání hygienických zařízení</t>
  </si>
  <si>
    <t>2.1</t>
  </si>
  <si>
    <t>Diagonální ventilátor do kruhového potrubí, V= 220 m3/h, pext= 180Pa, Pel= 0,05 kW, 230 V</t>
  </si>
  <si>
    <t>2.1.1</t>
  </si>
  <si>
    <t>rychloupínací spona průměr 160</t>
  </si>
  <si>
    <t>2.2</t>
  </si>
  <si>
    <t>Tlumič hluku do kruhového potrubí průměr 160, délka 600mm</t>
  </si>
  <si>
    <t>2.3</t>
  </si>
  <si>
    <t>Zpětná klapka průměr 160 mm</t>
  </si>
  <si>
    <t>2.4</t>
  </si>
  <si>
    <t>Talířový ventil pro odvod průměr 100 mm</t>
  </si>
  <si>
    <t>2.5</t>
  </si>
  <si>
    <t>Ohebná hadice průměr 100mm</t>
  </si>
  <si>
    <t>2.6</t>
  </si>
  <si>
    <t>2.7</t>
  </si>
  <si>
    <t>2.8</t>
  </si>
  <si>
    <t>2.9</t>
  </si>
  <si>
    <t>Montážní a spojovací materiál</t>
  </si>
  <si>
    <t>MS01</t>
  </si>
  <si>
    <t>Montážní materiál</t>
  </si>
  <si>
    <t>MS02</t>
  </si>
  <si>
    <t>Spojovací materiál</t>
  </si>
  <si>
    <t>IT01</t>
  </si>
  <si>
    <t>Tepelná izolace samolepící nenasákavá tl. 25mm</t>
  </si>
  <si>
    <t>Nátěry vzduchotechnických zařízení</t>
  </si>
  <si>
    <t>NVZT01</t>
  </si>
  <si>
    <t>NÁTĚR VNITŘNÍCH ZAŘÍZENÍ Z POZINKOVANÉHO MATERIÁLU: - příprava povrchu - 1x základní reaktivní - 2x email - odstín: barva černá</t>
  </si>
  <si>
    <t>Lešení</t>
  </si>
  <si>
    <t>L01</t>
  </si>
  <si>
    <t>LEŠENÍ LEHKÉ, POMOCNÉ O VÝŠCE LEŠEŇOVÉ PODLAHY do 1,2 m</t>
  </si>
  <si>
    <t>SO03.05 - Elektroinstalace SO03, SO04</t>
  </si>
  <si>
    <t>D1 - RE - ROZVADĚČ MĚŘENÍ</t>
  </si>
  <si>
    <t>D2 - ROZVADĚČ RMS umístěn v místnosti infocentra 1.03, viz výkres 406</t>
  </si>
  <si>
    <t>D3 - ROZVADĚČ MaR  umístěn v místnosti úklidu 1.08</t>
  </si>
  <si>
    <t>D4 - Doplňující zařízení pro zřízení WiFi signálu, pouze anténa bez doplňků</t>
  </si>
  <si>
    <t>D5 - Elektrický sušič rukou</t>
  </si>
  <si>
    <t>D6 - Elektromontaze obj. SO 03</t>
  </si>
  <si>
    <t xml:space="preserve">    D7 - 1. Montáž rozvaděčů</t>
  </si>
  <si>
    <t xml:space="preserve">    D8 - 2. Trubková vedení, krabice</t>
  </si>
  <si>
    <t xml:space="preserve">    D9 - 3. Kabeláže</t>
  </si>
  <si>
    <t xml:space="preserve">    D10 - 4. Koncové prvky</t>
  </si>
  <si>
    <t xml:space="preserve">    D11 - 5. Svítidla</t>
  </si>
  <si>
    <t>D12 - Elektromontaze obj. SO 04 - Viz výkres č. 408</t>
  </si>
  <si>
    <t xml:space="preserve">    D13 - 6. Trubková vedení, krabice</t>
  </si>
  <si>
    <t xml:space="preserve">    D14 - 7. Kabeláže</t>
  </si>
  <si>
    <t xml:space="preserve">    D15 - 8. Svítidla</t>
  </si>
  <si>
    <t xml:space="preserve">    D16 - 9. Uzemnění - viz výkres č. 407</t>
  </si>
  <si>
    <t xml:space="preserve">    D17 - 9. HZS - SO 03, SO 04</t>
  </si>
  <si>
    <t xml:space="preserve">    D18 - 10. Revize a zkoušky - SO 03, SO 04</t>
  </si>
  <si>
    <t>HSV - HSV</t>
  </si>
  <si>
    <t xml:space="preserve">    D19 - PPV</t>
  </si>
  <si>
    <t>RE - ROZVADĚČ MĚŘENÍ</t>
  </si>
  <si>
    <t>11220</t>
  </si>
  <si>
    <t>OCELOPLECHOVÉ ROZVODNICE - umístěn vně budovy ve fasádě Infocentra, viz výkres 405 - FP42SN Skříň, IP44, tř.ochr.I, 650x550x205 mm pro instalaci elektroměru, sazbového spínače, hlavního jističe</t>
  </si>
  <si>
    <t>30532</t>
  </si>
  <si>
    <t>JISTIČ 3P,CHAR.B 6/10kA - NBN332T Jistič 3 pól. 32A, char.B, 10 kA</t>
  </si>
  <si>
    <t>30502</t>
  </si>
  <si>
    <t>JISTIČ 1P,CHAR.B 6/10kA - NBN106T 6A</t>
  </si>
  <si>
    <t>10001-R</t>
  </si>
  <si>
    <t>ELEKTROMER TRIFAZOVY PRIMY - ET411D 15-60A - prostor pro elektroměr, montáž</t>
  </si>
  <si>
    <t>RADOVA SVORKOVNICE - RVa25</t>
  </si>
  <si>
    <t>11537</t>
  </si>
  <si>
    <t>PŘÍSLUŠENSTVÍ UNIVERS Z - FZ794 schránka na plány</t>
  </si>
  <si>
    <t>10001-R.1</t>
  </si>
  <si>
    <t>Materiál k vybavení skříní (svorkovnice PE, N), vč. kompletace rozvaděče - dle specifikace výrobce rozvaděče, přeložení elektroměru</t>
  </si>
  <si>
    <t>ROZVADĚČ RMS umístěn v místnosti infocentra 1.03, viz výkres 406</t>
  </si>
  <si>
    <t>11223</t>
  </si>
  <si>
    <t>ROZVADĚČ FW DO 125 A, IP 44, TŘÍDA OCHRANY II - VÝŠKA 800mm, HLOUBKA 161mm - FWB52, Rozv. nástěnný. FW IP44, tř. ochr.II 800x550x161 mm, 120 mod.</t>
  </si>
  <si>
    <t>11323</t>
  </si>
  <si>
    <t>FZ824 Uzávěr s vložk.zámkem</t>
  </si>
  <si>
    <t>11291</t>
  </si>
  <si>
    <t>UN05A Nosné lišty stavebnic. dílů v. 750 mm, (sada 2 ks)</t>
  </si>
  <si>
    <t>11308</t>
  </si>
  <si>
    <t>Rozvaděčový kryt šířky 550mm - FZ442N Rozvaděčový kryt šířky 550, bílá RAL9010</t>
  </si>
  <si>
    <t>31527</t>
  </si>
  <si>
    <t>VYPÍNAČE 3 - pólové - SBN363,Vypínač 3 pól. 63A</t>
  </si>
  <si>
    <t>30042</t>
  </si>
  <si>
    <t>POJISTKOVÉ ODPOJOVAČE PRO VÁLCOVÉ POJISTKY, SÉRIE L58 - Třípólové - LR703 3 - fázový, 6 mod.</t>
  </si>
  <si>
    <t>30533</t>
  </si>
  <si>
    <t>JISTIČE - CHARAKTERISTIKA B, VYPÍNACÍ SCHOPNOST 10 kA - 1 - pólové - NBN106T 6A</t>
  </si>
  <si>
    <t>30503</t>
  </si>
  <si>
    <t>JISTIČE - CHARAKTERISTIKA B, VYPÍNACÍ SCHOPNOST 10 kA - 1 - pólové - NBN110T 10A</t>
  </si>
  <si>
    <t>30505</t>
  </si>
  <si>
    <t>JISTIČE - CHARAKTERISTIKA B, VYPÍNACÍ SCHOPNOST 10 kA - 1 - pólové - NBN116T 16A</t>
  </si>
  <si>
    <t>30527</t>
  </si>
  <si>
    <t>JISTIČE - CHARAKTERISTIKA B, C, VYPÍNACÍ SCHOPNOST 10 kA - 3 - pólové - NBN310T Jistič 3 pól. 10A, char.B, 10 Ka</t>
  </si>
  <si>
    <t>30527.1</t>
  </si>
  <si>
    <t>JISTIČE - CHARAKTERISTIKA B, C, VYPÍNACÍ SCHOPNOST 10 kA - 3 - pólové - NCN310T Jistič 3 pól. 10A, char.C, 10 Ka</t>
  </si>
  <si>
    <t>30529</t>
  </si>
  <si>
    <t>JISTIČE - CHARAKTERISTIKA B, C, VYPÍNACÍ SCHOPNOST 10 kA - 3 - pólové - NBN316T Jistič 3 pól. 16A, char.B, 10 kA</t>
  </si>
  <si>
    <t>30531</t>
  </si>
  <si>
    <t>JISTIČE - CHARAKTERISTIKA B, C, VYPÍNACÍ SCHOPNOST 10 kA - 3 - pólové - NCN316T Jistič 3 pól. 16A, char.C, 10 kA</t>
  </si>
  <si>
    <t>31017</t>
  </si>
  <si>
    <t>PROUDOVÉ CHRÁNIČE S NADPROUDOVOU OCHRANOU CITLIVOST NA STŘÍDAVÉ PROUDY, CHARAKTERISTIKA B: 2 - pólové (1 pól jištěn), 30mA/250A/6kA - ADA916D 16A</t>
  </si>
  <si>
    <t>31102</t>
  </si>
  <si>
    <t>PROUDOVÉ CHRÁNIČE - REAGUJÍCÍ NA STŘÍD. PROUDY - CDA225D Proudový chránič 2 pól. 25 / 0,03 A, A</t>
  </si>
  <si>
    <t>31110</t>
  </si>
  <si>
    <t>PROUDOVÉ CHRÁNIČE - REAGUJÍCÍ NA STŘÍD. PROUDY - 4 - pólové, 30mA/250A - CDA425D Proudový chránič 4 pól. 25 / 0,03 A, A</t>
  </si>
  <si>
    <t>31416</t>
  </si>
  <si>
    <t>SVODIČE BLESKOVÉHO PROUDU A PŘEPĚTÍ KOMBINOVANÉ SVODIČE B+C - SPN801 Kombinovaný svodič přepětí (B+C) 4-pól pro síť TNS</t>
  </si>
  <si>
    <t>31544</t>
  </si>
  <si>
    <t>PŘEPÍNAČ - SFB216 Skupinový přepínač (I-0-II) 2P / 16A</t>
  </si>
  <si>
    <t>32804</t>
  </si>
  <si>
    <t>SPÍNACÍ HODINY DIGITÁLNÍ - EG103D Digitál. spín. hodiny cronotec týdenní, 1P, komfort. fce, DCF77</t>
  </si>
  <si>
    <t>32301</t>
  </si>
  <si>
    <t>SPÍNACÍ HODINY MECHANICKÉ - EH210 Spin.hodiny analog., denní, 1xpřep. (BEZ rezervy chodu)</t>
  </si>
  <si>
    <t>32105</t>
  </si>
  <si>
    <t>STYKAČE BEZ PŘÍSLUŠENSTVÍ - ESC125 Stykač 25A, 1S, 230V~50/60Hz</t>
  </si>
  <si>
    <t>32115</t>
  </si>
  <si>
    <t>STYKAČE BEZ PŘÍSLUŠENSTVÍ - ESC325 - Stykač 25A, 3S, 230V~50/60Hz</t>
  </si>
  <si>
    <t>32116</t>
  </si>
  <si>
    <t>STYKAČE BEZ PŘÍSLUŠENSTVÍ - ESC340- Stykač 40A, 3S, 230V~50/60Hz</t>
  </si>
  <si>
    <t>32126</t>
  </si>
  <si>
    <t>STYKAČE BEZ PŘÍSLUŠENSTVÍ - ESC080 Pomocný kontakt pro stykače relé 1S+1R</t>
  </si>
  <si>
    <t>32115.1</t>
  </si>
  <si>
    <t>STYKAČE BEZ PŘÍSLUŠENSTVÍ - ERC225 Stykač 25A, 2S, 230V~50/60Hz, Instalační stykače s ručním ovládáním</t>
  </si>
  <si>
    <t>32306</t>
  </si>
  <si>
    <t>ČASOVÁ RELÉ - EZN006 Časové relé multifunkční, (1P), 8 A/230 V</t>
  </si>
  <si>
    <t>32334</t>
  </si>
  <si>
    <t>SOUMRAKOVÝ SPÍNAČ - EEN100 Soumrakový spínač s nástěnným čidlem 5-100/50-2000 Lx</t>
  </si>
  <si>
    <t>32801</t>
  </si>
  <si>
    <t>ST301 Zvonkový transformátorek 230V/8V- 0,5A 12V- 0,33A (~)</t>
  </si>
  <si>
    <t>UNIVERZÁLNÍ ŘADOVÉ SVORKOVNICE - RVa6</t>
  </si>
  <si>
    <t>UNIVERZÁLNÍ ŘADOVÉ SVORKOVNICE - RVa16</t>
  </si>
  <si>
    <t>UNIVERZÁLNÍ ŘADOVÉ SVORKOVNICE - 6035-30 do 25 mm2</t>
  </si>
  <si>
    <t>2513</t>
  </si>
  <si>
    <t>PŘÍSLUŠENSTVÍ UNIVERS Z - PV14 32A gG Pojistková vložka</t>
  </si>
  <si>
    <t>Ks</t>
  </si>
  <si>
    <t>11341</t>
  </si>
  <si>
    <t>KDN163A - Hřeben.přípojnice 10mm2 k propojení 12ks 1pól.jističů</t>
  </si>
  <si>
    <t>11342</t>
  </si>
  <si>
    <t>KDN263A - Hřeben.přípojnice 10mm2 k propojení 6ks 2pól. Chráničů</t>
  </si>
  <si>
    <t>11344</t>
  </si>
  <si>
    <t>KDN363F - Hřeben. přípojnice pro 1 ks 4-pól. chrániče s 8 ks 1-pól. Jističů</t>
  </si>
  <si>
    <t>11346</t>
  </si>
  <si>
    <t>KDN363A - Hřeben.přípojnice 10mm2 k propojení 4 ks 3pól. Přístrojů</t>
  </si>
  <si>
    <t>10002-R.1</t>
  </si>
  <si>
    <t>Materiál k vybavení skříní (svorkovnice PE, N), vč. kompletace rozvaděče - dle specifikace výrobce rozvaděče</t>
  </si>
  <si>
    <t>ROZVADĚČ MaR  umístěn v místnosti úklidu 1.08</t>
  </si>
  <si>
    <t>11223.1</t>
  </si>
  <si>
    <t>Nabídka ceny kompletu měření a regulace pro řízení vytápění tepelným čerpadlem a pro řízení větrání</t>
  </si>
  <si>
    <t>10003-R</t>
  </si>
  <si>
    <t>Doplňující zařízení pro zřízení WiFi signálu, pouze anténa bez doplňků</t>
  </si>
  <si>
    <t>10006-R</t>
  </si>
  <si>
    <t>Parabolická anténa wIfI pro pásmo 5,6 GHz, velikost 44cm, zisk 24 dBi, vyzařovací úhel 14 st. Anténa má integrovanou bleskojistku.</t>
  </si>
  <si>
    <t>2370</t>
  </si>
  <si>
    <t>ANTENNI STOZAR PRO WIFI - AMS 2048 001 delka 2m,pr.48mm - pro WiFi anténu</t>
  </si>
  <si>
    <t>6768</t>
  </si>
  <si>
    <t>Vnitřní termostat, venkovní čidlo vč. zapojení</t>
  </si>
  <si>
    <t>10007-R</t>
  </si>
  <si>
    <t>ODSTAVEC POD JÍMACÍ TYČ, ANTÉNNÍ STOŽÁR - PODSTAVEC BETONOVÝ PB19, 19kg</t>
  </si>
  <si>
    <t>10008-R</t>
  </si>
  <si>
    <t>Podložka gumová po PB19</t>
  </si>
  <si>
    <t>PSC</t>
  </si>
  <si>
    <t>Poznámka k souboru cen:
Doplňující zařízení pro rozvod WiFi bude účtováno dle skutečnosti</t>
  </si>
  <si>
    <t>Elektrický sušič rukou</t>
  </si>
  <si>
    <t>10006-R.1</t>
  </si>
  <si>
    <t>Elektrický sušič (osoušeč) na ruce – automatické ovládání , – speciální kryt z melaminu o síle 4 mm , – žáruvzdorný velmi odolný kryt (nedochází k poškození krytu v případě odložení hořící cigarety) , - nabízený v bílé barvě, - výkon 1650 W</t>
  </si>
  <si>
    <t>Elektromontaze obj. SO 03</t>
  </si>
  <si>
    <t>1. Montáž rozvaděčů</t>
  </si>
  <si>
    <t>190002</t>
  </si>
  <si>
    <t>Montáž rozvodnic oceloplechových, hmotnosti - Do 50 kg</t>
  </si>
  <si>
    <t>190002.1</t>
  </si>
  <si>
    <t>Montáž rozvodnic oceloplechových, hmotnosti - přes 50 do 100 kg</t>
  </si>
  <si>
    <t>10005-R</t>
  </si>
  <si>
    <t>Připojení staveniště v rámci HSV a POV</t>
  </si>
  <si>
    <t>2. Trubková vedení, krabice</t>
  </si>
  <si>
    <t>010004</t>
  </si>
  <si>
    <t>TRUBKA OHEBNÁ, NÍZKÁ MECHANICKÁ ODOLNOST - 1523 D 23 mm volne</t>
  </si>
  <si>
    <t>010003</t>
  </si>
  <si>
    <t>TRUBKA OHEBNÁ, NÍZKÁ MECHANICKÁ ODOLNOST - 1516 D 16 mm volne</t>
  </si>
  <si>
    <t>010025</t>
  </si>
  <si>
    <t>TRUBKA OHEBNÁ, NÍZKÁ MECHANICKÁ ODOLNOST - trubka HDPE DN63mm volne</t>
  </si>
  <si>
    <t>010023</t>
  </si>
  <si>
    <t>TRUBKA OHEBNÁ, NÍZKÁ MECHANICKÁ ODOLNOST - trubka HDPE DN50mm volne</t>
  </si>
  <si>
    <t>010107</t>
  </si>
  <si>
    <t>LIŠTA ELEKTROINSTALAČNÍ VČ. DÍLŮ A PŘÍSLUŠENSTVÍ - LHD20x20 hranatá</t>
  </si>
  <si>
    <t>010108</t>
  </si>
  <si>
    <t>LIŠTA ELEKTROINSTALAČNÍ VČ. DÍLŮ A PŘÍSLUŠENSTVÍ - LHD40x40 hranatá</t>
  </si>
  <si>
    <t>010109</t>
  </si>
  <si>
    <t>LIŠTA ELEKTROINSTALAČNÍ VČ. DÍLŮ A PŘÍSLUŠENSTVÍ - LH60x40 hranatá</t>
  </si>
  <si>
    <t>010301</t>
  </si>
  <si>
    <t>KRABICE POD OMÍTKU - KP67/3 70x45 přístrojová</t>
  </si>
  <si>
    <t>010331</t>
  </si>
  <si>
    <t>KRABICE POD OMÍTKU - KP64/2 2x70x45</t>
  </si>
  <si>
    <t>010332</t>
  </si>
  <si>
    <t>KRABICE POD OMÍTKU - KP64/3 3x70x45</t>
  </si>
  <si>
    <t>010333</t>
  </si>
  <si>
    <t>KRABICE POD OMÍTKU - KU68-1902 73x42</t>
  </si>
  <si>
    <t>010332.1</t>
  </si>
  <si>
    <t>LIŠTOVÉ KRABICE - LK80x28T univerzální</t>
  </si>
  <si>
    <t>010450</t>
  </si>
  <si>
    <t>KRABICE ODBOČNÁ NA POVRCH - 8135 KRABICE S KRYTÍM IP 54</t>
  </si>
  <si>
    <t>192561</t>
  </si>
  <si>
    <t>KRABICE ODBOČNÁ NA POVRCH - S-96 SVORKOVNICE čtyřžilová</t>
  </si>
  <si>
    <t>192562</t>
  </si>
  <si>
    <t>KRABICE ODBOČNÁ NA POVRCH - SP-96 SVORKOVNICE pětižilová</t>
  </si>
  <si>
    <t>192572</t>
  </si>
  <si>
    <t>SVORKOVNICE KRABICOVÁ - 3x1-2,5mm2</t>
  </si>
  <si>
    <t>192574</t>
  </si>
  <si>
    <t>SVORKOVNICE KRABICOVÁ - 5x1-2,5mm2</t>
  </si>
  <si>
    <t>021010</t>
  </si>
  <si>
    <t>Drátěné kabelové žlaby - ROZVODY V PODHLEDU - DZL 60x100 drátěný kabelový žlab odlehčený</t>
  </si>
  <si>
    <t>021011</t>
  </si>
  <si>
    <t>DZS spojka</t>
  </si>
  <si>
    <t>021012</t>
  </si>
  <si>
    <t>DZRS rychlospojka</t>
  </si>
  <si>
    <t>021013</t>
  </si>
  <si>
    <t>DZSP výztuž rohová</t>
  </si>
  <si>
    <t>021014</t>
  </si>
  <si>
    <t>DZM závěs na stěnu</t>
  </si>
  <si>
    <t>021015</t>
  </si>
  <si>
    <t>DZSZ svorka závěsu</t>
  </si>
  <si>
    <t>021016</t>
  </si>
  <si>
    <t>DZCZ závěs středový</t>
  </si>
  <si>
    <t>020215</t>
  </si>
  <si>
    <t>OSAZENÍ HMOŽDINKY - HM8 do zdiva</t>
  </si>
  <si>
    <t>020215.1</t>
  </si>
  <si>
    <t>OSAZENÍ HMOŽDINKY - HM8 do betonu</t>
  </si>
  <si>
    <t>10006-R.2</t>
  </si>
  <si>
    <t>PROTIPOŽÁRNÍ UCPÁVKA - Průchod stěnou, stropem</t>
  </si>
  <si>
    <t>dm2</t>
  </si>
  <si>
    <t>D9</t>
  </si>
  <si>
    <t>3. Kabeláže</t>
  </si>
  <si>
    <t>810045</t>
  </si>
  <si>
    <t>KABEL SILOVÝ,IZOLACE PVC S VODIČEM PE - CYKY-O3x1.5 mm2 , pevně</t>
  </si>
  <si>
    <t>810045.1</t>
  </si>
  <si>
    <t>KABEL SILOVÝ,IZOLACE PVC S VODIČEM PE - CYKY-J 3x1.5 mm2 , pevně</t>
  </si>
  <si>
    <t>810055</t>
  </si>
  <si>
    <t>KABEL SILOVÝ,IZOLACE PVC S VODIČEM PE - CYKY-O 4x1.5 mm2 , pevně</t>
  </si>
  <si>
    <t>810055.1</t>
  </si>
  <si>
    <t>KABEL SILOVÝ,IZOLACE PVC S VODIČEM PE - CYKY-J 5x1.5 mm2 , pevně</t>
  </si>
  <si>
    <t>810046</t>
  </si>
  <si>
    <t>KABEL SILOVÝ,IZOLACE PVC S VODIČEM PE - CYKY-J 3x2.5 mm2 , pevně</t>
  </si>
  <si>
    <t>810056</t>
  </si>
  <si>
    <t>KABEL SILOVÝ,IZOLACE PVC S VODIČEM PE - CYKY-J 5x2.5 mm2 , pevně</t>
  </si>
  <si>
    <t>810063</t>
  </si>
  <si>
    <t>KABEL SILOVÝ,IZOLACE PVC S VODIČEM PE - CYKY 4-Jx10 mm2 přívod pro RMS z ER</t>
  </si>
  <si>
    <t>Poznámka k souboru cen:
délka bude upřesněna dle polohy s elektroměrového rozvaděče a přesnou polohou připojovaného rozvaděče</t>
  </si>
  <si>
    <t>810065</t>
  </si>
  <si>
    <t>KABEL NAVESTNI - JYTY 3x1 mm volne</t>
  </si>
  <si>
    <t>810066</t>
  </si>
  <si>
    <t>KABEL NAVESTNI - JYTY 4x1 mm volne</t>
  </si>
  <si>
    <t>SDELOVACI KABEL - Kabel UTP 4x2x0,52 CAT5E (rozvody WiFi)</t>
  </si>
  <si>
    <t>810045.2</t>
  </si>
  <si>
    <t>KABEL SE ZVÝŠENOU ODOLNOSTÍ PROTI ŠÍŘENÍ PLAMENE, BARVA PLÁŠTĚ ORANŽOVÁ, TŘÍDA REAKCE NA OHEŇ - B2 ca, s1, d0 - 1-CXKH-R-J 3x1.5 mm2 , pevně</t>
  </si>
  <si>
    <t>810095</t>
  </si>
  <si>
    <t>ŠNŮRA STŘEDNÍ,IZOLACE KAUČUK - H07RN-F-X 3x1.5mm2, v trubce</t>
  </si>
  <si>
    <t>800653</t>
  </si>
  <si>
    <t>VODIČ PRO POSPOJOVÁNÍ - CY6 Žlutozelený, pevně</t>
  </si>
  <si>
    <t>800653.1</t>
  </si>
  <si>
    <t>VODIČ PRO POSPOJOVÁNÍ - CY25 Žlutozelený, pevně</t>
  </si>
  <si>
    <t>100001</t>
  </si>
  <si>
    <t>Ukončení vodičů izolovaných s označením a zapojením v rozváděči nebo na přístroji do 2,5 mm2</t>
  </si>
  <si>
    <t>100002</t>
  </si>
  <si>
    <t>Ukončení vodičů izolovaných s označením a zapojením v rozváděči nebo na přístroji 6 mm2</t>
  </si>
  <si>
    <t>100003</t>
  </si>
  <si>
    <t>Ukončení vodičů izolovaných s označením a zapojením v rozváděči nebo na přístroji 16 mm2</t>
  </si>
  <si>
    <t>100098</t>
  </si>
  <si>
    <t>Ukončení vodičů izolovaných s označením a zapojením na svorkovnici s otevřením a uzavřením krytu 6 mm2</t>
  </si>
  <si>
    <t>100156</t>
  </si>
  <si>
    <t>Ukončení kabelů smršťovací záklopkou nebo páskou,bez letování 5x16 mm2</t>
  </si>
  <si>
    <t>220321</t>
  </si>
  <si>
    <t>ZSA16 zemnicí svorka na potrubí</t>
  </si>
  <si>
    <t>220322</t>
  </si>
  <si>
    <t>Cu pás.ZSA16 Pásek uzemňovací Cu, 0.5m</t>
  </si>
  <si>
    <t>192551</t>
  </si>
  <si>
    <t>HOP Ekvipotenciální přípojnice Industrie 505x40x5 Cu, vč. izolátorů, krytu a upev. sady</t>
  </si>
  <si>
    <t>192561.1</t>
  </si>
  <si>
    <t>EPS1 EPS 1 s krytem</t>
  </si>
  <si>
    <t>D10</t>
  </si>
  <si>
    <t>4. Koncové prvky</t>
  </si>
  <si>
    <t>110041</t>
  </si>
  <si>
    <t>STROJEK SPÍNAČE - 1-pólový vypínač (řazení 1)</t>
  </si>
  <si>
    <t>110043</t>
  </si>
  <si>
    <t>STROJEK SPÍNAČE - sériový přepínač (řazení 5)</t>
  </si>
  <si>
    <t>110153</t>
  </si>
  <si>
    <t>STROJEK SPÍNAČE - tlačítkový ovládač (řazení 1/0) se svorkou N</t>
  </si>
  <si>
    <t>R001</t>
  </si>
  <si>
    <t>KRYT SPÍNAČE - 1 páčka</t>
  </si>
  <si>
    <t>R002</t>
  </si>
  <si>
    <t>KRYT SPÍNAČE - 2 páčky</t>
  </si>
  <si>
    <t>R003</t>
  </si>
  <si>
    <t>KRYT SPÍNAČE - 1 páčka s průzorem</t>
  </si>
  <si>
    <t>R004</t>
  </si>
  <si>
    <t>RÁMEČEK PRO SPÍNAČE - jednoduchý</t>
  </si>
  <si>
    <t>R005</t>
  </si>
  <si>
    <t>RÁMEČEK PRO SPÍNAČE - 2x,vodorovný</t>
  </si>
  <si>
    <t>R006</t>
  </si>
  <si>
    <t>DOUTNAVKA PRO SPÍNAČE - Doutnavka orientační (univerzální), světlo oranžové</t>
  </si>
  <si>
    <t>110189</t>
  </si>
  <si>
    <t>SPÍNAČ TROJPÓLOVÝ, IP 65 (IP 54) - 340 M/TPN Spínač trojpólový IP 54; b. modrošedá, 400V/40A (pro tepelné čerpadlo)</t>
  </si>
  <si>
    <t>110191</t>
  </si>
  <si>
    <t>STROJEK POHYBOVEHO SPINACE - 3299A-22100B Spinac se senzore</t>
  </si>
  <si>
    <t>111002</t>
  </si>
  <si>
    <t>pro vnitrni osvetleni ZÁSUVKY - zapuštěná 2p+PE, s clonkami</t>
  </si>
  <si>
    <t>111002.1</t>
  </si>
  <si>
    <t>pro vnitrni osvetleni ZÁSUVKY - zapuštěná 2p+z, s clonkami, s ochranou před přepětím, optická signalizace poruchy</t>
  </si>
  <si>
    <t>111002.2</t>
  </si>
  <si>
    <t>pro vnitrni osvetleni ZÁSUVKY - zapuštěná 2x2p+z,dvojitá, s natočenou dutinkou, s clonkami, kompletní</t>
  </si>
  <si>
    <t>R007</t>
  </si>
  <si>
    <t>RÁMEČEK PRO ZÁSUVKY - jednoduchý</t>
  </si>
  <si>
    <t>R008</t>
  </si>
  <si>
    <t>RÁMEČEK PRO ZÁSUVKY - 2x,vodorovný</t>
  </si>
  <si>
    <t>110001</t>
  </si>
  <si>
    <t>ELEKTRICKÝ SAMOREGULAČNÍ TOPNÝ KABEL - 10 W/m - Topný samoregulační kabel s termostatem - délka 6 m, Sestava určená pro vyhřívání potrubí,, Jmenovitý výkon: 10 W/m,, Napájecí napětí: 230 V,, Délka topného kabelu: 6 metrů, , Spínací / vypínací teplota termostatu: 3°/9°C,, typ MHL-10-2CR</t>
  </si>
  <si>
    <t>D11</t>
  </si>
  <si>
    <t>5. Svítidla</t>
  </si>
  <si>
    <t>201074</t>
  </si>
  <si>
    <t>SVÍTIDLA STŘEDNÍHO STANDARDU SVÍTIDLO "A", 1x35W 83606, el.předřadník IP66/IP68, prachotěsné a vodotěsné svítidlo s odolností proti vodě, těleso: trubka o vnějším průměru 70mm a síle stěny 4mm, vyrobena z PC, reflektor: vysoce leštěný hliníkový plech, rozměr 1683mmx80mm</t>
  </si>
  <si>
    <t>R009</t>
  </si>
  <si>
    <t>Zářivka lineární TL-D 36W / 840 bílá T8</t>
  </si>
  <si>
    <t>201074.1</t>
  </si>
  <si>
    <t>SVÍTIDLO "B" - LLL2RMKO3V1/1400ND 2x LED , 1200mm, ALDP + opál, přisazené, 3000K, zdroj 1400mA nestmívatelný</t>
  </si>
  <si>
    <t>201015</t>
  </si>
  <si>
    <t>SVÍTIDLO "C" - BRS3KO375V2/ND Svítidlo BRS, 6x16 LED, 3000 K, kryt opál PMMA, IP40, prům. 375mm, 500mA,</t>
  </si>
  <si>
    <t>201014</t>
  </si>
  <si>
    <t>SVÍTIDLO "D" - BRS3KO300V1/ND Svítidlo BRS, 4x12 LED, 3000 K, kryt opál PMMA, IP40, prům. 300mm, 350mA</t>
  </si>
  <si>
    <t>201015.1</t>
  </si>
  <si>
    <t>SVÍTIDLO "N" - Nouzové svítidlo přisazené na zeď, svítící při výpadku, LED 2,5W, 1 hod., IP40, piktogram</t>
  </si>
  <si>
    <t>10007-R.1</t>
  </si>
  <si>
    <t>Piktogram EXIT (100x300mm)</t>
  </si>
  <si>
    <t>R010</t>
  </si>
  <si>
    <t>PŘÍSPĚVEK NA RECYKLACI DLE ZÁKONA 7/2005 - SVÍTIDLO</t>
  </si>
  <si>
    <t>R011</t>
  </si>
  <si>
    <t>PŘÍSPĚVEK NA RECYKLACI DLE ZÁKONA 7/2005 - ZDROJ</t>
  </si>
  <si>
    <t>R012</t>
  </si>
  <si>
    <t>Podružný materiál</t>
  </si>
  <si>
    <t>D12</t>
  </si>
  <si>
    <t>Elektromontaze obj. SO 04 - Viz výkres č. 408</t>
  </si>
  <si>
    <t>D13</t>
  </si>
  <si>
    <t>6. Trubková vedení, krabice</t>
  </si>
  <si>
    <t>021110</t>
  </si>
  <si>
    <t>kabelové žlaby - ROZVODY NÁSTUPIŠTĚ - NKZI 50x125x0,70 pozinkovaný kabelový žlab</t>
  </si>
  <si>
    <t>021111</t>
  </si>
  <si>
    <t>kabelové žlaby - ROZVODY NÁSTUPIŠTĚ - NKZ 20/40mm pozinkovaný kabelový žlab</t>
  </si>
  <si>
    <t>021112</t>
  </si>
  <si>
    <t>V víko kabelového žlabu 125x11mm</t>
  </si>
  <si>
    <t>021013.1</t>
  </si>
  <si>
    <t>V víko kabelového žlabu 40x10mm</t>
  </si>
  <si>
    <t>021014.1</t>
  </si>
  <si>
    <t>ZVNI závěs vnitřní 50x125</t>
  </si>
  <si>
    <t>021015.1</t>
  </si>
  <si>
    <t>ZT8 závitová tyč</t>
  </si>
  <si>
    <t>021016.1</t>
  </si>
  <si>
    <t>MN8 matice</t>
  </si>
  <si>
    <t>021017</t>
  </si>
  <si>
    <t>NO 45x125mm oblouk</t>
  </si>
  <si>
    <t>021018</t>
  </si>
  <si>
    <t>NVO 45x125mm víko oblouku</t>
  </si>
  <si>
    <t>020215.2</t>
  </si>
  <si>
    <t>OSAZENÍ SAMOŘEZNÝCH VRUTŮ - vruty do železa 5x40</t>
  </si>
  <si>
    <t>020215.3</t>
  </si>
  <si>
    <t>OSAZENÍ SAMOŘEZNÝCH VRUTŮ - vruty do železa 4x40</t>
  </si>
  <si>
    <t>D14</t>
  </si>
  <si>
    <t>7. Kabeláže</t>
  </si>
  <si>
    <t>D15</t>
  </si>
  <si>
    <t>8. Svítidla</t>
  </si>
  <si>
    <t>201074.2</t>
  </si>
  <si>
    <t>SVÍTIDLO "A", 1x35W 83606, el.předřadník IP66/IP68, prachotěsné a vodotěsné svítidlo s odolností proti vodě, těleso: trubka o vnějším průměru 70mm a síle stěny 4mm, vyrobena z PC, reflektor: vysoce leštěný hliníkový plech, rozměr 1683mmx80mm</t>
  </si>
  <si>
    <t>201075</t>
  </si>
  <si>
    <t>157</t>
  </si>
  <si>
    <t>R013</t>
  </si>
  <si>
    <t>316</t>
  </si>
  <si>
    <t>R014</t>
  </si>
  <si>
    <t>318</t>
  </si>
  <si>
    <t>D16</t>
  </si>
  <si>
    <t>9. Uzemnění - viz výkres č. 407</t>
  </si>
  <si>
    <t>159</t>
  </si>
  <si>
    <t>OCELOVY DRAT POZINKOVANY - AlMgSi-D8 (0,135kg/m) volne</t>
  </si>
  <si>
    <t>320</t>
  </si>
  <si>
    <t>OCELOVY DRAT POZINKOVANY - FeZn-D10 (0,62kg/m) volne</t>
  </si>
  <si>
    <t>322</t>
  </si>
  <si>
    <t>161</t>
  </si>
  <si>
    <t>OCELOVY PASEK POZINKOVANY - FeZn30x4 (1.0 kg/m) kruh 50m</t>
  </si>
  <si>
    <t>324</t>
  </si>
  <si>
    <t>SVORKA HROMOSVODNI,UZEMNOVACI - SS spojovaci</t>
  </si>
  <si>
    <t>326</t>
  </si>
  <si>
    <t>163</t>
  </si>
  <si>
    <t>SR3a spoj.kruh.a pask.vod.</t>
  </si>
  <si>
    <t>328</t>
  </si>
  <si>
    <t>SR 2a pro pásek 30x4mm</t>
  </si>
  <si>
    <t>330</t>
  </si>
  <si>
    <t>165</t>
  </si>
  <si>
    <t>MONTAZNI PRÁCE - Tvarovani mont.dilu</t>
  </si>
  <si>
    <t>332</t>
  </si>
  <si>
    <t>R015</t>
  </si>
  <si>
    <t>334</t>
  </si>
  <si>
    <t>D17</t>
  </si>
  <si>
    <t>9. HZS - SO 03, SO 04</t>
  </si>
  <si>
    <t>167</t>
  </si>
  <si>
    <t>1290</t>
  </si>
  <si>
    <t>Zabezpečení pracoviště</t>
  </si>
  <si>
    <t>336</t>
  </si>
  <si>
    <t>1291</t>
  </si>
  <si>
    <t>Montáž - nespecifikované práce</t>
  </si>
  <si>
    <t>338</t>
  </si>
  <si>
    <t>169</t>
  </si>
  <si>
    <t>1295</t>
  </si>
  <si>
    <t>Koordinace postupu montáže s ostatními profesemi</t>
  </si>
  <si>
    <t>340</t>
  </si>
  <si>
    <t>1299</t>
  </si>
  <si>
    <t>Stavební práce, vysekání drážek a nik pro krabice</t>
  </si>
  <si>
    <t>342</t>
  </si>
  <si>
    <t>171</t>
  </si>
  <si>
    <t>1289</t>
  </si>
  <si>
    <t>Zakreslení skutečného provedení na stavbě</t>
  </si>
  <si>
    <t>344</t>
  </si>
  <si>
    <t>1299.1</t>
  </si>
  <si>
    <t>Spoluprace s reviz.technikem</t>
  </si>
  <si>
    <t>346</t>
  </si>
  <si>
    <t>173</t>
  </si>
  <si>
    <t>R016</t>
  </si>
  <si>
    <t>likvidace elektroodpadu</t>
  </si>
  <si>
    <t>348</t>
  </si>
  <si>
    <t>D18</t>
  </si>
  <si>
    <t>10. Revize a zkoušky - SO 03, SO 04</t>
  </si>
  <si>
    <t>1287</t>
  </si>
  <si>
    <t>Příprava ke komplexní zkoušce</t>
  </si>
  <si>
    <t>350</t>
  </si>
  <si>
    <t>175</t>
  </si>
  <si>
    <t>1298</t>
  </si>
  <si>
    <t>Revizní technik - REVIZNÍ ZKOUŠKY DLE ČSN</t>
  </si>
  <si>
    <t>352</t>
  </si>
  <si>
    <t>1299.2</t>
  </si>
  <si>
    <t>Spolupráce s revizním technikem</t>
  </si>
  <si>
    <t>354</t>
  </si>
  <si>
    <t>177</t>
  </si>
  <si>
    <t>1289.1</t>
  </si>
  <si>
    <t>Dokumentace skutečného provedení</t>
  </si>
  <si>
    <t>356</t>
  </si>
  <si>
    <t>HSV</t>
  </si>
  <si>
    <t>D19</t>
  </si>
  <si>
    <t>PPV</t>
  </si>
  <si>
    <t>PPVR01</t>
  </si>
  <si>
    <t>PPV 6,00% z montáže: materiál + práce</t>
  </si>
  <si>
    <t>-1442634059</t>
  </si>
  <si>
    <t>179</t>
  </si>
  <si>
    <t>PPVR02</t>
  </si>
  <si>
    <t>Doprava 3,60%, Přesun 1,00%</t>
  </si>
  <si>
    <t>-1915355166</t>
  </si>
  <si>
    <t>SO04 - Zastřešení</t>
  </si>
  <si>
    <t>6 - Úprava povrchů</t>
  </si>
  <si>
    <t>2 - Zakládání, zvláštní základy, zpevňování hornin</t>
  </si>
  <si>
    <t>4 - Střešní plášť, podhledy</t>
  </si>
  <si>
    <t>764 - Klempířské konstrukce, odvodnění</t>
  </si>
  <si>
    <t>786 - Povrchová úprava ocelové konstrukce</t>
  </si>
  <si>
    <t>29 - Ostatní požadavky</t>
  </si>
  <si>
    <t>131731</t>
  </si>
  <si>
    <t>Hloubení jam zapaž i nepaž tř. I, odvoz do 1km</t>
  </si>
  <si>
    <t>Poznámka k položce:
Poznámka k souboru cen:
 Hloubení jam zapaž i nepaž tř. I, odvoz do 1km</t>
  </si>
  <si>
    <t>18,7+17,11+0,86+0,86+0,86+10,42+9,32+8,51+8,11+8,64+9,32+10,56+12,56+14,49+16,17+18,06+19,35+20,01+20,34+19,85+16,64+0,86+0,86+10,84+10,14+10,98+12,85</t>
  </si>
  <si>
    <t>15,25+16,95+17,59</t>
  </si>
  <si>
    <t>17411</t>
  </si>
  <si>
    <t>Zásyp jam a rýh zeminou se zhutněním</t>
  </si>
  <si>
    <t>Poznámka k položce:
Poznámka k souboru cen:
 Zásyp jam a rýh zeminou se zhutněním</t>
  </si>
  <si>
    <t>Úprava povrchů</t>
  </si>
  <si>
    <t>631311</t>
  </si>
  <si>
    <t>Mazanina z prostého betonu do B12,5</t>
  </si>
  <si>
    <t>Poznámka k položce:
Poznámka k souboru cen: Mazanina z prostého betonu do B12,5</t>
  </si>
  <si>
    <t>Zakládání, zvláštní základy, zpevňování hornin</t>
  </si>
  <si>
    <t>272324</t>
  </si>
  <si>
    <t>Základy ze železobetonu do C25/30 (B30)</t>
  </si>
  <si>
    <t>Poznámka k položce:
Poznámka k souboru cen:
 Základy ze železobetonu do C25/30 (B30)</t>
  </si>
  <si>
    <t>30*1,421</t>
  </si>
  <si>
    <t>272365</t>
  </si>
  <si>
    <t>Výztuž základů z oceli 10505, B500B</t>
  </si>
  <si>
    <t>Poznámka k položce:
Poznámka k souboru cen:
 Výztuž základů z oceli B500B</t>
  </si>
  <si>
    <t>30*113+1</t>
  </si>
  <si>
    <t>3391*0,001 'Přepočtené koeficientem množství</t>
  </si>
  <si>
    <t>272375R</t>
  </si>
  <si>
    <t>Podlití sloupů plastmaltou 15mm</t>
  </si>
  <si>
    <t>Poznámka k položce:
Poznámka k souboru cen:
 Podlití sloupů plastmaltou 15mm</t>
  </si>
  <si>
    <t>272376R</t>
  </si>
  <si>
    <t>D+M Kotevní šrouby s kotevní hlavou do M30 - včetně přesného zaměření, osazení a zabezpečení polohy</t>
  </si>
  <si>
    <t>Poznámka k položce:
Poznámka k souboru cen:
 D+M Kotevní šrouby s kotevní hlavou do M30 - včetně přesného zaměření, osazení a zabezpečení polohy</t>
  </si>
  <si>
    <t>(30*4)+(4*2)</t>
  </si>
  <si>
    <t>Střešní plášť, podhledy</t>
  </si>
  <si>
    <t>4430100R</t>
  </si>
  <si>
    <t>Směs osiva - dodávka</t>
  </si>
  <si>
    <t>Poznámka k položce:
Poznámka k souboru cen: Směs osiva - byliny trávy - dodávka</t>
  </si>
  <si>
    <t>(60*13,56666)</t>
  </si>
  <si>
    <t>4430101R</t>
  </si>
  <si>
    <t>Výsev a zapravení vegetační směsi</t>
  </si>
  <si>
    <t>Poznámka k položce:
Poznámka k souboru cen:
 Výsev a zapravení vegetační směsi</t>
  </si>
  <si>
    <t>4430102R</t>
  </si>
  <si>
    <t>Extenzivní substrát - dodávka</t>
  </si>
  <si>
    <t>Poznámka k položce:
Poznámka k souboru cen:
 Extenzivní odlehčený substrát typu M - dodávka</t>
  </si>
  <si>
    <t>(60*13,566)*0,072731</t>
  </si>
  <si>
    <t>4430103R</t>
  </si>
  <si>
    <t>Extenzivní substrát - doprava</t>
  </si>
  <si>
    <t>Poznámka k položce:
Poznámka k souboru cen:
 Extenzivní odlehčený substrát typu M - doprava</t>
  </si>
  <si>
    <t>4430104R</t>
  </si>
  <si>
    <t>Extenzivní substrát - násyp na střechu</t>
  </si>
  <si>
    <t>Poznámka k položce:
Poznámka k souboru cen:
 Extenzivní odlehčený substrát typu M - násyp na střechu</t>
  </si>
  <si>
    <t>4430105R</t>
  </si>
  <si>
    <t>Extenzivní substrát - rozprostření</t>
  </si>
  <si>
    <t>Poznámka k položce:
Poznámka k souboru cen:
 Extenzivní odlehčený substrát typu M - rozprostření</t>
  </si>
  <si>
    <t>4430106R</t>
  </si>
  <si>
    <t>Filtrační geotextilie - dodávka</t>
  </si>
  <si>
    <t>Poznámka k položce:
Poznámka k souboru cen: Filtrační geotextilie  - dodávka</t>
  </si>
  <si>
    <t>4430107R</t>
  </si>
  <si>
    <t>Filtrační geotextilie - montáž</t>
  </si>
  <si>
    <t>Poznámka k položce:
Poznámka k souboru cen: Filtrační geotextilie  - montáž</t>
  </si>
  <si>
    <t>4430108R</t>
  </si>
  <si>
    <t>Drenážní nopová folie - dodávka</t>
  </si>
  <si>
    <t>Poznámka k položce:
Poznámka k souboru cen: Drenážní nopová folie  - dodávka</t>
  </si>
  <si>
    <t>4430109R</t>
  </si>
  <si>
    <t>Drenážní nopová folie - montáž</t>
  </si>
  <si>
    <t>Poznámka k položce:
Poznámka k souboru cen: Drenážní nopová folie - montáž</t>
  </si>
  <si>
    <t>4430110R</t>
  </si>
  <si>
    <t>Ochranná textilie - dodávka</t>
  </si>
  <si>
    <t>Poznámka k položce:
Poznámka k souboru cen: Ochranná textilie - dodávka</t>
  </si>
  <si>
    <t>4430111R</t>
  </si>
  <si>
    <t>Ochranná textilie - montáž</t>
  </si>
  <si>
    <t>Poznámka k položce:
Poznámka k souboru cen: Ochranná textilie - montáž</t>
  </si>
  <si>
    <t>4430112R</t>
  </si>
  <si>
    <t>Kačírek praný okrasný - dodávka</t>
  </si>
  <si>
    <t>Poznámka k položce:
Poznámka k souboru cen:
 Kačírek praný okrasný (nedrcený) - dodávka</t>
  </si>
  <si>
    <t>4430113R</t>
  </si>
  <si>
    <t>Kačírek praný okrasný - doprava na střechu a rozprostření</t>
  </si>
  <si>
    <t>Poznámka k položce:
Poznámka k souboru cen:
 Kačírek praný okrasný - doprava na střechu a rozprostření</t>
  </si>
  <si>
    <t>4430114R</t>
  </si>
  <si>
    <t>Geotextilie - komplet dodávka</t>
  </si>
  <si>
    <t>Poznámka k položce:
Poznámka k souboru cen:
 Geotextilie 200g/m2 - komplet dodávka</t>
  </si>
  <si>
    <t>(60*17)*1,176471</t>
  </si>
  <si>
    <t>4430115R</t>
  </si>
  <si>
    <t>Střešní fólie, komplet provedení vč. Těsnících profilů, kotevního materiálu, všech detailů, pomocných konstrukcí a prací - komplet provedení</t>
  </si>
  <si>
    <t>Poznámka k položce:
Poznámka k souboru cen: Střešní fólie, komplet provedení vč. Těsnících profilů, kotevního materiálu, všech detailů, pomocných konstrukcí a prací - komplet provedení</t>
  </si>
  <si>
    <t>4430116R</t>
  </si>
  <si>
    <t>Cementotřísková deska tl.16mm - komplet provedení</t>
  </si>
  <si>
    <t>Poznámka k položce:
Poznámka k souboru cen: Cementotřísková deska tl.16mm - komplet provedení</t>
  </si>
  <si>
    <t>4430117R</t>
  </si>
  <si>
    <t>Trapézový plech tl. do 1mm - komplet provedení</t>
  </si>
  <si>
    <t>Poznámka k položce:
Poznámka k souboru cen:
 Trapézový plech tl. do 1mm - komplet provedení</t>
  </si>
  <si>
    <t>4430118R</t>
  </si>
  <si>
    <t>Netkaná geotextilie - komplet provedení</t>
  </si>
  <si>
    <t>Poznámka k položce:
Poznámka k souboru cen:
 Netkaná geotextilie - komplet provedení</t>
  </si>
  <si>
    <t>(60*15)*1,111111</t>
  </si>
  <si>
    <t>4430119R</t>
  </si>
  <si>
    <t>Systémová podkonstrukce pro dřevěný podhled - dodávka</t>
  </si>
  <si>
    <t>Poznámka k položce:
Poznámka k souboru cen:
 Systémová Al podkonstrukce pro dřevěný podhled - dodávka</t>
  </si>
  <si>
    <t>(60*9,74666)</t>
  </si>
  <si>
    <t>4430120R</t>
  </si>
  <si>
    <t>Systémová podkonstrukce pro dřevěný podhled - montáž</t>
  </si>
  <si>
    <t>Poznámka k položce:
Poznámka k souboru cen:
 Systémová Al podkonstrukce pro dřevěný podhled - montáž</t>
  </si>
  <si>
    <t>4430121R</t>
  </si>
  <si>
    <t>Dřevěný podhled - akát FSC; 30x40mm - dodávka</t>
  </si>
  <si>
    <t>Poznámka k položce:
Poznámka k souboru cen:
 Dřevěný podhled - akát FSC; 30x40mm - dodávka</t>
  </si>
  <si>
    <t>(6,75*209)+(0,56*33)-0,080</t>
  </si>
  <si>
    <t>4430122R</t>
  </si>
  <si>
    <t>Dřevěný podhled - akát FSC; 30x40mm - montáž</t>
  </si>
  <si>
    <t>Poznámka k položce:
Poznámka k souboru cen:
 Dřevěný podhled - akát FSC; 30x40mm - montáž</t>
  </si>
  <si>
    <t>4430123R</t>
  </si>
  <si>
    <t>Závěsná systémová konstrukce pro betonové podhledy - dodávka</t>
  </si>
  <si>
    <t>Poznámka k položce:
Poznámka k souboru cen:
 Závěsná systémová konstrukce pro betonové podhledy - dodávka</t>
  </si>
  <si>
    <t>(120*3,6)</t>
  </si>
  <si>
    <t>4430124R</t>
  </si>
  <si>
    <t>Závěsná systémová konstrukce pro betonové podhledy - montáž</t>
  </si>
  <si>
    <t>Poznámka k položce:
Poznámka k souboru cen:
 Závěsná systémová konstrukce pro betonové podhledy - montáž</t>
  </si>
  <si>
    <t>4430125R</t>
  </si>
  <si>
    <t>Podhledový kryt - prefabrikované betonové dílce - dodávka</t>
  </si>
  <si>
    <t>Poznámka k položce:
Poznámka k souboru cen:
 Podhledový kryt - prefabrikované betonové dílce z vysokopevnostního betonu FC100 - dodávka</t>
  </si>
  <si>
    <t>(120*1)</t>
  </si>
  <si>
    <t>4430126R</t>
  </si>
  <si>
    <t>Podhledový kryt - prefabrikované betonové dílce - montáž</t>
  </si>
  <si>
    <t>Poznámka k položce:
Poznámka k souboru cen:
 Podhledový kryt - prefabrikované betonové dílce z vysokopevnostního betonu FC100 - montáž</t>
  </si>
  <si>
    <t>4430127R</t>
  </si>
  <si>
    <t>Spojovací materiál - dodávka</t>
  </si>
  <si>
    <t>Poznámka k položce:
Poznámka k souboru cen:
 Spojovací materiál - dodávka</t>
  </si>
  <si>
    <t>1*1</t>
  </si>
  <si>
    <t>764</t>
  </si>
  <si>
    <t>Klempířské konstrukce, odvodnění</t>
  </si>
  <si>
    <t>7641210R</t>
  </si>
  <si>
    <t>Odvodňovací žlab RŠ do 1200mm, plech tl. do 4mm - dodávka</t>
  </si>
  <si>
    <t>Poznámka k položce:
Poznámka k souboru cen:
 Odvodňovací žlab RŠ do 1200mm, plech tl. do 4mm - dodávka</t>
  </si>
  <si>
    <t>(68,1*1)</t>
  </si>
  <si>
    <t>7641211R</t>
  </si>
  <si>
    <t>Odvodňovací žlab RŠ do 1200mm, plech tl. do 4mm - montáž</t>
  </si>
  <si>
    <t>Poznámka k položce:
Poznámka k souboru cen:
 Odvodňovací žlab RŠ do 1200mm, plech tl. do 4mm - montáž</t>
  </si>
  <si>
    <t>7641212R</t>
  </si>
  <si>
    <t>Vymezovací perforovaný Al profil 50x50x4 pro odvod vody zelená střecha/kačírek - dodávka</t>
  </si>
  <si>
    <t>Poznámka k položce:
Poznámka k souboru cen:
 Vymezovací perforovaný Al profil 50x50x4 pro odvod vody zelená střecha/kačírek - dodávka</t>
  </si>
  <si>
    <t>(126+118,8+140+68,2)</t>
  </si>
  <si>
    <t>7641213R</t>
  </si>
  <si>
    <t>Vymezovací perforovaný Al profil 50x50x4 pro odvod vody zelená střecha/kačírek - montáž</t>
  </si>
  <si>
    <t>Poznámka k položce:
Poznámka k souboru cen:
 Vymezovací perforovaný Al profil 50x50x4 pro odvod vody zelená střecha/kačírek - montáž</t>
  </si>
  <si>
    <t>7641214R</t>
  </si>
  <si>
    <t>Svody vody do DN 150mm - komplet provedení</t>
  </si>
  <si>
    <t>Poznámka k položce:
Poznámka k souboru cen:
 Svody vody do DN 150mm, vč. spojovacího materiálu, napojení na žlaby a čistící kusy - komplet provedení</t>
  </si>
  <si>
    <t>7641215R</t>
  </si>
  <si>
    <t>Podkonstrukce pro oplechování vnitřní atiky - dodávka</t>
  </si>
  <si>
    <t>Poznámka k položce:
Poznámka k souboru cen:
 Systémová podkonstrukce pro uchycení atiky vnitřní - dodávka</t>
  </si>
  <si>
    <t>7641216R</t>
  </si>
  <si>
    <t>Podkonstrukce pro oplechování vnitřní atiky - montáž</t>
  </si>
  <si>
    <t>Poznámka k položce:
Poznámka k souboru cen:
 Systémová podkonstrukce pro uchycení atiky vnitřní - montáž</t>
  </si>
  <si>
    <t>7641217R</t>
  </si>
  <si>
    <t>Podkonstrukce pro oplechování vnější atiky - dodávka</t>
  </si>
  <si>
    <t>Poznámka k položce:
Poznámka k souboru cen:
 Systémová podkonstrukce pro uchycení atiky vnější - dodávka</t>
  </si>
  <si>
    <t>7641218R</t>
  </si>
  <si>
    <t>Podkonstrukce pro oplechování vnější atiky - montáž</t>
  </si>
  <si>
    <t>Poznámka k položce:
Poznámka k souboru cen:
 Systémová podkonstrukce pro uchycení atiky vnější - montáž</t>
  </si>
  <si>
    <t>7641219R</t>
  </si>
  <si>
    <t>Oplechovaní atiky vnitřní vč. spojovacího materiálu a prací - komplet provedení</t>
  </si>
  <si>
    <t>Poznámka k položce:
Poznámka k souboru cen:
 Oplechovaní atiky vnitřní RŠ do 1200mm, (lakovaný Al plech tl. do 3mm)</t>
  </si>
  <si>
    <t>7641220R</t>
  </si>
  <si>
    <t>Oplechovaní atiky vnější vč. spojovacího materiálu a prací - komplet provedení</t>
  </si>
  <si>
    <t>Poznámka k položce:
Poznámka k souboru cen:
 Oplechovaní atiky vnější RŠ do 500mm, (lakovaný Al plech tl. do 3mm)</t>
  </si>
  <si>
    <t>7670200R</t>
  </si>
  <si>
    <t>Konstrukce ocelové atypické - dodávka</t>
  </si>
  <si>
    <t>Poznámka k položce:
Poznámka k souboru cen:
 Konstrukce ocelové atypické - dodávka</t>
  </si>
  <si>
    <t>5992,5+766,9+2375,3+2016,1+3947,7+7436+3099,8+39897+1134,5+1076,3+644,5+584,8+2161,4+1982,9+1256+1647,6+6418,2+582,8+16604,1-0,1</t>
  </si>
  <si>
    <t>7670201R</t>
  </si>
  <si>
    <t>Montáž atypických zámečnických konstrukcí</t>
  </si>
  <si>
    <t>Poznámka k položce:
Poznámka k souboru cen:
 Montáž ostatních atypických zámečnických konstrukcí</t>
  </si>
  <si>
    <t>7670202R</t>
  </si>
  <si>
    <t>7670203R</t>
  </si>
  <si>
    <t>Opláštění sloupů plechem tl. do 3mm - dodávka</t>
  </si>
  <si>
    <t>Poznámka k položce:
Poznámka k souboru cen:
 Opláštění sloupů plechem tl. do 3mm - dodávka</t>
  </si>
  <si>
    <t>(6,25*4)</t>
  </si>
  <si>
    <t>7670204R</t>
  </si>
  <si>
    <t>Opláštění sloupů plechem tl. do 3mm - montáž</t>
  </si>
  <si>
    <t>Poznámka k položce:
Poznámka k souboru cen:
 Opláštění sloupů plechem tl. do 3mm - montáž</t>
  </si>
  <si>
    <t>7670205R</t>
  </si>
  <si>
    <t>Podkonstrukce pro opláštění sloupů plechem tl. do 3mm - dodávka</t>
  </si>
  <si>
    <t>Poznámka k položce:
Poznámka k souboru cen:
 Podkonstrukce pro opláštění sloupů plechem tl. do 3mm - dodávka</t>
  </si>
  <si>
    <t>(6,25*20)</t>
  </si>
  <si>
    <t>7670206R</t>
  </si>
  <si>
    <t>Podkonstrukce pro opláštění sloupů plechem tl. do 3mm - montáž</t>
  </si>
  <si>
    <t>Poznámka k položce:
Poznámka k souboru cen:
 Podkonstrukce pro opláštění sloupů plechem tl. do 3mm - montáž</t>
  </si>
  <si>
    <t>7670207R</t>
  </si>
  <si>
    <t>Systémová podkonstrukce takohového opláštění k SO 03 - dodávka</t>
  </si>
  <si>
    <t>Poznámka k položce:
Poznámka k souboru cen:
 Systémová podkonstrukce takohového opláštění k SO 03 - dodávka</t>
  </si>
  <si>
    <t>(4,7*22,4468)</t>
  </si>
  <si>
    <t>7670208R</t>
  </si>
  <si>
    <t>Systémová podkonstrukce takohového opláštění k SO 03 - montáž</t>
  </si>
  <si>
    <t>Poznámka k položce:
Poznámka k souboru cen:
 Systémová podkonstrukce takohového opláštění k SO 03 - montáž</t>
  </si>
  <si>
    <t>7670209R</t>
  </si>
  <si>
    <t>Tahokové opláštění k SO 03 - dodávka</t>
  </si>
  <si>
    <t>Poznámka k položce:
Poznámka k souboru cen:
 Tahokov, velikost oka 110x52-24, tl. Plechu 1,5mm, propustnost 16% - dodávka</t>
  </si>
  <si>
    <t>7670210R</t>
  </si>
  <si>
    <t>Tahokové opláštění k SO 03 - montáž</t>
  </si>
  <si>
    <t>Poznámka k položce:
Poznámka k souboru cen:
 Tahokov, velikost oka 110x52-24, tl. Plechu 1,5mm, propustnost 16% - montáž</t>
  </si>
  <si>
    <t>7670211R</t>
  </si>
  <si>
    <t>Integrovaný odpadkový koš v zdvojeném sloupu - dodávka</t>
  </si>
  <si>
    <t>Poznámka k položce:
Poznámka k souboru cen:
 Odpadkový koš zabudovaný v opláštění zdvojeného sloupu, výklopná konstrukce umožňující sběr odpadu - dodávka</t>
  </si>
  <si>
    <t>7670212R</t>
  </si>
  <si>
    <t>Integrovaný odpadkový koš v zdvojeném sloupu - montáž</t>
  </si>
  <si>
    <t>Poznámka k položce:
Poznámka k souboru cen:
 Odpadkový koš zabudovaný v opláštění zdvojeného sloupu, výklopná konstrukce umožňující sběr odpadu - montáž</t>
  </si>
  <si>
    <t>786</t>
  </si>
  <si>
    <t>Povrchová úprava ocelové konstrukce</t>
  </si>
  <si>
    <t>7863010R</t>
  </si>
  <si>
    <t>Konstrukce ocelové odmašťovaní</t>
  </si>
  <si>
    <t>Poznámka k položce:
Poznámka k souboru cen:
 Konstrukce ocelové odmašťovaní</t>
  </si>
  <si>
    <t>99,6243*24,25513</t>
  </si>
  <si>
    <t>7863011R</t>
  </si>
  <si>
    <t>Žárové zinkování ponorem</t>
  </si>
  <si>
    <t>Poznámka k položce:
Poznámka k souboru cen:
 Žárové zinkování ponorem</t>
  </si>
  <si>
    <t>7863012R</t>
  </si>
  <si>
    <t>Nátěry ocelové konstrukce - epoxidové základní, min. 80 mik.</t>
  </si>
  <si>
    <t>Poznámka k položce:
Poznámka k souboru cen:
 Nátěry ocelové konstrukce - epoxidové základní, min. 80 mik.</t>
  </si>
  <si>
    <t>7863013R</t>
  </si>
  <si>
    <t>Nátěry ocelové konstrukce - polyuret. jednon.+2x email, min. 80 mik.</t>
  </si>
  <si>
    <t>Poznámka k položce:
Poznámka k souboru cen:
 Nátěry ocelové konstrukce - polyuret. jednon.+2x email, min. 80 mik.</t>
  </si>
  <si>
    <t>7863014R</t>
  </si>
  <si>
    <t>Oprava PKO po montáži a přepravě</t>
  </si>
  <si>
    <t>Poznámka k položce:
Poznámka k souboru cen:
 Oprava PKO po montáži a přepravě</t>
  </si>
  <si>
    <t>7863015R</t>
  </si>
  <si>
    <t>Číselné označení autobusového stání - dodávka</t>
  </si>
  <si>
    <t>Poznámka k položce:
Poznámka k souboru cen:
 Číselné označení autobusového stání - dodávka</t>
  </si>
  <si>
    <t>7863016R</t>
  </si>
  <si>
    <t>Číselné označení autobusového stání - montáž</t>
  </si>
  <si>
    <t>Poznámka k položce:
Poznámka k souboru cen:
 Číselné označení autobusového stání - montáž</t>
  </si>
  <si>
    <t>Ostatní požadavky</t>
  </si>
  <si>
    <t>0290320R</t>
  </si>
  <si>
    <t>Vypracování dokumentace</t>
  </si>
  <si>
    <t>Poznámka k položce:
Poznámka k souboru cen:
 Vypracování dokumentace</t>
  </si>
  <si>
    <t>0290321R</t>
  </si>
  <si>
    <t>Geodetické zaměření</t>
  </si>
  <si>
    <t>Poznámka k položce:
Poznámka k souboru cen:
 Geodetické zaměření</t>
  </si>
  <si>
    <t>SO05 - Komunikace a parkoviště</t>
  </si>
  <si>
    <t>5 - Komunikace</t>
  </si>
  <si>
    <t>92 - Doplňující práce železniční</t>
  </si>
  <si>
    <t xml:space="preserve">"CR4/D/51;CR4/D52;CR4/D/58-59;CR4/D/60-61 : </t>
  </si>
  <si>
    <t>"výkopy pro konstrukci vozovky :" 1500*0,1</t>
  </si>
  <si>
    <t>"výkopy pro konstrukci parkovacích ploch :" 800*0,15</t>
  </si>
  <si>
    <t>"výkop pro zlepšení pláně cca 30% celkvé plochy :" 750*0,2</t>
  </si>
  <si>
    <t>122202209R00</t>
  </si>
  <si>
    <t>Odkopávky a prokopávky pro silnice v hornině 3 příplatek za lepivost horniny</t>
  </si>
  <si>
    <t>"odhad 40% z objemu :" 420*0,4</t>
  </si>
  <si>
    <t>132201211R00</t>
  </si>
  <si>
    <t>Hloubení rýh šířky přes 60 do 200 cm do 100 m3, v hornině 3, hloubení strojně</t>
  </si>
  <si>
    <t>"pro přípojky UV :" (15+42+24+4*3,0)*1,2*0,9</t>
  </si>
  <si>
    <t>"cca 40 % objemu : "100,44*0,4</t>
  </si>
  <si>
    <t>151101101R00</t>
  </si>
  <si>
    <t>Zřízení pažení a rozepření stěn rýh příložné pro jakoukoliv mezerovitost, hloubky do 2 m</t>
  </si>
  <si>
    <t>Poznámka k položce:
pro podzemní vedení pro všechny šířky rýhy</t>
  </si>
  <si>
    <t>"pro přípojky UV :" (15+42+24+4*3,0)*1,2*2+7*0,9*1,2</t>
  </si>
  <si>
    <t>151101111R00</t>
  </si>
  <si>
    <t>Odstranění pažení a rozepření rýh příložné , hloubky do 2 m</t>
  </si>
  <si>
    <t>Poznámka k položce:
pro podzemní vedení s uložením materiálu na vzdálenost do 3 m od kraje výkopu</t>
  </si>
  <si>
    <t>"Položka pořadí 5 : "230,76000</t>
  </si>
  <si>
    <t>161101101R00</t>
  </si>
  <si>
    <t>Svislé přemístění výkopku z horniny 1 až 4, při hloubce výkopu přes 1 do 2,5 m</t>
  </si>
  <si>
    <t>Poznámka k položce:
bez naložení do dopravní nádoby, ale s vyprázdněním dopravní nádoby na hromadu nebo na dopravní prostředek</t>
  </si>
  <si>
    <t>"rýhy pro přípojky UV " 100,44</t>
  </si>
  <si>
    <t>162301102R00</t>
  </si>
  <si>
    <t>Vodorovné přemístění výkopku z horniny 1 až 4, na vzdálenost přes 500 do 1 000 m</t>
  </si>
  <si>
    <t>"celkem objem :" 420+100,44</t>
  </si>
  <si>
    <t>"zemina ukládáná pro zlepšení pláně (struska) : "-150</t>
  </si>
  <si>
    <t>166101101R00</t>
  </si>
  <si>
    <t>Přehození neulehlého výkopku z horniny 1 až 4</t>
  </si>
  <si>
    <t>Poznámka k položce:
do vzdálenosti 3 m vodorovně a 1,5 m svisle</t>
  </si>
  <si>
    <t>"pro vytřídění vhodného zásypového materiálu :" 150*2</t>
  </si>
  <si>
    <t>171101141R00</t>
  </si>
  <si>
    <t>Uložení sypaniny do násypů zhutněných z jakýchkoliv hornin pro jakýkoliv způsob uložení při průměrném množství násypu, do 0,75 m3/m silnice nobo železnice</t>
  </si>
  <si>
    <t>Poznámka k položce:
s rozprostřením sypaniny ve vrstvách a s hrubým urovnáním</t>
  </si>
  <si>
    <t>"zemina pro zlepšení pláně : "750*0,2</t>
  </si>
  <si>
    <t>"Položka pořadí 8 :" 370,44000</t>
  </si>
  <si>
    <t>174101101R00</t>
  </si>
  <si>
    <t>Zásyp sypaninou se zhutněním jam, šachet, rýh nebo kolem objektů v těchto vykopávkách</t>
  </si>
  <si>
    <t>Poznámka k položce:
z jakékoliv horniny s uložením výkopku po vrstvách,    
včetně strojního přemístění materiálu pro zásyp ze vzdálenosti do 10 m od okraje zásypu</t>
  </si>
  <si>
    <t xml:space="preserve">"zásypy ve ZP ŠTD : </t>
  </si>
  <si>
    <t>"pro přípojky UV :" (15+42+24+4*3,0)*(1,2-0,46)*0,9</t>
  </si>
  <si>
    <t>175101101R00</t>
  </si>
  <si>
    <t>Obsyp potrubí bez prohození sypaniny</t>
  </si>
  <si>
    <t>Poznámka k položce:
sypaninou z vhodných hornin tř. 1 - 4 nebo materiálem připraveným podél výkopu ve vzdálenosti do 3 m od jeho kraje, pro jakoukoliv hloubku výkopu a jakoukoliv míru zhutnění</t>
  </si>
  <si>
    <t>"přípojky UV : "93*0,36*0,9-pi*0,08*0,08*93</t>
  </si>
  <si>
    <t>181101102R00</t>
  </si>
  <si>
    <t>Úprava pláně v zářezech v hornině 1 až 4, se zhutněním</t>
  </si>
  <si>
    <t>Poznámka k položce:
vyrovnáním výškových rozdílů, ploch vodorovných a ploch do sklonu 1 : 5</t>
  </si>
  <si>
    <t xml:space="preserve">"celková plocha úprav : </t>
  </si>
  <si>
    <t>"vozovka : "1500</t>
  </si>
  <si>
    <t>"parkoviště :" 340</t>
  </si>
  <si>
    <t>"dlážděná stání : "415+30</t>
  </si>
  <si>
    <t>"dlážděné přechody :" 2*24</t>
  </si>
  <si>
    <t>"dlážděná plocha ostrůvku :" 20+5</t>
  </si>
  <si>
    <t>"plocha obrubníků  15/25 :" 540*0,5</t>
  </si>
  <si>
    <t>"plocha obrubníků10/25 :" 100*0,3</t>
  </si>
  <si>
    <t>"obrubníky RONDO : "30*0,3</t>
  </si>
  <si>
    <t>"odpočet plochy se zlepšením pláně :"-720</t>
  </si>
  <si>
    <t>181201102R00</t>
  </si>
  <si>
    <t>Úprava pláně v násypech v hornině 1 až 4, se zhutněním</t>
  </si>
  <si>
    <t>Poznámka k položce:
vyrovnání výškových rozdílů, plochy vodorovné a plochy do sklonu 1 : 5</t>
  </si>
  <si>
    <t>"plocha se zlepšením pláně :" 720</t>
  </si>
  <si>
    <t>58337332R</t>
  </si>
  <si>
    <t>štěrkopísek frakce 0,0 až 22,0 mm; třída C</t>
  </si>
  <si>
    <t>"Obsyp potrubí :" 28,26212*1,85</t>
  </si>
  <si>
    <t>58344171R</t>
  </si>
  <si>
    <t>štěrkodrť frakce 0,0 až 32,0 mm; třída C</t>
  </si>
  <si>
    <t>"ZZ : "61,938*1,99</t>
  </si>
  <si>
    <t>451573111R00</t>
  </si>
  <si>
    <t>Lože pod potrubí, stoky a drobné objekty z písku a štěrkopísku do 65 mm</t>
  </si>
  <si>
    <t>Poznámka k položce:
v otevřeném výkopu</t>
  </si>
  <si>
    <t>"přípojky vpustí :" 93*0,1*0,9</t>
  </si>
  <si>
    <t>Komunikace</t>
  </si>
  <si>
    <t>564851111R00</t>
  </si>
  <si>
    <t>Podklad ze štěrkodrti s rozprostřením a zhutněním tloušťka po zhutnění 150 mm</t>
  </si>
  <si>
    <t>"podklad středového ostrůvku :" 20+5</t>
  </si>
  <si>
    <t>564851112R00</t>
  </si>
  <si>
    <t>Podklad ze štěrkodrti s rozprostřením a zhutněním tloušťka po zhutnění 160 mm</t>
  </si>
  <si>
    <t>"dlážděná parkovací stání : "415+30+45</t>
  </si>
  <si>
    <t>"část obrubníků 15/25 : "200*0,3</t>
  </si>
  <si>
    <t>564851114R00</t>
  </si>
  <si>
    <t>Podklad ze štěrkodrti s rozprostřením a zhutněním tloušťka po zhutnění 180 mm</t>
  </si>
  <si>
    <t>"vozovka k parkovacím stáním :" 340</t>
  </si>
  <si>
    <t>"obrubník 10/25 :" 100*0,3</t>
  </si>
  <si>
    <t>564861111R00</t>
  </si>
  <si>
    <t>Podklad ze štěrkodrti s rozprostřením a zhutněním tloušťka po zhutnění 200 mm</t>
  </si>
  <si>
    <t>"vozovka kruhového objezdu :" 1500</t>
  </si>
  <si>
    <t>"plocha přechodů :" 48</t>
  </si>
  <si>
    <t>564952111R00</t>
  </si>
  <si>
    <t>Podklad nebo kryt z mechanicky zpevněného kameniva (MZK) tloušťka po zhutnění 150 mm</t>
  </si>
  <si>
    <t>Poznámka k položce:
s rozprostřením a zhutněním</t>
  </si>
  <si>
    <t>"vozovka kruh. objezdu a nájezdů :" 1500</t>
  </si>
  <si>
    <t>565141211RT2</t>
  </si>
  <si>
    <t>Podklad z kameniva obaleného asfaltem v pruhu šířky přes 3 m, třídy 1, tloušťka po zhutnění 60 mm</t>
  </si>
  <si>
    <t>"plochy příjezdu k park staním :" 340</t>
  </si>
  <si>
    <t>565161211R00</t>
  </si>
  <si>
    <t>Podklad z kameniva obaleného asfaltem v pruhu šířky přes 3 m, třídy 1, tloušťka po zhutnění 80 mm</t>
  </si>
  <si>
    <t>"vozovka kruhový objezd+náběhy :" 1500</t>
  </si>
  <si>
    <t>"plocha ppřechodů :" 48</t>
  </si>
  <si>
    <t>567411115R00</t>
  </si>
  <si>
    <t>Podklad ze štěrku částečně vyplněného maltou (ŠCM) tloušťka 150 mm</t>
  </si>
  <si>
    <t>Poznámka k položce:
podkladní vrstva dle ČSN 73 6127-1</t>
  </si>
  <si>
    <t>"přechod z  žulové kostky : "48</t>
  </si>
  <si>
    <t>"dlážděná parkovací stání : "415+30</t>
  </si>
  <si>
    <t>"vozovka k park. stáním : "340</t>
  </si>
  <si>
    <t>573111113R00</t>
  </si>
  <si>
    <t>Postřik živičný infiltrační s posypem kamenivem v množství 1,5 kg/m2</t>
  </si>
  <si>
    <t>Poznámka k položce:
z asfaltu silničního</t>
  </si>
  <si>
    <t>"plocha vozovky k park. stáním :" 340</t>
  </si>
  <si>
    <t>"vozovka kruh. objezd :" 1500</t>
  </si>
  <si>
    <t>"plochy přechodů :" 48</t>
  </si>
  <si>
    <t>573211111R00</t>
  </si>
  <si>
    <t>Postřik živičný spojovací bez posypu kamenivem z asfaltu silničního, v množství od 0,5 do 0,7 kg/m2</t>
  </si>
  <si>
    <t>"plocha vozovky k park. stáním : "340</t>
  </si>
  <si>
    <t>"vozovka kruh. objezd : "1500</t>
  </si>
  <si>
    <t>"doplnění vrstvy stávající vozovky : "540</t>
  </si>
  <si>
    <t>"plochypřechodu : "48</t>
  </si>
  <si>
    <t>577132211R00</t>
  </si>
  <si>
    <t>Beton asfaltový s rozprostřením a zhutněním v pruhu šířky přes 3 m, ACO 8 nebo ACO 11, tloušťky 40 mm, plochy přes 1000 m2</t>
  </si>
  <si>
    <t>"plochy vozovky kruhového objezdu : "1500</t>
  </si>
  <si>
    <t>"plochy příjezdu k park staním : "340</t>
  </si>
  <si>
    <t>"přechody : "48</t>
  </si>
  <si>
    <t>577142212R00</t>
  </si>
  <si>
    <t>Beton asfaltový s rozprostřením a zhutněním v pruhu šířky přes 3 m, ACO 8 nebo ACO 11 nebo ACO 16, tloušťky 50 mm, plochy přes 1000 m2</t>
  </si>
  <si>
    <t>"plochy doplnění obrusné vrstvy :"540</t>
  </si>
  <si>
    <t>596215040R00</t>
  </si>
  <si>
    <t>Kladení zámkové dlažby do drtě tloušťka dlažby 80 mm, tloušťka lože 40 mm</t>
  </si>
  <si>
    <t>Poznámka k položce:
s provedením lože z kameniva drceného, s vyplněním spár, s dvojitým hutněním a se smetením přebytečného materiálu na krajnici. S dodáním hmot pro lože a výplň spár</t>
  </si>
  <si>
    <t xml:space="preserve">"plocha parkovacích stání : </t>
  </si>
  <si>
    <t>"přírodní : "415+45</t>
  </si>
  <si>
    <t>"červená :" 30</t>
  </si>
  <si>
    <t xml:space="preserve">"plocha ostrůvku : </t>
  </si>
  <si>
    <t>"přírodní : "20</t>
  </si>
  <si>
    <t>"červená :" 5</t>
  </si>
  <si>
    <t>596215048R00</t>
  </si>
  <si>
    <t>Kladení zámkové dlažby do drtě příplatek za více barev dlažby tloušťky 80 mm</t>
  </si>
  <si>
    <t>"přírodní :" 415</t>
  </si>
  <si>
    <t>"přírodní :" 20</t>
  </si>
  <si>
    <t>592451170R</t>
  </si>
  <si>
    <t>dlažba betonová dvouvrstvá; obdélník; šedá; l = 200 mm; š = 100 mm; tl. 80,0 mm</t>
  </si>
  <si>
    <t>(415+45+20)*1,02</t>
  </si>
  <si>
    <t>592451171R</t>
  </si>
  <si>
    <t>dlažba betonová dvouvrstvá; obdélník; červená; l = 200 mm; š = 100 mm; tl. 80,0 mm</t>
  </si>
  <si>
    <t>(30+5)*1,02</t>
  </si>
  <si>
    <t>871313121R00</t>
  </si>
  <si>
    <t>Montáž potrubí z trub z plastů těsněných gumovým kroužkem DN 150 mm</t>
  </si>
  <si>
    <t>Poznámka k položce:
v otevřeném výkopu ve sklonu do 20 %</t>
  </si>
  <si>
    <t>"přípojky UV : "15+42+24+4*3,0</t>
  </si>
  <si>
    <t>877313123R00</t>
  </si>
  <si>
    <t>Montáž tvarovek na potrubí z trub z plastů těsněných gumovým kroužkem jednoosých DN 150 mm</t>
  </si>
  <si>
    <t xml:space="preserve">"pro napojení přípojek UV : </t>
  </si>
  <si>
    <t>"koleno 45° : "2*7</t>
  </si>
  <si>
    <t>895941111R00</t>
  </si>
  <si>
    <t>Zřízení vpusti kanalizační uliční z betonových dílců, typ UV - 50 normální</t>
  </si>
  <si>
    <t>Poznámka k položce:
včetně zřízení lože ze štěrkopísku</t>
  </si>
  <si>
    <t>"CR4/D/51;CR4/D52;CR4/D/58-59;CR4/D/60-61 : "7</t>
  </si>
  <si>
    <t>899203111R00</t>
  </si>
  <si>
    <t>Osazení mříží litinových o hmotnost jednotlivě přes 100 do 150 kg</t>
  </si>
  <si>
    <t>Poznámka k položce:
včetně rámů a košů na bahno</t>
  </si>
  <si>
    <t>28611262.AR</t>
  </si>
  <si>
    <t>trubka plastová kanalizační PVC; hladká, s hrdlem; Sn 8 kN/m2; D = 160,0 mm; s = 4,70 mm; l = 5000,0 mm</t>
  </si>
  <si>
    <t>93*1,01</t>
  </si>
  <si>
    <t>28651662.AR</t>
  </si>
  <si>
    <t>koleno PVC; 45,0 °; D = 160,0 mm; s 1 hrdlem</t>
  </si>
  <si>
    <t>55243097R</t>
  </si>
  <si>
    <t>mříž vtoková; litina; rozměr 500x500 mm; příslušenství závěs; únosnost D 400 kN</t>
  </si>
  <si>
    <t>"CR4/D/51;CR4/D52;CR4/D/58-59;CR4/D/60-61 :" 7</t>
  </si>
  <si>
    <t>59223820R</t>
  </si>
  <si>
    <t>skruž železobetonová s osazením na bahenní koš; TBV; DN = 500,0 mm; h = 290,0 mm; s = 50,00 mm; Pu 30 kN/m; beton C 35/45</t>
  </si>
  <si>
    <t>59223821R</t>
  </si>
  <si>
    <t>prstenec betonový; DN = 660,0 mm; h = 180,0 mm; s = 100,00 mm; beton C 35/45</t>
  </si>
  <si>
    <t>59223822R</t>
  </si>
  <si>
    <t>dno uliční vpusti beton; TBV; DN 495,0 mm; h = 626 mm; t = 50 mm; s výtokem; beton C 35/45; Pu 30 kN/m</t>
  </si>
  <si>
    <t>59223824R</t>
  </si>
  <si>
    <t>skruž železobetonová s výtokem; TBV; DN = 500,0 mm; h = 590,0 mm; s = 50,00 mm; Pu 30 kN/m; beton C 35/45</t>
  </si>
  <si>
    <t>914001121R00</t>
  </si>
  <si>
    <t>Osazení a montáž svislých dopravních značek sloupek, do betonového základu a AL patky,</t>
  </si>
  <si>
    <t>914001125R00</t>
  </si>
  <si>
    <t>Osazení a montáž svislých dopravních značek značka, na sloupek,sloup, konzolu nebo objekt,</t>
  </si>
  <si>
    <t>"B1 :" 1</t>
  </si>
  <si>
    <t>"C3b :" 1</t>
  </si>
  <si>
    <t>"E7b :" 1</t>
  </si>
  <si>
    <t>"E12 :" 1</t>
  </si>
  <si>
    <t>"IP11a : "1</t>
  </si>
  <si>
    <t>"IP 12 : "2</t>
  </si>
  <si>
    <t>"IP13c : "2</t>
  </si>
  <si>
    <t>915711112R00</t>
  </si>
  <si>
    <t>Vodorovné značení krytů silnovrstvé, dělicích čar šířky 120 mm</t>
  </si>
  <si>
    <t>"V1a : "38</t>
  </si>
  <si>
    <t>"V10c :" 6*10</t>
  </si>
  <si>
    <t>"V2b : "3*1,5</t>
  </si>
  <si>
    <t>915721112R00</t>
  </si>
  <si>
    <t>Vodorovné značení krytů silnovrstvé, stopčar, zeber, stínů, šipek, nápisů, přechodů apod.</t>
  </si>
  <si>
    <t>"V7a přechody prochodce :" 2*5*3,0*0,5+2*8*3,0*0,5</t>
  </si>
  <si>
    <t>"V10f vyhrazené parkoviště :" 2*2,0</t>
  </si>
  <si>
    <t>915791111R00</t>
  </si>
  <si>
    <t>Předznačení pro vodorovné značení pro dělící čáry, vodící proužky</t>
  </si>
  <si>
    <t>Poznámka k položce:
stříkané barvou nebo prováděné z nátěrových hmot</t>
  </si>
  <si>
    <t>"V1a :" 38</t>
  </si>
  <si>
    <t>"V10c : "6*10</t>
  </si>
  <si>
    <t>915791112R00</t>
  </si>
  <si>
    <t>Předznačení pro vodorovné značení pro stopčáry, zebry,stíny, šipky, nápisy, přechody</t>
  </si>
  <si>
    <t>"V7a přechody prochodce : "2*5*3,0*0,5+2*8*3,0*0,5</t>
  </si>
  <si>
    <t>916661111R00</t>
  </si>
  <si>
    <t>Osazení parkového obrubníku betonového s opěrou</t>
  </si>
  <si>
    <t>Poznámka k položce:
se zřízením lože z betonu prostého C 12/15 tl. 80-100 mm</t>
  </si>
  <si>
    <t>"obrubník ronda : "30</t>
  </si>
  <si>
    <t>917862111R00</t>
  </si>
  <si>
    <t>Osazení silničního nebo chodníkového obrubníku stojatého, s boční opěrou z betonu prostého, do lože z betonu prostého C 12/15</t>
  </si>
  <si>
    <t>Poznámka k položce:
S dodáním hmot pro lože tl. 80-100 mm</t>
  </si>
  <si>
    <t>"chodníkový 10/25 :" 100</t>
  </si>
  <si>
    <t>"silniční 15/20 :"540</t>
  </si>
  <si>
    <t>919731122R00</t>
  </si>
  <si>
    <t>Zarovnání styčné plochy podkladu nebo krytu živičné, tloušťky přes 50 do 100 mm</t>
  </si>
  <si>
    <t>Poznámka k položce:
podél vybourané části komunikace nebo zpevněné plochy</t>
  </si>
  <si>
    <t>"napojení stávající komunikace :" 40</t>
  </si>
  <si>
    <t>"napojení stávající komunikace : "40</t>
  </si>
  <si>
    <t>40445024.AR</t>
  </si>
  <si>
    <t>značka dopravní silniční svislá; zákazová B1-B34; tvar kruh; 700 mm; štít z pozink.plechu s dvoj.ohybem,retroref.folie II.tř.; záruka 10 let</t>
  </si>
  <si>
    <t>40445033.AR</t>
  </si>
  <si>
    <t>značka dopravní silniční svislá; příkazová C1-C14; tvar kruh; 700 mm; štít z pozink.plechu s dvoj.ohybem,retroref.folie II.tř.; záruka 10 let</t>
  </si>
  <si>
    <t>40445050.AR</t>
  </si>
  <si>
    <t>značka dopravní silniční svislá; informativní provozní IP11-IP13; tvar obdélník svislý; 500x700 mm; štít z pozink.plechu s dvoj.ohybem,retroref.folie I.tř.; záruka 7 let</t>
  </si>
  <si>
    <t>"IP11a :" 1</t>
  </si>
  <si>
    <t>"IP 12 :" 2</t>
  </si>
  <si>
    <t>"IP13c :" 2</t>
  </si>
  <si>
    <t>40445149.AP</t>
  </si>
  <si>
    <t>Značka dopr dodat E12 500/150 fól 1, EG7letá</t>
  </si>
  <si>
    <t>"E12 : "1</t>
  </si>
  <si>
    <t>40445159.AP</t>
  </si>
  <si>
    <t>Značka dopr dodat E 7b 500/150 fól 1, EG 7 letá</t>
  </si>
  <si>
    <t>404459502R</t>
  </si>
  <si>
    <t>příslušenství k dopr.značení sloupek Fe 60 pozinkovaný, délka 2500 mm</t>
  </si>
  <si>
    <t>59217001R</t>
  </si>
  <si>
    <t>obrubník parkový materiál beton; l = 1000,0 mm; š = 100,0 mm; h = 250,0 mm; barva přírodní</t>
  </si>
  <si>
    <t>"chodníkový 10/25 : "100*1,01</t>
  </si>
  <si>
    <t>59217010R</t>
  </si>
  <si>
    <t>obrubník silniční materiál beton; l = 1000,0 mm; š = 150,0 mm; h = 250,0 mm; barva přírodní</t>
  </si>
  <si>
    <t>"silniční 15/20 :" 540*1,01</t>
  </si>
  <si>
    <t>59217535R</t>
  </si>
  <si>
    <t>obrubník silniční pro kruhový objezd; materiál beton; l = 500,0 mm; š = 300,0 mm; výškový rozsah h = 220 až 300 mm; barva přírodní</t>
  </si>
  <si>
    <t>30*2*1,01</t>
  </si>
  <si>
    <t>Doplňující práce železniční</t>
  </si>
  <si>
    <t>928621011R00</t>
  </si>
  <si>
    <t>Zálivka asfaltová podél kolejnic 3 x 5 cm</t>
  </si>
  <si>
    <t>Poznámka k položce:
Včetně vyčištění spár před provedením zálivky.</t>
  </si>
  <si>
    <t>"napojení komunikace : "40</t>
  </si>
  <si>
    <t>998225111R00</t>
  </si>
  <si>
    <t>Přesun hmot komunikací a letišť, kryt živičný jakékoliv délky objektu</t>
  </si>
  <si>
    <t>Poznámka k položce:
vodorovně do 200 m</t>
  </si>
  <si>
    <t xml:space="preserve">"Hmotnosti z položek s pořadovými čísly: : </t>
  </si>
  <si>
    <t xml:space="preserve">"5,16,17,18,19,20,21,22,23,24,25,26,27,28,29,30,31,33,34,36,37,38,39,40,41,42,43,44,45,46,48,49,52, : </t>
  </si>
  <si>
    <t xml:space="preserve">"53,56,57,58,59,60,62,63,64,65, : </t>
  </si>
  <si>
    <t>"Součet" 3091,41327</t>
  </si>
  <si>
    <t>SO06 - Nástupní a pochozí plochy</t>
  </si>
  <si>
    <t>122202201R00</t>
  </si>
  <si>
    <t>Odkopávky a prokopávky pro silnice v hornině 3 do 100 m3</t>
  </si>
  <si>
    <t xml:space="preserve">"dorovnání pláně : </t>
  </si>
  <si>
    <t>"chodníkové plochy : "814*0,03</t>
  </si>
  <si>
    <t>"plocha zastávkového kruhu ze žulových kostek : "1470*0,03</t>
  </si>
  <si>
    <t>"plocha ražený beton :" 365*0,035</t>
  </si>
  <si>
    <t>"cca 30 % objemu : "81,295*0,3</t>
  </si>
  <si>
    <t>Poznámka k položce:
po suchu, bez ohledu na druh dopravního prostředku, bez naložení výkopku, avšak se složením bez rozhrnutí,</t>
  </si>
  <si>
    <t xml:space="preserve">"Doprava násypové zeminy (strusky) z mezideponie : </t>
  </si>
  <si>
    <t>"plocha filtační vrtsvy z kam.drec. :" 230*0,3</t>
  </si>
  <si>
    <t>"chodníkové plochy :" 814*0,25</t>
  </si>
  <si>
    <t>"plochy zástovkového kruhu z žlové kostky :" 1470*0,1</t>
  </si>
  <si>
    <t>"odpočet vykopané zeminy :" -81,295</t>
  </si>
  <si>
    <t>"horniny pro zpevňující násyp : "419,5*1,2</t>
  </si>
  <si>
    <t>167101102R00</t>
  </si>
  <si>
    <t>Nakládání, skládání, překládání neulehlého výkopku nakládání výkopku, přes 100 m3, z horniny 1 až 4</t>
  </si>
  <si>
    <t xml:space="preserve">"zemina do násypů na mezideponii : </t>
  </si>
  <si>
    <t>"Položka pořadí 3 : "338,20500</t>
  </si>
  <si>
    <t>"odkopaná zemina + dovezená zemina z mezideponie :" 419,5</t>
  </si>
  <si>
    <t>"ražený beton :" 365</t>
  </si>
  <si>
    <t>"chodníkové plochy : "814</t>
  </si>
  <si>
    <t>"zastávkový pruh z žlové kostky :" 1470</t>
  </si>
  <si>
    <t>"zastávkový obrubník : "65*0,6</t>
  </si>
  <si>
    <t>"bet. obrubník 15/30 :" 56*0,5</t>
  </si>
  <si>
    <t>"obrubník 10/25 :" 63*0,3</t>
  </si>
  <si>
    <t>451579977R00</t>
  </si>
  <si>
    <t>Podklad nebo lože pod dlažbu (přídlažbu) ze štěrkodrti příplatek za každý další 1 cm štěrkodrti nad 10 cm</t>
  </si>
  <si>
    <t>Poznámka k položce:
v ploše vodorovné nebo ve sklonu do 1:5</t>
  </si>
  <si>
    <t>"dlažba 80/80/8otrýskaná :" 23</t>
  </si>
  <si>
    <t>"kontrastní pás 60/60/8 červená :" 20</t>
  </si>
  <si>
    <t>"vodící linie 40/40/8 šedá :" 58</t>
  </si>
  <si>
    <t>"plošná dlažba 60/60/8 šedá :" 680</t>
  </si>
  <si>
    <t>564732111R01</t>
  </si>
  <si>
    <t>Podklad nebo kryt z kameniva hrubého s výplň. kam. Podklad z kam.drceného 16-32 mm s výplň.kamen. 10 cm</t>
  </si>
  <si>
    <t>Poznámka k položce:
kamenivo hrubé drcené vel. 32 - 63 mm s výplňovým kamenivem (vibrovaný štěrk), s rozprostřením, vlhčením a zhutněním</t>
  </si>
  <si>
    <t>"plochy mulčování :"230</t>
  </si>
  <si>
    <t>"chodníkové plochy :" 680+58+56+20</t>
  </si>
  <si>
    <t>"dlažba ve vnitřním kruhu :" 23</t>
  </si>
  <si>
    <t>"plocha žulová kostka :" 1470</t>
  </si>
  <si>
    <t>"plocha žulových krajníků :" 166*0,5</t>
  </si>
  <si>
    <t>"plocha obrub 10/25 :" 63*0,3</t>
  </si>
  <si>
    <t>"plocha zstávkového kruhu : "365</t>
  </si>
  <si>
    <t>"plocha obrubníku 15/30 :" 56*0,5</t>
  </si>
  <si>
    <t>"plocha zast.obrubníku : "65*0,6</t>
  </si>
  <si>
    <t>"varovný a signální pás :" 88</t>
  </si>
  <si>
    <t>567211120R00</t>
  </si>
  <si>
    <t>Podklad z prostého betonu třídy I., tloušťky 200 mm</t>
  </si>
  <si>
    <t>"zastávkový kruh : "365</t>
  </si>
  <si>
    <t>581312418R01</t>
  </si>
  <si>
    <t>Kryty z dekorativního vymývaného betonu Kryt z raženého betonu tl. 200mm vzor kostka</t>
  </si>
  <si>
    <t>Poznámka k položce:
Cena obsahuje:; - rozprostření a vyrovnání betonu; - hlazení povrchu ocelovými hladítky; - postřik povrchu pro snadné vymytí povrchové vrstvy; - vymytí povrchu betonu vysokotlakým čističem; - dodávku betonu C 30/37; - dodávku a montáž výztužné sítě 8/15x8/150; - ražení vzoru kostka 15/15; - granolický posyp; - pečetící nátěr</t>
  </si>
  <si>
    <t>581319111R00</t>
  </si>
  <si>
    <t>Kryty z dekorativního vymývaného betonu Podkladní PE fólie pod kryt z betonu</t>
  </si>
  <si>
    <t>"zastávkový kruh :" 365</t>
  </si>
  <si>
    <t>591211111R00</t>
  </si>
  <si>
    <t>Kladení dlažby z kostek drobných z kamene, do lože z kameniva těženého tloušťky 50 mm</t>
  </si>
  <si>
    <t>Poznámka k položce:
s provedením lože do 50 mm, s vyplněním spár, s dvojím beraněním a se smetením přebytečného materiálu na krajnici</t>
  </si>
  <si>
    <t>540+930</t>
  </si>
  <si>
    <t>596215021R00</t>
  </si>
  <si>
    <t>Kladení zámkové dlažby do drtě tloušťka dlažby 60 mm, tloušťka lože 40 mm</t>
  </si>
  <si>
    <t>"Varovný a signální pás červená : "88</t>
  </si>
  <si>
    <t>596811111R00</t>
  </si>
  <si>
    <t>Kladení dlažby z betonových nebo kameninových dlaždic do lože z kameniva těženého tloušťky do 30 mm</t>
  </si>
  <si>
    <t>Poznámka k položce:
komunikací pro pěší do velikosti dlaždic 0,25 m2 s provedením lože do tl. 30 mm, s vyplněním spár a se smetením přebytečného materiálu na vzdálenost do 3 m</t>
  </si>
  <si>
    <t>"dlažba 80/80/8otrýskaná : "23</t>
  </si>
  <si>
    <t>"kontrastní pás 60/60/8 červená :"20</t>
  </si>
  <si>
    <t>"vodící linie 40/40/8 šedá : "58</t>
  </si>
  <si>
    <t>"plošná dlažba 60/60/8 šedá : "680</t>
  </si>
  <si>
    <t>58380120R</t>
  </si>
  <si>
    <t>kostka dlažební materiálová skupina I/2 (žula); tř. I.; 8/10 cm</t>
  </si>
  <si>
    <t>"použití kostky bourané v objektu SO 01 : "-570*0,2/5</t>
  </si>
  <si>
    <t>"nová kostka :" 1470/5*1,03</t>
  </si>
  <si>
    <t>592468039R</t>
  </si>
  <si>
    <t>Dlažba betonová 400x400x80 mm hladká šedá</t>
  </si>
  <si>
    <t>58*1,01</t>
  </si>
  <si>
    <t>592468931</t>
  </si>
  <si>
    <t>Dlažba betonová 80/80/8 cm povrch trýskaný</t>
  </si>
  <si>
    <t>23*1,01</t>
  </si>
  <si>
    <t>592468932</t>
  </si>
  <si>
    <t>Dlažba plošná betonová 60/30/8 šedá</t>
  </si>
  <si>
    <t>680*1,01</t>
  </si>
  <si>
    <t>59248059R</t>
  </si>
  <si>
    <t>dlažba betonová dvouvrstvá; obdélník; povrch reliéfní; červená; l = 200 mm; š = 100 mm; tl. 80,0 mm</t>
  </si>
  <si>
    <t>56*1,01</t>
  </si>
  <si>
    <t>592486933</t>
  </si>
  <si>
    <t>Dlažba plošná 60/30/8 červená</t>
  </si>
  <si>
    <t>20*1,01</t>
  </si>
  <si>
    <t>915701111R00</t>
  </si>
  <si>
    <t>Zřízení vodorovného značení z nátěrových hmot stopčar, zeber, stínů, šipek, nápisů, přechodů, dělících čar a vodících proužků</t>
  </si>
  <si>
    <t>"značení stání autobubů  u nástupišť : "5*7</t>
  </si>
  <si>
    <t>916231001R00</t>
  </si>
  <si>
    <t>Osazení obrub ploch pro tělovýchovu obrubník, bez dodávky obrubníku</t>
  </si>
  <si>
    <t>"plastový obrubník : "55</t>
  </si>
  <si>
    <t>917461111R00</t>
  </si>
  <si>
    <t>Osazení chodníkového obrubníku kamenného stojatého, s boční opěrou z betonu prostého, do lože z betonu prostého C 12/15</t>
  </si>
  <si>
    <t xml:space="preserve">Poznámka k položce:
se zřízením lože tl. 80-100 mm </t>
  </si>
  <si>
    <t>"žulový krajník použity bourané : "166</t>
  </si>
  <si>
    <t>"chodníkové 10/25 :" 63</t>
  </si>
  <si>
    <t>"silniční  15/30 : "56</t>
  </si>
  <si>
    <t>917882111R00</t>
  </si>
  <si>
    <t>Osazení silničního nebo chodníkového obrubníku zastávkového, s boční opěrou z betonu prostého, do lože z betonu prostého C 12/15</t>
  </si>
  <si>
    <t>"u nástupišť :" 5*13</t>
  </si>
  <si>
    <t>27252999R</t>
  </si>
  <si>
    <t>obrubník parkový materiál pryž; l = 1000,0 mm; š = 250,0 mm; h = 40,0 mm; barva zelená</t>
  </si>
  <si>
    <t>55*1,01</t>
  </si>
  <si>
    <t>"chodníkové 10/25 : "63*1,01</t>
  </si>
  <si>
    <t>59217012R</t>
  </si>
  <si>
    <t>obrubník silniční materiál beton; l = 1000,0 mm; š = 150,0 mm; h = 300,0 mm; barva přírodní</t>
  </si>
  <si>
    <t>"silniční  15/30 :" 56*1,01</t>
  </si>
  <si>
    <t>59217103R</t>
  </si>
  <si>
    <t>obrubník silniční oblouk vnější, pro kruhový objezd; r 1 000 mm; materiál beton; l = 523,0 mm; š = 300,0 mm; h = 195,0 mm</t>
  </si>
  <si>
    <t>(35-5*2*1,003)/0,523*1,01</t>
  </si>
  <si>
    <t>59217125R</t>
  </si>
  <si>
    <t>obrubník silniční bezbariérový, náběhový pravý; materiál beton; l = 1003,0 mm; š = 400,0 mm; výškový rozsah h = 310 až 330 mm</t>
  </si>
  <si>
    <t>"CR4/D/51;CR4/D52;CR4/D/58-59;CR4/D/60-61 :" 5</t>
  </si>
  <si>
    <t>59217126R</t>
  </si>
  <si>
    <t>obrubník silniční bezbariérový, náběhový levý; materiál beton; l = 1003,0 mm; š = 400,0 mm; výškový rozsah h = 310 až 330 mm</t>
  </si>
  <si>
    <t>"CR4/D/51;CR4/D52;CR4/D/58-59;CR4/D/60-61 : "5</t>
  </si>
  <si>
    <t>998223011R00</t>
  </si>
  <si>
    <t>Přesun hmot pozemních komunikací, kryt dlážděný jakékoliv délky objektu</t>
  </si>
  <si>
    <t xml:space="preserve">"8,9,10,11,12,13,14,15,16,17,18,19,20,21,22,23,24,25,26,27,28,29,30,31,32,33,34, : </t>
  </si>
  <si>
    <t>"Součet" 2176,67733</t>
  </si>
  <si>
    <t>SO07 - Kanalizační přípojky</t>
  </si>
  <si>
    <t>11 - Přípravné a přidružené práce</t>
  </si>
  <si>
    <t>87 - Potrubí z trub z plastických hmot</t>
  </si>
  <si>
    <t>121101100R00</t>
  </si>
  <si>
    <t>Sejmutí ornice s přemístěním na vzdálenost do 50 m</t>
  </si>
  <si>
    <t>Poznámka k položce:
nebo lesní půdy, s vodorovným přemístěním na hromady v místě upotřebení nebo na dočasné či trvalé skládky se složením</t>
  </si>
  <si>
    <t xml:space="preserve">"CR4/H/101;CR4/H/102;CR4/H/103;CR4/H/104 : </t>
  </si>
  <si>
    <t xml:space="preserve">"kanalizace jednotná : </t>
  </si>
  <si>
    <t>"úsek km 0,0 - 0,0046 : "4,6*(0,15)*1,1</t>
  </si>
  <si>
    <t>"úsek km 0,0046 - 0,0091 :" 4,5*(0,15)*1,1</t>
  </si>
  <si>
    <t>"úsek km 0,047 - 0,051 : "4,0*(0,15)*1,1</t>
  </si>
  <si>
    <t xml:space="preserve">"kanalizace dešťová : </t>
  </si>
  <si>
    <t>"úsek km 0,0 - 0,0015 :" 1,5*(0,15)*3,1</t>
  </si>
  <si>
    <t xml:space="preserve">"kanalizace splašková : </t>
  </si>
  <si>
    <t>"úsek km 0,0 - 0,001 : "1,0*(0,15)*2,0</t>
  </si>
  <si>
    <t xml:space="preserve">  "kanalizace jednotná : </t>
  </si>
  <si>
    <t xml:space="preserve">  "úsek km 0,0 - 0,0046 : "4,6*(1,26-0,15+1,17-0,15)*0,5*1,1</t>
  </si>
  <si>
    <t xml:space="preserve">  "úsek km 0,0046 - 0,0091 :" 4,5*(1,17-0,15)*1,1</t>
  </si>
  <si>
    <t xml:space="preserve">  "úsek km 0,0091 - 0,0365 :" 27,4*(1,17-0,3+0,94-0,3)*0,5*1,1</t>
  </si>
  <si>
    <t xml:space="preserve">  "úsek km 0,0365 - 0,047 :" 10,5*(0,94-0,3+0,9-0,3)*0,5*1,1</t>
  </si>
  <si>
    <t xml:space="preserve">  "úsek km 0,047 - 0,051 :" 4,0*(0,9-0,15+0,88-0,3)*0,5*1,1</t>
  </si>
  <si>
    <t xml:space="preserve">  "kanalizace dešťová : </t>
  </si>
  <si>
    <t xml:space="preserve">  "souběh se splašk.kanal. a vodou : </t>
  </si>
  <si>
    <t xml:space="preserve">  "úsek km 0,0 - 0,0015 :" 1,5*(1,41-0,15)*3,1</t>
  </si>
  <si>
    <t xml:space="preserve">  "úsek km 0,0015 - 0,005 :" 3,5*(1,42+1,47)*0,5*3,1</t>
  </si>
  <si>
    <t xml:space="preserve">  "úsek km 0,005 - 0,012 :" 7,0*(1,47-0,4+1,57-0,4)*0,5*3,1</t>
  </si>
  <si>
    <t xml:space="preserve">  "úsek km 0,012 - 0,0135 :" 1,5*(1,56-0,4)*3,1</t>
  </si>
  <si>
    <t xml:space="preserve">  "samostatný průběh : </t>
  </si>
  <si>
    <t xml:space="preserve">  "úsek km 0,0135 - 0,028 :" 14,5*(1,55-0,4+1,36-0,4)*0,5*1,1</t>
  </si>
  <si>
    <t xml:space="preserve">  "úsek km 0,028 - 0,030 : "2,0*(1,36-0,4+1,4-0,4)*0,5*1,1</t>
  </si>
  <si>
    <t xml:space="preserve"> "kanalizace splašková : </t>
  </si>
  <si>
    <t xml:space="preserve">  "souběh s vodou : </t>
  </si>
  <si>
    <t xml:space="preserve">  "úsek km 0,0 - 0,001 :" 1,0*(1,45-0,15)*2,0</t>
  </si>
  <si>
    <t xml:space="preserve">  "úsek km 0,001 - 0,145 je součástí výkopu pro kanalizaci dešť : </t>
  </si>
  <si>
    <t xml:space="preserve">  "úsek km 0,0145 - 0,026 : "11,5*(1,3-0,4+1,35-0,4)*0,5*2,0</t>
  </si>
  <si>
    <t xml:space="preserve">  "přípojky UV  v zastávkovém pruhu :" (3,4+7,7+11,8+14,8+16,5+16,6+15,1+12,1+8,2+3,8)*(1,0-0,4)*1,0</t>
  </si>
  <si>
    <t>"v hornině 3 cca 80% :" (43,28+70,22+89,875)*0,8</t>
  </si>
  <si>
    <t>"cca. 60% objemu výkopu :" 162,7*0,6</t>
  </si>
  <si>
    <t>132301211R00</t>
  </si>
  <si>
    <t>Hloubení rýh šířky přes 60 do 200 cm do 100 m3, v hornině 4, hloubení strojně</t>
  </si>
  <si>
    <t>"v hornině 4 cca 20% : "(43,28+70,22+89,86)*0,2</t>
  </si>
  <si>
    <t>132301219R00</t>
  </si>
  <si>
    <t>Hloubení rýh šířky přes 60 do 200 cm příplatek za lepivost, v hornině 4,</t>
  </si>
  <si>
    <t>"celý objem :" 40,672</t>
  </si>
  <si>
    <t>"úsek km 0,0 - 0,0046 :" 4,6*(1,26+1,17)*0,5*2+1,1*1,26</t>
  </si>
  <si>
    <t>"úsek km 0,0046 - 0,0091 :" 4,5*(1,17)*2</t>
  </si>
  <si>
    <t>"úsek km 0,0091 - 0,0365 :" 27,4*(1,17+0,94)*0,5*2</t>
  </si>
  <si>
    <t xml:space="preserve">"samostatný průběh : </t>
  </si>
  <si>
    <t>"úsek km 0,0135 - 0,028 :" 14,5*(1,55+1,36)*0,5*2</t>
  </si>
  <si>
    <t>"úsek km 0,028 - 0,030 : "2,0*(1,36+1,4)*0,5*2+1,1*1,4</t>
  </si>
  <si>
    <t xml:space="preserve">"souběh s vodou : </t>
  </si>
  <si>
    <t>"úsek km 0,0 - 0,001 :" 1,0*(1,45)*2+2,0*1,45</t>
  </si>
  <si>
    <t>"úsek km 0,0145 - 0,026 : "11,5*(1,3+1,35)*0,5*2+2,0*1,35</t>
  </si>
  <si>
    <t>151201101R00</t>
  </si>
  <si>
    <t>Zřízení pažení a rozepření stěn rýh zátažné, hloubky do 2 m</t>
  </si>
  <si>
    <t xml:space="preserve">"souběh se splašk.kanal. a vodou : </t>
  </si>
  <si>
    <t>"úsek km 0,0 - 0,0015 :" 1,5*(1,41)*2</t>
  </si>
  <si>
    <t>"úsek km 0,0015 - 0,005 : "3,5*(1,42+1,47)*0,5*2</t>
  </si>
  <si>
    <t>"úsek km 0,005 - 0,012 :" 7,0*(1,47+1,57)*0,5*2</t>
  </si>
  <si>
    <t>"úsek km 0,012 - 0,0135 :" 1,5*(1,56)*2</t>
  </si>
  <si>
    <t>"Položka pořadí 6 :" 169,13800</t>
  </si>
  <si>
    <t>151201111R00</t>
  </si>
  <si>
    <t>Odstranění pažení a rozepření rýh zátažné, hloubky do 2 m</t>
  </si>
  <si>
    <t>"Položka pořadí 7 : "40,30500</t>
  </si>
  <si>
    <t>"celkem výkop :" (43,28+70,22+89,975)</t>
  </si>
  <si>
    <t xml:space="preserve">"odpočet hloubek do 1 m : </t>
  </si>
  <si>
    <t>"úsek km 0,0365 - 0,047 :" -10,5*(0,94-0,3+0,9-0,3)*0,5*1,1</t>
  </si>
  <si>
    <t>"úsek km 0,047 - 0,051 :" -4,0*(0,9-0,15+0,88-0,3)*0,5*1,1</t>
  </si>
  <si>
    <t>"ornice pro rozprostření : "3,159</t>
  </si>
  <si>
    <t xml:space="preserve">"ornice pro rozprostření : </t>
  </si>
  <si>
    <t>"zemina pro ZZ rýh na mezideponii a zpět :" 8,7299*2</t>
  </si>
  <si>
    <t>162701105R00</t>
  </si>
  <si>
    <t>Vodorovné přemístění výkopku z horniny 1 až 4, na vzdálenost přes 9 000 do 10 000 m</t>
  </si>
  <si>
    <t xml:space="preserve">"přebytečná zemina : </t>
  </si>
  <si>
    <t>"výkop celkem :" (43,28+70,22+89,975)</t>
  </si>
  <si>
    <t>"odpočet zeminy pro ZZ :" -8,7299</t>
  </si>
  <si>
    <t>Nakládání, skládání, překládání neulehlého výkopku nakládání výkopku, do 100 m3, z horniny 1 až 4</t>
  </si>
  <si>
    <t>"ornice na mezideponii :" 3,159</t>
  </si>
  <si>
    <t>"zemina pro ZZ na mezisklládce :" 8,7299</t>
  </si>
  <si>
    <t>"Položka pořadí 13 :" 194,74510</t>
  </si>
  <si>
    <t xml:space="preserve">"zeminou : </t>
  </si>
  <si>
    <t>"úsek km 0,0 - 0,0046 :" 4,6*(1,26-0,15-0,65+1,17-0,15-0,65)*0,5*1,1</t>
  </si>
  <si>
    <t>"úsek km 0,0046 - 0,0091 :" 4,5*(1,17-0,15-0,65)*1,1</t>
  </si>
  <si>
    <t>"úsek km 0,047 - 0,051 :"4,0*(0,9-0,15-0,65+0,88-0,15-0,65)*0,5*1,1</t>
  </si>
  <si>
    <t>"úsek km 0,0 - 0,0015 :" 1,5*(1,41-0,15-0,61)*3,1</t>
  </si>
  <si>
    <t>"úsek km 0,0 - 0,001 :" 1,0*(1,45-0,15-0,61)*2,0</t>
  </si>
  <si>
    <t xml:space="preserve">"štěrkodrtí ve ZP : </t>
  </si>
  <si>
    <t xml:space="preserve">"kanazace jednotná : </t>
  </si>
  <si>
    <t>"úsek km 0,0091 - 0,0365 :" 27,4*(1,17-0,3-0,65+0,94-0,3-0,65)*0,5*1,1</t>
  </si>
  <si>
    <t>"úsek km 0,0365 - 0,047 :" 10,5*(0,94-0,3-0,65+0,9-0,3-0,65)*0,5*1,1</t>
  </si>
  <si>
    <t>"úsek km 0,0015 - 0,005 :" 3,5*(1,42-0,61+1,47-0,61)*0,5*3,1</t>
  </si>
  <si>
    <t>"úsek km 0,005 - 0,012 : "7,0*(1,47-0,4-0,61+1,57-0,4-0,61)*0,5*3,1</t>
  </si>
  <si>
    <t>"úsek km 0,012 - 0,0135 :" 1,5*(1,56-0,4-0,61)*3,1</t>
  </si>
  <si>
    <t>"úsek km 0,0135 - 0,028 :" 14,5*(1,55-0,4-0,61+1,36-0,4-0,61)*0,5*1,1</t>
  </si>
  <si>
    <t>"úsek km 0,028 - 0,030 :" 2,0*(1,36-0,4-0,61+1,4-0,4-0,61)*0,5*1,1</t>
  </si>
  <si>
    <t xml:space="preserve">"úsek km 0,001 - 0,145 je součástí výkopu pro kanalizaci dešť : </t>
  </si>
  <si>
    <t>"úsek km 0,0145 - 0,026 :" 11,5*(1,3-0,4-0,61+1,35-0,4-0,61)*0,5*2,0</t>
  </si>
  <si>
    <t>"přípojky UV  v zastávkovém pruhu :" (3,4+7,7+11,8+14,8+16,5+16,6+15,1+12,1+8,2+3,8)*(1,0-0,4-0,61)*1,0</t>
  </si>
  <si>
    <t>175101101RT2</t>
  </si>
  <si>
    <t>"kanalizace jednotná :" 51,0*0,5*1,1-pi*0,1*0,1*51,0</t>
  </si>
  <si>
    <t>"odpočet výtlaku RŠ :" -pi*0,21*0,21*(1,17+0,88)</t>
  </si>
  <si>
    <t>"souběh SK a voda :" 13,5*0,61*3,1-2*pi*0,08*0,08*13,5-pi*0,025*0,025*13,5</t>
  </si>
  <si>
    <t>"samostatný průběh :" 16,5*0,61*1,1-pi*0,1*0,1*16,5</t>
  </si>
  <si>
    <t>"souběh voda :" (1,0+11,5)*0,61*2,0-pi*0,08*0,08*12,5-pi*0,025*0,025*12,5</t>
  </si>
  <si>
    <t>"přípojky UV  v zastávkovém pruhu :" (3,4+7,7+11,8+14,8+16,5+16,6+15,1+12,1+8,2+3,8)*0,46*1,0</t>
  </si>
  <si>
    <t>"odpočet výtlaku trubek přípojek :" -110*pi*0,08*0,08</t>
  </si>
  <si>
    <t>180402111R00</t>
  </si>
  <si>
    <t>Založení trávníku parkového výsevem v rovině</t>
  </si>
  <si>
    <t>"úsek km 0,0 - 0,0046 :" 4,6*1,1</t>
  </si>
  <si>
    <t>"úsek km 0,0046 - 0,0091 :" 4,5*1,1</t>
  </si>
  <si>
    <t>"úsek km 0,047 - 0,051 :" 4,0*1,1</t>
  </si>
  <si>
    <t>"úsek km 0,0 - 0,0015 :" 1,5*3,1</t>
  </si>
  <si>
    <t>"úsek km 0,0 - 0,001 :" 1,0*2,0</t>
  </si>
  <si>
    <t>"kanalizace jednotná :" 51,0*1,1</t>
  </si>
  <si>
    <t>"souběh SK a voda :" 13,5*3,1</t>
  </si>
  <si>
    <t>"samostatný průběh :" 16,5*1,1</t>
  </si>
  <si>
    <t>"souběh voda " (1,0+11,5)*2,0</t>
  </si>
  <si>
    <t>"přípojky UV :" 110*1,0</t>
  </si>
  <si>
    <t>181301102R00</t>
  </si>
  <si>
    <t>Rozprostření a urovnání ornice v rovině v souvislé ploše do 500 m2, tloušťka vrstvy přes 100 do 150 mm</t>
  </si>
  <si>
    <t>Poznámka k položce:
s případným nutným přemístěním hromad nebo dočasných skládek na místo potřeby ze vzdálenosti do 30 m, v rovině nebo ve svahu do 1 : 5</t>
  </si>
  <si>
    <t>"úsek km 0,0 - 0,0046 : "4,6*1,1</t>
  </si>
  <si>
    <t>"úsek km 0,0 - 0,001 " 1,0*2,0</t>
  </si>
  <si>
    <t>183403114R00</t>
  </si>
  <si>
    <t>Obdělání půdy kultivátorováním v rovině</t>
  </si>
  <si>
    <t>21,06*3</t>
  </si>
  <si>
    <t>183403151R00</t>
  </si>
  <si>
    <t>Obdělání půdy smykováním, v rovině</t>
  </si>
  <si>
    <t>183403152R00</t>
  </si>
  <si>
    <t>Obdělání půdy vláčením, v rovině</t>
  </si>
  <si>
    <t>"Položka pořadí 22 : "63,18000</t>
  </si>
  <si>
    <t>184802111R00</t>
  </si>
  <si>
    <t>Chem. odplevelení před založ. postřikem, v rovině</t>
  </si>
  <si>
    <t>Poznámka k položce:
Včetně dovozu vody do 10 km.</t>
  </si>
  <si>
    <t>"CR4/H/101;CR4/H/102;CR4/H/103;CR4/H/104 : "21,06</t>
  </si>
  <si>
    <t>185802113R00</t>
  </si>
  <si>
    <t>Hnojení umělým hnojivem v rovině</t>
  </si>
  <si>
    <t>185803111R00</t>
  </si>
  <si>
    <t>Ošetření trávníku v rovině</t>
  </si>
  <si>
    <t>21,06*2</t>
  </si>
  <si>
    <t>199000002R00</t>
  </si>
  <si>
    <t>Poplatky za skládku horniny 1- 4</t>
  </si>
  <si>
    <t>"Položka pořadí 15 :" 194,74510</t>
  </si>
  <si>
    <t>00572410R</t>
  </si>
  <si>
    <t>směs travní parková, pro mírnou zátěž</t>
  </si>
  <si>
    <t>"CR4/H/101;CR4/H/102;CR4/H/103;CR4/H/104 :"21,06*0,03</t>
  </si>
  <si>
    <t>25234009.AR</t>
  </si>
  <si>
    <t>herbicid totální; účinná látka izopropylaminová sůl glyphosatu; hubení dvouděložných plevelů, jednoděložných plevelů</t>
  </si>
  <si>
    <t>l</t>
  </si>
  <si>
    <t>21,06*0,005</t>
  </si>
  <si>
    <t>"obsyp potrubí : "125,03848*1,85</t>
  </si>
  <si>
    <t>štěrkodrť frakce 0,0 až 32,0 mm; třída C; Jihomoravský kraj</t>
  </si>
  <si>
    <t>"ZZ ve ZP : "39,5592*1,99</t>
  </si>
  <si>
    <t>Přípravné a přidružené práce</t>
  </si>
  <si>
    <t>Poznámka k položce:
s přemístěním hmot na skládku na vzdálenost do 3 m nebo s naložením na dopravní prostředek</t>
  </si>
  <si>
    <t>"kanalizace jednotná :" 38*1,1</t>
  </si>
  <si>
    <t>"CR4/H/101;CR4/H/102;CR4/H/103;CR4/H/104 : "41,8</t>
  </si>
  <si>
    <t>"KP1 jednotná kanalizace : "51*0,15*1,1</t>
  </si>
  <si>
    <t xml:space="preserve">"KP2 dešťová kanalizace : </t>
  </si>
  <si>
    <t>"souběh s SK a vodou :" 13,5*0,15*3,1</t>
  </si>
  <si>
    <t>"samostatný průběh :" 16,5*0,15*1,1</t>
  </si>
  <si>
    <t xml:space="preserve">"KP3 splašková kanalizace : </t>
  </si>
  <si>
    <t>"souběh s vodou :" (1+10,5)*0,15*2,0</t>
  </si>
  <si>
    <t>452112111R00</t>
  </si>
  <si>
    <t>Osazení betonových dílců pod potrubí prstenců nebo rámůpod poklopy a mříže výšky do 100 mm</t>
  </si>
  <si>
    <t>"TBW-Q 80/12 :" 1</t>
  </si>
  <si>
    <t>452311131R00</t>
  </si>
  <si>
    <t>Podkladní a zajišťovací konstrukce z betonu desky pod potrubí, stoky a drobné objekty , z betonu prostého třídy C 12/15</t>
  </si>
  <si>
    <t>452321131R00</t>
  </si>
  <si>
    <t>Podkladní a zajišťovací konstrukce ze železobetonu desky pod potrubí, stoky a drobné objekty , z betonu železového třídy C -/12,5</t>
  </si>
  <si>
    <t>Poznámka k položce:
z cementu portlandského nebo struskoportlandského, v otevřeném výkopu</t>
  </si>
  <si>
    <t>"pod sedlovou odbočkou pro dodatečné napojení : "0,85*0,13*0,6</t>
  </si>
  <si>
    <t>452351101R00</t>
  </si>
  <si>
    <t>Bednění podkladních a zajišťovacích konstrukcí desek nebo sedlových loží pod potrubí, stoky a drobné objekty</t>
  </si>
  <si>
    <t>2*0,85*0,15+2*0,6*0,15</t>
  </si>
  <si>
    <t>452368193R00</t>
  </si>
  <si>
    <t>Výztuž podkladních desek ze svařovaných sítí</t>
  </si>
  <si>
    <t>"síť 100x100 drát 6 mm :" 0,85*0,6*3,4*0,001</t>
  </si>
  <si>
    <t>59224176R</t>
  </si>
  <si>
    <t>prstenec betonový; DN = 625,0 mm; h = 80,0 mm; s = 120,00 mm</t>
  </si>
  <si>
    <t>"TBW-Q 8/12 :" 1</t>
  </si>
  <si>
    <t>564261111R00</t>
  </si>
  <si>
    <t>Podklad nebo podsyp ze štěrkopísku tloušťka po zhutnění 200 mm</t>
  </si>
  <si>
    <t>Poznámka k položce:
s rozprostřením, vlhčením a zhutněním</t>
  </si>
  <si>
    <t>"podklad pod zapravovanou dlažbu : "38,0*1,1</t>
  </si>
  <si>
    <t>"kanalizace jednotná : "38*1,1</t>
  </si>
  <si>
    <t>59245296R</t>
  </si>
  <si>
    <t>dlažba betonová zámková, dvouvrstvá; kost; dlaždice bez fazety; šedá; l = 200 mm; š = 165 mm; tl. 100,0 mm</t>
  </si>
  <si>
    <t>"použita stávající  dlažba tratné na zničenou dlažbu  5% :" 41,8*0,05</t>
  </si>
  <si>
    <t>892571111R00</t>
  </si>
  <si>
    <t>Zkoušky těsnosti kanalizačního potrubí zkouška těsnosti kanalizačního potrubí vodou, do DN 200 mm</t>
  </si>
  <si>
    <t>Poznámka k položce:
vodou nebo vzduchem</t>
  </si>
  <si>
    <t>"KP 1 jednotná kanalizace DN 200 :" 51,0</t>
  </si>
  <si>
    <t>"KP2 dešťová kanalizace DN 130 :" 30</t>
  </si>
  <si>
    <t>"KP3 splačková kanalizace DN 150 :" 25,0</t>
  </si>
  <si>
    <t>"přípojky uličních vpustí :" 110</t>
  </si>
  <si>
    <t>892573111R00</t>
  </si>
  <si>
    <t>Zkoušky těsnosti kanalizačního potrubí zabezpečení konců kanalizačního potrubí při tlakových zkouškách vodou, do DN 200 mm</t>
  </si>
  <si>
    <t>úsek</t>
  </si>
  <si>
    <t>"KP 1 jednotná kanalizace DN 200 :" 2</t>
  </si>
  <si>
    <t>"KP2 dešťová kanalizace DN 130 :" 1</t>
  </si>
  <si>
    <t>"KP3 splačková kanalizace DN 150 :" 2</t>
  </si>
  <si>
    <t>"přípojky uličních vpustí : "10</t>
  </si>
  <si>
    <t>894421112RT1</t>
  </si>
  <si>
    <t>Osazení betonových dílců pro šachty podle DIN 4034 skruže rovné, o hmotnosti do 1,4 t</t>
  </si>
  <si>
    <t>Poznámka k položce:
na kroužek</t>
  </si>
  <si>
    <t>"TBS-Q 1000/330/120 :" 1</t>
  </si>
  <si>
    <t>894422111RT1</t>
  </si>
  <si>
    <t>Osazení betonových dílců pro šachty podle DIN 4034 skruže přechodové, pro jakoukoliv hmotnost</t>
  </si>
  <si>
    <t>"TZK-Q 200/120 T :" 1</t>
  </si>
  <si>
    <t>894423111RT1</t>
  </si>
  <si>
    <t>Osazení betonových dílců pro šachty podle DIN 4034 šachtového dna, o hmotnosti do 2 t</t>
  </si>
  <si>
    <t>"TBZ-Q 150 - 650 :" 1</t>
  </si>
  <si>
    <t>894432112R00</t>
  </si>
  <si>
    <t>Osazení plastových šachet revizních průměr 425 mm</t>
  </si>
  <si>
    <t>"dle výpisu plast. šachet :" 3</t>
  </si>
  <si>
    <t>899102111R00</t>
  </si>
  <si>
    <t>Osazení poklopů litinových a ocelových o hmotnost jednotlivě přes 50 do 100 kg</t>
  </si>
  <si>
    <t>"RŠ 3 : "1</t>
  </si>
  <si>
    <t>895983419R01</t>
  </si>
  <si>
    <t>Zřízení vpusti dvorní z dílců, DN 400/150</t>
  </si>
  <si>
    <t>"dvorní odvodňovací vpusti :" 10</t>
  </si>
  <si>
    <t>28697995P</t>
  </si>
  <si>
    <t>dodávka dílů RŠ 1</t>
  </si>
  <si>
    <t>Poznámka k položce:
DNO ŠACH.400X200 0/180; PRODL.ŠACH.400X1000 KOEX,PVC; MANŽETA TELESKOPU T400; TELESKOP 315 D400-40T PLNÝ</t>
  </si>
  <si>
    <t>"CR4/H/101;CR4/H/102;CR4/H/103;CR4/H/104 : "1</t>
  </si>
  <si>
    <t>28697996</t>
  </si>
  <si>
    <t>Dodávka dílů šachty RŠ 2</t>
  </si>
  <si>
    <t>28697997</t>
  </si>
  <si>
    <t>Dodávka dílů šachty DRŠ</t>
  </si>
  <si>
    <t>55243344.AR</t>
  </si>
  <si>
    <t>poklop kanalizační DN šachty 1 000 mm; litinový; D výrobku 605 mm; únosnost B 125 kN; bez odvětrání</t>
  </si>
  <si>
    <t>"RŠ 3 :" 1</t>
  </si>
  <si>
    <t>59224152P</t>
  </si>
  <si>
    <t>Šachtová skruž TBS-Q 1000/ 300/120 SK</t>
  </si>
  <si>
    <t>59224354P</t>
  </si>
  <si>
    <t>Deska zákrytová TZK-Q 200/120 T</t>
  </si>
  <si>
    <t>"TZK-Q 200/120 T : "1</t>
  </si>
  <si>
    <t>59224366.P</t>
  </si>
  <si>
    <t>Dno šachetní TBZ-Q PERFECT 150 - 650</t>
  </si>
  <si>
    <t>592273021R</t>
  </si>
  <si>
    <t>vpust dvorní polymerní beton; zápachová uzávěrka; kalový koš; D odtok 100 mm; v = 360 mm; l = 250,0 mm; š = 250 mm; mřížka pozink</t>
  </si>
  <si>
    <t>592273022R</t>
  </si>
  <si>
    <t>nástavec dvorní vpusti; polymerní beton; š = 250 mm; l = 250 mm; výška 200 mm</t>
  </si>
  <si>
    <t>"dvorní odvodňovací vpusti : "10</t>
  </si>
  <si>
    <t>Potrubí z trub z plastických hmot</t>
  </si>
  <si>
    <t>"KP 2 DN 150 : "30</t>
  </si>
  <si>
    <t>"KP 3 DN 150 : "25</t>
  </si>
  <si>
    <t>"přípojky vpusí dvorních : "120</t>
  </si>
  <si>
    <t>871353121R00</t>
  </si>
  <si>
    <t>Montáž potrubí z trub z plastů těsněných gumovým kroužkem DN 200 mm</t>
  </si>
  <si>
    <t>"KP 1 :" 51</t>
  </si>
  <si>
    <t>877353121R00</t>
  </si>
  <si>
    <t>Montáž tvarovek na potrubí z trub z plastů těsněných gumovým kroužkem odbočných DN 200 mm</t>
  </si>
  <si>
    <t>"odbočka 200/150/45° :" 2</t>
  </si>
  <si>
    <t>877313122R00</t>
  </si>
  <si>
    <t>Montáž tvarovek na potrubí z trub z plastů těsněných gumovým kroužkem přesuvek DN 150 mm</t>
  </si>
  <si>
    <t>"odbočka 110/45° :" 4</t>
  </si>
  <si>
    <t>"koleno 45° :" 2</t>
  </si>
  <si>
    <t>"koleno 30° : "2</t>
  </si>
  <si>
    <t>"koleno D 110 45° :" 30</t>
  </si>
  <si>
    <t>"spojka IN SITU :" 2</t>
  </si>
  <si>
    <t>877375121R00</t>
  </si>
  <si>
    <t>Výřez a montáž odbočné tvarovky z trub z plastů DN 300 mm</t>
  </si>
  <si>
    <t>Poznámka k položce:
na potrubí z kanalizačních trub z plastu</t>
  </si>
  <si>
    <t>"sedlová odbočka 90° : "1</t>
  </si>
  <si>
    <t>28611143.P</t>
  </si>
  <si>
    <t>Trubka kanalizační 110X3,2X5M KGEM SN4 KOEX,PVC hladká</t>
  </si>
  <si>
    <t>120/5*1,03</t>
  </si>
  <si>
    <t>(30+25)/5*1,03</t>
  </si>
  <si>
    <t>28611265.AR</t>
  </si>
  <si>
    <t>trubka plastová kanalizační PVC; hladká, s hrdlem; Sn 8 kN/m2; D = 200,0 mm; s = 5,90 mm; l = 5000,0 mm</t>
  </si>
  <si>
    <t>51,0/5*1,03</t>
  </si>
  <si>
    <t>28651661.AR</t>
  </si>
  <si>
    <t>koleno PVC; 30,0 °; D = 160,0 mm; s 1 hrdlem</t>
  </si>
  <si>
    <t>"koleno 30° :" 2</t>
  </si>
  <si>
    <t>"koleno D 110 45° : "30</t>
  </si>
  <si>
    <t>"koleno 45° : "2</t>
  </si>
  <si>
    <t>28651700.AR</t>
  </si>
  <si>
    <t>odbočka PVC; 45,0 °; d1 = 110 mm; d2 = 110 mm; l = 290 mm; hladká, hrdlovaná; DN 100,0 mm; DN2 100 mm</t>
  </si>
  <si>
    <t>"odbočka 110/45° : "4</t>
  </si>
  <si>
    <t>28651708.AR</t>
  </si>
  <si>
    <t>odbočka PVC; 45,0 °; d1 = 200 mm; d2 = 160 mm; l = 450 mm; hladká, hrdlovaná; DN 200,0 mm; DN2 150 mm</t>
  </si>
  <si>
    <t>286517998</t>
  </si>
  <si>
    <t>Sedlová odbočka 300/150/90 KGEAM pro dodatečné napojení</t>
  </si>
  <si>
    <t>"sedlová odbočka 90° :"1</t>
  </si>
  <si>
    <t>286971041R</t>
  </si>
  <si>
    <t>spojka/nátrubek PP; "in situ"; di = 160,0 mm</t>
  </si>
  <si>
    <t>"IN SITU 160 :"2</t>
  </si>
  <si>
    <t>970051160R00</t>
  </si>
  <si>
    <t>Jádrové vrtání, kruhové prostupy v železobetonu jádrové vrtání , do D 160 mm</t>
  </si>
  <si>
    <t>"pro napojení přípojek v šachtě :" 10*0,15</t>
  </si>
  <si>
    <t>998276101R00</t>
  </si>
  <si>
    <t>Přesun hmot pro trubní vedení z trub plastových nebo sklolaminátových v otevřeném výkopu</t>
  </si>
  <si>
    <t>Poznámka k položce:
vodovodu nebo kanalizace ražené nebo hloubené (827 1.1, 827 1.9, 827 2.1, 827 2.9), drobných objektů    
na vzdálenost 15 m od hrany výkopu nebo od okraje šachty</t>
  </si>
  <si>
    <t xml:space="preserve">"6,7,17,28,29,30,31,34,35,36,37,38,39,40,41,42,43,45,50,51,52,53,54,55,56,57,58,59,60,62,63,64,65,66, : </t>
  </si>
  <si>
    <t xml:space="preserve">"67,68,69,70,71,72,73,74,76, : </t>
  </si>
  <si>
    <t>"Součet" 586,83651</t>
  </si>
  <si>
    <t>SO08 - Vodovodní přípojky</t>
  </si>
  <si>
    <t>M23 - Montáže potrubí</t>
  </si>
  <si>
    <t xml:space="preserve">"samostatná trasa : </t>
  </si>
  <si>
    <t xml:space="preserve">  "úsek km 0,0 - 0,001 :" 1,0*1,25*1,1</t>
  </si>
  <si>
    <t xml:space="preserve">"úsek km 0,001 - 0,026 je součástí výkopu a souběhu s trasou DK a SK : </t>
  </si>
  <si>
    <t>"v hornině 3 cca 80% :" 1,35*0,8</t>
  </si>
  <si>
    <t>"cca 60% objemu výkopu : "1,08*0,6</t>
  </si>
  <si>
    <t>"v hornině 4 cca 20% : "1,35*0,2</t>
  </si>
  <si>
    <t>"Položka pořadí 3 :" 0,27000</t>
  </si>
  <si>
    <t>(2*1,0+1,1)*1,25</t>
  </si>
  <si>
    <t>"Položka pořadí 5 :" 3,87500</t>
  </si>
  <si>
    <t>"celý objem :" 1,375</t>
  </si>
  <si>
    <t>"zemina pro ZZ na mezideponii a zpět : "0,539*2</t>
  </si>
  <si>
    <t>"výkop : "1,375</t>
  </si>
  <si>
    <t>"odpočet zemina ZZ :" -0,539</t>
  </si>
  <si>
    <t>"zemina pro ZZ na mezideponii :" 0,539</t>
  </si>
  <si>
    <t>"Položka pořadí 9 :" 0,83600</t>
  </si>
  <si>
    <t>"úsek km 0,0 - 0,001 :" 1,0*(1,25-0,15-0,61)*1,1</t>
  </si>
  <si>
    <t xml:space="preserve">"zbylá část řešena v rozpočtu  SO 07 : </t>
  </si>
  <si>
    <t>"km 0,0 - 0,001 : "1,0*0,46*1,1-pi*0,08*0,08*1,0</t>
  </si>
  <si>
    <t xml:space="preserve">"km 0,001 - 0,026 je započítáno v SO 07 : </t>
  </si>
  <si>
    <t>1,0*1,1</t>
  </si>
  <si>
    <t>"Položka pořadí 11 :" 0,83600</t>
  </si>
  <si>
    <t>1,1*0,03</t>
  </si>
  <si>
    <t>"obsyp potrubí : "0,648*1,85</t>
  </si>
  <si>
    <t>"úsek km 0,0 - 0,001 :" 1,0*0,15*1,1</t>
  </si>
  <si>
    <t xml:space="preserve">"úsek km 0,001 - 0,026 řešen v objektu SO 07 : </t>
  </si>
  <si>
    <t>871181121R00</t>
  </si>
  <si>
    <t>Montáž potrubí z plastických hmot z tlakových trubek polyetylenových, vnějšího průměru 50 mm</t>
  </si>
  <si>
    <t>"trasa mimo chráničku (zpevněné plochy) : "6,0</t>
  </si>
  <si>
    <t>877162121R00</t>
  </si>
  <si>
    <t>Montáž elektrotvarovek Přirážka za 1 spoj elektrotvarovky, vnějšího průměru 32 mm</t>
  </si>
  <si>
    <t>"elektrospojka :" 3*2</t>
  </si>
  <si>
    <t>877182121R00</t>
  </si>
  <si>
    <t>Montáž elektrotvarovek Přirážka za 1 spoj elektrotvarovky, vnějšího průměru 50 mm</t>
  </si>
  <si>
    <t>"oblouk 90° :" 2*2</t>
  </si>
  <si>
    <t>"redukce PE 100RC 40/25 :"1*2</t>
  </si>
  <si>
    <t>"elektrospojka pro PE100RC DN 40 :" 1*2</t>
  </si>
  <si>
    <t>879172199R00</t>
  </si>
  <si>
    <t>Příplatky za montáž vodovodních přípojek , DN 32-80 mm</t>
  </si>
  <si>
    <t>"CR4/H/101;CR4/H/102;CR4/H/103;CR4/H/104;CR4/H/107;CR4/H/108 : "1</t>
  </si>
  <si>
    <t>891163111R00</t>
  </si>
  <si>
    <t>Montáž vodovodních armatur na potrubí ventilů hlavních pro přípojky, DN 25 mm</t>
  </si>
  <si>
    <t xml:space="preserve">"CR4/H/101;CR4/H/102;CR4/H/103;CR4/H/104;CR4/H/107;CR4/H/108 : </t>
  </si>
  <si>
    <t>"kulový kohout ISIFLO :" 1</t>
  </si>
  <si>
    <t>"kulový kohout 2.3.11 :" 1</t>
  </si>
  <si>
    <t>"nerez držák 19.57.1 :" 1</t>
  </si>
  <si>
    <t>"spojka ISIFLO - přechodka PE/ocel :" 1</t>
  </si>
  <si>
    <t>891183111R00</t>
  </si>
  <si>
    <t>Montáž vodovodních armatur na potrubí ventilů hlavních pro přípojky, DN 40 mm</t>
  </si>
  <si>
    <t>"rohový ventil pro domovní přípojky :" 1</t>
  </si>
  <si>
    <t>891249111R00</t>
  </si>
  <si>
    <t>Montáž vodovodních armatur na potrubí navrtávacích pasů s ventilem Jt 1 Mpa na potrubí z trub osinkocementových, litinových, ocelových nebo plastických hmot, DN 80 mm</t>
  </si>
  <si>
    <t>"ZAK-HAKU 90/1 1/2 : "1</t>
  </si>
  <si>
    <t>899401111R00</t>
  </si>
  <si>
    <t>Osazení poklopů litinových ventilových</t>
  </si>
  <si>
    <t>Poznámka k položce:
včetně podezdění</t>
  </si>
  <si>
    <t>899731113R00</t>
  </si>
  <si>
    <t>Signalizační vodič CYY, 4 mm2</t>
  </si>
  <si>
    <t>"CR4/H/101;CR4/H/102;CR4/H/103;CR4/H/104;CR4/H/107;CR4/H/108 : "32</t>
  </si>
  <si>
    <t>286135198R</t>
  </si>
  <si>
    <t>trubka plastová vodovodní hladká; PE 100RC; SDR 11,0; PN 16; D = 53,4 mm; l = 100000,0 mm</t>
  </si>
  <si>
    <t>"trasa mimo chráničku (zpevněné plochy) :" 6,0*1,03</t>
  </si>
  <si>
    <t>28653690</t>
  </si>
  <si>
    <t>ELEKTRO KOLENO 90° D50</t>
  </si>
  <si>
    <t>"oblouk 90° :" 2</t>
  </si>
  <si>
    <t>28653691</t>
  </si>
  <si>
    <t>ELEKTRO REDUKCE 50X32</t>
  </si>
  <si>
    <t>"redukce PE 100RC 40/25 :" 1</t>
  </si>
  <si>
    <t>28653692</t>
  </si>
  <si>
    <t>ELEKTROSPOJKA D50</t>
  </si>
  <si>
    <t>"elektrospojka pro PE100RC DN 40 :" 1</t>
  </si>
  <si>
    <t>28653693</t>
  </si>
  <si>
    <t>ELEKTROSPOJKA D32</t>
  </si>
  <si>
    <t>"elektrospojka :" 3</t>
  </si>
  <si>
    <t>42200740R</t>
  </si>
  <si>
    <t>poklop uliční typ těžký; šedá litina; použití pro vodu; vnitř.pr.D = 77 mm; D = 190,0 mm; výška 250 mm; pro: armatura pro domovní přípojku</t>
  </si>
  <si>
    <t>42273379R</t>
  </si>
  <si>
    <t>PAS NAVRTÁVACÍ UZAVÍRACÍ - HAKU ZAK 90/46 č. 5320</t>
  </si>
  <si>
    <t>"ZAK-HAKU 90/1 1/2 :" 1</t>
  </si>
  <si>
    <t>422915502R</t>
  </si>
  <si>
    <t>deska podkladová pro ventilové poklopy; plastové</t>
  </si>
  <si>
    <t>42291920R</t>
  </si>
  <si>
    <t>SOUPRAVA ZEMNÍ TELESKOPICKÁ DOM. ŠOUPÁTKA-1,3-1,8 3/4" - 2" 1,3 - 1,8 m</t>
  </si>
  <si>
    <t>55118004R</t>
  </si>
  <si>
    <t>souprava vodoměrná šroubení, kohouty; vodoměr 1"; souprava 1"</t>
  </si>
  <si>
    <t>"KK ISIFLO;KK;nerez držák : "1</t>
  </si>
  <si>
    <t>55153501</t>
  </si>
  <si>
    <t>VENTIL ISO DOMOVNÍ PŘÍPOJKY ROHOVÝ 40-50</t>
  </si>
  <si>
    <t>55290201</t>
  </si>
  <si>
    <t>ISIFLO spojka - přechodka PE/ocel s vnějším závitem D34/1"</t>
  </si>
  <si>
    <t>"spojka ISIFLO - přechodka PE/ocel : "1</t>
  </si>
  <si>
    <t xml:space="preserve">"5,18,19,20,24,25,26,28,29,30,35,36,38,39,40, : </t>
  </si>
  <si>
    <t>"Součet" 1,66629</t>
  </si>
  <si>
    <t>M23</t>
  </si>
  <si>
    <t>Montáže potrubí</t>
  </si>
  <si>
    <t>230191017R00</t>
  </si>
  <si>
    <t>Uložení chráničky ve výkopu PE 110x6,3mm</t>
  </si>
  <si>
    <t>"dle specifikace :" 20,2</t>
  </si>
  <si>
    <t>230193003R00</t>
  </si>
  <si>
    <t>Nasunutí potrubní sekce do chráničky DN 100</t>
  </si>
  <si>
    <t>230195003R00</t>
  </si>
  <si>
    <t>Montáž distanční objímky celistvé d 42-58 mm</t>
  </si>
  <si>
    <t>"CR4/H/101;CR4/H/102;CR4/H/103;CR4/H/104;CR4/H/107;CR4/H/108 : "23</t>
  </si>
  <si>
    <t>230330341R00</t>
  </si>
  <si>
    <t>Rozdělovač 2 vývody</t>
  </si>
  <si>
    <t>28613506R</t>
  </si>
  <si>
    <t>trubka plastová vodovodní hladká; PE 100RC; SDR 17,0; PN 10; D = 113,4 mm; l = 12000,0 mm</t>
  </si>
  <si>
    <t>"dle specifikace : "20,2*1,03</t>
  </si>
  <si>
    <t>28698501</t>
  </si>
  <si>
    <t>Kluzná objímka RACI segment I výška 15 mm</t>
  </si>
  <si>
    <t>"dle specifikace : "23</t>
  </si>
  <si>
    <t>SO10 - Veřejné osvětlení, osvětlení přechodu</t>
  </si>
  <si>
    <t>D1 - Zemní práce</t>
  </si>
  <si>
    <t>D2 - Elektromontáže</t>
  </si>
  <si>
    <t>ZP01</t>
  </si>
  <si>
    <t>VYTÝČENÍ TRATI - Kabelové vedení ve volném terénu</t>
  </si>
  <si>
    <t>km</t>
  </si>
  <si>
    <t>ZP02</t>
  </si>
  <si>
    <t>BETONOVÝ KABELOVÝ ŽLAB - Žlab kabelový TK2 (KZ2) se zámky vč. poklopu žlabu pod vozovkou na betonovém podkladě, žlab š. 1000mm, 230x230mm</t>
  </si>
  <si>
    <t>ZP03</t>
  </si>
  <si>
    <t>PODKLADOVÁ VRSTVA Ze šterkopísku</t>
  </si>
  <si>
    <t>ZP04</t>
  </si>
  <si>
    <t>VÝKOP JÁMY PRO STOŽÁR,BETONOVÝ ZÁKLAD A JINÉ ZAŘÍZENÍ - Zemina třídy 3-4,ručně</t>
  </si>
  <si>
    <t>ZP05</t>
  </si>
  <si>
    <t>POUZDROVÝ ZÁKL.PRO STOŽ.VENK. OSVĚTL.MIMO OSU TRASY KABELU - D 250x800 mm</t>
  </si>
  <si>
    <t>ZP06</t>
  </si>
  <si>
    <t>HLOUBENÍ KABELOVÉ RÝHY - Zemina třídy 3, šíře 350mm,hloubka 800mm</t>
  </si>
  <si>
    <t>ZP07</t>
  </si>
  <si>
    <t>HLOUBENÍ KABELOVÉ RÝHY - Zemina třídy 4, šíře 400mm,hloubka 1000mm</t>
  </si>
  <si>
    <t>ZP08</t>
  </si>
  <si>
    <t>FOLIE VÝSTRAŽNÁ Z PVC - Do šířky 20cm</t>
  </si>
  <si>
    <t>ZP09</t>
  </si>
  <si>
    <t>ZÁHOZ KABELOVÉ RÝHY - Zemina třídy 3, šíře 350mm,hloubka 900mm</t>
  </si>
  <si>
    <t>ZP10</t>
  </si>
  <si>
    <t>ZÁHOZ KABELOVÉ RÝHY - Zemina třídy 4, šíře 400mm,hloubka 1000mm</t>
  </si>
  <si>
    <t>ZP11</t>
  </si>
  <si>
    <t>ZŘÍZENÍ KABELOVÉHO LOŽE - Z prosáté zeminy, bez zakrytí, šíře do 65cm,tloušťka 5cm</t>
  </si>
  <si>
    <t>Elektromontáže</t>
  </si>
  <si>
    <t>EM01</t>
  </si>
  <si>
    <t>PŘÍPOJKOVÁ SKŘÍŇ PS (přechodová skříň) - PS1 100A HH na sloup</t>
  </si>
  <si>
    <t>EM02</t>
  </si>
  <si>
    <t>TRUBKA HDPE 50m - KSX-PEG 50 DN 50mm VNI pevne na sloupu</t>
  </si>
  <si>
    <t>EM04</t>
  </si>
  <si>
    <t>Pojistkové tavné vložky - 5SE2 210 červená D01,10A</t>
  </si>
  <si>
    <t>EM05</t>
  </si>
  <si>
    <t>UKONČENÍ KABELŮ SMRŠŤOVACÍ ZÁKLOPKOU - 4x10 mm2</t>
  </si>
  <si>
    <t>EM06</t>
  </si>
  <si>
    <t>KABEL SILOVÝ, IZOLACE PVC - AYKY-J 4x16mm2, volně přívod pro skříň PS100</t>
  </si>
  <si>
    <t>EM07</t>
  </si>
  <si>
    <t>KABEL SILOVÝ, IZOLACE PVC - CYKY-J 3x4 mm2 , pevně</t>
  </si>
  <si>
    <t>EM08</t>
  </si>
  <si>
    <t>KF 09075 TRUBKA DVOUPLÁŠŤOVÁ</t>
  </si>
  <si>
    <t>Poznámka k položce:
 např.KOPOFLEX</t>
  </si>
  <si>
    <t>EM09</t>
  </si>
  <si>
    <t>ZINKOVANÉ PROVEDENÍ OCELOVÝ PÁSEK POZINKOVANÝ - FeZn30x4 (0,95 kg/m), pevně</t>
  </si>
  <si>
    <t>EM10</t>
  </si>
  <si>
    <t>trubková 4xM6 Připojovací svorka - SP1</t>
  </si>
  <si>
    <t>EM11</t>
  </si>
  <si>
    <t>Spojovací svorka SS s příložkou</t>
  </si>
  <si>
    <t>EM12</t>
  </si>
  <si>
    <t>ŘADOVÉ SVORNICE RSA 6 - RSA6 Řadová svornice barevná</t>
  </si>
  <si>
    <t>EM13</t>
  </si>
  <si>
    <t>PŘÍSTROJOVÉ SVORKOVNICE - 1106-F/5P Přístroj.svorkovnice s pojistkovým držákem 5p.</t>
  </si>
  <si>
    <t>EM14</t>
  </si>
  <si>
    <t>EM15</t>
  </si>
  <si>
    <t>LIŠTA TS 35 - TS35-100mm Lišta TS 35 (svazek 5 ks)</t>
  </si>
  <si>
    <t>EM16</t>
  </si>
  <si>
    <t>ŘADOVÉ SVORNICE RSA PE IS BEZ VODIVÉHO SPOJENÍ NA LIŠTU - RSAPE 35A IS Řadová svornice (žluté pouzdro+zelená přepážka)</t>
  </si>
  <si>
    <t>EM17</t>
  </si>
  <si>
    <t>ŘADOVÉ SVORNICE RSA PE IS BEZ VODIVÉHO SPOJENÍ NA LIŠTU- IS504032-- Pojistka závitová D01/6A</t>
  </si>
  <si>
    <t>EM18</t>
  </si>
  <si>
    <t>MONTÁŽNÍ PRÁCE</t>
  </si>
  <si>
    <t>EM19</t>
  </si>
  <si>
    <t>SVÍTIDLO se speciální asymetrickou charakteristikou sloužící jako doplňkové osvětlení přechodů</t>
  </si>
  <si>
    <t>EM20</t>
  </si>
  <si>
    <t>ELEKTRONICKÝ PŘEDŘADNÍK - DOPLNĚK - Pro svítidlo</t>
  </si>
  <si>
    <t>EM21</t>
  </si>
  <si>
    <t>DRŽÁK MACH 1 NA SLOUP A CELOCLONA PRO SVÍTIDLO</t>
  </si>
  <si>
    <t>EM22</t>
  </si>
  <si>
    <t>STOŽÁR BEZPATICOVÝ JKV OPAVA PRO OSVĚTLENÍ PŘECHODU OPATŘENÝ REFLEXNÍM NÁTĚREM v=6m typ BS6 ž.z.</t>
  </si>
  <si>
    <t>EM23</t>
  </si>
  <si>
    <t>VÝLOŽNÍK NA OCELOVÝ STOŽÁR PRO OSV. PŘECHODU S DRŽÁKEM SVÍTIDLA A DOPRAVNÍCH ZNAČEK VUD 1000</t>
  </si>
  <si>
    <t>EM24</t>
  </si>
  <si>
    <t>SVORKOVNICE vč. Jištění 6320-45</t>
  </si>
  <si>
    <t>EM25</t>
  </si>
  <si>
    <t>VÝBOJKY - HQI T 150/ NDL,WDL G12 150W, délka 84mm</t>
  </si>
  <si>
    <t>EM26</t>
  </si>
  <si>
    <t>Montáž elektrovýzbroje stožárů - 3 okruhy</t>
  </si>
  <si>
    <t>EM27</t>
  </si>
  <si>
    <t>DOPRAVNÍ ZNAČKY - Pro doplnění na stožáry</t>
  </si>
  <si>
    <t>EM28</t>
  </si>
  <si>
    <t>Osvětlený zahrazovací sloupek ocelové konstrukce typu SEE100, LED osvětlení, 230/12V,</t>
  </si>
  <si>
    <t>EM30</t>
  </si>
  <si>
    <t>KABEL SILOVÝ,IZOLACE PVC S VODIČEM PE - CYKY-J3x1.5 mm2 , pevně</t>
  </si>
  <si>
    <t>EM31</t>
  </si>
  <si>
    <t>EM32</t>
  </si>
  <si>
    <t>EM33</t>
  </si>
  <si>
    <t>EM34</t>
  </si>
  <si>
    <t>EM35</t>
  </si>
  <si>
    <t>PROVEDENI REVIZNICH ZKOUSEK DLE CSN 331500 - Revizni technik</t>
  </si>
  <si>
    <t>EM36</t>
  </si>
  <si>
    <t>Montážní plošina - např. AVIA MP 16</t>
  </si>
  <si>
    <t>EM37</t>
  </si>
  <si>
    <t>Jeřáb</t>
  </si>
  <si>
    <t>EM38</t>
  </si>
  <si>
    <t>EM39</t>
  </si>
  <si>
    <t>-205201046</t>
  </si>
  <si>
    <t>EM40</t>
  </si>
  <si>
    <t>PPV 1,00% ze zemních prací</t>
  </si>
  <si>
    <t>67441770</t>
  </si>
  <si>
    <t>SO11 - Sadové úpravy</t>
  </si>
  <si>
    <t>KAPITOLA IV.1. - Prů - Průzkumné práce</t>
  </si>
  <si>
    <t>KAPITOLA IV.2. - Geo - Geodetické práce</t>
  </si>
  <si>
    <t>KAPITOLA IV. 3. - Oc - Ochrana stávající zeleně ČSN 83 9021, ČSN 83 9061, kácení</t>
  </si>
  <si>
    <t>KAPITOLA IV. 4. - Př - Příprava území - ČSN 83 9011</t>
  </si>
  <si>
    <t xml:space="preserve">    KAPITOLA IV.4.3. - O - Odstranění odpadů, likvidace plevelů</t>
  </si>
  <si>
    <t>KAPITOLA IV.5. -  Hu - Humusování  ČSN 83 9011</t>
  </si>
  <si>
    <t>KAPITOLA IV. 6. - Po - Postup při založení výsadeb</t>
  </si>
  <si>
    <t xml:space="preserve">    KAPITOLA IV. 6. 1. O - Obdělání půdy ČSN 83 9011</t>
  </si>
  <si>
    <t xml:space="preserve">    KAPITOLA IV. 6. 2 - - Výsadby stromů ČSN 83 9021</t>
  </si>
  <si>
    <t xml:space="preserve">    KAPITOLA IV.6. 3. - - Výsadby keřů a květin ČSN 83 9021</t>
  </si>
  <si>
    <t xml:space="preserve">    KAPITOLA IV. 6. 4. Z - Založení trávníků ČSN 83 9031</t>
  </si>
  <si>
    <t>KAPITOLA V. Údržba z - Údržba založených výsadeb a trávníků během záruční doby  ČSN 83 9051</t>
  </si>
  <si>
    <t xml:space="preserve">    KAPITOLA V. 1. Údržb - Údržba trávníku během záruční doby</t>
  </si>
  <si>
    <t xml:space="preserve">    KAPITOLA V. 2. Údržb - Údržba výsadeb stromů, keřů a trvalek během záruční doby</t>
  </si>
  <si>
    <t>KAPITOLA IV.1. - Prů</t>
  </si>
  <si>
    <t>Průzkumné práce</t>
  </si>
  <si>
    <t>R0101</t>
  </si>
  <si>
    <t>Průzkum staveniště</t>
  </si>
  <si>
    <t>hod.</t>
  </si>
  <si>
    <t>KAPITOLA IV.2. - Geo</t>
  </si>
  <si>
    <t>Geodetické práce</t>
  </si>
  <si>
    <t>R0201</t>
  </si>
  <si>
    <t>Vytýčení tras ing. sítí - základní trasy a problematické úseky</t>
  </si>
  <si>
    <t>KAPITOLA IV. 3. - Oc</t>
  </si>
  <si>
    <t>Ochrana stávající zeleně ČSN 83 9021, ČSN 83 9061, kácení</t>
  </si>
  <si>
    <t>338 95-1111</t>
  </si>
  <si>
    <t>Osazení dřevěných sloupků ochranného oplocení pr. do 150 mm se zasypáním zeminou a udusáním</t>
  </si>
  <si>
    <t>R0301</t>
  </si>
  <si>
    <t>Hloubeni jamek pro osazení sloupků obj. do 0,02 m3</t>
  </si>
  <si>
    <t>R0302</t>
  </si>
  <si>
    <t>Dodávka kůlů do 300 cm</t>
  </si>
  <si>
    <t>348 40-1220</t>
  </si>
  <si>
    <t>Osazení pletiva v. do 1,6 m bez napínacích drátů</t>
  </si>
  <si>
    <t>R0303</t>
  </si>
  <si>
    <t>Pletivo pozink. 160 cm</t>
  </si>
  <si>
    <t>966 04-9111</t>
  </si>
  <si>
    <t>Rozebrání sloupků ochranného oplocení</t>
  </si>
  <si>
    <t>R0304</t>
  </si>
  <si>
    <t>Zasypání jamek po sloupcích, uvedení do původ. stavu, vč. zeminy a jiných potřebných materiálů a jejich dopravy</t>
  </si>
  <si>
    <t>966 07-1821</t>
  </si>
  <si>
    <t>Rozebrání oplocení z pletiva v. do 1,6 m</t>
  </si>
  <si>
    <t>R0305</t>
  </si>
  <si>
    <t>Vyvázání ohrožených větví či případný redukční řez větví včetně potřebného materiálu při ploše koruny stromu do 30 m2</t>
  </si>
  <si>
    <t>R0306</t>
  </si>
  <si>
    <t>Zrušení vyvázání ohrožených větví včetně případného odstranění poškozených větví</t>
  </si>
  <si>
    <t>185 80-4311</t>
  </si>
  <si>
    <t>Zalití chráněných dřevin jednotlivě do 20 m2 množství dle velikosti rostliny</t>
  </si>
  <si>
    <t>185 85-1121</t>
  </si>
  <si>
    <t>Dovoz vody na vzdálenost do 1000 m</t>
  </si>
  <si>
    <t>184 85-2215</t>
  </si>
  <si>
    <t>Řez stromů zdravotní, prováděný lezeckou technikou vč, rozřezání větví a naložení plocha = ideál. obvod stromu x výška koruny 3,14 x d x v, plocha koruny 120 – 150 m2</t>
  </si>
  <si>
    <t>111 20-1101</t>
  </si>
  <si>
    <t>Odstranění křovin a stromů s odstran. Kořenů průměru kmene do 100 mm, do 1000 m2 vč. odklizení na hromady do 50 m nebo naložení</t>
  </si>
  <si>
    <t>162 30-1501</t>
  </si>
  <si>
    <t>Vodorovné přemístění smýcených křovin do5 km vč. Složení</t>
  </si>
  <si>
    <t>112 10-1101</t>
  </si>
  <si>
    <t>Kácení stromů s odřezáním kmene aodvětvením vč. odklizení na hromady do 50 m nebo naložení listnatých, průměru kmene 100 – 300 mm</t>
  </si>
  <si>
    <t>112 10-1102</t>
  </si>
  <si>
    <t>Kácení stromů s odřezáním kmene aodvětvením vč. odklizení na hromady do 50 m nebo naložení listnatých, průměru kmene 300 – 500 mm</t>
  </si>
  <si>
    <t>112 10-1103</t>
  </si>
  <si>
    <t>Kácení stromů s odřezáním kmene aodvětvením vč. odklizení na hromady do 50 m nebo naložení listnatých, průměru kmene 500 – 700 mm</t>
  </si>
  <si>
    <t>112 10-1123</t>
  </si>
  <si>
    <t>Kácení stromů s odřezáním kmene aodvětvením vč. odklizení na hromady do 50 m nebo naložení jehličnatých, průměru kmene 500 – 700 mm</t>
  </si>
  <si>
    <t>112 20-1101</t>
  </si>
  <si>
    <t>Odstranění pařezů vykopáním, vytrháním nebo odstřelem, s odstraněním kořenů vč. odklizení na hromady do 50 m nebo naložení průměru 100 – 300 mm</t>
  </si>
  <si>
    <t>112 20-1102</t>
  </si>
  <si>
    <t>Odstranění pařezů vykopáním, vytrháním nebo odstřelem, s odstraněním kořenů vč. odklizení na hromady do 50 m nebo naložení průměru 300 - 500 mm</t>
  </si>
  <si>
    <t>112 20-1103</t>
  </si>
  <si>
    <t>Odstranění pařezů vykopáním, vytrháním nebo odstřelem, s odstraněním kořenů vč. odklizení na hromady do 50 m nebo naložení průměru 500 – 700 mm</t>
  </si>
  <si>
    <t>174 20-1201</t>
  </si>
  <si>
    <t>Zásyp jam po pařezech do 30 cm</t>
  </si>
  <si>
    <t>174 20-1202</t>
  </si>
  <si>
    <t>Zásyp jam po pařezech do 50 cm</t>
  </si>
  <si>
    <t>174 20-1203</t>
  </si>
  <si>
    <t>Zásyp jam po pařezech do 70 cm</t>
  </si>
  <si>
    <t>162 70-1105</t>
  </si>
  <si>
    <t>Vodorovné přemístění chybějící zeminy do10 km se složením – zásyp pařezu</t>
  </si>
  <si>
    <t>167 10-1101</t>
  </si>
  <si>
    <t>Nakládání zeminy – pro zásyp pařezu</t>
  </si>
  <si>
    <t>R0307</t>
  </si>
  <si>
    <t>Dodávka zeminy – ornice – pro zásyp pařezu</t>
  </si>
  <si>
    <t>162 30-1401</t>
  </si>
  <si>
    <t>Přemístění větví list. stromů do 30 cm na vzdálenost do 5 km</t>
  </si>
  <si>
    <t>162 30-1402</t>
  </si>
  <si>
    <t>Přemístění větví list stromů do 50 cm na vzdálenost do 5 km</t>
  </si>
  <si>
    <t>162 30-1403</t>
  </si>
  <si>
    <t>Přemístění větví list. stromů do 70 cm na vzdálenost do 5 km</t>
  </si>
  <si>
    <t>162 30-1407</t>
  </si>
  <si>
    <t>Přemístění větví jehl. stromů do 70 cm na vzdálenost do 5 km</t>
  </si>
  <si>
    <t>162 30-1411</t>
  </si>
  <si>
    <t>Přemístění kmenů list. stromů do 30 cm na vzdálenost do 5 km</t>
  </si>
  <si>
    <t>162 30-1412</t>
  </si>
  <si>
    <t>Přemístění kmenů list. stromů do 50 cm na vzdálenost do 5 km</t>
  </si>
  <si>
    <t>162 30-1413</t>
  </si>
  <si>
    <t>Přemístění kmenů list. stromů do 70 cm na vzdálenost do 5 km</t>
  </si>
  <si>
    <t>162 30-1417</t>
  </si>
  <si>
    <t>Přemístění kmenů jehl.stromů do 70 cm na vzdálenost do 5 km</t>
  </si>
  <si>
    <t>162 30-1421</t>
  </si>
  <si>
    <t>Přemístění pařezů do 30 cm do 5 km</t>
  </si>
  <si>
    <t>162 30-1422</t>
  </si>
  <si>
    <t>Přemístění pařezů do 50 cm do 5 km</t>
  </si>
  <si>
    <t>162 30-1423</t>
  </si>
  <si>
    <t>Přemístění pařezů do 70 cm do 5 km</t>
  </si>
  <si>
    <t>111 25-1111</t>
  </si>
  <si>
    <t>Drcení ořezaných větví průměru do 10 cm strojně s odvozem drtě do 20 km</t>
  </si>
  <si>
    <t>998 23-1311</t>
  </si>
  <si>
    <t>Přesun hmot na staveništi</t>
  </si>
  <si>
    <t>KAPITOLA IV. 4. - Př</t>
  </si>
  <si>
    <t>Příprava území - ČSN 83 9011</t>
  </si>
  <si>
    <t>KAPITOLA IV.4.3. - O</t>
  </si>
  <si>
    <t>Odstranění odpadů, likvidace plevelů</t>
  </si>
  <si>
    <t>181 11-4711</t>
  </si>
  <si>
    <t>Odstranění kamenů a odpadů sběrem včetně naložení na dopravní prostředek 1 m3 kamenů a odpadů / 500 m2 plochy</t>
  </si>
  <si>
    <t>162 70-1105.1</t>
  </si>
  <si>
    <t>Přemístění odpadů do 10 km</t>
  </si>
  <si>
    <t>R0401</t>
  </si>
  <si>
    <t>Poplatek za skládkování odpadů</t>
  </si>
  <si>
    <t>184 80-2111</t>
  </si>
  <si>
    <t>Chemické odplevelení půdy před založením postřikem na široko v rovině do 1 : 5</t>
  </si>
  <si>
    <t>R0402</t>
  </si>
  <si>
    <t>Herbicid</t>
  </si>
  <si>
    <t>KAPITOLA IV.5. -  Hu</t>
  </si>
  <si>
    <t>Humusování  ČSN 83 9011</t>
  </si>
  <si>
    <t>131 20-3011</t>
  </si>
  <si>
    <t>Hloubení zapažených i nezapažených jam ručním nebo pneumatickým nářadím s naložením na dopravní prostředek</t>
  </si>
  <si>
    <t>Zásyp vyhloubených jam sypaninou = ornicí</t>
  </si>
  <si>
    <t>R0501</t>
  </si>
  <si>
    <t>Dodávka ornice vč. Naložení a dopravy</t>
  </si>
  <si>
    <t>R0502</t>
  </si>
  <si>
    <t>Vodorovné přemístění výkopku na skládku dle výběru zhotovitele</t>
  </si>
  <si>
    <t>181 30-1101</t>
  </si>
  <si>
    <t>Rozprostření zeminy tl. do 10 cm svah do 1 : 5</t>
  </si>
  <si>
    <t>181 30-1103</t>
  </si>
  <si>
    <t>Rozprostření zeminy tl. do 20 cm svah do 1 : 5</t>
  </si>
  <si>
    <t>181 30-1107</t>
  </si>
  <si>
    <t>Rozprostření zeminy tl. do 50 cm svah do 1 : 5</t>
  </si>
  <si>
    <t>162 70-1105.2</t>
  </si>
  <si>
    <t>Přemístění zeminy se složením do 10 km</t>
  </si>
  <si>
    <t>104,1+14,8+89,5</t>
  </si>
  <si>
    <t>R0503</t>
  </si>
  <si>
    <t>Dodávka kvalitní zeminy – ornice včetně naložení a dopravy</t>
  </si>
  <si>
    <t>KAPITOLA IV. 6. - Po</t>
  </si>
  <si>
    <t>Postup při založení výsadeb</t>
  </si>
  <si>
    <t>KAPITOLA IV. 6. 1. O</t>
  </si>
  <si>
    <t>Obdělání půdy ČSN 83 9011</t>
  </si>
  <si>
    <t>181 11-4711.1</t>
  </si>
  <si>
    <t>Odstranění kamenů a odpadů sběrem včetně naložení na dopravní prostředek 1 m3 kamenů a odpadů / 1000 m2 plochy</t>
  </si>
  <si>
    <t>162 70-1105.3</t>
  </si>
  <si>
    <t>Přemístění kamenů a odpadů se složením do 10 km</t>
  </si>
  <si>
    <t>R0601</t>
  </si>
  <si>
    <t>Poplatky za skládkování 1m3 = 0,8 t</t>
  </si>
  <si>
    <t>183 40-3111</t>
  </si>
  <si>
    <t>Obdělání půdy nakopáním</t>
  </si>
  <si>
    <t>183 40-3113</t>
  </si>
  <si>
    <t>Obdělání půdy frézováním</t>
  </si>
  <si>
    <t>183 40-3131</t>
  </si>
  <si>
    <t>Obdělání půdy rytím</t>
  </si>
  <si>
    <t>183 40-3151</t>
  </si>
  <si>
    <t>Obdělání půdy smykováním</t>
  </si>
  <si>
    <t>183 40-3152</t>
  </si>
  <si>
    <t>Obdělání půdy vláčením</t>
  </si>
  <si>
    <t>183 40-3153</t>
  </si>
  <si>
    <t>Obdělání půdy hrabáním</t>
  </si>
  <si>
    <t>184 80-2111.1</t>
  </si>
  <si>
    <t>R0602</t>
  </si>
  <si>
    <t>Hebicid - 0,1 lit / 200 m2</t>
  </si>
  <si>
    <t>KAPITOLA IV. 6. 2 -</t>
  </si>
  <si>
    <t>Výsadby stromů ČSN 83 9021</t>
  </si>
  <si>
    <t>R0603</t>
  </si>
  <si>
    <t>Vytýčení výsadeb</t>
  </si>
  <si>
    <t>183 10-1221</t>
  </si>
  <si>
    <t>Hloubení jam pro stromy obj. 0,4 - 1 m3 s výměnou půdy 50 % s naložením zbylého výkopku a odvozu do 20 km</t>
  </si>
  <si>
    <t>184 10-2115</t>
  </si>
  <si>
    <t>Výsadba stromů s balem do 60 cm</t>
  </si>
  <si>
    <t>184 21-5133</t>
  </si>
  <si>
    <t>Ukotvení dřevin 3 kůly délky 2 – 3 m</t>
  </si>
  <si>
    <t>R0604</t>
  </si>
  <si>
    <t>Dodávka kůlů 300 cm 4x3</t>
  </si>
  <si>
    <t>R0605</t>
  </si>
  <si>
    <t>Dodávka příček</t>
  </si>
  <si>
    <t>R0606</t>
  </si>
  <si>
    <t>Dodávka úvazků 13x3</t>
  </si>
  <si>
    <t>R0607</t>
  </si>
  <si>
    <t>Dodávka substrátu na výměnu v jamách</t>
  </si>
  <si>
    <t>184 50-1111</t>
  </si>
  <si>
    <t>Zhotovení obalu kmene z juty v jedné vrstvě</t>
  </si>
  <si>
    <t>R0608</t>
  </si>
  <si>
    <t>Dodávka juty - pás š. 20 cm, 5 m / 1 strom</t>
  </si>
  <si>
    <t>184 91-1151</t>
  </si>
  <si>
    <t>Mulčování misek vysázených dřevin drceným kamenivem nebo kačírkem tl. do 50mm</t>
  </si>
  <si>
    <t>R0609</t>
  </si>
  <si>
    <t>Dodávka drceného kameniva vč. dopravy</t>
  </si>
  <si>
    <t>DRR01</t>
  </si>
  <si>
    <t>DODÁVKA ROSTLIN VČETNĚ DOPRAVY - Platanus acerifolia Tremonia 16-18</t>
  </si>
  <si>
    <t>DRR02</t>
  </si>
  <si>
    <t>DODÁVKA ROSTLIN VČETNĚ DOPRAVY - Platanus acerifolis vícekmen 300-350</t>
  </si>
  <si>
    <t>DRR03</t>
  </si>
  <si>
    <t>DODÁVKA ROSTLIN VČETNĚ DOPRAVY - Acer campestre elegant 16-18</t>
  </si>
  <si>
    <t>KAPITOLA IV.6. 3. -</t>
  </si>
  <si>
    <t>Výsadby keřů a květin ČSN 83 9021</t>
  </si>
  <si>
    <t>R0610</t>
  </si>
  <si>
    <t>183 20-5111</t>
  </si>
  <si>
    <t>Založení záhonu pro výsadby v hornině 1,2</t>
  </si>
  <si>
    <t>183 10-1211</t>
  </si>
  <si>
    <t>Hloubení jamek pro keře a květiny s balem do 10 cm, obj do 0,01m3, s výměnou půdy 50%</t>
  </si>
  <si>
    <t>183 10-1213</t>
  </si>
  <si>
    <t>Hloubení jamek pro keře a květiny s balem do 20 cm a pro keře bez balu,,obj do 0,05 m3, s výměnou půdy 50%</t>
  </si>
  <si>
    <t>183 10-1214</t>
  </si>
  <si>
    <t>Hloubení jam pro keře s balem do 30 cm obj. do0,125 m3, s výměnou půdy 50%</t>
  </si>
  <si>
    <t>183 21-1313</t>
  </si>
  <si>
    <t>Výsadba květin do připravené půdy se zalitím - cibulí nebo hlíz</t>
  </si>
  <si>
    <t>183 21-1322</t>
  </si>
  <si>
    <t>Výsadba květin do připravené půdy se zalitím - květin hrnkovaných o pr. květináče 80-120 mm</t>
  </si>
  <si>
    <t>184 10-2111</t>
  </si>
  <si>
    <t>Výsadba rostlin s balem do 20 cm</t>
  </si>
  <si>
    <t>184 10-2112</t>
  </si>
  <si>
    <t>Výsadba rostlin s balem do 30 cm</t>
  </si>
  <si>
    <t>R0611</t>
  </si>
  <si>
    <t>Dodávka substrátu na výměnu v jamách 50% vč. Dopravy</t>
  </si>
  <si>
    <t>184 91-1151.1</t>
  </si>
  <si>
    <t>Mulčování vysázených rostlin kačírkem nebo drceným kamenivem tl. 50 mm</t>
  </si>
  <si>
    <t>R0612</t>
  </si>
  <si>
    <t>R0613</t>
  </si>
  <si>
    <t>DODÁVKA ROSTLIN VČETNĚ DOPRAVY - Buxus sempervirens 25-30</t>
  </si>
  <si>
    <t>R0614</t>
  </si>
  <si>
    <t>DODÁVKA ROSTLIN VČETNĚ DOPRAVY - Rosa The Fairy 25-30</t>
  </si>
  <si>
    <t>R0615</t>
  </si>
  <si>
    <t>DODÁVKA ROSTLIN VČETNĚ DOPRAVY - Picea abies Nidiformis 40-60</t>
  </si>
  <si>
    <t>R0616</t>
  </si>
  <si>
    <t>DODÁVKA ROSTLIN VČETNĚ DOPRAVY - Tacus baccata fastigiata Robusta 100-120</t>
  </si>
  <si>
    <t>R0617</t>
  </si>
  <si>
    <t>DODÁVKA ROSTLIN VČETNĚ DOPRAVY - Tsuga canadensis Jeddeloh 40-60</t>
  </si>
  <si>
    <t>R0618</t>
  </si>
  <si>
    <t>DODÁVKA ROSTLIN VČETNĚ DOPRAVY - Matteuccia struthiopteris</t>
  </si>
  <si>
    <t>R0619</t>
  </si>
  <si>
    <t>DODÁVKA ROSTLIN VČETNĚ DOPRAVY - Pachysandra terminalis</t>
  </si>
  <si>
    <t>R0620</t>
  </si>
  <si>
    <t>DODÁVKA ROSTLIN VČETNĚ DOPRAVY - Aster dumosus v kultivarech</t>
  </si>
  <si>
    <t>R0621</t>
  </si>
  <si>
    <t>DODÁVKA ROSTLIN VČETNĚ DOPRAVY - Coreopsis grandiflora</t>
  </si>
  <si>
    <t>R0622</t>
  </si>
  <si>
    <t>DODÁVKA ROSTLIN VČETNĚ DOPRAVY - Lavandula angustifolia</t>
  </si>
  <si>
    <t>R0623</t>
  </si>
  <si>
    <t>DODÁVKA ROSTLIN VČETNĚ DOPRAVY - Liatris spicata</t>
  </si>
  <si>
    <t>R0624</t>
  </si>
  <si>
    <t>DODÁVKA ROSTLIN VČETNĚ DOPRAVY - Phlox subulata v kultivarech</t>
  </si>
  <si>
    <t>R0625</t>
  </si>
  <si>
    <t>DODÁVKA ROSTLIN VČETNĚ DOPRAVY - Echinacea purpurea</t>
  </si>
  <si>
    <t>R0626</t>
  </si>
  <si>
    <t>DODÁVKA ROSTLIN VČETNĚ DOPRAVY - Rudbeckia fulgida</t>
  </si>
  <si>
    <t>R0627</t>
  </si>
  <si>
    <t>DODÁVKA ROSTLIN VČETNĚ DOPRAVY - Salvia officinalis</t>
  </si>
  <si>
    <t>R0628</t>
  </si>
  <si>
    <t>DODÁVKA ROSTLIN VČETNĚ DOPRAVY - Thymus praecox</t>
  </si>
  <si>
    <t>R0629</t>
  </si>
  <si>
    <t>DODÁVKA ROSTLIN VČETNĚ DOPRAVY - Veronica spicata</t>
  </si>
  <si>
    <t>R0630</t>
  </si>
  <si>
    <t>DODÁVKA ROSTLIN VČETNĚ DOPRAVY - Miscanthus Gracillimus</t>
  </si>
  <si>
    <t>R0631</t>
  </si>
  <si>
    <t>DODÁVKA ROSTLIN VČETNĚ DOPRAVY - Calamagrostis acutiflora Karl Foerster</t>
  </si>
  <si>
    <t>R0632</t>
  </si>
  <si>
    <t>DODÁVKA ROSTLIN VČETNĚ DOPRAVY - Imperata cylindrica Red Baron</t>
  </si>
  <si>
    <t>R0633</t>
  </si>
  <si>
    <t>DODÁVKA ROSTLIN VČETNĚ DOPRAVY - Acaena microphylla Kupferteppich</t>
  </si>
  <si>
    <t>R0634</t>
  </si>
  <si>
    <t>DODÁVKA ROSTLIN VČETNĚ DOPRAVY - Cibuloviny – narcisy, modřence, krokusy, česnek</t>
  </si>
  <si>
    <t>KAPITOLA IV. 6. 4. Z</t>
  </si>
  <si>
    <t>Založení trávníků ČSN 83 9031</t>
  </si>
  <si>
    <t>183 40-3113.1</t>
  </si>
  <si>
    <t>Obdělání půdy frézováním 2x1041</t>
  </si>
  <si>
    <t>183 40-3151.1</t>
  </si>
  <si>
    <t>Obdělání půdy smykováním 2x</t>
  </si>
  <si>
    <t>183 40-3152.1</t>
  </si>
  <si>
    <t>Obdělání půdy vláčením 2x</t>
  </si>
  <si>
    <t>183 40-3153.1</t>
  </si>
  <si>
    <t>Obdělání půdy hrabáním 3x1041</t>
  </si>
  <si>
    <t>185 80-2113</t>
  </si>
  <si>
    <t>Hnojení půdy před založením trávníku granulátem na široko</t>
  </si>
  <si>
    <t>R0635</t>
  </si>
  <si>
    <t>Dodávka hnojiva 0,00005 t / 1 m2</t>
  </si>
  <si>
    <t>181 41-1131</t>
  </si>
  <si>
    <t>Založení trávníku parkového výsevem</t>
  </si>
  <si>
    <t>R0636</t>
  </si>
  <si>
    <t>Dodávka travního osiva 30 gramů / 1 m2</t>
  </si>
  <si>
    <t>KAPITOLA V. Údržba z</t>
  </si>
  <si>
    <t>Údržba založených výsadeb a trávníků během záruční doby  ČSN 83 9051</t>
  </si>
  <si>
    <t>KAPITOLA V. 1. Údržb</t>
  </si>
  <si>
    <t>Údržba trávníku během záruční doby</t>
  </si>
  <si>
    <t>111 15-1121</t>
  </si>
  <si>
    <t>Pokosení trávníku parkového 5x1041</t>
  </si>
  <si>
    <t>185 80-2113.1</t>
  </si>
  <si>
    <t>Hnojení trávníku granulátem</t>
  </si>
  <si>
    <t>R0637</t>
  </si>
  <si>
    <t>184 80-2611</t>
  </si>
  <si>
    <t>Chemické odplevelení trávníku postřikem</t>
  </si>
  <si>
    <t>R0638</t>
  </si>
  <si>
    <t>Dodávka selektivního herbicidu 0,1lit/200m2</t>
  </si>
  <si>
    <t>KAPITOLA V. 2. Údržb</t>
  </si>
  <si>
    <t>Údržba výsadeb stromů, keřů a trvalek během záruční doby</t>
  </si>
  <si>
    <t>185 80-4311.1</t>
  </si>
  <si>
    <t>Zalití rostlin 10 x - stromy 50 lit. / 1 ks, keře , trvalky 3lit./ 1 ks</t>
  </si>
  <si>
    <t>185 85-1121.1</t>
  </si>
  <si>
    <t>Dovoz vody pro zálivku</t>
  </si>
  <si>
    <t>185 80-4214</t>
  </si>
  <si>
    <t>Vypletí dřevin ve skupinách 20x214</t>
  </si>
  <si>
    <t>R0639</t>
  </si>
  <si>
    <t>Kontrola zdravotního stavu výsadeb,výskytu škůdců a chorob, postřik proti chorobám a škůdcům,odstraňování poškozených větví a výmladků, kontrola ůvazků, sběr smetí a odpadků z výsadebvyvazování popínavých dřevin, zřízenízaváděcích opor pro popínavé dřevinypodél zdí, 500 m2 výsadeb = 1 hod. - 5 x</t>
  </si>
  <si>
    <t>184 80-3111</t>
  </si>
  <si>
    <t>Řez živých plotů výšky do 80 cm a šířky do 80 cm</t>
  </si>
  <si>
    <t>184 80-2611.1</t>
  </si>
  <si>
    <t>Řez stromů výchovný průklestem, alejové stromy pr. koruny do 2 m</t>
  </si>
  <si>
    <t>184 80-6186</t>
  </si>
  <si>
    <t>Řez růží</t>
  </si>
  <si>
    <t>185 80-4252</t>
  </si>
  <si>
    <t>Odstranění odkvetlých a odumřelých částí květin a travin</t>
  </si>
  <si>
    <t>998 23-1311R01</t>
  </si>
  <si>
    <t>SO12 - Mobiliář</t>
  </si>
  <si>
    <t>D1 - M-Mobiliář</t>
  </si>
  <si>
    <t>M-Mobiliář</t>
  </si>
  <si>
    <t>M120100R</t>
  </si>
  <si>
    <t>Parková lavička - dodávka</t>
  </si>
  <si>
    <t>Poznámka k souboru cen:
Parková lavička, délka 1,8m, sedák i opěradlo z tropického dřeva - dodávka</t>
  </si>
  <si>
    <t>M120101R</t>
  </si>
  <si>
    <t>Parková lavička - spodní stavba</t>
  </si>
  <si>
    <t>Poznámka k souboru cen:
Parková lavička, délka 1,8m, sedák i opěradlo z tropického dřeva - spodní stavba</t>
  </si>
  <si>
    <t>M120102R</t>
  </si>
  <si>
    <t>Parková lavička - montáž</t>
  </si>
  <si>
    <t>Poznámka k souboru cen:
Parková lavička, délka 1,8m, sedák i opěradlo z tropického dřeva - montáž</t>
  </si>
  <si>
    <t>M120103R</t>
  </si>
  <si>
    <t>Poznámka k souboru cen:
Parková lavička, sedák z masivních desek a lamel, tropické dřevo bez povrchové úpravy, ocelové nohy, délka 2,995m - dodávka</t>
  </si>
  <si>
    <t>M120104R</t>
  </si>
  <si>
    <t>Poznámka k souboru cen:
Parková lavička, sedák z masivních desek a lamel, tropické dřevo bez povrchové úpravy, ocelové nohy, délka 2,995m - spodní stavba</t>
  </si>
  <si>
    <t>M120105R</t>
  </si>
  <si>
    <t>Poznámka k souboru cen:
Parková lavička, sedák z masivních desek a lamel, tropické dřevo bez povrchové úpravy, ocelové nohy, délka 2,995m - montáž</t>
  </si>
  <si>
    <t>M120106R</t>
  </si>
  <si>
    <t>Poznámka k souboru cen:
Parková lavička, sedák z masivních desek a lamel, tropické dřevo bez povrchové úpravy, ocelové nohy, délka 0,595m - dodávka</t>
  </si>
  <si>
    <t>M120107R</t>
  </si>
  <si>
    <t>Poznámka k souboru cen:
Parková lavička, sedák z masivních desek a lamel, tropické dřevo bez povrchové úpravy, ocelové nohy, délka 0,595m - spodní stavba</t>
  </si>
  <si>
    <t>M120108R</t>
  </si>
  <si>
    <t>Poznámka k souboru cen:
Parková lavička, sedák z masivních desek a lamel, tropické dřevo bez povrchové úpravy, ocelové nohy, délka 0,595m - montáž</t>
  </si>
  <si>
    <t>M120109R</t>
  </si>
  <si>
    <t>Zvýšený venkovní stůl a stoličky - dodávka</t>
  </si>
  <si>
    <t>Poznámka k souboru cen:
Zvýšený venkovní stůl a stoličky, ocelová konstrukce, deska a sedák z HPL, nerezové prvky - dodávka</t>
  </si>
  <si>
    <t>M120110R</t>
  </si>
  <si>
    <t>Zvýšený venkovní stůl a stoličky - spodní stavba</t>
  </si>
  <si>
    <t>Poznámka k souboru cen:
Zvýšený venkovní stůl a stoličky, ocelová konstrukce, deska a sedák z HPL, nerezové prvky - spodní stavba</t>
  </si>
  <si>
    <t>M120111R</t>
  </si>
  <si>
    <t>Zvýšený venkovní stůl a stoličky - montáž</t>
  </si>
  <si>
    <t>Poznámka k souboru cen:
Zvýšený venkovní stůl a stoličky, ocelová konstrukce, deska a sedák z HPL, nerezové prvky - montáž</t>
  </si>
  <si>
    <t>M120112R</t>
  </si>
  <si>
    <t>Přístřešek na kola - dodávka</t>
  </si>
  <si>
    <t>Poznámka k souboru cen:
3,9 x 2,5m, střecha a boční stěny kalené bezpečnostní sklo, ocelová konstrukce opatřená ochrannou vrstvou zinku a práškovým vypalovacím lakem - dodávka</t>
  </si>
  <si>
    <t>M120113R</t>
  </si>
  <si>
    <t>Přístřešek na kola - spodní stavba</t>
  </si>
  <si>
    <t>Poznámka k souboru cen:
3,9 x 2,5m, střecha a boční stěny kalené bezpečnostní sklo, ocelová konstrukce opatřená ochrannou vrstvou zinku a práškovým vypalovacím lakem - spodní stavba</t>
  </si>
  <si>
    <t>M120114R</t>
  </si>
  <si>
    <t>Přístřešek na kola - montáž</t>
  </si>
  <si>
    <t>Poznámka k souboru cen:
3,9 x 2,5m, střecha a boční stěny kalené bezpečnostní sklo, ocelová konstrukce opatřená ochrannou vrstvou zinku a práškovým vypalovacím lakem - montáž</t>
  </si>
  <si>
    <t>M120115R</t>
  </si>
  <si>
    <t>Stojan na kola k přístřešku na kola - dodávka</t>
  </si>
  <si>
    <t>Poznámka k souboru cen:
Stojan na kola k přístřešku na kola, ocelová konstrukce, gumový opěrník - dodávka</t>
  </si>
  <si>
    <t>M120116R</t>
  </si>
  <si>
    <t>Stojan na kola k přístřešku na kola - spodní stavba</t>
  </si>
  <si>
    <t>Poznámka k souboru cen:
Stojan na kola k přístřešku na kola, ocelová konstrukce, gumový opěrník - spodní stavba</t>
  </si>
  <si>
    <t>M120117R</t>
  </si>
  <si>
    <t>Stojan na kola k přístřešku na kola - montáž</t>
  </si>
  <si>
    <t>Poznámka k souboru cen:
Stojan na kola k přístřešku na kola, ocelová konstrukce, gumový opěrník - montáž</t>
  </si>
  <si>
    <t>M120118R</t>
  </si>
  <si>
    <t>Stojan na kola - dodávka</t>
  </si>
  <si>
    <t>Poznámka k souboru cen:
Stojan na kola, ocelová konstrukce, gumový opěrník - dodávka</t>
  </si>
  <si>
    <t>M120119R</t>
  </si>
  <si>
    <t>Stojan na kola - spodní stavba</t>
  </si>
  <si>
    <t>Poznámka k souboru cen:
Stojan na kola, ocelová konstrukce, gumový opěrník - spodní stavba</t>
  </si>
  <si>
    <t>M120120R</t>
  </si>
  <si>
    <t>Stojan na kola - montáž</t>
  </si>
  <si>
    <t>Poznámka k souboru cen:
Stojan na kola, ocelová konstrukce, gumový opěrník - montáž</t>
  </si>
  <si>
    <t>M120121R</t>
  </si>
  <si>
    <t>Odpadkový koš - dodávka</t>
  </si>
  <si>
    <t>Poznámka k souboru cen:
Odpadkový koš, 32l, ocelové tělo, s víkem vhazovacího otvoru, zhášeč cigaret s popelníkem - dodávka</t>
  </si>
  <si>
    <t>M120122R</t>
  </si>
  <si>
    <t>Odpadkový koš - spodní stavba</t>
  </si>
  <si>
    <t>Poznámka k souboru cen:
Odpadkový koš, 32l, ocelové tělo, s víkem vhazovacího otvoru, zhášeč cigaret s popelníkem - spodní stavba</t>
  </si>
  <si>
    <t>M120123R</t>
  </si>
  <si>
    <t>Odpadkový koš - montáž</t>
  </si>
  <si>
    <t>Poznámka k souboru cen:
Odpadkový koš, 32l, ocelové tělo, s víkem vhazovacího otvoru, zhášeč cigaret s popelníkem - montáž</t>
  </si>
  <si>
    <t>M120124R</t>
  </si>
  <si>
    <t>Mříže ke stromům - dodávka</t>
  </si>
  <si>
    <t>Poznámka k souboru cen:
Mříže ke stromům, čtvercový půdorys roštu, strana 1600mm, mříž se šesti pruty kolem kmene stromu - dodávka</t>
  </si>
  <si>
    <t>M120125R</t>
  </si>
  <si>
    <t>Mříže ke stromům - spodní stavba</t>
  </si>
  <si>
    <t>Poznámka k souboru cen:
Mříže ke stromům, čtvercový půdorys roštu, strana 1600mm, mříž se šesti pruty kolem kmene stromu - spodní stavba</t>
  </si>
  <si>
    <t>M120126R</t>
  </si>
  <si>
    <t>Mříže ke stromům - montáž</t>
  </si>
  <si>
    <t>Poznámka k souboru cen:
Mříže ke stromům, čtvercový půdorys roštu, strana 1600mm, mříž se šesti pruty kolem kmene stromu - montáž</t>
  </si>
  <si>
    <t>M120127R</t>
  </si>
  <si>
    <t>Poznámka k souboru cen:
Mříže ke stromům, kruhový půdorys roštu, strana 1600mm, mříž se šesti pruty kolem kmene stromu - dodávka</t>
  </si>
  <si>
    <t>M120128R</t>
  </si>
  <si>
    <t>Poznámka k souboru cen:
Mříže ke stromům, kruhový půdorys roštu, strana 1600mm, mříž se šesti pruty kolem kmene stromu - spodní stavba</t>
  </si>
  <si>
    <t>M120129R</t>
  </si>
  <si>
    <t>Poznámka k souboru cen:
Mříže ke stromům, kruhový půdorys roštu, strana 1600mm, mříž se šesti pruty kolem kmene stromu - montáž</t>
  </si>
  <si>
    <t>M120130R</t>
  </si>
  <si>
    <t>Informační nosič - dodávka</t>
  </si>
  <si>
    <t>Poznámka k souboru cen:
Informační nosič, T8 zářivkové osvětlení, samostatný CL na centrální noze, oboustranná reklamní vitrína umístěná svisle - dodávka</t>
  </si>
  <si>
    <t>M120131R</t>
  </si>
  <si>
    <t>Informační nosič - spodní stavba</t>
  </si>
  <si>
    <t>Poznámka k souboru cen:
Informační nosič, T8 zářivkové osvětlení, samostatný CL na centrální noze, oboustranná reklamní vitrína umístěná svisle - spodní stavba</t>
  </si>
  <si>
    <t>M120132R</t>
  </si>
  <si>
    <t>Informační nosič - montáž</t>
  </si>
  <si>
    <t>Poznámka k souboru cen:
Informační nosič, T8 zářivkové osvětlení, samostatný CL na centrální noze, oboustranná reklamní vitrína umístěná svisle - montáž</t>
  </si>
  <si>
    <t>M120133R</t>
  </si>
  <si>
    <t>Zahrazovací sloupek - dodávka</t>
  </si>
  <si>
    <t>Poznámka k souboru cen:
Zahrazovací sloupek, výška nad dlažbou 100cm, včetně předřadníku, osvětlený - dodávka</t>
  </si>
  <si>
    <t>M120134R</t>
  </si>
  <si>
    <t>Zahrazovací sloupek - spodní stavba</t>
  </si>
  <si>
    <t>Poznámka k souboru cen:
Zahrazovací sloupek, výška nad dlažbou 100cm, osvětlený - spodní stavba</t>
  </si>
  <si>
    <t>M120135R</t>
  </si>
  <si>
    <t>Zahrazovací sloupek - montáž</t>
  </si>
  <si>
    <t>Poznámka k souboru cen:
Zahrazovací sloupek, výška nad dlažbou 100cm, osvětlený - montáž</t>
  </si>
  <si>
    <t>M120136R</t>
  </si>
  <si>
    <t>Poznámka k souboru cen:
Parková lavička s opěradlem, sedák i opěradlo z masivních desek a lamel, tropické dřevo bez povrchové úpravy, ocelové nohy, délka 2,995m - dodávka</t>
  </si>
  <si>
    <t>M120137R</t>
  </si>
  <si>
    <t>Poznámka k souboru cen:
Parková lavička s opěradlem, sedák i opěradlo z masivních desek a lamel, tropické dřevo bez povrchové úpravy, ocelové nohy, délka 2,995m - spodní stavba</t>
  </si>
  <si>
    <t>M120138R</t>
  </si>
  <si>
    <t>Poznámka k souboru cen:
Parková lavička s opěradlem, sedák i opěradlo z masivních desek a lamel, tropické dřevo bez povrchové úpravy, ocelové nohy, délka 2,995m - montáž</t>
  </si>
  <si>
    <t>VRN - VRN a ON</t>
  </si>
  <si>
    <t>VN - Vedlejší náklady</t>
  </si>
  <si>
    <t>ON - Ostatní náklady</t>
  </si>
  <si>
    <t>VN</t>
  </si>
  <si>
    <t>Vedlejší náklady</t>
  </si>
  <si>
    <t>005111020R</t>
  </si>
  <si>
    <t>Vytyčení stavby</t>
  </si>
  <si>
    <t>Soubor</t>
  </si>
  <si>
    <t>Poznámka k položce:
Geodetické zaměření rohů stavby, stabilizace bodů a sestavení laviček.; Vyhotovení protokolu o vytyčení stavby se seznamem souřadnic vytyčených bodů a jejich polohopisnými (S-JTSK) a výškopisnými (Bpv) hodnotami.</t>
  </si>
  <si>
    <t>005111021R</t>
  </si>
  <si>
    <t>Vytyčení inženýrských sítí</t>
  </si>
  <si>
    <t>Poznámka k položce:
Zaměření a vytýčení stávajících inženýrských sítí v místě stavby z hlediska jejich ochrany při provádění stavby.</t>
  </si>
  <si>
    <t>005121010R</t>
  </si>
  <si>
    <t>Vybudování zařízení staveniště</t>
  </si>
  <si>
    <t>Poznámka k položce:
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</si>
  <si>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</si>
  <si>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>Provoz zařízení staveniště</t>
  </si>
  <si>
    <t>Poznámka k položce:
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</si>
  <si>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</si>
  <si>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</si>
  <si>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</si>
  <si>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005122020R</t>
  </si>
  <si>
    <t>Silniční, železniční či kolejový provoz</t>
  </si>
  <si>
    <t>Poznámka k položce:
Náklady na ztížené provádění stavebních prací v důsledku nepřerušeného dopravního provozu na staveništi nebo v jeho bezprostředním okolí.</t>
  </si>
  <si>
    <t>ON</t>
  </si>
  <si>
    <t>Ostatní náklady</t>
  </si>
  <si>
    <t>004111010R</t>
  </si>
  <si>
    <t>Poznámka k položce:
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</si>
  <si>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>005211010R</t>
  </si>
  <si>
    <t>Předání a převzetí staveniště</t>
  </si>
  <si>
    <t>Poznámka k položce:
Náklady spojené s účastí zhotovitele na předání a převzetí staveniště.</t>
  </si>
  <si>
    <t>005211030R</t>
  </si>
  <si>
    <t>Dočasná dopravní opatření</t>
  </si>
  <si>
    <t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</si>
  <si>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005211040R</t>
  </si>
  <si>
    <t>Užívání veřejných ploch a prostranství</t>
  </si>
  <si>
    <t>Poznámka k položce:
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</si>
  <si>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005211080R</t>
  </si>
  <si>
    <t>Bezpečnostní a hygienická opatření na staveništi</t>
  </si>
  <si>
    <t>Poznámka k položce:
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</si>
  <si>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005231010R</t>
  </si>
  <si>
    <t>Revize</t>
  </si>
  <si>
    <t>Poznámka k položce:
náklady spojené s provedením všech technickými normami předepsaných zkoušek a revizí stavebních konstrukcí nebo stavebních prací.</t>
  </si>
  <si>
    <t>005231020R</t>
  </si>
  <si>
    <t>Individuální a komplexní vyzkoušení</t>
  </si>
  <si>
    <t>Poznámka k položce:
Náklady na individuální zkoušky dodaných a smontovaných technologických zařízení včetně komplexního vyzkoušení.</t>
  </si>
  <si>
    <t>005231030R</t>
  </si>
  <si>
    <t>Zkušební provoz</t>
  </si>
  <si>
    <t>Poznámka k položce:
Náklady zhotovitele na účast na zkušebním provozu včetně všech rizik vyplývajících z nutnosti zásahu či úprav zkoušeného zařízení.</t>
  </si>
  <si>
    <t>005231040R</t>
  </si>
  <si>
    <t>Provozní řády</t>
  </si>
  <si>
    <t>Poznámka k položce:
Náklady zhotovitele na vypracování provozních řádů pro zkušební či trvalý provoz včetně nákladů na předání všech návodů k obsluze a údržbě pro technologická zařízení a včetně zaškolení obsluhy objednatele.</t>
  </si>
  <si>
    <t>005241010R</t>
  </si>
  <si>
    <t>Poznámka k položce:
Náklady na vyhotovení dokumentace skutečného provedení stavby a její předání objednateli v požadované formě a požadovaném počtu.</t>
  </si>
  <si>
    <t>005241020R</t>
  </si>
  <si>
    <t>Geodetické zaměření skutečného provedení</t>
  </si>
  <si>
    <t>Poznámka k položce:
Náklady na provedení skutečného zaměření stavby v rozsahu nezbytném pro zápis změny do katastru nemovitostí.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</si>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</sst>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10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2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 locked="0"/>
    </xf>
    <xf numFmtId="4" fontId="13" fillId="0" borderId="20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>
      <alignment vertical="center"/>
    </xf>
    <xf numFmtId="0" fontId="13" fillId="0" borderId="0" xfId="0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21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21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21</v>
      </c>
      <c r="AO17" s="23"/>
      <c r="AP17" s="23"/>
      <c r="AQ17" s="23"/>
      <c r="AR17" s="21"/>
      <c r="BE17" s="32"/>
      <c r="BS17" s="18" t="s">
        <v>35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21</v>
      </c>
      <c r="AO20" s="23"/>
      <c r="AP20" s="23"/>
      <c r="AQ20" s="23"/>
      <c r="AR20" s="21"/>
      <c r="BE20" s="32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4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43</v>
      </c>
      <c r="E29" s="47"/>
      <c r="F29" s="33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32"/>
    </row>
    <row r="30" spans="2:57" s="2" customFormat="1" ht="14.4" customHeight="1">
      <c r="B30" s="46"/>
      <c r="C30" s="47"/>
      <c r="D30" s="47"/>
      <c r="E30" s="47"/>
      <c r="F30" s="33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32"/>
    </row>
    <row r="31" spans="2:57" s="2" customFormat="1" ht="14.4" customHeight="1" hidden="1">
      <c r="B31" s="46"/>
      <c r="C31" s="47"/>
      <c r="D31" s="47"/>
      <c r="E31" s="47"/>
      <c r="F31" s="33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32"/>
    </row>
    <row r="32" spans="2:57" s="2" customFormat="1" ht="14.4" customHeight="1" hidden="1">
      <c r="B32" s="46"/>
      <c r="C32" s="47"/>
      <c r="D32" s="47"/>
      <c r="E32" s="47"/>
      <c r="F32" s="33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32"/>
    </row>
    <row r="33" spans="2:44" s="2" customFormat="1" ht="14.4" customHeight="1" hidden="1">
      <c r="B33" s="46"/>
      <c r="C33" s="47"/>
      <c r="D33" s="47"/>
      <c r="E33" s="47"/>
      <c r="F33" s="33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4"/>
    </row>
    <row r="41" spans="2:44" s="1" customFormat="1" ht="6.9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4"/>
    </row>
    <row r="42" spans="2:44" s="1" customFormat="1" ht="24.95" customHeight="1">
      <c r="B42" s="39"/>
      <c r="C42" s="24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1" customFormat="1" ht="12" customHeight="1">
      <c r="B44" s="39"/>
      <c r="C44" s="33" t="s">
        <v>13</v>
      </c>
      <c r="D44" s="40"/>
      <c r="E44" s="40"/>
      <c r="F44" s="40"/>
      <c r="G44" s="40"/>
      <c r="H44" s="40"/>
      <c r="I44" s="40"/>
      <c r="J44" s="40"/>
      <c r="K44" s="40"/>
      <c r="L44" s="40" t="str">
        <f>K5</f>
        <v>01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2:44" s="3" customFormat="1" ht="36.95" customHeight="1">
      <c r="B45" s="62"/>
      <c r="C45" s="63" t="s">
        <v>16</v>
      </c>
      <c r="D45" s="64"/>
      <c r="E45" s="64"/>
      <c r="F45" s="64"/>
      <c r="G45" s="64"/>
      <c r="H45" s="64"/>
      <c r="I45" s="64"/>
      <c r="J45" s="64"/>
      <c r="K45" s="64"/>
      <c r="L45" s="65" t="str">
        <f>K6</f>
        <v>Dopravní terminál v Jablunkově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6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22</v>
      </c>
      <c r="D47" s="40"/>
      <c r="E47" s="40"/>
      <c r="F47" s="40"/>
      <c r="G47" s="40"/>
      <c r="H47" s="40"/>
      <c r="I47" s="40"/>
      <c r="J47" s="40"/>
      <c r="K47" s="40"/>
      <c r="L47" s="67" t="str">
        <f>IF(K8="","",K8)</f>
        <v>Obec Jablunkov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24</v>
      </c>
      <c r="AJ47" s="40"/>
      <c r="AK47" s="40"/>
      <c r="AL47" s="40"/>
      <c r="AM47" s="68" t="str">
        <f>IF(AN8="","",AN8)</f>
        <v>26. 4. 2019</v>
      </c>
      <c r="AN47" s="68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13.65" customHeight="1">
      <c r="B49" s="39"/>
      <c r="C49" s="33" t="s">
        <v>26</v>
      </c>
      <c r="D49" s="40"/>
      <c r="E49" s="40"/>
      <c r="F49" s="40"/>
      <c r="G49" s="40"/>
      <c r="H49" s="40"/>
      <c r="I49" s="40"/>
      <c r="J49" s="40"/>
      <c r="K49" s="40"/>
      <c r="L49" s="40" t="str">
        <f>IF(E11="","",E11)</f>
        <v>Město Jablunkov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33</v>
      </c>
      <c r="AJ49" s="40"/>
      <c r="AK49" s="40"/>
      <c r="AL49" s="40"/>
      <c r="AM49" s="69" t="str">
        <f>IF(E17="","",E17)</f>
        <v xml:space="preserve"> </v>
      </c>
      <c r="AN49" s="40"/>
      <c r="AO49" s="40"/>
      <c r="AP49" s="40"/>
      <c r="AQ49" s="40"/>
      <c r="AR49" s="44"/>
      <c r="AS49" s="70" t="s">
        <v>53</v>
      </c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3"/>
    </row>
    <row r="50" spans="2:56" s="1" customFormat="1" ht="13.65" customHeight="1">
      <c r="B50" s="39"/>
      <c r="C50" s="33" t="s">
        <v>31</v>
      </c>
      <c r="D50" s="40"/>
      <c r="E50" s="40"/>
      <c r="F50" s="40"/>
      <c r="G50" s="40"/>
      <c r="H50" s="40"/>
      <c r="I50" s="40"/>
      <c r="J50" s="40"/>
      <c r="K50" s="40"/>
      <c r="L50" s="40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36</v>
      </c>
      <c r="AJ50" s="40"/>
      <c r="AK50" s="40"/>
      <c r="AL50" s="40"/>
      <c r="AM50" s="69" t="str">
        <f>IF(E20="","",E20)</f>
        <v xml:space="preserve"> </v>
      </c>
      <c r="AN50" s="40"/>
      <c r="AO50" s="40"/>
      <c r="AP50" s="40"/>
      <c r="AQ50" s="40"/>
      <c r="AR50" s="44"/>
      <c r="AS50" s="74"/>
      <c r="AT50" s="75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78"/>
      <c r="AT51" s="79"/>
      <c r="AU51" s="80"/>
      <c r="AV51" s="80"/>
      <c r="AW51" s="80"/>
      <c r="AX51" s="80"/>
      <c r="AY51" s="80"/>
      <c r="AZ51" s="80"/>
      <c r="BA51" s="80"/>
      <c r="BB51" s="80"/>
      <c r="BC51" s="80"/>
      <c r="BD51" s="81"/>
    </row>
    <row r="52" spans="2:56" s="1" customFormat="1" ht="29.25" customHeight="1">
      <c r="B52" s="39"/>
      <c r="C52" s="82" t="s">
        <v>54</v>
      </c>
      <c r="D52" s="83"/>
      <c r="E52" s="83"/>
      <c r="F52" s="83"/>
      <c r="G52" s="83"/>
      <c r="H52" s="84"/>
      <c r="I52" s="85" t="s">
        <v>55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6" t="s">
        <v>56</v>
      </c>
      <c r="AH52" s="83"/>
      <c r="AI52" s="83"/>
      <c r="AJ52" s="83"/>
      <c r="AK52" s="83"/>
      <c r="AL52" s="83"/>
      <c r="AM52" s="83"/>
      <c r="AN52" s="85" t="s">
        <v>57</v>
      </c>
      <c r="AO52" s="83"/>
      <c r="AP52" s="83"/>
      <c r="AQ52" s="87" t="s">
        <v>58</v>
      </c>
      <c r="AR52" s="44"/>
      <c r="AS52" s="88" t="s">
        <v>59</v>
      </c>
      <c r="AT52" s="89" t="s">
        <v>60</v>
      </c>
      <c r="AU52" s="89" t="s">
        <v>61</v>
      </c>
      <c r="AV52" s="89" t="s">
        <v>62</v>
      </c>
      <c r="AW52" s="89" t="s">
        <v>63</v>
      </c>
      <c r="AX52" s="89" t="s">
        <v>64</v>
      </c>
      <c r="AY52" s="89" t="s">
        <v>65</v>
      </c>
      <c r="AZ52" s="89" t="s">
        <v>66</v>
      </c>
      <c r="BA52" s="89" t="s">
        <v>67</v>
      </c>
      <c r="BB52" s="89" t="s">
        <v>68</v>
      </c>
      <c r="BC52" s="89" t="s">
        <v>69</v>
      </c>
      <c r="BD52" s="90" t="s">
        <v>70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71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ROUND(AG55+AG56+SUM(AG62:AG70),2)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21</v>
      </c>
      <c r="AR54" s="100"/>
      <c r="AS54" s="101">
        <f>ROUND(AS55+AS56+SUM(AS62:AS70),2)</f>
        <v>0</v>
      </c>
      <c r="AT54" s="102">
        <f>ROUND(SUM(AV54:AW54),2)</f>
        <v>0</v>
      </c>
      <c r="AU54" s="103">
        <f>ROUND(AU55+AU56+SUM(AU62:AU70),5)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ROUND(AZ55+AZ56+SUM(AZ62:AZ70),2)</f>
        <v>0</v>
      </c>
      <c r="BA54" s="102">
        <f>ROUND(BA55+BA56+SUM(BA62:BA70),2)</f>
        <v>0</v>
      </c>
      <c r="BB54" s="102">
        <f>ROUND(BB55+BB56+SUM(BB62:BB70),2)</f>
        <v>0</v>
      </c>
      <c r="BC54" s="102">
        <f>ROUND(BC55+BC56+SUM(BC62:BC70),2)</f>
        <v>0</v>
      </c>
      <c r="BD54" s="104">
        <f>ROUND(BD55+BD56+SUM(BD62:BD70),2)</f>
        <v>0</v>
      </c>
      <c r="BS54" s="105" t="s">
        <v>72</v>
      </c>
      <c r="BT54" s="105" t="s">
        <v>73</v>
      </c>
      <c r="BU54" s="106" t="s">
        <v>74</v>
      </c>
      <c r="BV54" s="105" t="s">
        <v>75</v>
      </c>
      <c r="BW54" s="105" t="s">
        <v>5</v>
      </c>
      <c r="BX54" s="105" t="s">
        <v>76</v>
      </c>
      <c r="CL54" s="105" t="s">
        <v>19</v>
      </c>
    </row>
    <row r="55" spans="1:91" s="5" customFormat="1" ht="16.5" customHeight="1">
      <c r="A55" s="107" t="s">
        <v>77</v>
      </c>
      <c r="B55" s="108"/>
      <c r="C55" s="109"/>
      <c r="D55" s="110" t="s">
        <v>78</v>
      </c>
      <c r="E55" s="110"/>
      <c r="F55" s="110"/>
      <c r="G55" s="110"/>
      <c r="H55" s="110"/>
      <c r="I55" s="111"/>
      <c r="J55" s="110" t="s">
        <v>79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'SO01 - Příprava území'!J30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80</v>
      </c>
      <c r="AR55" s="114"/>
      <c r="AS55" s="115">
        <v>0</v>
      </c>
      <c r="AT55" s="116">
        <f>ROUND(SUM(AV55:AW55),2)</f>
        <v>0</v>
      </c>
      <c r="AU55" s="117">
        <f>'SO01 - Příprava území'!P85</f>
        <v>0</v>
      </c>
      <c r="AV55" s="116">
        <f>'SO01 - Příprava území'!J33</f>
        <v>0</v>
      </c>
      <c r="AW55" s="116">
        <f>'SO01 - Příprava území'!J34</f>
        <v>0</v>
      </c>
      <c r="AX55" s="116">
        <f>'SO01 - Příprava území'!J35</f>
        <v>0</v>
      </c>
      <c r="AY55" s="116">
        <f>'SO01 - Příprava území'!J36</f>
        <v>0</v>
      </c>
      <c r="AZ55" s="116">
        <f>'SO01 - Příprava území'!F33</f>
        <v>0</v>
      </c>
      <c r="BA55" s="116">
        <f>'SO01 - Příprava území'!F34</f>
        <v>0</v>
      </c>
      <c r="BB55" s="116">
        <f>'SO01 - Příprava území'!F35</f>
        <v>0</v>
      </c>
      <c r="BC55" s="116">
        <f>'SO01 - Příprava území'!F36</f>
        <v>0</v>
      </c>
      <c r="BD55" s="118">
        <f>'SO01 - Příprava území'!F37</f>
        <v>0</v>
      </c>
      <c r="BT55" s="119" t="s">
        <v>81</v>
      </c>
      <c r="BV55" s="119" t="s">
        <v>75</v>
      </c>
      <c r="BW55" s="119" t="s">
        <v>82</v>
      </c>
      <c r="BX55" s="119" t="s">
        <v>5</v>
      </c>
      <c r="CL55" s="119" t="s">
        <v>83</v>
      </c>
      <c r="CM55" s="119" t="s">
        <v>84</v>
      </c>
    </row>
    <row r="56" spans="2:91" s="5" customFormat="1" ht="16.5" customHeight="1">
      <c r="B56" s="108"/>
      <c r="C56" s="109"/>
      <c r="D56" s="110" t="s">
        <v>85</v>
      </c>
      <c r="E56" s="110"/>
      <c r="F56" s="110"/>
      <c r="G56" s="110"/>
      <c r="H56" s="110"/>
      <c r="I56" s="111"/>
      <c r="J56" s="110" t="s">
        <v>86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20">
        <f>ROUND(SUM(AG57:AG61),2)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80</v>
      </c>
      <c r="AR56" s="114"/>
      <c r="AS56" s="115">
        <f>ROUND(SUM(AS57:AS61),2)</f>
        <v>0</v>
      </c>
      <c r="AT56" s="116">
        <f>ROUND(SUM(AV56:AW56),2)</f>
        <v>0</v>
      </c>
      <c r="AU56" s="117">
        <f>ROUND(SUM(AU57:AU61),5)</f>
        <v>0</v>
      </c>
      <c r="AV56" s="116">
        <f>ROUND(AZ56*L29,2)</f>
        <v>0</v>
      </c>
      <c r="AW56" s="116">
        <f>ROUND(BA56*L30,2)</f>
        <v>0</v>
      </c>
      <c r="AX56" s="116">
        <f>ROUND(BB56*L29,2)</f>
        <v>0</v>
      </c>
      <c r="AY56" s="116">
        <f>ROUND(BC56*L30,2)</f>
        <v>0</v>
      </c>
      <c r="AZ56" s="116">
        <f>ROUND(SUM(AZ57:AZ61),2)</f>
        <v>0</v>
      </c>
      <c r="BA56" s="116">
        <f>ROUND(SUM(BA57:BA61),2)</f>
        <v>0</v>
      </c>
      <c r="BB56" s="116">
        <f>ROUND(SUM(BB57:BB61),2)</f>
        <v>0</v>
      </c>
      <c r="BC56" s="116">
        <f>ROUND(SUM(BC57:BC61),2)</f>
        <v>0</v>
      </c>
      <c r="BD56" s="118">
        <f>ROUND(SUM(BD57:BD61),2)</f>
        <v>0</v>
      </c>
      <c r="BS56" s="119" t="s">
        <v>72</v>
      </c>
      <c r="BT56" s="119" t="s">
        <v>81</v>
      </c>
      <c r="BU56" s="119" t="s">
        <v>74</v>
      </c>
      <c r="BV56" s="119" t="s">
        <v>75</v>
      </c>
      <c r="BW56" s="119" t="s">
        <v>87</v>
      </c>
      <c r="BX56" s="119" t="s">
        <v>5</v>
      </c>
      <c r="CL56" s="119" t="s">
        <v>21</v>
      </c>
      <c r="CM56" s="119" t="s">
        <v>84</v>
      </c>
    </row>
    <row r="57" spans="1:90" s="6" customFormat="1" ht="16.5" customHeight="1">
      <c r="A57" s="107" t="s">
        <v>77</v>
      </c>
      <c r="B57" s="121"/>
      <c r="C57" s="122"/>
      <c r="D57" s="122"/>
      <c r="E57" s="123" t="s">
        <v>88</v>
      </c>
      <c r="F57" s="123"/>
      <c r="G57" s="123"/>
      <c r="H57" s="123"/>
      <c r="I57" s="123"/>
      <c r="J57" s="122"/>
      <c r="K57" s="123" t="s">
        <v>89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4">
        <f>'SO03.01 - Infocentrum, če...'!J32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90</v>
      </c>
      <c r="AR57" s="126"/>
      <c r="AS57" s="127">
        <v>0</v>
      </c>
      <c r="AT57" s="128">
        <f>ROUND(SUM(AV57:AW57),2)</f>
        <v>0</v>
      </c>
      <c r="AU57" s="129">
        <f>'SO03.01 - Infocentrum, če...'!P110</f>
        <v>0</v>
      </c>
      <c r="AV57" s="128">
        <f>'SO03.01 - Infocentrum, če...'!J35</f>
        <v>0</v>
      </c>
      <c r="AW57" s="128">
        <f>'SO03.01 - Infocentrum, če...'!J36</f>
        <v>0</v>
      </c>
      <c r="AX57" s="128">
        <f>'SO03.01 - Infocentrum, če...'!J37</f>
        <v>0</v>
      </c>
      <c r="AY57" s="128">
        <f>'SO03.01 - Infocentrum, če...'!J38</f>
        <v>0</v>
      </c>
      <c r="AZ57" s="128">
        <f>'SO03.01 - Infocentrum, če...'!F35</f>
        <v>0</v>
      </c>
      <c r="BA57" s="128">
        <f>'SO03.01 - Infocentrum, če...'!F36</f>
        <v>0</v>
      </c>
      <c r="BB57" s="128">
        <f>'SO03.01 - Infocentrum, če...'!F37</f>
        <v>0</v>
      </c>
      <c r="BC57" s="128">
        <f>'SO03.01 - Infocentrum, če...'!F38</f>
        <v>0</v>
      </c>
      <c r="BD57" s="130">
        <f>'SO03.01 - Infocentrum, če...'!F39</f>
        <v>0</v>
      </c>
      <c r="BT57" s="131" t="s">
        <v>84</v>
      </c>
      <c r="BV57" s="131" t="s">
        <v>75</v>
      </c>
      <c r="BW57" s="131" t="s">
        <v>91</v>
      </c>
      <c r="BX57" s="131" t="s">
        <v>87</v>
      </c>
      <c r="CL57" s="131" t="s">
        <v>21</v>
      </c>
    </row>
    <row r="58" spans="1:90" s="6" customFormat="1" ht="16.5" customHeight="1">
      <c r="A58" s="107" t="s">
        <v>77</v>
      </c>
      <c r="B58" s="121"/>
      <c r="C58" s="122"/>
      <c r="D58" s="122"/>
      <c r="E58" s="123" t="s">
        <v>92</v>
      </c>
      <c r="F58" s="123"/>
      <c r="G58" s="123"/>
      <c r="H58" s="123"/>
      <c r="I58" s="123"/>
      <c r="J58" s="122"/>
      <c r="K58" s="123" t="s">
        <v>93</v>
      </c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>
        <f>'SO03.02 - Zdravotně techn...'!J32</f>
        <v>0</v>
      </c>
      <c r="AH58" s="122"/>
      <c r="AI58" s="122"/>
      <c r="AJ58" s="122"/>
      <c r="AK58" s="122"/>
      <c r="AL58" s="122"/>
      <c r="AM58" s="122"/>
      <c r="AN58" s="124">
        <f>SUM(AG58,AT58)</f>
        <v>0</v>
      </c>
      <c r="AO58" s="122"/>
      <c r="AP58" s="122"/>
      <c r="AQ58" s="125" t="s">
        <v>90</v>
      </c>
      <c r="AR58" s="126"/>
      <c r="AS58" s="127">
        <v>0</v>
      </c>
      <c r="AT58" s="128">
        <f>ROUND(SUM(AV58:AW58),2)</f>
        <v>0</v>
      </c>
      <c r="AU58" s="129">
        <f>'SO03.02 - Zdravotně techn...'!P93</f>
        <v>0</v>
      </c>
      <c r="AV58" s="128">
        <f>'SO03.02 - Zdravotně techn...'!J35</f>
        <v>0</v>
      </c>
      <c r="AW58" s="128">
        <f>'SO03.02 - Zdravotně techn...'!J36</f>
        <v>0</v>
      </c>
      <c r="AX58" s="128">
        <f>'SO03.02 - Zdravotně techn...'!J37</f>
        <v>0</v>
      </c>
      <c r="AY58" s="128">
        <f>'SO03.02 - Zdravotně techn...'!J38</f>
        <v>0</v>
      </c>
      <c r="AZ58" s="128">
        <f>'SO03.02 - Zdravotně techn...'!F35</f>
        <v>0</v>
      </c>
      <c r="BA58" s="128">
        <f>'SO03.02 - Zdravotně techn...'!F36</f>
        <v>0</v>
      </c>
      <c r="BB58" s="128">
        <f>'SO03.02 - Zdravotně techn...'!F37</f>
        <v>0</v>
      </c>
      <c r="BC58" s="128">
        <f>'SO03.02 - Zdravotně techn...'!F38</f>
        <v>0</v>
      </c>
      <c r="BD58" s="130">
        <f>'SO03.02 - Zdravotně techn...'!F39</f>
        <v>0</v>
      </c>
      <c r="BT58" s="131" t="s">
        <v>84</v>
      </c>
      <c r="BV58" s="131" t="s">
        <v>75</v>
      </c>
      <c r="BW58" s="131" t="s">
        <v>94</v>
      </c>
      <c r="BX58" s="131" t="s">
        <v>87</v>
      </c>
      <c r="CL58" s="131" t="s">
        <v>21</v>
      </c>
    </row>
    <row r="59" spans="1:90" s="6" customFormat="1" ht="16.5" customHeight="1">
      <c r="A59" s="107" t="s">
        <v>77</v>
      </c>
      <c r="B59" s="121"/>
      <c r="C59" s="122"/>
      <c r="D59" s="122"/>
      <c r="E59" s="123" t="s">
        <v>95</v>
      </c>
      <c r="F59" s="123"/>
      <c r="G59" s="123"/>
      <c r="H59" s="123"/>
      <c r="I59" s="123"/>
      <c r="J59" s="122"/>
      <c r="K59" s="123" t="s">
        <v>96</v>
      </c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>
        <f>'SO03.03 - Vytápění'!J32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90</v>
      </c>
      <c r="AR59" s="126"/>
      <c r="AS59" s="127">
        <v>0</v>
      </c>
      <c r="AT59" s="128">
        <f>ROUND(SUM(AV59:AW59),2)</f>
        <v>0</v>
      </c>
      <c r="AU59" s="129">
        <f>'SO03.03 - Vytápění'!P94</f>
        <v>0</v>
      </c>
      <c r="AV59" s="128">
        <f>'SO03.03 - Vytápění'!J35</f>
        <v>0</v>
      </c>
      <c r="AW59" s="128">
        <f>'SO03.03 - Vytápění'!J36</f>
        <v>0</v>
      </c>
      <c r="AX59" s="128">
        <f>'SO03.03 - Vytápění'!J37</f>
        <v>0</v>
      </c>
      <c r="AY59" s="128">
        <f>'SO03.03 - Vytápění'!J38</f>
        <v>0</v>
      </c>
      <c r="AZ59" s="128">
        <f>'SO03.03 - Vytápění'!F35</f>
        <v>0</v>
      </c>
      <c r="BA59" s="128">
        <f>'SO03.03 - Vytápění'!F36</f>
        <v>0</v>
      </c>
      <c r="BB59" s="128">
        <f>'SO03.03 - Vytápění'!F37</f>
        <v>0</v>
      </c>
      <c r="BC59" s="128">
        <f>'SO03.03 - Vytápění'!F38</f>
        <v>0</v>
      </c>
      <c r="BD59" s="130">
        <f>'SO03.03 - Vytápění'!F39</f>
        <v>0</v>
      </c>
      <c r="BT59" s="131" t="s">
        <v>84</v>
      </c>
      <c r="BV59" s="131" t="s">
        <v>75</v>
      </c>
      <c r="BW59" s="131" t="s">
        <v>97</v>
      </c>
      <c r="BX59" s="131" t="s">
        <v>87</v>
      </c>
      <c r="CL59" s="131" t="s">
        <v>21</v>
      </c>
    </row>
    <row r="60" spans="1:90" s="6" customFormat="1" ht="16.5" customHeight="1">
      <c r="A60" s="107" t="s">
        <v>77</v>
      </c>
      <c r="B60" s="121"/>
      <c r="C60" s="122"/>
      <c r="D60" s="122"/>
      <c r="E60" s="123" t="s">
        <v>98</v>
      </c>
      <c r="F60" s="123"/>
      <c r="G60" s="123"/>
      <c r="H60" s="123"/>
      <c r="I60" s="123"/>
      <c r="J60" s="122"/>
      <c r="K60" s="123" t="s">
        <v>99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'SO03.04 - Vzduchotechnika'!J32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90</v>
      </c>
      <c r="AR60" s="126"/>
      <c r="AS60" s="127">
        <v>0</v>
      </c>
      <c r="AT60" s="128">
        <f>ROUND(SUM(AV60:AW60),2)</f>
        <v>0</v>
      </c>
      <c r="AU60" s="129">
        <f>'SO03.04 - Vzduchotechnika'!P91</f>
        <v>0</v>
      </c>
      <c r="AV60" s="128">
        <f>'SO03.04 - Vzduchotechnika'!J35</f>
        <v>0</v>
      </c>
      <c r="AW60" s="128">
        <f>'SO03.04 - Vzduchotechnika'!J36</f>
        <v>0</v>
      </c>
      <c r="AX60" s="128">
        <f>'SO03.04 - Vzduchotechnika'!J37</f>
        <v>0</v>
      </c>
      <c r="AY60" s="128">
        <f>'SO03.04 - Vzduchotechnika'!J38</f>
        <v>0</v>
      </c>
      <c r="AZ60" s="128">
        <f>'SO03.04 - Vzduchotechnika'!F35</f>
        <v>0</v>
      </c>
      <c r="BA60" s="128">
        <f>'SO03.04 - Vzduchotechnika'!F36</f>
        <v>0</v>
      </c>
      <c r="BB60" s="128">
        <f>'SO03.04 - Vzduchotechnika'!F37</f>
        <v>0</v>
      </c>
      <c r="BC60" s="128">
        <f>'SO03.04 - Vzduchotechnika'!F38</f>
        <v>0</v>
      </c>
      <c r="BD60" s="130">
        <f>'SO03.04 - Vzduchotechnika'!F39</f>
        <v>0</v>
      </c>
      <c r="BT60" s="131" t="s">
        <v>84</v>
      </c>
      <c r="BV60" s="131" t="s">
        <v>75</v>
      </c>
      <c r="BW60" s="131" t="s">
        <v>100</v>
      </c>
      <c r="BX60" s="131" t="s">
        <v>87</v>
      </c>
      <c r="CL60" s="131" t="s">
        <v>21</v>
      </c>
    </row>
    <row r="61" spans="1:90" s="6" customFormat="1" ht="16.5" customHeight="1">
      <c r="A61" s="107" t="s">
        <v>77</v>
      </c>
      <c r="B61" s="121"/>
      <c r="C61" s="122"/>
      <c r="D61" s="122"/>
      <c r="E61" s="123" t="s">
        <v>101</v>
      </c>
      <c r="F61" s="123"/>
      <c r="G61" s="123"/>
      <c r="H61" s="123"/>
      <c r="I61" s="123"/>
      <c r="J61" s="122"/>
      <c r="K61" s="123" t="s">
        <v>102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'SO03.05 - Elektroinstalac...'!J32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90</v>
      </c>
      <c r="AR61" s="126"/>
      <c r="AS61" s="127">
        <v>0</v>
      </c>
      <c r="AT61" s="128">
        <f>ROUND(SUM(AV61:AW61),2)</f>
        <v>0</v>
      </c>
      <c r="AU61" s="129">
        <f>'SO03.05 - Elektroinstalac...'!P105</f>
        <v>0</v>
      </c>
      <c r="AV61" s="128">
        <f>'SO03.05 - Elektroinstalac...'!J35</f>
        <v>0</v>
      </c>
      <c r="AW61" s="128">
        <f>'SO03.05 - Elektroinstalac...'!J36</f>
        <v>0</v>
      </c>
      <c r="AX61" s="128">
        <f>'SO03.05 - Elektroinstalac...'!J37</f>
        <v>0</v>
      </c>
      <c r="AY61" s="128">
        <f>'SO03.05 - Elektroinstalac...'!J38</f>
        <v>0</v>
      </c>
      <c r="AZ61" s="128">
        <f>'SO03.05 - Elektroinstalac...'!F35</f>
        <v>0</v>
      </c>
      <c r="BA61" s="128">
        <f>'SO03.05 - Elektroinstalac...'!F36</f>
        <v>0</v>
      </c>
      <c r="BB61" s="128">
        <f>'SO03.05 - Elektroinstalac...'!F37</f>
        <v>0</v>
      </c>
      <c r="BC61" s="128">
        <f>'SO03.05 - Elektroinstalac...'!F38</f>
        <v>0</v>
      </c>
      <c r="BD61" s="130">
        <f>'SO03.05 - Elektroinstalac...'!F39</f>
        <v>0</v>
      </c>
      <c r="BT61" s="131" t="s">
        <v>84</v>
      </c>
      <c r="BV61" s="131" t="s">
        <v>75</v>
      </c>
      <c r="BW61" s="131" t="s">
        <v>103</v>
      </c>
      <c r="BX61" s="131" t="s">
        <v>87</v>
      </c>
      <c r="CL61" s="131" t="s">
        <v>21</v>
      </c>
    </row>
    <row r="62" spans="1:91" s="5" customFormat="1" ht="16.5" customHeight="1">
      <c r="A62" s="107" t="s">
        <v>77</v>
      </c>
      <c r="B62" s="108"/>
      <c r="C62" s="109"/>
      <c r="D62" s="110" t="s">
        <v>104</v>
      </c>
      <c r="E62" s="110"/>
      <c r="F62" s="110"/>
      <c r="G62" s="110"/>
      <c r="H62" s="110"/>
      <c r="I62" s="111"/>
      <c r="J62" s="110" t="s">
        <v>105</v>
      </c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2">
        <f>'SO04 - Zastřešení'!J30</f>
        <v>0</v>
      </c>
      <c r="AH62" s="111"/>
      <c r="AI62" s="111"/>
      <c r="AJ62" s="111"/>
      <c r="AK62" s="111"/>
      <c r="AL62" s="111"/>
      <c r="AM62" s="111"/>
      <c r="AN62" s="112">
        <f>SUM(AG62,AT62)</f>
        <v>0</v>
      </c>
      <c r="AO62" s="111"/>
      <c r="AP62" s="111"/>
      <c r="AQ62" s="113" t="s">
        <v>80</v>
      </c>
      <c r="AR62" s="114"/>
      <c r="AS62" s="115">
        <v>0</v>
      </c>
      <c r="AT62" s="116">
        <f>ROUND(SUM(AV62:AW62),2)</f>
        <v>0</v>
      </c>
      <c r="AU62" s="117">
        <f>'SO04 - Zastřešení'!P87</f>
        <v>0</v>
      </c>
      <c r="AV62" s="116">
        <f>'SO04 - Zastřešení'!J33</f>
        <v>0</v>
      </c>
      <c r="AW62" s="116">
        <f>'SO04 - Zastřešení'!J34</f>
        <v>0</v>
      </c>
      <c r="AX62" s="116">
        <f>'SO04 - Zastřešení'!J35</f>
        <v>0</v>
      </c>
      <c r="AY62" s="116">
        <f>'SO04 - Zastřešení'!J36</f>
        <v>0</v>
      </c>
      <c r="AZ62" s="116">
        <f>'SO04 - Zastřešení'!F33</f>
        <v>0</v>
      </c>
      <c r="BA62" s="116">
        <f>'SO04 - Zastřešení'!F34</f>
        <v>0</v>
      </c>
      <c r="BB62" s="116">
        <f>'SO04 - Zastřešení'!F35</f>
        <v>0</v>
      </c>
      <c r="BC62" s="116">
        <f>'SO04 - Zastřešení'!F36</f>
        <v>0</v>
      </c>
      <c r="BD62" s="118">
        <f>'SO04 - Zastřešení'!F37</f>
        <v>0</v>
      </c>
      <c r="BT62" s="119" t="s">
        <v>81</v>
      </c>
      <c r="BV62" s="119" t="s">
        <v>75</v>
      </c>
      <c r="BW62" s="119" t="s">
        <v>106</v>
      </c>
      <c r="BX62" s="119" t="s">
        <v>5</v>
      </c>
      <c r="CL62" s="119" t="s">
        <v>21</v>
      </c>
      <c r="CM62" s="119" t="s">
        <v>84</v>
      </c>
    </row>
    <row r="63" spans="1:91" s="5" customFormat="1" ht="16.5" customHeight="1">
      <c r="A63" s="107" t="s">
        <v>77</v>
      </c>
      <c r="B63" s="108"/>
      <c r="C63" s="109"/>
      <c r="D63" s="110" t="s">
        <v>107</v>
      </c>
      <c r="E63" s="110"/>
      <c r="F63" s="110"/>
      <c r="G63" s="110"/>
      <c r="H63" s="110"/>
      <c r="I63" s="111"/>
      <c r="J63" s="110" t="s">
        <v>108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2">
        <f>'SO05 - Komunikace a parko...'!J30</f>
        <v>0</v>
      </c>
      <c r="AH63" s="111"/>
      <c r="AI63" s="111"/>
      <c r="AJ63" s="111"/>
      <c r="AK63" s="111"/>
      <c r="AL63" s="111"/>
      <c r="AM63" s="111"/>
      <c r="AN63" s="112">
        <f>SUM(AG63,AT63)</f>
        <v>0</v>
      </c>
      <c r="AO63" s="111"/>
      <c r="AP63" s="111"/>
      <c r="AQ63" s="113" t="s">
        <v>80</v>
      </c>
      <c r="AR63" s="114"/>
      <c r="AS63" s="115">
        <v>0</v>
      </c>
      <c r="AT63" s="116">
        <f>ROUND(SUM(AV63:AW63),2)</f>
        <v>0</v>
      </c>
      <c r="AU63" s="117">
        <f>'SO05 - Komunikace a parko...'!P86</f>
        <v>0</v>
      </c>
      <c r="AV63" s="116">
        <f>'SO05 - Komunikace a parko...'!J33</f>
        <v>0</v>
      </c>
      <c r="AW63" s="116">
        <f>'SO05 - Komunikace a parko...'!J34</f>
        <v>0</v>
      </c>
      <c r="AX63" s="116">
        <f>'SO05 - Komunikace a parko...'!J35</f>
        <v>0</v>
      </c>
      <c r="AY63" s="116">
        <f>'SO05 - Komunikace a parko...'!J36</f>
        <v>0</v>
      </c>
      <c r="AZ63" s="116">
        <f>'SO05 - Komunikace a parko...'!F33</f>
        <v>0</v>
      </c>
      <c r="BA63" s="116">
        <f>'SO05 - Komunikace a parko...'!F34</f>
        <v>0</v>
      </c>
      <c r="BB63" s="116">
        <f>'SO05 - Komunikace a parko...'!F35</f>
        <v>0</v>
      </c>
      <c r="BC63" s="116">
        <f>'SO05 - Komunikace a parko...'!F36</f>
        <v>0</v>
      </c>
      <c r="BD63" s="118">
        <f>'SO05 - Komunikace a parko...'!F37</f>
        <v>0</v>
      </c>
      <c r="BT63" s="119" t="s">
        <v>81</v>
      </c>
      <c r="BV63" s="119" t="s">
        <v>75</v>
      </c>
      <c r="BW63" s="119" t="s">
        <v>109</v>
      </c>
      <c r="BX63" s="119" t="s">
        <v>5</v>
      </c>
      <c r="CL63" s="119" t="s">
        <v>110</v>
      </c>
      <c r="CM63" s="119" t="s">
        <v>84</v>
      </c>
    </row>
    <row r="64" spans="1:91" s="5" customFormat="1" ht="16.5" customHeight="1">
      <c r="A64" s="107" t="s">
        <v>77</v>
      </c>
      <c r="B64" s="108"/>
      <c r="C64" s="109"/>
      <c r="D64" s="110" t="s">
        <v>111</v>
      </c>
      <c r="E64" s="110"/>
      <c r="F64" s="110"/>
      <c r="G64" s="110"/>
      <c r="H64" s="110"/>
      <c r="I64" s="111"/>
      <c r="J64" s="110" t="s">
        <v>112</v>
      </c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2">
        <f>'SO06 - Nástupní a pochozí...'!J30</f>
        <v>0</v>
      </c>
      <c r="AH64" s="111"/>
      <c r="AI64" s="111"/>
      <c r="AJ64" s="111"/>
      <c r="AK64" s="111"/>
      <c r="AL64" s="111"/>
      <c r="AM64" s="111"/>
      <c r="AN64" s="112">
        <f>SUM(AG64,AT64)</f>
        <v>0</v>
      </c>
      <c r="AO64" s="111"/>
      <c r="AP64" s="111"/>
      <c r="AQ64" s="113" t="s">
        <v>80</v>
      </c>
      <c r="AR64" s="114"/>
      <c r="AS64" s="115">
        <v>0</v>
      </c>
      <c r="AT64" s="116">
        <f>ROUND(SUM(AV64:AW64),2)</f>
        <v>0</v>
      </c>
      <c r="AU64" s="117">
        <f>'SO06 - Nástupní a pochozí...'!P84</f>
        <v>0</v>
      </c>
      <c r="AV64" s="116">
        <f>'SO06 - Nástupní a pochozí...'!J33</f>
        <v>0</v>
      </c>
      <c r="AW64" s="116">
        <f>'SO06 - Nástupní a pochozí...'!J34</f>
        <v>0</v>
      </c>
      <c r="AX64" s="116">
        <f>'SO06 - Nástupní a pochozí...'!J35</f>
        <v>0</v>
      </c>
      <c r="AY64" s="116">
        <f>'SO06 - Nástupní a pochozí...'!J36</f>
        <v>0</v>
      </c>
      <c r="AZ64" s="116">
        <f>'SO06 - Nástupní a pochozí...'!F33</f>
        <v>0</v>
      </c>
      <c r="BA64" s="116">
        <f>'SO06 - Nástupní a pochozí...'!F34</f>
        <v>0</v>
      </c>
      <c r="BB64" s="116">
        <f>'SO06 - Nástupní a pochozí...'!F35</f>
        <v>0</v>
      </c>
      <c r="BC64" s="116">
        <f>'SO06 - Nástupní a pochozí...'!F36</f>
        <v>0</v>
      </c>
      <c r="BD64" s="118">
        <f>'SO06 - Nástupní a pochozí...'!F37</f>
        <v>0</v>
      </c>
      <c r="BT64" s="119" t="s">
        <v>81</v>
      </c>
      <c r="BV64" s="119" t="s">
        <v>75</v>
      </c>
      <c r="BW64" s="119" t="s">
        <v>113</v>
      </c>
      <c r="BX64" s="119" t="s">
        <v>5</v>
      </c>
      <c r="CL64" s="119" t="s">
        <v>114</v>
      </c>
      <c r="CM64" s="119" t="s">
        <v>84</v>
      </c>
    </row>
    <row r="65" spans="1:91" s="5" customFormat="1" ht="16.5" customHeight="1">
      <c r="A65" s="107" t="s">
        <v>77</v>
      </c>
      <c r="B65" s="108"/>
      <c r="C65" s="109"/>
      <c r="D65" s="110" t="s">
        <v>115</v>
      </c>
      <c r="E65" s="110"/>
      <c r="F65" s="110"/>
      <c r="G65" s="110"/>
      <c r="H65" s="110"/>
      <c r="I65" s="111"/>
      <c r="J65" s="110" t="s">
        <v>116</v>
      </c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2">
        <f>'SO07 - Kanalizační přípojky'!J30</f>
        <v>0</v>
      </c>
      <c r="AH65" s="111"/>
      <c r="AI65" s="111"/>
      <c r="AJ65" s="111"/>
      <c r="AK65" s="111"/>
      <c r="AL65" s="111"/>
      <c r="AM65" s="111"/>
      <c r="AN65" s="112">
        <f>SUM(AG65,AT65)</f>
        <v>0</v>
      </c>
      <c r="AO65" s="111"/>
      <c r="AP65" s="111"/>
      <c r="AQ65" s="113" t="s">
        <v>80</v>
      </c>
      <c r="AR65" s="114"/>
      <c r="AS65" s="115">
        <v>0</v>
      </c>
      <c r="AT65" s="116">
        <f>ROUND(SUM(AV65:AW65),2)</f>
        <v>0</v>
      </c>
      <c r="AU65" s="117">
        <f>'SO07 - Kanalizační přípojky'!P87</f>
        <v>0</v>
      </c>
      <c r="AV65" s="116">
        <f>'SO07 - Kanalizační přípojky'!J33</f>
        <v>0</v>
      </c>
      <c r="AW65" s="116">
        <f>'SO07 - Kanalizační přípojky'!J34</f>
        <v>0</v>
      </c>
      <c r="AX65" s="116">
        <f>'SO07 - Kanalizační přípojky'!J35</f>
        <v>0</v>
      </c>
      <c r="AY65" s="116">
        <f>'SO07 - Kanalizační přípojky'!J36</f>
        <v>0</v>
      </c>
      <c r="AZ65" s="116">
        <f>'SO07 - Kanalizační přípojky'!F33</f>
        <v>0</v>
      </c>
      <c r="BA65" s="116">
        <f>'SO07 - Kanalizační přípojky'!F34</f>
        <v>0</v>
      </c>
      <c r="BB65" s="116">
        <f>'SO07 - Kanalizační přípojky'!F35</f>
        <v>0</v>
      </c>
      <c r="BC65" s="116">
        <f>'SO07 - Kanalizační přípojky'!F36</f>
        <v>0</v>
      </c>
      <c r="BD65" s="118">
        <f>'SO07 - Kanalizační přípojky'!F37</f>
        <v>0</v>
      </c>
      <c r="BT65" s="119" t="s">
        <v>81</v>
      </c>
      <c r="BV65" s="119" t="s">
        <v>75</v>
      </c>
      <c r="BW65" s="119" t="s">
        <v>117</v>
      </c>
      <c r="BX65" s="119" t="s">
        <v>5</v>
      </c>
      <c r="CL65" s="119" t="s">
        <v>118</v>
      </c>
      <c r="CM65" s="119" t="s">
        <v>84</v>
      </c>
    </row>
    <row r="66" spans="1:91" s="5" customFormat="1" ht="16.5" customHeight="1">
      <c r="A66" s="107" t="s">
        <v>77</v>
      </c>
      <c r="B66" s="108"/>
      <c r="C66" s="109"/>
      <c r="D66" s="110" t="s">
        <v>119</v>
      </c>
      <c r="E66" s="110"/>
      <c r="F66" s="110"/>
      <c r="G66" s="110"/>
      <c r="H66" s="110"/>
      <c r="I66" s="111"/>
      <c r="J66" s="110" t="s">
        <v>120</v>
      </c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2">
        <f>'SO08 - Vodovodní přípojky'!J30</f>
        <v>0</v>
      </c>
      <c r="AH66" s="111"/>
      <c r="AI66" s="111"/>
      <c r="AJ66" s="111"/>
      <c r="AK66" s="111"/>
      <c r="AL66" s="111"/>
      <c r="AM66" s="111"/>
      <c r="AN66" s="112">
        <f>SUM(AG66,AT66)</f>
        <v>0</v>
      </c>
      <c r="AO66" s="111"/>
      <c r="AP66" s="111"/>
      <c r="AQ66" s="113" t="s">
        <v>80</v>
      </c>
      <c r="AR66" s="114"/>
      <c r="AS66" s="115">
        <v>0</v>
      </c>
      <c r="AT66" s="116">
        <f>ROUND(SUM(AV66:AW66),2)</f>
        <v>0</v>
      </c>
      <c r="AU66" s="117">
        <f>'SO08 - Vodovodní přípojky'!P84</f>
        <v>0</v>
      </c>
      <c r="AV66" s="116">
        <f>'SO08 - Vodovodní přípojky'!J33</f>
        <v>0</v>
      </c>
      <c r="AW66" s="116">
        <f>'SO08 - Vodovodní přípojky'!J34</f>
        <v>0</v>
      </c>
      <c r="AX66" s="116">
        <f>'SO08 - Vodovodní přípojky'!J35</f>
        <v>0</v>
      </c>
      <c r="AY66" s="116">
        <f>'SO08 - Vodovodní přípojky'!J36</f>
        <v>0</v>
      </c>
      <c r="AZ66" s="116">
        <f>'SO08 - Vodovodní přípojky'!F33</f>
        <v>0</v>
      </c>
      <c r="BA66" s="116">
        <f>'SO08 - Vodovodní přípojky'!F34</f>
        <v>0</v>
      </c>
      <c r="BB66" s="116">
        <f>'SO08 - Vodovodní přípojky'!F35</f>
        <v>0</v>
      </c>
      <c r="BC66" s="116">
        <f>'SO08 - Vodovodní přípojky'!F36</f>
        <v>0</v>
      </c>
      <c r="BD66" s="118">
        <f>'SO08 - Vodovodní přípojky'!F37</f>
        <v>0</v>
      </c>
      <c r="BT66" s="119" t="s">
        <v>81</v>
      </c>
      <c r="BV66" s="119" t="s">
        <v>75</v>
      </c>
      <c r="BW66" s="119" t="s">
        <v>121</v>
      </c>
      <c r="BX66" s="119" t="s">
        <v>5</v>
      </c>
      <c r="CL66" s="119" t="s">
        <v>122</v>
      </c>
      <c r="CM66" s="119" t="s">
        <v>84</v>
      </c>
    </row>
    <row r="67" spans="1:91" s="5" customFormat="1" ht="16.5" customHeight="1">
      <c r="A67" s="107" t="s">
        <v>77</v>
      </c>
      <c r="B67" s="108"/>
      <c r="C67" s="109"/>
      <c r="D67" s="110" t="s">
        <v>123</v>
      </c>
      <c r="E67" s="110"/>
      <c r="F67" s="110"/>
      <c r="G67" s="110"/>
      <c r="H67" s="110"/>
      <c r="I67" s="111"/>
      <c r="J67" s="110" t="s">
        <v>124</v>
      </c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2">
        <f>'SO10 - Veřejné osvětlení,...'!J30</f>
        <v>0</v>
      </c>
      <c r="AH67" s="111"/>
      <c r="AI67" s="111"/>
      <c r="AJ67" s="111"/>
      <c r="AK67" s="111"/>
      <c r="AL67" s="111"/>
      <c r="AM67" s="111"/>
      <c r="AN67" s="112">
        <f>SUM(AG67,AT67)</f>
        <v>0</v>
      </c>
      <c r="AO67" s="111"/>
      <c r="AP67" s="111"/>
      <c r="AQ67" s="113" t="s">
        <v>80</v>
      </c>
      <c r="AR67" s="114"/>
      <c r="AS67" s="115">
        <v>0</v>
      </c>
      <c r="AT67" s="116">
        <f>ROUND(SUM(AV67:AW67),2)</f>
        <v>0</v>
      </c>
      <c r="AU67" s="117">
        <f>'SO10 - Veřejné osvětlení,...'!P81</f>
        <v>0</v>
      </c>
      <c r="AV67" s="116">
        <f>'SO10 - Veřejné osvětlení,...'!J33</f>
        <v>0</v>
      </c>
      <c r="AW67" s="116">
        <f>'SO10 - Veřejné osvětlení,...'!J34</f>
        <v>0</v>
      </c>
      <c r="AX67" s="116">
        <f>'SO10 - Veřejné osvětlení,...'!J35</f>
        <v>0</v>
      </c>
      <c r="AY67" s="116">
        <f>'SO10 - Veřejné osvětlení,...'!J36</f>
        <v>0</v>
      </c>
      <c r="AZ67" s="116">
        <f>'SO10 - Veřejné osvětlení,...'!F33</f>
        <v>0</v>
      </c>
      <c r="BA67" s="116">
        <f>'SO10 - Veřejné osvětlení,...'!F34</f>
        <v>0</v>
      </c>
      <c r="BB67" s="116">
        <f>'SO10 - Veřejné osvětlení,...'!F35</f>
        <v>0</v>
      </c>
      <c r="BC67" s="116">
        <f>'SO10 - Veřejné osvětlení,...'!F36</f>
        <v>0</v>
      </c>
      <c r="BD67" s="118">
        <f>'SO10 - Veřejné osvětlení,...'!F37</f>
        <v>0</v>
      </c>
      <c r="BT67" s="119" t="s">
        <v>81</v>
      </c>
      <c r="BV67" s="119" t="s">
        <v>75</v>
      </c>
      <c r="BW67" s="119" t="s">
        <v>125</v>
      </c>
      <c r="BX67" s="119" t="s">
        <v>5</v>
      </c>
      <c r="CL67" s="119" t="s">
        <v>21</v>
      </c>
      <c r="CM67" s="119" t="s">
        <v>84</v>
      </c>
    </row>
    <row r="68" spans="1:91" s="5" customFormat="1" ht="16.5" customHeight="1">
      <c r="A68" s="107" t="s">
        <v>77</v>
      </c>
      <c r="B68" s="108"/>
      <c r="C68" s="109"/>
      <c r="D68" s="110" t="s">
        <v>126</v>
      </c>
      <c r="E68" s="110"/>
      <c r="F68" s="110"/>
      <c r="G68" s="110"/>
      <c r="H68" s="110"/>
      <c r="I68" s="111"/>
      <c r="J68" s="110" t="s">
        <v>127</v>
      </c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2">
        <f>'SO11 - Sadové úpravy'!J30</f>
        <v>0</v>
      </c>
      <c r="AH68" s="111"/>
      <c r="AI68" s="111"/>
      <c r="AJ68" s="111"/>
      <c r="AK68" s="111"/>
      <c r="AL68" s="111"/>
      <c r="AM68" s="111"/>
      <c r="AN68" s="112">
        <f>SUM(AG68,AT68)</f>
        <v>0</v>
      </c>
      <c r="AO68" s="111"/>
      <c r="AP68" s="111"/>
      <c r="AQ68" s="113" t="s">
        <v>80</v>
      </c>
      <c r="AR68" s="114"/>
      <c r="AS68" s="115">
        <v>0</v>
      </c>
      <c r="AT68" s="116">
        <f>ROUND(SUM(AV68:AW68),2)</f>
        <v>0</v>
      </c>
      <c r="AU68" s="117">
        <f>'SO11 - Sadové úpravy'!P93</f>
        <v>0</v>
      </c>
      <c r="AV68" s="116">
        <f>'SO11 - Sadové úpravy'!J33</f>
        <v>0</v>
      </c>
      <c r="AW68" s="116">
        <f>'SO11 - Sadové úpravy'!J34</f>
        <v>0</v>
      </c>
      <c r="AX68" s="116">
        <f>'SO11 - Sadové úpravy'!J35</f>
        <v>0</v>
      </c>
      <c r="AY68" s="116">
        <f>'SO11 - Sadové úpravy'!J36</f>
        <v>0</v>
      </c>
      <c r="AZ68" s="116">
        <f>'SO11 - Sadové úpravy'!F33</f>
        <v>0</v>
      </c>
      <c r="BA68" s="116">
        <f>'SO11 - Sadové úpravy'!F34</f>
        <v>0</v>
      </c>
      <c r="BB68" s="116">
        <f>'SO11 - Sadové úpravy'!F35</f>
        <v>0</v>
      </c>
      <c r="BC68" s="116">
        <f>'SO11 - Sadové úpravy'!F36</f>
        <v>0</v>
      </c>
      <c r="BD68" s="118">
        <f>'SO11 - Sadové úpravy'!F37</f>
        <v>0</v>
      </c>
      <c r="BT68" s="119" t="s">
        <v>81</v>
      </c>
      <c r="BV68" s="119" t="s">
        <v>75</v>
      </c>
      <c r="BW68" s="119" t="s">
        <v>128</v>
      </c>
      <c r="BX68" s="119" t="s">
        <v>5</v>
      </c>
      <c r="CL68" s="119" t="s">
        <v>21</v>
      </c>
      <c r="CM68" s="119" t="s">
        <v>84</v>
      </c>
    </row>
    <row r="69" spans="1:91" s="5" customFormat="1" ht="16.5" customHeight="1">
      <c r="A69" s="107" t="s">
        <v>77</v>
      </c>
      <c r="B69" s="108"/>
      <c r="C69" s="109"/>
      <c r="D69" s="110" t="s">
        <v>129</v>
      </c>
      <c r="E69" s="110"/>
      <c r="F69" s="110"/>
      <c r="G69" s="110"/>
      <c r="H69" s="110"/>
      <c r="I69" s="111"/>
      <c r="J69" s="110" t="s">
        <v>130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2">
        <f>'SO12 - Mobiliář'!J30</f>
        <v>0</v>
      </c>
      <c r="AH69" s="111"/>
      <c r="AI69" s="111"/>
      <c r="AJ69" s="111"/>
      <c r="AK69" s="111"/>
      <c r="AL69" s="111"/>
      <c r="AM69" s="111"/>
      <c r="AN69" s="112">
        <f>SUM(AG69,AT69)</f>
        <v>0</v>
      </c>
      <c r="AO69" s="111"/>
      <c r="AP69" s="111"/>
      <c r="AQ69" s="113" t="s">
        <v>80</v>
      </c>
      <c r="AR69" s="114"/>
      <c r="AS69" s="115">
        <v>0</v>
      </c>
      <c r="AT69" s="116">
        <f>ROUND(SUM(AV69:AW69),2)</f>
        <v>0</v>
      </c>
      <c r="AU69" s="117">
        <f>'SO12 - Mobiliář'!P80</f>
        <v>0</v>
      </c>
      <c r="AV69" s="116">
        <f>'SO12 - Mobiliář'!J33</f>
        <v>0</v>
      </c>
      <c r="AW69" s="116">
        <f>'SO12 - Mobiliář'!J34</f>
        <v>0</v>
      </c>
      <c r="AX69" s="116">
        <f>'SO12 - Mobiliář'!J35</f>
        <v>0</v>
      </c>
      <c r="AY69" s="116">
        <f>'SO12 - Mobiliář'!J36</f>
        <v>0</v>
      </c>
      <c r="AZ69" s="116">
        <f>'SO12 - Mobiliář'!F33</f>
        <v>0</v>
      </c>
      <c r="BA69" s="116">
        <f>'SO12 - Mobiliář'!F34</f>
        <v>0</v>
      </c>
      <c r="BB69" s="116">
        <f>'SO12 - Mobiliář'!F35</f>
        <v>0</v>
      </c>
      <c r="BC69" s="116">
        <f>'SO12 - Mobiliář'!F36</f>
        <v>0</v>
      </c>
      <c r="BD69" s="118">
        <f>'SO12 - Mobiliář'!F37</f>
        <v>0</v>
      </c>
      <c r="BT69" s="119" t="s">
        <v>81</v>
      </c>
      <c r="BV69" s="119" t="s">
        <v>75</v>
      </c>
      <c r="BW69" s="119" t="s">
        <v>131</v>
      </c>
      <c r="BX69" s="119" t="s">
        <v>5</v>
      </c>
      <c r="CL69" s="119" t="s">
        <v>21</v>
      </c>
      <c r="CM69" s="119" t="s">
        <v>84</v>
      </c>
    </row>
    <row r="70" spans="1:91" s="5" customFormat="1" ht="16.5" customHeight="1">
      <c r="A70" s="107" t="s">
        <v>77</v>
      </c>
      <c r="B70" s="108"/>
      <c r="C70" s="109"/>
      <c r="D70" s="110" t="s">
        <v>132</v>
      </c>
      <c r="E70" s="110"/>
      <c r="F70" s="110"/>
      <c r="G70" s="110"/>
      <c r="H70" s="110"/>
      <c r="I70" s="111"/>
      <c r="J70" s="110" t="s">
        <v>133</v>
      </c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2">
        <f>'VRN - VRN a ON'!J30</f>
        <v>0</v>
      </c>
      <c r="AH70" s="111"/>
      <c r="AI70" s="111"/>
      <c r="AJ70" s="111"/>
      <c r="AK70" s="111"/>
      <c r="AL70" s="111"/>
      <c r="AM70" s="111"/>
      <c r="AN70" s="112">
        <f>SUM(AG70,AT70)</f>
        <v>0</v>
      </c>
      <c r="AO70" s="111"/>
      <c r="AP70" s="111"/>
      <c r="AQ70" s="113" t="s">
        <v>80</v>
      </c>
      <c r="AR70" s="114"/>
      <c r="AS70" s="132">
        <v>0</v>
      </c>
      <c r="AT70" s="133">
        <f>ROUND(SUM(AV70:AW70),2)</f>
        <v>0</v>
      </c>
      <c r="AU70" s="134">
        <f>'VRN - VRN a ON'!P81</f>
        <v>0</v>
      </c>
      <c r="AV70" s="133">
        <f>'VRN - VRN a ON'!J33</f>
        <v>0</v>
      </c>
      <c r="AW70" s="133">
        <f>'VRN - VRN a ON'!J34</f>
        <v>0</v>
      </c>
      <c r="AX70" s="133">
        <f>'VRN - VRN a ON'!J35</f>
        <v>0</v>
      </c>
      <c r="AY70" s="133">
        <f>'VRN - VRN a ON'!J36</f>
        <v>0</v>
      </c>
      <c r="AZ70" s="133">
        <f>'VRN - VRN a ON'!F33</f>
        <v>0</v>
      </c>
      <c r="BA70" s="133">
        <f>'VRN - VRN a ON'!F34</f>
        <v>0</v>
      </c>
      <c r="BB70" s="133">
        <f>'VRN - VRN a ON'!F35</f>
        <v>0</v>
      </c>
      <c r="BC70" s="133">
        <f>'VRN - VRN a ON'!F36</f>
        <v>0</v>
      </c>
      <c r="BD70" s="135">
        <f>'VRN - VRN a ON'!F37</f>
        <v>0</v>
      </c>
      <c r="BT70" s="119" t="s">
        <v>81</v>
      </c>
      <c r="BV70" s="119" t="s">
        <v>75</v>
      </c>
      <c r="BW70" s="119" t="s">
        <v>134</v>
      </c>
      <c r="BX70" s="119" t="s">
        <v>5</v>
      </c>
      <c r="CL70" s="119" t="s">
        <v>21</v>
      </c>
      <c r="CM70" s="119" t="s">
        <v>84</v>
      </c>
    </row>
    <row r="71" spans="2:44" s="1" customFormat="1" ht="30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4"/>
    </row>
    <row r="72" spans="2:44" s="1" customFormat="1" ht="6.95" customHeight="1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44"/>
    </row>
  </sheetData>
  <sheetProtection password="CC35" sheet="1" objects="1" scenarios="1" formatColumns="0" formatRows="0"/>
  <mergeCells count="10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D62:H62"/>
    <mergeCell ref="D55:H55"/>
    <mergeCell ref="D56:H56"/>
    <mergeCell ref="E57:I57"/>
    <mergeCell ref="E58:I58"/>
    <mergeCell ref="E59:I59"/>
    <mergeCell ref="E60:I60"/>
    <mergeCell ref="E61:I61"/>
    <mergeCell ref="D63:H63"/>
    <mergeCell ref="D64:H64"/>
    <mergeCell ref="D65:H65"/>
    <mergeCell ref="D66:H66"/>
    <mergeCell ref="D67:H67"/>
    <mergeCell ref="D68:H68"/>
    <mergeCell ref="D69:H69"/>
    <mergeCell ref="D70:H70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J69:AF69"/>
    <mergeCell ref="J68:AF68"/>
    <mergeCell ref="J70:AF7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J56:AF56"/>
    <mergeCell ref="K57:AF57"/>
    <mergeCell ref="K58:AF58"/>
    <mergeCell ref="K59:AF59"/>
    <mergeCell ref="K60:AF60"/>
    <mergeCell ref="K61:AF61"/>
    <mergeCell ref="J62:AF62"/>
    <mergeCell ref="J63:AF63"/>
    <mergeCell ref="J64:AF64"/>
    <mergeCell ref="J65:AF65"/>
    <mergeCell ref="J66:AF66"/>
    <mergeCell ref="J67:AF67"/>
  </mergeCells>
  <hyperlinks>
    <hyperlink ref="A55" location="'SO01 - Příprava území'!C2" display="/"/>
    <hyperlink ref="A57" location="'SO03.01 - Infocentrum, če...'!C2" display="/"/>
    <hyperlink ref="A58" location="'SO03.02 - Zdravotně techn...'!C2" display="/"/>
    <hyperlink ref="A59" location="'SO03.03 - Vytápění'!C2" display="/"/>
    <hyperlink ref="A60" location="'SO03.04 - Vzduchotechnika'!C2" display="/"/>
    <hyperlink ref="A61" location="'SO03.05 - Elektroinstalac...'!C2" display="/"/>
    <hyperlink ref="A62" location="'SO04 - Zastřešení'!C2" display="/"/>
    <hyperlink ref="A63" location="'SO05 - Komunikace a parko...'!C2" display="/"/>
    <hyperlink ref="A64" location="'SO06 - Nástupní a pochozí...'!C2" display="/"/>
    <hyperlink ref="A65" location="'SO07 - Kanalizační přípojky'!C2" display="/"/>
    <hyperlink ref="A66" location="'SO08 - Vodovodní přípojky'!C2" display="/"/>
    <hyperlink ref="A67" location="'SO10 - Veřejné osvětlení,...'!C2" display="/"/>
    <hyperlink ref="A68" location="'SO11 - Sadové úpravy'!C2" display="/"/>
    <hyperlink ref="A69" location="'SO12 - Mobiliář'!C2" display="/"/>
    <hyperlink ref="A70" location="'VRN - VRN a 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113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2756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114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ROUND(J84,2)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ROUND((SUM(BE84:BE245)),2)</f>
        <v>0</v>
      </c>
      <c r="I33" s="156">
        <v>0.21</v>
      </c>
      <c r="J33" s="155">
        <f>ROUND(((SUM(BE84:BE245))*I33),2)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ROUND((SUM(BF84:BF245)),2)</f>
        <v>0</v>
      </c>
      <c r="I34" s="156">
        <v>0.15</v>
      </c>
      <c r="J34" s="155">
        <f>ROUND(((SUM(BF84:BF245))*I34),2)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ROUND((SUM(BG84:BG245)),2)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ROUND((SUM(BH84:BH245)),2)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ROUND((SUM(BI84:BI245)),2)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SO06 - Nástupní a pochozí plochy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J84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</row>
    <row r="61" spans="2:12" s="8" customFormat="1" ht="24.95" customHeight="1">
      <c r="B61" s="177"/>
      <c r="C61" s="178"/>
      <c r="D61" s="179" t="s">
        <v>357</v>
      </c>
      <c r="E61" s="180"/>
      <c r="F61" s="180"/>
      <c r="G61" s="180"/>
      <c r="H61" s="180"/>
      <c r="I61" s="181"/>
      <c r="J61" s="182">
        <f>J129</f>
        <v>0</v>
      </c>
      <c r="K61" s="178"/>
      <c r="L61" s="183"/>
    </row>
    <row r="62" spans="2:12" s="8" customFormat="1" ht="24.95" customHeight="1">
      <c r="B62" s="177"/>
      <c r="C62" s="178"/>
      <c r="D62" s="179" t="s">
        <v>2500</v>
      </c>
      <c r="E62" s="180"/>
      <c r="F62" s="180"/>
      <c r="G62" s="180"/>
      <c r="H62" s="180"/>
      <c r="I62" s="181"/>
      <c r="J62" s="182">
        <f>J138</f>
        <v>0</v>
      </c>
      <c r="K62" s="178"/>
      <c r="L62" s="183"/>
    </row>
    <row r="63" spans="2:12" s="8" customFormat="1" ht="24.95" customHeight="1">
      <c r="B63" s="177"/>
      <c r="C63" s="178"/>
      <c r="D63" s="179" t="s">
        <v>144</v>
      </c>
      <c r="E63" s="180"/>
      <c r="F63" s="180"/>
      <c r="G63" s="180"/>
      <c r="H63" s="180"/>
      <c r="I63" s="181"/>
      <c r="J63" s="182">
        <f>J204</f>
        <v>0</v>
      </c>
      <c r="K63" s="178"/>
      <c r="L63" s="183"/>
    </row>
    <row r="64" spans="2:12" s="8" customFormat="1" ht="24.95" customHeight="1">
      <c r="B64" s="177"/>
      <c r="C64" s="178"/>
      <c r="D64" s="179" t="s">
        <v>365</v>
      </c>
      <c r="E64" s="180"/>
      <c r="F64" s="180"/>
      <c r="G64" s="180"/>
      <c r="H64" s="180"/>
      <c r="I64" s="181"/>
      <c r="J64" s="182">
        <f>J241</f>
        <v>0</v>
      </c>
      <c r="K64" s="178"/>
      <c r="L64" s="183"/>
    </row>
    <row r="65" spans="2:12" s="1" customFormat="1" ht="21.8" customHeight="1">
      <c r="B65" s="39"/>
      <c r="C65" s="40"/>
      <c r="D65" s="40"/>
      <c r="E65" s="40"/>
      <c r="F65" s="40"/>
      <c r="G65" s="40"/>
      <c r="H65" s="40"/>
      <c r="I65" s="143"/>
      <c r="J65" s="40"/>
      <c r="K65" s="40"/>
      <c r="L65" s="44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67"/>
      <c r="J66" s="59"/>
      <c r="K66" s="59"/>
      <c r="L66" s="44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70"/>
      <c r="J70" s="61"/>
      <c r="K70" s="61"/>
      <c r="L70" s="44"/>
    </row>
    <row r="71" spans="2:12" s="1" customFormat="1" ht="24.95" customHeight="1">
      <c r="B71" s="39"/>
      <c r="C71" s="24" t="s">
        <v>148</v>
      </c>
      <c r="D71" s="40"/>
      <c r="E71" s="40"/>
      <c r="F71" s="40"/>
      <c r="G71" s="40"/>
      <c r="H71" s="40"/>
      <c r="I71" s="143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6.5" customHeight="1">
      <c r="B74" s="39"/>
      <c r="C74" s="40"/>
      <c r="D74" s="40"/>
      <c r="E74" s="171" t="str">
        <f>E7</f>
        <v>Dopravní terminál v Jablunkově</v>
      </c>
      <c r="F74" s="33"/>
      <c r="G74" s="33"/>
      <c r="H74" s="33"/>
      <c r="I74" s="143"/>
      <c r="J74" s="40"/>
      <c r="K74" s="40"/>
      <c r="L74" s="44"/>
    </row>
    <row r="75" spans="2:12" s="1" customFormat="1" ht="12" customHeight="1">
      <c r="B75" s="39"/>
      <c r="C75" s="33" t="s">
        <v>136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6.5" customHeight="1">
      <c r="B76" s="39"/>
      <c r="C76" s="40"/>
      <c r="D76" s="40"/>
      <c r="E76" s="65" t="str">
        <f>E9</f>
        <v>SO06 - Nástupní a pochozí plochy</v>
      </c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22</v>
      </c>
      <c r="D78" s="40"/>
      <c r="E78" s="40"/>
      <c r="F78" s="28" t="str">
        <f>F12</f>
        <v>Obec Jablunkov</v>
      </c>
      <c r="G78" s="40"/>
      <c r="H78" s="40"/>
      <c r="I78" s="145" t="s">
        <v>24</v>
      </c>
      <c r="J78" s="68" t="str">
        <f>IF(J12="","",J12)</f>
        <v>26. 4. 2019</v>
      </c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3.65" customHeight="1">
      <c r="B80" s="39"/>
      <c r="C80" s="33" t="s">
        <v>26</v>
      </c>
      <c r="D80" s="40"/>
      <c r="E80" s="40"/>
      <c r="F80" s="28" t="str">
        <f>E15</f>
        <v>Město Jablunkov</v>
      </c>
      <c r="G80" s="40"/>
      <c r="H80" s="40"/>
      <c r="I80" s="145" t="s">
        <v>33</v>
      </c>
      <c r="J80" s="37" t="str">
        <f>E21</f>
        <v xml:space="preserve"> </v>
      </c>
      <c r="K80" s="40"/>
      <c r="L80" s="44"/>
    </row>
    <row r="81" spans="2:12" s="1" customFormat="1" ht="13.65" customHeight="1">
      <c r="B81" s="39"/>
      <c r="C81" s="33" t="s">
        <v>31</v>
      </c>
      <c r="D81" s="40"/>
      <c r="E81" s="40"/>
      <c r="F81" s="28" t="str">
        <f>IF(E18="","",E18)</f>
        <v>Vyplň údaj</v>
      </c>
      <c r="G81" s="40"/>
      <c r="H81" s="40"/>
      <c r="I81" s="145" t="s">
        <v>36</v>
      </c>
      <c r="J81" s="37" t="str">
        <f>E24</f>
        <v xml:space="preserve"> </v>
      </c>
      <c r="K81" s="40"/>
      <c r="L81" s="44"/>
    </row>
    <row r="82" spans="2:12" s="1" customFormat="1" ht="10.3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20" s="9" customFormat="1" ht="29.25" customHeight="1">
      <c r="B83" s="184"/>
      <c r="C83" s="185" t="s">
        <v>149</v>
      </c>
      <c r="D83" s="186" t="s">
        <v>58</v>
      </c>
      <c r="E83" s="186" t="s">
        <v>54</v>
      </c>
      <c r="F83" s="186" t="s">
        <v>55</v>
      </c>
      <c r="G83" s="186" t="s">
        <v>150</v>
      </c>
      <c r="H83" s="186" t="s">
        <v>151</v>
      </c>
      <c r="I83" s="187" t="s">
        <v>152</v>
      </c>
      <c r="J83" s="186" t="s">
        <v>140</v>
      </c>
      <c r="K83" s="188" t="s">
        <v>153</v>
      </c>
      <c r="L83" s="189"/>
      <c r="M83" s="88" t="s">
        <v>21</v>
      </c>
      <c r="N83" s="89" t="s">
        <v>43</v>
      </c>
      <c r="O83" s="89" t="s">
        <v>154</v>
      </c>
      <c r="P83" s="89" t="s">
        <v>155</v>
      </c>
      <c r="Q83" s="89" t="s">
        <v>156</v>
      </c>
      <c r="R83" s="89" t="s">
        <v>157</v>
      </c>
      <c r="S83" s="89" t="s">
        <v>158</v>
      </c>
      <c r="T83" s="90" t="s">
        <v>159</v>
      </c>
    </row>
    <row r="84" spans="2:63" s="1" customFormat="1" ht="22.8" customHeight="1">
      <c r="B84" s="39"/>
      <c r="C84" s="95" t="s">
        <v>160</v>
      </c>
      <c r="D84" s="40"/>
      <c r="E84" s="40"/>
      <c r="F84" s="40"/>
      <c r="G84" s="40"/>
      <c r="H84" s="40"/>
      <c r="I84" s="143"/>
      <c r="J84" s="190">
        <f>BK84</f>
        <v>0</v>
      </c>
      <c r="K84" s="40"/>
      <c r="L84" s="44"/>
      <c r="M84" s="91"/>
      <c r="N84" s="92"/>
      <c r="O84" s="92"/>
      <c r="P84" s="191">
        <f>P85+P129+P138+P204+P241</f>
        <v>0</v>
      </c>
      <c r="Q84" s="92"/>
      <c r="R84" s="191">
        <f>R85+R129+R138+R204+R241</f>
        <v>0</v>
      </c>
      <c r="S84" s="92"/>
      <c r="T84" s="192">
        <f>T85+T129+T138+T204+T241</f>
        <v>0</v>
      </c>
      <c r="AT84" s="18" t="s">
        <v>72</v>
      </c>
      <c r="AU84" s="18" t="s">
        <v>141</v>
      </c>
      <c r="BK84" s="193">
        <f>BK85+BK129+BK138+BK204+BK241</f>
        <v>0</v>
      </c>
    </row>
    <row r="85" spans="2:63" s="10" customFormat="1" ht="25.9" customHeight="1">
      <c r="B85" s="194"/>
      <c r="C85" s="195"/>
      <c r="D85" s="196" t="s">
        <v>72</v>
      </c>
      <c r="E85" s="197" t="s">
        <v>81</v>
      </c>
      <c r="F85" s="197" t="s">
        <v>161</v>
      </c>
      <c r="G85" s="195"/>
      <c r="H85" s="195"/>
      <c r="I85" s="198"/>
      <c r="J85" s="199">
        <f>BK85</f>
        <v>0</v>
      </c>
      <c r="K85" s="195"/>
      <c r="L85" s="200"/>
      <c r="M85" s="201"/>
      <c r="N85" s="202"/>
      <c r="O85" s="202"/>
      <c r="P85" s="203">
        <f>SUM(P86:P128)</f>
        <v>0</v>
      </c>
      <c r="Q85" s="202"/>
      <c r="R85" s="203">
        <f>SUM(R86:R128)</f>
        <v>0</v>
      </c>
      <c r="S85" s="202"/>
      <c r="T85" s="204">
        <f>SUM(T86:T128)</f>
        <v>0</v>
      </c>
      <c r="AR85" s="205" t="s">
        <v>81</v>
      </c>
      <c r="AT85" s="206" t="s">
        <v>72</v>
      </c>
      <c r="AU85" s="206" t="s">
        <v>73</v>
      </c>
      <c r="AY85" s="205" t="s">
        <v>162</v>
      </c>
      <c r="BK85" s="207">
        <f>SUM(BK86:BK128)</f>
        <v>0</v>
      </c>
    </row>
    <row r="86" spans="2:65" s="1" customFormat="1" ht="16.5" customHeight="1">
      <c r="B86" s="39"/>
      <c r="C86" s="208" t="s">
        <v>81</v>
      </c>
      <c r="D86" s="208" t="s">
        <v>163</v>
      </c>
      <c r="E86" s="209" t="s">
        <v>2757</v>
      </c>
      <c r="F86" s="210" t="s">
        <v>2758</v>
      </c>
      <c r="G86" s="211" t="s">
        <v>217</v>
      </c>
      <c r="H86" s="212">
        <v>81.295</v>
      </c>
      <c r="I86" s="213"/>
      <c r="J86" s="214">
        <f>ROUND(I86*H86,2)</f>
        <v>0</v>
      </c>
      <c r="K86" s="210" t="s">
        <v>167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84</v>
      </c>
    </row>
    <row r="87" spans="2:47" s="1" customFormat="1" ht="12">
      <c r="B87" s="39"/>
      <c r="C87" s="40"/>
      <c r="D87" s="220" t="s">
        <v>169</v>
      </c>
      <c r="E87" s="40"/>
      <c r="F87" s="221" t="s">
        <v>219</v>
      </c>
      <c r="G87" s="40"/>
      <c r="H87" s="40"/>
      <c r="I87" s="143"/>
      <c r="J87" s="40"/>
      <c r="K87" s="40"/>
      <c r="L87" s="44"/>
      <c r="M87" s="222"/>
      <c r="N87" s="80"/>
      <c r="O87" s="80"/>
      <c r="P87" s="80"/>
      <c r="Q87" s="80"/>
      <c r="R87" s="80"/>
      <c r="S87" s="80"/>
      <c r="T87" s="81"/>
      <c r="AT87" s="18" t="s">
        <v>169</v>
      </c>
      <c r="AU87" s="18" t="s">
        <v>81</v>
      </c>
    </row>
    <row r="88" spans="2:51" s="11" customFormat="1" ht="12">
      <c r="B88" s="223"/>
      <c r="C88" s="224"/>
      <c r="D88" s="220" t="s">
        <v>171</v>
      </c>
      <c r="E88" s="225" t="s">
        <v>21</v>
      </c>
      <c r="F88" s="226" t="s">
        <v>2502</v>
      </c>
      <c r="G88" s="224"/>
      <c r="H88" s="225" t="s">
        <v>21</v>
      </c>
      <c r="I88" s="227"/>
      <c r="J88" s="224"/>
      <c r="K88" s="224"/>
      <c r="L88" s="228"/>
      <c r="M88" s="229"/>
      <c r="N88" s="230"/>
      <c r="O88" s="230"/>
      <c r="P88" s="230"/>
      <c r="Q88" s="230"/>
      <c r="R88" s="230"/>
      <c r="S88" s="230"/>
      <c r="T88" s="231"/>
      <c r="AT88" s="232" t="s">
        <v>171</v>
      </c>
      <c r="AU88" s="232" t="s">
        <v>81</v>
      </c>
      <c r="AV88" s="11" t="s">
        <v>81</v>
      </c>
      <c r="AW88" s="11" t="s">
        <v>35</v>
      </c>
      <c r="AX88" s="11" t="s">
        <v>73</v>
      </c>
      <c r="AY88" s="232" t="s">
        <v>162</v>
      </c>
    </row>
    <row r="89" spans="2:51" s="11" customFormat="1" ht="12">
      <c r="B89" s="223"/>
      <c r="C89" s="224"/>
      <c r="D89" s="220" t="s">
        <v>171</v>
      </c>
      <c r="E89" s="225" t="s">
        <v>21</v>
      </c>
      <c r="F89" s="226" t="s">
        <v>2759</v>
      </c>
      <c r="G89" s="224"/>
      <c r="H89" s="225" t="s">
        <v>21</v>
      </c>
      <c r="I89" s="227"/>
      <c r="J89" s="224"/>
      <c r="K89" s="224"/>
      <c r="L89" s="228"/>
      <c r="M89" s="229"/>
      <c r="N89" s="230"/>
      <c r="O89" s="230"/>
      <c r="P89" s="230"/>
      <c r="Q89" s="230"/>
      <c r="R89" s="230"/>
      <c r="S89" s="230"/>
      <c r="T89" s="231"/>
      <c r="AT89" s="232" t="s">
        <v>171</v>
      </c>
      <c r="AU89" s="232" t="s">
        <v>81</v>
      </c>
      <c r="AV89" s="11" t="s">
        <v>81</v>
      </c>
      <c r="AW89" s="11" t="s">
        <v>35</v>
      </c>
      <c r="AX89" s="11" t="s">
        <v>73</v>
      </c>
      <c r="AY89" s="232" t="s">
        <v>162</v>
      </c>
    </row>
    <row r="90" spans="2:51" s="12" customFormat="1" ht="12">
      <c r="B90" s="233"/>
      <c r="C90" s="234"/>
      <c r="D90" s="220" t="s">
        <v>171</v>
      </c>
      <c r="E90" s="235" t="s">
        <v>21</v>
      </c>
      <c r="F90" s="236" t="s">
        <v>2760</v>
      </c>
      <c r="G90" s="234"/>
      <c r="H90" s="237">
        <v>24.42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171</v>
      </c>
      <c r="AU90" s="243" t="s">
        <v>81</v>
      </c>
      <c r="AV90" s="12" t="s">
        <v>84</v>
      </c>
      <c r="AW90" s="12" t="s">
        <v>35</v>
      </c>
      <c r="AX90" s="12" t="s">
        <v>73</v>
      </c>
      <c r="AY90" s="243" t="s">
        <v>162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2761</v>
      </c>
      <c r="G91" s="234"/>
      <c r="H91" s="237">
        <v>44.1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2" customFormat="1" ht="12">
      <c r="B92" s="233"/>
      <c r="C92" s="234"/>
      <c r="D92" s="220" t="s">
        <v>171</v>
      </c>
      <c r="E92" s="235" t="s">
        <v>21</v>
      </c>
      <c r="F92" s="236" t="s">
        <v>2762</v>
      </c>
      <c r="G92" s="234"/>
      <c r="H92" s="237">
        <v>12.775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171</v>
      </c>
      <c r="AU92" s="243" t="s">
        <v>81</v>
      </c>
      <c r="AV92" s="12" t="s">
        <v>84</v>
      </c>
      <c r="AW92" s="12" t="s">
        <v>35</v>
      </c>
      <c r="AX92" s="12" t="s">
        <v>73</v>
      </c>
      <c r="AY92" s="243" t="s">
        <v>162</v>
      </c>
    </row>
    <row r="93" spans="2:51" s="13" customFormat="1" ht="12">
      <c r="B93" s="244"/>
      <c r="C93" s="245"/>
      <c r="D93" s="220" t="s">
        <v>171</v>
      </c>
      <c r="E93" s="246" t="s">
        <v>21</v>
      </c>
      <c r="F93" s="247" t="s">
        <v>208</v>
      </c>
      <c r="G93" s="245"/>
      <c r="H93" s="248">
        <v>81.295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171</v>
      </c>
      <c r="AU93" s="254" t="s">
        <v>81</v>
      </c>
      <c r="AV93" s="13" t="s">
        <v>168</v>
      </c>
      <c r="AW93" s="13" t="s">
        <v>35</v>
      </c>
      <c r="AX93" s="13" t="s">
        <v>81</v>
      </c>
      <c r="AY93" s="254" t="s">
        <v>162</v>
      </c>
    </row>
    <row r="94" spans="2:65" s="1" customFormat="1" ht="16.5" customHeight="1">
      <c r="B94" s="39"/>
      <c r="C94" s="208" t="s">
        <v>84</v>
      </c>
      <c r="D94" s="208" t="s">
        <v>163</v>
      </c>
      <c r="E94" s="209" t="s">
        <v>2506</v>
      </c>
      <c r="F94" s="210" t="s">
        <v>2507</v>
      </c>
      <c r="G94" s="211" t="s">
        <v>217</v>
      </c>
      <c r="H94" s="212">
        <v>24.389</v>
      </c>
      <c r="I94" s="213"/>
      <c r="J94" s="214">
        <f>ROUND(I94*H94,2)</f>
        <v>0</v>
      </c>
      <c r="K94" s="210" t="s">
        <v>167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168</v>
      </c>
    </row>
    <row r="95" spans="2:47" s="1" customFormat="1" ht="12">
      <c r="B95" s="39"/>
      <c r="C95" s="40"/>
      <c r="D95" s="220" t="s">
        <v>169</v>
      </c>
      <c r="E95" s="40"/>
      <c r="F95" s="221" t="s">
        <v>219</v>
      </c>
      <c r="G95" s="40"/>
      <c r="H95" s="40"/>
      <c r="I95" s="143"/>
      <c r="J95" s="40"/>
      <c r="K95" s="40"/>
      <c r="L95" s="44"/>
      <c r="M95" s="222"/>
      <c r="N95" s="80"/>
      <c r="O95" s="80"/>
      <c r="P95" s="80"/>
      <c r="Q95" s="80"/>
      <c r="R95" s="80"/>
      <c r="S95" s="80"/>
      <c r="T95" s="81"/>
      <c r="AT95" s="18" t="s">
        <v>169</v>
      </c>
      <c r="AU95" s="18" t="s">
        <v>81</v>
      </c>
    </row>
    <row r="96" spans="2:51" s="11" customFormat="1" ht="12">
      <c r="B96" s="223"/>
      <c r="C96" s="224"/>
      <c r="D96" s="220" t="s">
        <v>171</v>
      </c>
      <c r="E96" s="225" t="s">
        <v>21</v>
      </c>
      <c r="F96" s="226" t="s">
        <v>2502</v>
      </c>
      <c r="G96" s="224"/>
      <c r="H96" s="225" t="s">
        <v>21</v>
      </c>
      <c r="I96" s="227"/>
      <c r="J96" s="224"/>
      <c r="K96" s="224"/>
      <c r="L96" s="228"/>
      <c r="M96" s="229"/>
      <c r="N96" s="230"/>
      <c r="O96" s="230"/>
      <c r="P96" s="230"/>
      <c r="Q96" s="230"/>
      <c r="R96" s="230"/>
      <c r="S96" s="230"/>
      <c r="T96" s="231"/>
      <c r="AT96" s="232" t="s">
        <v>171</v>
      </c>
      <c r="AU96" s="232" t="s">
        <v>81</v>
      </c>
      <c r="AV96" s="11" t="s">
        <v>81</v>
      </c>
      <c r="AW96" s="11" t="s">
        <v>35</v>
      </c>
      <c r="AX96" s="11" t="s">
        <v>73</v>
      </c>
      <c r="AY96" s="232" t="s">
        <v>162</v>
      </c>
    </row>
    <row r="97" spans="2:51" s="12" customFormat="1" ht="12">
      <c r="B97" s="233"/>
      <c r="C97" s="234"/>
      <c r="D97" s="220" t="s">
        <v>171</v>
      </c>
      <c r="E97" s="235" t="s">
        <v>21</v>
      </c>
      <c r="F97" s="236" t="s">
        <v>2763</v>
      </c>
      <c r="G97" s="234"/>
      <c r="H97" s="237">
        <v>24.389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171</v>
      </c>
      <c r="AU97" s="243" t="s">
        <v>81</v>
      </c>
      <c r="AV97" s="12" t="s">
        <v>84</v>
      </c>
      <c r="AW97" s="12" t="s">
        <v>35</v>
      </c>
      <c r="AX97" s="12" t="s">
        <v>81</v>
      </c>
      <c r="AY97" s="243" t="s">
        <v>162</v>
      </c>
    </row>
    <row r="98" spans="2:65" s="1" customFormat="1" ht="16.5" customHeight="1">
      <c r="B98" s="39"/>
      <c r="C98" s="208" t="s">
        <v>177</v>
      </c>
      <c r="D98" s="208" t="s">
        <v>163</v>
      </c>
      <c r="E98" s="209" t="s">
        <v>2525</v>
      </c>
      <c r="F98" s="210" t="s">
        <v>2526</v>
      </c>
      <c r="G98" s="211" t="s">
        <v>217</v>
      </c>
      <c r="H98" s="212">
        <v>338.205</v>
      </c>
      <c r="I98" s="213"/>
      <c r="J98" s="214">
        <f>ROUND(I98*H98,2)</f>
        <v>0</v>
      </c>
      <c r="K98" s="210" t="s">
        <v>167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180</v>
      </c>
    </row>
    <row r="99" spans="2:47" s="1" customFormat="1" ht="12">
      <c r="B99" s="39"/>
      <c r="C99" s="40"/>
      <c r="D99" s="220" t="s">
        <v>169</v>
      </c>
      <c r="E99" s="40"/>
      <c r="F99" s="221" t="s">
        <v>2764</v>
      </c>
      <c r="G99" s="40"/>
      <c r="H99" s="40"/>
      <c r="I99" s="143"/>
      <c r="J99" s="40"/>
      <c r="K99" s="40"/>
      <c r="L99" s="44"/>
      <c r="M99" s="222"/>
      <c r="N99" s="80"/>
      <c r="O99" s="80"/>
      <c r="P99" s="80"/>
      <c r="Q99" s="80"/>
      <c r="R99" s="80"/>
      <c r="S99" s="80"/>
      <c r="T99" s="81"/>
      <c r="AT99" s="18" t="s">
        <v>169</v>
      </c>
      <c r="AU99" s="18" t="s">
        <v>81</v>
      </c>
    </row>
    <row r="100" spans="2:51" s="11" customFormat="1" ht="12">
      <c r="B100" s="223"/>
      <c r="C100" s="224"/>
      <c r="D100" s="220" t="s">
        <v>171</v>
      </c>
      <c r="E100" s="225" t="s">
        <v>21</v>
      </c>
      <c r="F100" s="226" t="s">
        <v>2502</v>
      </c>
      <c r="G100" s="224"/>
      <c r="H100" s="225" t="s">
        <v>21</v>
      </c>
      <c r="I100" s="227"/>
      <c r="J100" s="224"/>
      <c r="K100" s="224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171</v>
      </c>
      <c r="AU100" s="232" t="s">
        <v>81</v>
      </c>
      <c r="AV100" s="11" t="s">
        <v>81</v>
      </c>
      <c r="AW100" s="11" t="s">
        <v>35</v>
      </c>
      <c r="AX100" s="11" t="s">
        <v>73</v>
      </c>
      <c r="AY100" s="232" t="s">
        <v>162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2765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2766</v>
      </c>
      <c r="G102" s="234"/>
      <c r="H102" s="237">
        <v>69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73</v>
      </c>
      <c r="AY102" s="243" t="s">
        <v>162</v>
      </c>
    </row>
    <row r="103" spans="2:51" s="12" customFormat="1" ht="12">
      <c r="B103" s="233"/>
      <c r="C103" s="234"/>
      <c r="D103" s="220" t="s">
        <v>171</v>
      </c>
      <c r="E103" s="235" t="s">
        <v>21</v>
      </c>
      <c r="F103" s="236" t="s">
        <v>2767</v>
      </c>
      <c r="G103" s="234"/>
      <c r="H103" s="237">
        <v>203.5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171</v>
      </c>
      <c r="AU103" s="243" t="s">
        <v>81</v>
      </c>
      <c r="AV103" s="12" t="s">
        <v>84</v>
      </c>
      <c r="AW103" s="12" t="s">
        <v>35</v>
      </c>
      <c r="AX103" s="12" t="s">
        <v>73</v>
      </c>
      <c r="AY103" s="243" t="s">
        <v>162</v>
      </c>
    </row>
    <row r="104" spans="2:51" s="12" customFormat="1" ht="12">
      <c r="B104" s="233"/>
      <c r="C104" s="234"/>
      <c r="D104" s="220" t="s">
        <v>171</v>
      </c>
      <c r="E104" s="235" t="s">
        <v>21</v>
      </c>
      <c r="F104" s="236" t="s">
        <v>2768</v>
      </c>
      <c r="G104" s="234"/>
      <c r="H104" s="237">
        <v>147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171</v>
      </c>
      <c r="AU104" s="243" t="s">
        <v>81</v>
      </c>
      <c r="AV104" s="12" t="s">
        <v>84</v>
      </c>
      <c r="AW104" s="12" t="s">
        <v>35</v>
      </c>
      <c r="AX104" s="12" t="s">
        <v>73</v>
      </c>
      <c r="AY104" s="243" t="s">
        <v>162</v>
      </c>
    </row>
    <row r="105" spans="2:51" s="12" customFormat="1" ht="12">
      <c r="B105" s="233"/>
      <c r="C105" s="234"/>
      <c r="D105" s="220" t="s">
        <v>171</v>
      </c>
      <c r="E105" s="235" t="s">
        <v>21</v>
      </c>
      <c r="F105" s="236" t="s">
        <v>2769</v>
      </c>
      <c r="G105" s="234"/>
      <c r="H105" s="237">
        <v>-81.295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171</v>
      </c>
      <c r="AU105" s="243" t="s">
        <v>81</v>
      </c>
      <c r="AV105" s="12" t="s">
        <v>84</v>
      </c>
      <c r="AW105" s="12" t="s">
        <v>35</v>
      </c>
      <c r="AX105" s="12" t="s">
        <v>73</v>
      </c>
      <c r="AY105" s="243" t="s">
        <v>162</v>
      </c>
    </row>
    <row r="106" spans="2:51" s="13" customFormat="1" ht="12">
      <c r="B106" s="244"/>
      <c r="C106" s="245"/>
      <c r="D106" s="220" t="s">
        <v>171</v>
      </c>
      <c r="E106" s="246" t="s">
        <v>21</v>
      </c>
      <c r="F106" s="247" t="s">
        <v>208</v>
      </c>
      <c r="G106" s="245"/>
      <c r="H106" s="248">
        <v>338.205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AT106" s="254" t="s">
        <v>171</v>
      </c>
      <c r="AU106" s="254" t="s">
        <v>81</v>
      </c>
      <c r="AV106" s="13" t="s">
        <v>168</v>
      </c>
      <c r="AW106" s="13" t="s">
        <v>35</v>
      </c>
      <c r="AX106" s="13" t="s">
        <v>81</v>
      </c>
      <c r="AY106" s="254" t="s">
        <v>162</v>
      </c>
    </row>
    <row r="107" spans="2:65" s="1" customFormat="1" ht="16.5" customHeight="1">
      <c r="B107" s="39"/>
      <c r="C107" s="208" t="s">
        <v>168</v>
      </c>
      <c r="D107" s="208" t="s">
        <v>163</v>
      </c>
      <c r="E107" s="209" t="s">
        <v>2529</v>
      </c>
      <c r="F107" s="210" t="s">
        <v>2530</v>
      </c>
      <c r="G107" s="211" t="s">
        <v>217</v>
      </c>
      <c r="H107" s="212">
        <v>503.4</v>
      </c>
      <c r="I107" s="213"/>
      <c r="J107" s="214">
        <f>ROUND(I107*H107,2)</f>
        <v>0</v>
      </c>
      <c r="K107" s="210" t="s">
        <v>167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184</v>
      </c>
    </row>
    <row r="108" spans="2:47" s="1" customFormat="1" ht="12">
      <c r="B108" s="39"/>
      <c r="C108" s="40"/>
      <c r="D108" s="220" t="s">
        <v>169</v>
      </c>
      <c r="E108" s="40"/>
      <c r="F108" s="221" t="s">
        <v>2531</v>
      </c>
      <c r="G108" s="40"/>
      <c r="H108" s="40"/>
      <c r="I108" s="143"/>
      <c r="J108" s="40"/>
      <c r="K108" s="40"/>
      <c r="L108" s="44"/>
      <c r="M108" s="222"/>
      <c r="N108" s="80"/>
      <c r="O108" s="80"/>
      <c r="P108" s="80"/>
      <c r="Q108" s="80"/>
      <c r="R108" s="80"/>
      <c r="S108" s="80"/>
      <c r="T108" s="81"/>
      <c r="AT108" s="18" t="s">
        <v>169</v>
      </c>
      <c r="AU108" s="18" t="s">
        <v>81</v>
      </c>
    </row>
    <row r="109" spans="2:51" s="11" customFormat="1" ht="12">
      <c r="B109" s="223"/>
      <c r="C109" s="224"/>
      <c r="D109" s="220" t="s">
        <v>171</v>
      </c>
      <c r="E109" s="225" t="s">
        <v>21</v>
      </c>
      <c r="F109" s="226" t="s">
        <v>2502</v>
      </c>
      <c r="G109" s="224"/>
      <c r="H109" s="225" t="s">
        <v>21</v>
      </c>
      <c r="I109" s="227"/>
      <c r="J109" s="224"/>
      <c r="K109" s="224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171</v>
      </c>
      <c r="AU109" s="232" t="s">
        <v>81</v>
      </c>
      <c r="AV109" s="11" t="s">
        <v>81</v>
      </c>
      <c r="AW109" s="11" t="s">
        <v>35</v>
      </c>
      <c r="AX109" s="11" t="s">
        <v>73</v>
      </c>
      <c r="AY109" s="232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2770</v>
      </c>
      <c r="G110" s="234"/>
      <c r="H110" s="237">
        <v>503.4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81</v>
      </c>
      <c r="AY110" s="243" t="s">
        <v>162</v>
      </c>
    </row>
    <row r="111" spans="2:65" s="1" customFormat="1" ht="16.5" customHeight="1">
      <c r="B111" s="39"/>
      <c r="C111" s="208" t="s">
        <v>186</v>
      </c>
      <c r="D111" s="208" t="s">
        <v>163</v>
      </c>
      <c r="E111" s="209" t="s">
        <v>2771</v>
      </c>
      <c r="F111" s="210" t="s">
        <v>2772</v>
      </c>
      <c r="G111" s="211" t="s">
        <v>217</v>
      </c>
      <c r="H111" s="212">
        <v>338.205</v>
      </c>
      <c r="I111" s="213"/>
      <c r="J111" s="214">
        <f>ROUND(I111*H111,2)</f>
        <v>0</v>
      </c>
      <c r="K111" s="210" t="s">
        <v>167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189</v>
      </c>
    </row>
    <row r="112" spans="2:51" s="11" customFormat="1" ht="12">
      <c r="B112" s="223"/>
      <c r="C112" s="224"/>
      <c r="D112" s="220" t="s">
        <v>171</v>
      </c>
      <c r="E112" s="225" t="s">
        <v>21</v>
      </c>
      <c r="F112" s="226" t="s">
        <v>2502</v>
      </c>
      <c r="G112" s="224"/>
      <c r="H112" s="225" t="s">
        <v>21</v>
      </c>
      <c r="I112" s="227"/>
      <c r="J112" s="224"/>
      <c r="K112" s="224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171</v>
      </c>
      <c r="AU112" s="232" t="s">
        <v>81</v>
      </c>
      <c r="AV112" s="11" t="s">
        <v>81</v>
      </c>
      <c r="AW112" s="11" t="s">
        <v>35</v>
      </c>
      <c r="AX112" s="11" t="s">
        <v>73</v>
      </c>
      <c r="AY112" s="232" t="s">
        <v>162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2773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2774</v>
      </c>
      <c r="G114" s="234"/>
      <c r="H114" s="237">
        <v>338.205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81</v>
      </c>
      <c r="AY114" s="243" t="s">
        <v>162</v>
      </c>
    </row>
    <row r="115" spans="2:65" s="1" customFormat="1" ht="22.5" customHeight="1">
      <c r="B115" s="39"/>
      <c r="C115" s="208" t="s">
        <v>180</v>
      </c>
      <c r="D115" s="208" t="s">
        <v>163</v>
      </c>
      <c r="E115" s="209" t="s">
        <v>2533</v>
      </c>
      <c r="F115" s="210" t="s">
        <v>2534</v>
      </c>
      <c r="G115" s="211" t="s">
        <v>217</v>
      </c>
      <c r="H115" s="212">
        <v>419.5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193</v>
      </c>
    </row>
    <row r="116" spans="2:47" s="1" customFormat="1" ht="12">
      <c r="B116" s="39"/>
      <c r="C116" s="40"/>
      <c r="D116" s="220" t="s">
        <v>169</v>
      </c>
      <c r="E116" s="40"/>
      <c r="F116" s="221" t="s">
        <v>2535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1" customFormat="1" ht="12">
      <c r="B117" s="223"/>
      <c r="C117" s="224"/>
      <c r="D117" s="220" t="s">
        <v>171</v>
      </c>
      <c r="E117" s="225" t="s">
        <v>21</v>
      </c>
      <c r="F117" s="226" t="s">
        <v>2502</v>
      </c>
      <c r="G117" s="224"/>
      <c r="H117" s="225" t="s">
        <v>21</v>
      </c>
      <c r="I117" s="227"/>
      <c r="J117" s="224"/>
      <c r="K117" s="224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171</v>
      </c>
      <c r="AU117" s="232" t="s">
        <v>81</v>
      </c>
      <c r="AV117" s="11" t="s">
        <v>81</v>
      </c>
      <c r="AW117" s="11" t="s">
        <v>35</v>
      </c>
      <c r="AX117" s="11" t="s">
        <v>73</v>
      </c>
      <c r="AY117" s="232" t="s">
        <v>162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2775</v>
      </c>
      <c r="G118" s="234"/>
      <c r="H118" s="237">
        <v>419.5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81</v>
      </c>
      <c r="AY118" s="243" t="s">
        <v>162</v>
      </c>
    </row>
    <row r="119" spans="2:65" s="1" customFormat="1" ht="16.5" customHeight="1">
      <c r="B119" s="39"/>
      <c r="C119" s="208" t="s">
        <v>195</v>
      </c>
      <c r="D119" s="208" t="s">
        <v>163</v>
      </c>
      <c r="E119" s="209" t="s">
        <v>2560</v>
      </c>
      <c r="F119" s="210" t="s">
        <v>2561</v>
      </c>
      <c r="G119" s="211" t="s">
        <v>166</v>
      </c>
      <c r="H119" s="212">
        <v>2734.9</v>
      </c>
      <c r="I119" s="213"/>
      <c r="J119" s="214">
        <f>ROUND(I119*H119,2)</f>
        <v>0</v>
      </c>
      <c r="K119" s="210" t="s">
        <v>167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198</v>
      </c>
    </row>
    <row r="120" spans="2:47" s="1" customFormat="1" ht="12">
      <c r="B120" s="39"/>
      <c r="C120" s="40"/>
      <c r="D120" s="220" t="s">
        <v>169</v>
      </c>
      <c r="E120" s="40"/>
      <c r="F120" s="221" t="s">
        <v>2562</v>
      </c>
      <c r="G120" s="40"/>
      <c r="H120" s="40"/>
      <c r="I120" s="143"/>
      <c r="J120" s="40"/>
      <c r="K120" s="40"/>
      <c r="L120" s="44"/>
      <c r="M120" s="222"/>
      <c r="N120" s="80"/>
      <c r="O120" s="80"/>
      <c r="P120" s="80"/>
      <c r="Q120" s="80"/>
      <c r="R120" s="80"/>
      <c r="S120" s="80"/>
      <c r="T120" s="81"/>
      <c r="AT120" s="18" t="s">
        <v>169</v>
      </c>
      <c r="AU120" s="18" t="s">
        <v>81</v>
      </c>
    </row>
    <row r="121" spans="2:51" s="11" customFormat="1" ht="12">
      <c r="B121" s="223"/>
      <c r="C121" s="224"/>
      <c r="D121" s="220" t="s">
        <v>171</v>
      </c>
      <c r="E121" s="225" t="s">
        <v>21</v>
      </c>
      <c r="F121" s="226" t="s">
        <v>2502</v>
      </c>
      <c r="G121" s="224"/>
      <c r="H121" s="225" t="s">
        <v>21</v>
      </c>
      <c r="I121" s="227"/>
      <c r="J121" s="224"/>
      <c r="K121" s="224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171</v>
      </c>
      <c r="AU121" s="232" t="s">
        <v>81</v>
      </c>
      <c r="AV121" s="11" t="s">
        <v>81</v>
      </c>
      <c r="AW121" s="11" t="s">
        <v>35</v>
      </c>
      <c r="AX121" s="11" t="s">
        <v>73</v>
      </c>
      <c r="AY121" s="232" t="s">
        <v>162</v>
      </c>
    </row>
    <row r="122" spans="2:51" s="12" customFormat="1" ht="12">
      <c r="B122" s="233"/>
      <c r="C122" s="234"/>
      <c r="D122" s="220" t="s">
        <v>171</v>
      </c>
      <c r="E122" s="235" t="s">
        <v>21</v>
      </c>
      <c r="F122" s="236" t="s">
        <v>2776</v>
      </c>
      <c r="G122" s="234"/>
      <c r="H122" s="237">
        <v>365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171</v>
      </c>
      <c r="AU122" s="243" t="s">
        <v>81</v>
      </c>
      <c r="AV122" s="12" t="s">
        <v>84</v>
      </c>
      <c r="AW122" s="12" t="s">
        <v>35</v>
      </c>
      <c r="AX122" s="12" t="s">
        <v>73</v>
      </c>
      <c r="AY122" s="243" t="s">
        <v>162</v>
      </c>
    </row>
    <row r="123" spans="2:51" s="12" customFormat="1" ht="12">
      <c r="B123" s="233"/>
      <c r="C123" s="234"/>
      <c r="D123" s="220" t="s">
        <v>171</v>
      </c>
      <c r="E123" s="235" t="s">
        <v>21</v>
      </c>
      <c r="F123" s="236" t="s">
        <v>2777</v>
      </c>
      <c r="G123" s="234"/>
      <c r="H123" s="237">
        <v>814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171</v>
      </c>
      <c r="AU123" s="243" t="s">
        <v>81</v>
      </c>
      <c r="AV123" s="12" t="s">
        <v>84</v>
      </c>
      <c r="AW123" s="12" t="s">
        <v>35</v>
      </c>
      <c r="AX123" s="12" t="s">
        <v>73</v>
      </c>
      <c r="AY123" s="243" t="s">
        <v>162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2778</v>
      </c>
      <c r="G124" s="234"/>
      <c r="H124" s="237">
        <v>1470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2" customFormat="1" ht="12">
      <c r="B125" s="233"/>
      <c r="C125" s="234"/>
      <c r="D125" s="220" t="s">
        <v>171</v>
      </c>
      <c r="E125" s="235" t="s">
        <v>21</v>
      </c>
      <c r="F125" s="236" t="s">
        <v>2779</v>
      </c>
      <c r="G125" s="234"/>
      <c r="H125" s="237">
        <v>39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171</v>
      </c>
      <c r="AU125" s="243" t="s">
        <v>81</v>
      </c>
      <c r="AV125" s="12" t="s">
        <v>84</v>
      </c>
      <c r="AW125" s="12" t="s">
        <v>35</v>
      </c>
      <c r="AX125" s="12" t="s">
        <v>73</v>
      </c>
      <c r="AY125" s="243" t="s">
        <v>162</v>
      </c>
    </row>
    <row r="126" spans="2:51" s="12" customFormat="1" ht="12">
      <c r="B126" s="233"/>
      <c r="C126" s="234"/>
      <c r="D126" s="220" t="s">
        <v>171</v>
      </c>
      <c r="E126" s="235" t="s">
        <v>21</v>
      </c>
      <c r="F126" s="236" t="s">
        <v>2780</v>
      </c>
      <c r="G126" s="234"/>
      <c r="H126" s="237">
        <v>28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171</v>
      </c>
      <c r="AU126" s="243" t="s">
        <v>81</v>
      </c>
      <c r="AV126" s="12" t="s">
        <v>84</v>
      </c>
      <c r="AW126" s="12" t="s">
        <v>35</v>
      </c>
      <c r="AX126" s="12" t="s">
        <v>73</v>
      </c>
      <c r="AY126" s="243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2781</v>
      </c>
      <c r="G127" s="234"/>
      <c r="H127" s="237">
        <v>18.9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73</v>
      </c>
      <c r="AY127" s="243" t="s">
        <v>162</v>
      </c>
    </row>
    <row r="128" spans="2:51" s="13" customFormat="1" ht="12">
      <c r="B128" s="244"/>
      <c r="C128" s="245"/>
      <c r="D128" s="220" t="s">
        <v>171</v>
      </c>
      <c r="E128" s="246" t="s">
        <v>21</v>
      </c>
      <c r="F128" s="247" t="s">
        <v>208</v>
      </c>
      <c r="G128" s="245"/>
      <c r="H128" s="248">
        <v>2734.9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171</v>
      </c>
      <c r="AU128" s="254" t="s">
        <v>81</v>
      </c>
      <c r="AV128" s="13" t="s">
        <v>168</v>
      </c>
      <c r="AW128" s="13" t="s">
        <v>35</v>
      </c>
      <c r="AX128" s="13" t="s">
        <v>81</v>
      </c>
      <c r="AY128" s="254" t="s">
        <v>162</v>
      </c>
    </row>
    <row r="129" spans="2:63" s="10" customFormat="1" ht="25.9" customHeight="1">
      <c r="B129" s="194"/>
      <c r="C129" s="195"/>
      <c r="D129" s="196" t="s">
        <v>72</v>
      </c>
      <c r="E129" s="197" t="s">
        <v>168</v>
      </c>
      <c r="F129" s="197" t="s">
        <v>518</v>
      </c>
      <c r="G129" s="195"/>
      <c r="H129" s="195"/>
      <c r="I129" s="198"/>
      <c r="J129" s="199">
        <f>BK129</f>
        <v>0</v>
      </c>
      <c r="K129" s="195"/>
      <c r="L129" s="200"/>
      <c r="M129" s="201"/>
      <c r="N129" s="202"/>
      <c r="O129" s="202"/>
      <c r="P129" s="203">
        <f>SUM(P130:P137)</f>
        <v>0</v>
      </c>
      <c r="Q129" s="202"/>
      <c r="R129" s="203">
        <f>SUM(R130:R137)</f>
        <v>0</v>
      </c>
      <c r="S129" s="202"/>
      <c r="T129" s="204">
        <f>SUM(T130:T137)</f>
        <v>0</v>
      </c>
      <c r="AR129" s="205" t="s">
        <v>81</v>
      </c>
      <c r="AT129" s="206" t="s">
        <v>72</v>
      </c>
      <c r="AU129" s="206" t="s">
        <v>73</v>
      </c>
      <c r="AY129" s="205" t="s">
        <v>162</v>
      </c>
      <c r="BK129" s="207">
        <f>SUM(BK130:BK137)</f>
        <v>0</v>
      </c>
    </row>
    <row r="130" spans="2:65" s="1" customFormat="1" ht="16.5" customHeight="1">
      <c r="B130" s="39"/>
      <c r="C130" s="208" t="s">
        <v>184</v>
      </c>
      <c r="D130" s="208" t="s">
        <v>163</v>
      </c>
      <c r="E130" s="209" t="s">
        <v>2782</v>
      </c>
      <c r="F130" s="210" t="s">
        <v>2783</v>
      </c>
      <c r="G130" s="211" t="s">
        <v>166</v>
      </c>
      <c r="H130" s="212">
        <v>781</v>
      </c>
      <c r="I130" s="213"/>
      <c r="J130" s="214">
        <f>ROUND(I130*H130,2)</f>
        <v>0</v>
      </c>
      <c r="K130" s="210" t="s">
        <v>167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204</v>
      </c>
    </row>
    <row r="131" spans="2:47" s="1" customFormat="1" ht="12">
      <c r="B131" s="39"/>
      <c r="C131" s="40"/>
      <c r="D131" s="220" t="s">
        <v>169</v>
      </c>
      <c r="E131" s="40"/>
      <c r="F131" s="221" t="s">
        <v>2784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169</v>
      </c>
      <c r="AU131" s="18" t="s">
        <v>81</v>
      </c>
    </row>
    <row r="132" spans="2:51" s="11" customFormat="1" ht="12">
      <c r="B132" s="223"/>
      <c r="C132" s="224"/>
      <c r="D132" s="220" t="s">
        <v>171</v>
      </c>
      <c r="E132" s="225" t="s">
        <v>21</v>
      </c>
      <c r="F132" s="226" t="s">
        <v>2502</v>
      </c>
      <c r="G132" s="224"/>
      <c r="H132" s="225" t="s">
        <v>21</v>
      </c>
      <c r="I132" s="227"/>
      <c r="J132" s="224"/>
      <c r="K132" s="224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171</v>
      </c>
      <c r="AU132" s="232" t="s">
        <v>81</v>
      </c>
      <c r="AV132" s="11" t="s">
        <v>81</v>
      </c>
      <c r="AW132" s="11" t="s">
        <v>35</v>
      </c>
      <c r="AX132" s="11" t="s">
        <v>73</v>
      </c>
      <c r="AY132" s="232" t="s">
        <v>162</v>
      </c>
    </row>
    <row r="133" spans="2:51" s="12" customFormat="1" ht="12">
      <c r="B133" s="233"/>
      <c r="C133" s="234"/>
      <c r="D133" s="220" t="s">
        <v>171</v>
      </c>
      <c r="E133" s="235" t="s">
        <v>21</v>
      </c>
      <c r="F133" s="236" t="s">
        <v>2785</v>
      </c>
      <c r="G133" s="234"/>
      <c r="H133" s="237">
        <v>23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171</v>
      </c>
      <c r="AU133" s="243" t="s">
        <v>81</v>
      </c>
      <c r="AV133" s="12" t="s">
        <v>84</v>
      </c>
      <c r="AW133" s="12" t="s">
        <v>35</v>
      </c>
      <c r="AX133" s="12" t="s">
        <v>73</v>
      </c>
      <c r="AY133" s="243" t="s">
        <v>162</v>
      </c>
    </row>
    <row r="134" spans="2:51" s="12" customFormat="1" ht="12">
      <c r="B134" s="233"/>
      <c r="C134" s="234"/>
      <c r="D134" s="220" t="s">
        <v>171</v>
      </c>
      <c r="E134" s="235" t="s">
        <v>21</v>
      </c>
      <c r="F134" s="236" t="s">
        <v>2786</v>
      </c>
      <c r="G134" s="234"/>
      <c r="H134" s="237">
        <v>20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171</v>
      </c>
      <c r="AU134" s="243" t="s">
        <v>81</v>
      </c>
      <c r="AV134" s="12" t="s">
        <v>84</v>
      </c>
      <c r="AW134" s="12" t="s">
        <v>35</v>
      </c>
      <c r="AX134" s="12" t="s">
        <v>73</v>
      </c>
      <c r="AY134" s="243" t="s">
        <v>162</v>
      </c>
    </row>
    <row r="135" spans="2:51" s="12" customFormat="1" ht="12">
      <c r="B135" s="233"/>
      <c r="C135" s="234"/>
      <c r="D135" s="220" t="s">
        <v>171</v>
      </c>
      <c r="E135" s="235" t="s">
        <v>21</v>
      </c>
      <c r="F135" s="236" t="s">
        <v>2787</v>
      </c>
      <c r="G135" s="234"/>
      <c r="H135" s="237">
        <v>58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171</v>
      </c>
      <c r="AU135" s="243" t="s">
        <v>81</v>
      </c>
      <c r="AV135" s="12" t="s">
        <v>84</v>
      </c>
      <c r="AW135" s="12" t="s">
        <v>35</v>
      </c>
      <c r="AX135" s="12" t="s">
        <v>73</v>
      </c>
      <c r="AY135" s="243" t="s">
        <v>162</v>
      </c>
    </row>
    <row r="136" spans="2:51" s="12" customFormat="1" ht="12">
      <c r="B136" s="233"/>
      <c r="C136" s="234"/>
      <c r="D136" s="220" t="s">
        <v>171</v>
      </c>
      <c r="E136" s="235" t="s">
        <v>21</v>
      </c>
      <c r="F136" s="236" t="s">
        <v>2788</v>
      </c>
      <c r="G136" s="234"/>
      <c r="H136" s="237">
        <v>680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171</v>
      </c>
      <c r="AU136" s="243" t="s">
        <v>81</v>
      </c>
      <c r="AV136" s="12" t="s">
        <v>84</v>
      </c>
      <c r="AW136" s="12" t="s">
        <v>35</v>
      </c>
      <c r="AX136" s="12" t="s">
        <v>73</v>
      </c>
      <c r="AY136" s="243" t="s">
        <v>162</v>
      </c>
    </row>
    <row r="137" spans="2:51" s="13" customFormat="1" ht="12">
      <c r="B137" s="244"/>
      <c r="C137" s="245"/>
      <c r="D137" s="220" t="s">
        <v>171</v>
      </c>
      <c r="E137" s="246" t="s">
        <v>21</v>
      </c>
      <c r="F137" s="247" t="s">
        <v>208</v>
      </c>
      <c r="G137" s="245"/>
      <c r="H137" s="248">
        <v>781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171</v>
      </c>
      <c r="AU137" s="254" t="s">
        <v>81</v>
      </c>
      <c r="AV137" s="13" t="s">
        <v>168</v>
      </c>
      <c r="AW137" s="13" t="s">
        <v>35</v>
      </c>
      <c r="AX137" s="13" t="s">
        <v>81</v>
      </c>
      <c r="AY137" s="254" t="s">
        <v>162</v>
      </c>
    </row>
    <row r="138" spans="2:63" s="10" customFormat="1" ht="25.9" customHeight="1">
      <c r="B138" s="194"/>
      <c r="C138" s="195"/>
      <c r="D138" s="196" t="s">
        <v>72</v>
      </c>
      <c r="E138" s="197" t="s">
        <v>186</v>
      </c>
      <c r="F138" s="197" t="s">
        <v>2574</v>
      </c>
      <c r="G138" s="195"/>
      <c r="H138" s="195"/>
      <c r="I138" s="198"/>
      <c r="J138" s="199">
        <f>BK138</f>
        <v>0</v>
      </c>
      <c r="K138" s="195"/>
      <c r="L138" s="200"/>
      <c r="M138" s="201"/>
      <c r="N138" s="202"/>
      <c r="O138" s="202"/>
      <c r="P138" s="203">
        <f>SUM(P139:P203)</f>
        <v>0</v>
      </c>
      <c r="Q138" s="202"/>
      <c r="R138" s="203">
        <f>SUM(R139:R203)</f>
        <v>0</v>
      </c>
      <c r="S138" s="202"/>
      <c r="T138" s="204">
        <f>SUM(T139:T203)</f>
        <v>0</v>
      </c>
      <c r="AR138" s="205" t="s">
        <v>81</v>
      </c>
      <c r="AT138" s="206" t="s">
        <v>72</v>
      </c>
      <c r="AU138" s="206" t="s">
        <v>73</v>
      </c>
      <c r="AY138" s="205" t="s">
        <v>162</v>
      </c>
      <c r="BK138" s="207">
        <f>SUM(BK139:BK203)</f>
        <v>0</v>
      </c>
    </row>
    <row r="139" spans="2:65" s="1" customFormat="1" ht="16.5" customHeight="1">
      <c r="B139" s="39"/>
      <c r="C139" s="208" t="s">
        <v>209</v>
      </c>
      <c r="D139" s="208" t="s">
        <v>163</v>
      </c>
      <c r="E139" s="209" t="s">
        <v>2789</v>
      </c>
      <c r="F139" s="210" t="s">
        <v>2790</v>
      </c>
      <c r="G139" s="211" t="s">
        <v>166</v>
      </c>
      <c r="H139" s="212">
        <v>230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212</v>
      </c>
    </row>
    <row r="140" spans="2:47" s="1" customFormat="1" ht="12">
      <c r="B140" s="39"/>
      <c r="C140" s="40"/>
      <c r="D140" s="220" t="s">
        <v>169</v>
      </c>
      <c r="E140" s="40"/>
      <c r="F140" s="221" t="s">
        <v>2791</v>
      </c>
      <c r="G140" s="40"/>
      <c r="H140" s="40"/>
      <c r="I140" s="143"/>
      <c r="J140" s="40"/>
      <c r="K140" s="40"/>
      <c r="L140" s="44"/>
      <c r="M140" s="222"/>
      <c r="N140" s="80"/>
      <c r="O140" s="80"/>
      <c r="P140" s="80"/>
      <c r="Q140" s="80"/>
      <c r="R140" s="80"/>
      <c r="S140" s="80"/>
      <c r="T140" s="81"/>
      <c r="AT140" s="18" t="s">
        <v>169</v>
      </c>
      <c r="AU140" s="18" t="s">
        <v>81</v>
      </c>
    </row>
    <row r="141" spans="2:51" s="11" customFormat="1" ht="12">
      <c r="B141" s="223"/>
      <c r="C141" s="224"/>
      <c r="D141" s="220" t="s">
        <v>171</v>
      </c>
      <c r="E141" s="225" t="s">
        <v>21</v>
      </c>
      <c r="F141" s="226" t="s">
        <v>2502</v>
      </c>
      <c r="G141" s="224"/>
      <c r="H141" s="225" t="s">
        <v>21</v>
      </c>
      <c r="I141" s="227"/>
      <c r="J141" s="224"/>
      <c r="K141" s="224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171</v>
      </c>
      <c r="AU141" s="232" t="s">
        <v>81</v>
      </c>
      <c r="AV141" s="11" t="s">
        <v>81</v>
      </c>
      <c r="AW141" s="11" t="s">
        <v>35</v>
      </c>
      <c r="AX141" s="11" t="s">
        <v>73</v>
      </c>
      <c r="AY141" s="232" t="s">
        <v>162</v>
      </c>
    </row>
    <row r="142" spans="2:51" s="12" customFormat="1" ht="12">
      <c r="B142" s="233"/>
      <c r="C142" s="234"/>
      <c r="D142" s="220" t="s">
        <v>171</v>
      </c>
      <c r="E142" s="235" t="s">
        <v>21</v>
      </c>
      <c r="F142" s="236" t="s">
        <v>2792</v>
      </c>
      <c r="G142" s="234"/>
      <c r="H142" s="237">
        <v>230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171</v>
      </c>
      <c r="AU142" s="243" t="s">
        <v>81</v>
      </c>
      <c r="AV142" s="12" t="s">
        <v>84</v>
      </c>
      <c r="AW142" s="12" t="s">
        <v>35</v>
      </c>
      <c r="AX142" s="12" t="s">
        <v>81</v>
      </c>
      <c r="AY142" s="243" t="s">
        <v>162</v>
      </c>
    </row>
    <row r="143" spans="2:65" s="1" customFormat="1" ht="16.5" customHeight="1">
      <c r="B143" s="39"/>
      <c r="C143" s="208" t="s">
        <v>189</v>
      </c>
      <c r="D143" s="208" t="s">
        <v>163</v>
      </c>
      <c r="E143" s="209" t="s">
        <v>2575</v>
      </c>
      <c r="F143" s="210" t="s">
        <v>2576</v>
      </c>
      <c r="G143" s="211" t="s">
        <v>166</v>
      </c>
      <c r="H143" s="212">
        <v>2408.9</v>
      </c>
      <c r="I143" s="213"/>
      <c r="J143" s="214">
        <f>ROUND(I143*H143,2)</f>
        <v>0</v>
      </c>
      <c r="K143" s="210" t="s">
        <v>167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218</v>
      </c>
    </row>
    <row r="144" spans="2:51" s="11" customFormat="1" ht="12">
      <c r="B144" s="223"/>
      <c r="C144" s="224"/>
      <c r="D144" s="220" t="s">
        <v>171</v>
      </c>
      <c r="E144" s="225" t="s">
        <v>21</v>
      </c>
      <c r="F144" s="226" t="s">
        <v>2502</v>
      </c>
      <c r="G144" s="224"/>
      <c r="H144" s="225" t="s">
        <v>21</v>
      </c>
      <c r="I144" s="227"/>
      <c r="J144" s="224"/>
      <c r="K144" s="224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171</v>
      </c>
      <c r="AU144" s="232" t="s">
        <v>81</v>
      </c>
      <c r="AV144" s="11" t="s">
        <v>81</v>
      </c>
      <c r="AW144" s="11" t="s">
        <v>35</v>
      </c>
      <c r="AX144" s="11" t="s">
        <v>73</v>
      </c>
      <c r="AY144" s="232" t="s">
        <v>162</v>
      </c>
    </row>
    <row r="145" spans="2:51" s="12" customFormat="1" ht="12">
      <c r="B145" s="233"/>
      <c r="C145" s="234"/>
      <c r="D145" s="220" t="s">
        <v>171</v>
      </c>
      <c r="E145" s="235" t="s">
        <v>21</v>
      </c>
      <c r="F145" s="236" t="s">
        <v>2793</v>
      </c>
      <c r="G145" s="234"/>
      <c r="H145" s="237">
        <v>814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171</v>
      </c>
      <c r="AU145" s="243" t="s">
        <v>81</v>
      </c>
      <c r="AV145" s="12" t="s">
        <v>84</v>
      </c>
      <c r="AW145" s="12" t="s">
        <v>35</v>
      </c>
      <c r="AX145" s="12" t="s">
        <v>73</v>
      </c>
      <c r="AY145" s="243" t="s">
        <v>162</v>
      </c>
    </row>
    <row r="146" spans="2:51" s="12" customFormat="1" ht="12">
      <c r="B146" s="233"/>
      <c r="C146" s="234"/>
      <c r="D146" s="220" t="s">
        <v>171</v>
      </c>
      <c r="E146" s="235" t="s">
        <v>21</v>
      </c>
      <c r="F146" s="236" t="s">
        <v>2794</v>
      </c>
      <c r="G146" s="234"/>
      <c r="H146" s="237">
        <v>23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171</v>
      </c>
      <c r="AU146" s="243" t="s">
        <v>81</v>
      </c>
      <c r="AV146" s="12" t="s">
        <v>84</v>
      </c>
      <c r="AW146" s="12" t="s">
        <v>35</v>
      </c>
      <c r="AX146" s="12" t="s">
        <v>73</v>
      </c>
      <c r="AY146" s="243" t="s">
        <v>162</v>
      </c>
    </row>
    <row r="147" spans="2:51" s="12" customFormat="1" ht="12">
      <c r="B147" s="233"/>
      <c r="C147" s="234"/>
      <c r="D147" s="220" t="s">
        <v>171</v>
      </c>
      <c r="E147" s="235" t="s">
        <v>21</v>
      </c>
      <c r="F147" s="236" t="s">
        <v>2795</v>
      </c>
      <c r="G147" s="234"/>
      <c r="H147" s="237">
        <v>1470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171</v>
      </c>
      <c r="AU147" s="243" t="s">
        <v>81</v>
      </c>
      <c r="AV147" s="12" t="s">
        <v>84</v>
      </c>
      <c r="AW147" s="12" t="s">
        <v>35</v>
      </c>
      <c r="AX147" s="12" t="s">
        <v>73</v>
      </c>
      <c r="AY147" s="243" t="s">
        <v>162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2796</v>
      </c>
      <c r="G148" s="234"/>
      <c r="H148" s="237">
        <v>83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2797</v>
      </c>
      <c r="G149" s="234"/>
      <c r="H149" s="237">
        <v>18.9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3" customFormat="1" ht="12">
      <c r="B150" s="244"/>
      <c r="C150" s="245"/>
      <c r="D150" s="220" t="s">
        <v>171</v>
      </c>
      <c r="E150" s="246" t="s">
        <v>21</v>
      </c>
      <c r="F150" s="247" t="s">
        <v>208</v>
      </c>
      <c r="G150" s="245"/>
      <c r="H150" s="248">
        <v>2408.9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171</v>
      </c>
      <c r="AU150" s="254" t="s">
        <v>81</v>
      </c>
      <c r="AV150" s="13" t="s">
        <v>168</v>
      </c>
      <c r="AW150" s="13" t="s">
        <v>35</v>
      </c>
      <c r="AX150" s="13" t="s">
        <v>81</v>
      </c>
      <c r="AY150" s="254" t="s">
        <v>162</v>
      </c>
    </row>
    <row r="151" spans="2:65" s="1" customFormat="1" ht="16.5" customHeight="1">
      <c r="B151" s="39"/>
      <c r="C151" s="208" t="s">
        <v>221</v>
      </c>
      <c r="D151" s="208" t="s">
        <v>163</v>
      </c>
      <c r="E151" s="209" t="s">
        <v>2586</v>
      </c>
      <c r="F151" s="210" t="s">
        <v>2587</v>
      </c>
      <c r="G151" s="211" t="s">
        <v>166</v>
      </c>
      <c r="H151" s="212">
        <v>520</v>
      </c>
      <c r="I151" s="213"/>
      <c r="J151" s="214">
        <f>ROUND(I151*H151,2)</f>
        <v>0</v>
      </c>
      <c r="K151" s="210" t="s">
        <v>167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224</v>
      </c>
    </row>
    <row r="152" spans="2:51" s="11" customFormat="1" ht="12">
      <c r="B152" s="223"/>
      <c r="C152" s="224"/>
      <c r="D152" s="220" t="s">
        <v>171</v>
      </c>
      <c r="E152" s="225" t="s">
        <v>21</v>
      </c>
      <c r="F152" s="226" t="s">
        <v>2502</v>
      </c>
      <c r="G152" s="224"/>
      <c r="H152" s="225" t="s">
        <v>21</v>
      </c>
      <c r="I152" s="227"/>
      <c r="J152" s="224"/>
      <c r="K152" s="224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171</v>
      </c>
      <c r="AU152" s="232" t="s">
        <v>81</v>
      </c>
      <c r="AV152" s="11" t="s">
        <v>81</v>
      </c>
      <c r="AW152" s="11" t="s">
        <v>35</v>
      </c>
      <c r="AX152" s="11" t="s">
        <v>73</v>
      </c>
      <c r="AY152" s="232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2798</v>
      </c>
      <c r="G153" s="234"/>
      <c r="H153" s="237">
        <v>365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73</v>
      </c>
      <c r="AY153" s="243" t="s">
        <v>162</v>
      </c>
    </row>
    <row r="154" spans="2:51" s="12" customFormat="1" ht="12">
      <c r="B154" s="233"/>
      <c r="C154" s="234"/>
      <c r="D154" s="220" t="s">
        <v>171</v>
      </c>
      <c r="E154" s="235" t="s">
        <v>21</v>
      </c>
      <c r="F154" s="236" t="s">
        <v>2799</v>
      </c>
      <c r="G154" s="234"/>
      <c r="H154" s="237">
        <v>28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171</v>
      </c>
      <c r="AU154" s="243" t="s">
        <v>81</v>
      </c>
      <c r="AV154" s="12" t="s">
        <v>84</v>
      </c>
      <c r="AW154" s="12" t="s">
        <v>35</v>
      </c>
      <c r="AX154" s="12" t="s">
        <v>73</v>
      </c>
      <c r="AY154" s="243" t="s">
        <v>162</v>
      </c>
    </row>
    <row r="155" spans="2:51" s="12" customFormat="1" ht="12">
      <c r="B155" s="233"/>
      <c r="C155" s="234"/>
      <c r="D155" s="220" t="s">
        <v>171</v>
      </c>
      <c r="E155" s="235" t="s">
        <v>21</v>
      </c>
      <c r="F155" s="236" t="s">
        <v>2800</v>
      </c>
      <c r="G155" s="234"/>
      <c r="H155" s="237">
        <v>39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171</v>
      </c>
      <c r="AU155" s="243" t="s">
        <v>81</v>
      </c>
      <c r="AV155" s="12" t="s">
        <v>84</v>
      </c>
      <c r="AW155" s="12" t="s">
        <v>35</v>
      </c>
      <c r="AX155" s="12" t="s">
        <v>73</v>
      </c>
      <c r="AY155" s="243" t="s">
        <v>162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2801</v>
      </c>
      <c r="G156" s="234"/>
      <c r="H156" s="237">
        <v>88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3" customFormat="1" ht="12">
      <c r="B157" s="244"/>
      <c r="C157" s="245"/>
      <c r="D157" s="220" t="s">
        <v>171</v>
      </c>
      <c r="E157" s="246" t="s">
        <v>21</v>
      </c>
      <c r="F157" s="247" t="s">
        <v>208</v>
      </c>
      <c r="G157" s="245"/>
      <c r="H157" s="248">
        <v>520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171</v>
      </c>
      <c r="AU157" s="254" t="s">
        <v>81</v>
      </c>
      <c r="AV157" s="13" t="s">
        <v>168</v>
      </c>
      <c r="AW157" s="13" t="s">
        <v>35</v>
      </c>
      <c r="AX157" s="13" t="s">
        <v>81</v>
      </c>
      <c r="AY157" s="254" t="s">
        <v>162</v>
      </c>
    </row>
    <row r="158" spans="2:65" s="1" customFormat="1" ht="16.5" customHeight="1">
      <c r="B158" s="39"/>
      <c r="C158" s="208" t="s">
        <v>193</v>
      </c>
      <c r="D158" s="208" t="s">
        <v>163</v>
      </c>
      <c r="E158" s="209" t="s">
        <v>2802</v>
      </c>
      <c r="F158" s="210" t="s">
        <v>2803</v>
      </c>
      <c r="G158" s="211" t="s">
        <v>166</v>
      </c>
      <c r="H158" s="212">
        <v>365</v>
      </c>
      <c r="I158" s="213"/>
      <c r="J158" s="214">
        <f>ROUND(I158*H158,2)</f>
        <v>0</v>
      </c>
      <c r="K158" s="210" t="s">
        <v>167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229</v>
      </c>
    </row>
    <row r="159" spans="2:51" s="11" customFormat="1" ht="12">
      <c r="B159" s="223"/>
      <c r="C159" s="224"/>
      <c r="D159" s="220" t="s">
        <v>171</v>
      </c>
      <c r="E159" s="225" t="s">
        <v>21</v>
      </c>
      <c r="F159" s="226" t="s">
        <v>2502</v>
      </c>
      <c r="G159" s="224"/>
      <c r="H159" s="225" t="s">
        <v>21</v>
      </c>
      <c r="I159" s="227"/>
      <c r="J159" s="224"/>
      <c r="K159" s="224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171</v>
      </c>
      <c r="AU159" s="232" t="s">
        <v>81</v>
      </c>
      <c r="AV159" s="11" t="s">
        <v>81</v>
      </c>
      <c r="AW159" s="11" t="s">
        <v>35</v>
      </c>
      <c r="AX159" s="11" t="s">
        <v>73</v>
      </c>
      <c r="AY159" s="232" t="s">
        <v>162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2804</v>
      </c>
      <c r="G160" s="234"/>
      <c r="H160" s="237">
        <v>365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81</v>
      </c>
      <c r="AY160" s="243" t="s">
        <v>162</v>
      </c>
    </row>
    <row r="161" spans="2:65" s="1" customFormat="1" ht="16.5" customHeight="1">
      <c r="B161" s="39"/>
      <c r="C161" s="208" t="s">
        <v>231</v>
      </c>
      <c r="D161" s="208" t="s">
        <v>163</v>
      </c>
      <c r="E161" s="209" t="s">
        <v>2805</v>
      </c>
      <c r="F161" s="210" t="s">
        <v>2806</v>
      </c>
      <c r="G161" s="211" t="s">
        <v>166</v>
      </c>
      <c r="H161" s="212">
        <v>365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235</v>
      </c>
    </row>
    <row r="162" spans="2:47" s="1" customFormat="1" ht="12">
      <c r="B162" s="39"/>
      <c r="C162" s="40"/>
      <c r="D162" s="220" t="s">
        <v>169</v>
      </c>
      <c r="E162" s="40"/>
      <c r="F162" s="221" t="s">
        <v>2807</v>
      </c>
      <c r="G162" s="40"/>
      <c r="H162" s="40"/>
      <c r="I162" s="143"/>
      <c r="J162" s="40"/>
      <c r="K162" s="40"/>
      <c r="L162" s="44"/>
      <c r="M162" s="222"/>
      <c r="N162" s="80"/>
      <c r="O162" s="80"/>
      <c r="P162" s="80"/>
      <c r="Q162" s="80"/>
      <c r="R162" s="80"/>
      <c r="S162" s="80"/>
      <c r="T162" s="81"/>
      <c r="AT162" s="18" t="s">
        <v>169</v>
      </c>
      <c r="AU162" s="18" t="s">
        <v>81</v>
      </c>
    </row>
    <row r="163" spans="2:51" s="11" customFormat="1" ht="12">
      <c r="B163" s="223"/>
      <c r="C163" s="224"/>
      <c r="D163" s="220" t="s">
        <v>171</v>
      </c>
      <c r="E163" s="225" t="s">
        <v>21</v>
      </c>
      <c r="F163" s="226" t="s">
        <v>2502</v>
      </c>
      <c r="G163" s="224"/>
      <c r="H163" s="225" t="s">
        <v>21</v>
      </c>
      <c r="I163" s="227"/>
      <c r="J163" s="224"/>
      <c r="K163" s="224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171</v>
      </c>
      <c r="AU163" s="232" t="s">
        <v>81</v>
      </c>
      <c r="AV163" s="11" t="s">
        <v>81</v>
      </c>
      <c r="AW163" s="11" t="s">
        <v>35</v>
      </c>
      <c r="AX163" s="11" t="s">
        <v>73</v>
      </c>
      <c r="AY163" s="232" t="s">
        <v>162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2804</v>
      </c>
      <c r="G164" s="234"/>
      <c r="H164" s="237">
        <v>365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81</v>
      </c>
      <c r="AY164" s="243" t="s">
        <v>162</v>
      </c>
    </row>
    <row r="165" spans="2:65" s="1" customFormat="1" ht="16.5" customHeight="1">
      <c r="B165" s="39"/>
      <c r="C165" s="208" t="s">
        <v>198</v>
      </c>
      <c r="D165" s="208" t="s">
        <v>163</v>
      </c>
      <c r="E165" s="209" t="s">
        <v>2808</v>
      </c>
      <c r="F165" s="210" t="s">
        <v>2809</v>
      </c>
      <c r="G165" s="211" t="s">
        <v>166</v>
      </c>
      <c r="H165" s="212">
        <v>365</v>
      </c>
      <c r="I165" s="213"/>
      <c r="J165" s="214">
        <f>ROUND(I165*H165,2)</f>
        <v>0</v>
      </c>
      <c r="K165" s="210" t="s">
        <v>167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242</v>
      </c>
    </row>
    <row r="166" spans="2:51" s="11" customFormat="1" ht="12">
      <c r="B166" s="223"/>
      <c r="C166" s="224"/>
      <c r="D166" s="220" t="s">
        <v>171</v>
      </c>
      <c r="E166" s="225" t="s">
        <v>21</v>
      </c>
      <c r="F166" s="226" t="s">
        <v>2502</v>
      </c>
      <c r="G166" s="224"/>
      <c r="H166" s="225" t="s">
        <v>21</v>
      </c>
      <c r="I166" s="227"/>
      <c r="J166" s="224"/>
      <c r="K166" s="224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171</v>
      </c>
      <c r="AU166" s="232" t="s">
        <v>81</v>
      </c>
      <c r="AV166" s="11" t="s">
        <v>81</v>
      </c>
      <c r="AW166" s="11" t="s">
        <v>35</v>
      </c>
      <c r="AX166" s="11" t="s">
        <v>73</v>
      </c>
      <c r="AY166" s="232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2810</v>
      </c>
      <c r="G167" s="234"/>
      <c r="H167" s="237">
        <v>365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81</v>
      </c>
      <c r="AY167" s="243" t="s">
        <v>162</v>
      </c>
    </row>
    <row r="168" spans="2:65" s="1" customFormat="1" ht="16.5" customHeight="1">
      <c r="B168" s="39"/>
      <c r="C168" s="208" t="s">
        <v>8</v>
      </c>
      <c r="D168" s="208" t="s">
        <v>163</v>
      </c>
      <c r="E168" s="209" t="s">
        <v>2811</v>
      </c>
      <c r="F168" s="210" t="s">
        <v>2812</v>
      </c>
      <c r="G168" s="211" t="s">
        <v>166</v>
      </c>
      <c r="H168" s="212">
        <v>1470</v>
      </c>
      <c r="I168" s="213"/>
      <c r="J168" s="214">
        <f>ROUND(I168*H168,2)</f>
        <v>0</v>
      </c>
      <c r="K168" s="210" t="s">
        <v>167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246</v>
      </c>
    </row>
    <row r="169" spans="2:47" s="1" customFormat="1" ht="12">
      <c r="B169" s="39"/>
      <c r="C169" s="40"/>
      <c r="D169" s="220" t="s">
        <v>169</v>
      </c>
      <c r="E169" s="40"/>
      <c r="F169" s="221" t="s">
        <v>2813</v>
      </c>
      <c r="G169" s="40"/>
      <c r="H169" s="40"/>
      <c r="I169" s="143"/>
      <c r="J169" s="40"/>
      <c r="K169" s="40"/>
      <c r="L169" s="44"/>
      <c r="M169" s="222"/>
      <c r="N169" s="80"/>
      <c r="O169" s="80"/>
      <c r="P169" s="80"/>
      <c r="Q169" s="80"/>
      <c r="R169" s="80"/>
      <c r="S169" s="80"/>
      <c r="T169" s="81"/>
      <c r="AT169" s="18" t="s">
        <v>169</v>
      </c>
      <c r="AU169" s="18" t="s">
        <v>81</v>
      </c>
    </row>
    <row r="170" spans="2:51" s="11" customFormat="1" ht="12">
      <c r="B170" s="223"/>
      <c r="C170" s="224"/>
      <c r="D170" s="220" t="s">
        <v>171</v>
      </c>
      <c r="E170" s="225" t="s">
        <v>21</v>
      </c>
      <c r="F170" s="226" t="s">
        <v>2502</v>
      </c>
      <c r="G170" s="224"/>
      <c r="H170" s="225" t="s">
        <v>21</v>
      </c>
      <c r="I170" s="227"/>
      <c r="J170" s="224"/>
      <c r="K170" s="224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171</v>
      </c>
      <c r="AU170" s="232" t="s">
        <v>81</v>
      </c>
      <c r="AV170" s="11" t="s">
        <v>81</v>
      </c>
      <c r="AW170" s="11" t="s">
        <v>35</v>
      </c>
      <c r="AX170" s="11" t="s">
        <v>73</v>
      </c>
      <c r="AY170" s="232" t="s">
        <v>162</v>
      </c>
    </row>
    <row r="171" spans="2:51" s="12" customFormat="1" ht="12">
      <c r="B171" s="233"/>
      <c r="C171" s="234"/>
      <c r="D171" s="220" t="s">
        <v>171</v>
      </c>
      <c r="E171" s="235" t="s">
        <v>21</v>
      </c>
      <c r="F171" s="236" t="s">
        <v>2814</v>
      </c>
      <c r="G171" s="234"/>
      <c r="H171" s="237">
        <v>1470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171</v>
      </c>
      <c r="AU171" s="243" t="s">
        <v>81</v>
      </c>
      <c r="AV171" s="12" t="s">
        <v>84</v>
      </c>
      <c r="AW171" s="12" t="s">
        <v>35</v>
      </c>
      <c r="AX171" s="12" t="s">
        <v>81</v>
      </c>
      <c r="AY171" s="243" t="s">
        <v>162</v>
      </c>
    </row>
    <row r="172" spans="2:65" s="1" customFormat="1" ht="16.5" customHeight="1">
      <c r="B172" s="39"/>
      <c r="C172" s="208" t="s">
        <v>204</v>
      </c>
      <c r="D172" s="208" t="s">
        <v>163</v>
      </c>
      <c r="E172" s="209" t="s">
        <v>2815</v>
      </c>
      <c r="F172" s="210" t="s">
        <v>2816</v>
      </c>
      <c r="G172" s="211" t="s">
        <v>166</v>
      </c>
      <c r="H172" s="212">
        <v>88</v>
      </c>
      <c r="I172" s="213"/>
      <c r="J172" s="214">
        <f>ROUND(I172*H172,2)</f>
        <v>0</v>
      </c>
      <c r="K172" s="210" t="s">
        <v>167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253</v>
      </c>
    </row>
    <row r="173" spans="2:47" s="1" customFormat="1" ht="12">
      <c r="B173" s="39"/>
      <c r="C173" s="40"/>
      <c r="D173" s="220" t="s">
        <v>169</v>
      </c>
      <c r="E173" s="40"/>
      <c r="F173" s="221" t="s">
        <v>2629</v>
      </c>
      <c r="G173" s="40"/>
      <c r="H173" s="40"/>
      <c r="I173" s="143"/>
      <c r="J173" s="40"/>
      <c r="K173" s="40"/>
      <c r="L173" s="44"/>
      <c r="M173" s="222"/>
      <c r="N173" s="80"/>
      <c r="O173" s="80"/>
      <c r="P173" s="80"/>
      <c r="Q173" s="80"/>
      <c r="R173" s="80"/>
      <c r="S173" s="80"/>
      <c r="T173" s="81"/>
      <c r="AT173" s="18" t="s">
        <v>169</v>
      </c>
      <c r="AU173" s="18" t="s">
        <v>81</v>
      </c>
    </row>
    <row r="174" spans="2:51" s="11" customFormat="1" ht="12">
      <c r="B174" s="223"/>
      <c r="C174" s="224"/>
      <c r="D174" s="220" t="s">
        <v>171</v>
      </c>
      <c r="E174" s="225" t="s">
        <v>21</v>
      </c>
      <c r="F174" s="226" t="s">
        <v>2502</v>
      </c>
      <c r="G174" s="224"/>
      <c r="H174" s="225" t="s">
        <v>21</v>
      </c>
      <c r="I174" s="227"/>
      <c r="J174" s="224"/>
      <c r="K174" s="224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171</v>
      </c>
      <c r="AU174" s="232" t="s">
        <v>81</v>
      </c>
      <c r="AV174" s="11" t="s">
        <v>81</v>
      </c>
      <c r="AW174" s="11" t="s">
        <v>35</v>
      </c>
      <c r="AX174" s="11" t="s">
        <v>73</v>
      </c>
      <c r="AY174" s="232" t="s">
        <v>162</v>
      </c>
    </row>
    <row r="175" spans="2:51" s="12" customFormat="1" ht="12">
      <c r="B175" s="233"/>
      <c r="C175" s="234"/>
      <c r="D175" s="220" t="s">
        <v>171</v>
      </c>
      <c r="E175" s="235" t="s">
        <v>21</v>
      </c>
      <c r="F175" s="236" t="s">
        <v>2817</v>
      </c>
      <c r="G175" s="234"/>
      <c r="H175" s="237">
        <v>88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171</v>
      </c>
      <c r="AU175" s="243" t="s">
        <v>81</v>
      </c>
      <c r="AV175" s="12" t="s">
        <v>84</v>
      </c>
      <c r="AW175" s="12" t="s">
        <v>35</v>
      </c>
      <c r="AX175" s="12" t="s">
        <v>81</v>
      </c>
      <c r="AY175" s="243" t="s">
        <v>162</v>
      </c>
    </row>
    <row r="176" spans="2:65" s="1" customFormat="1" ht="16.5" customHeight="1">
      <c r="B176" s="39"/>
      <c r="C176" s="208" t="s">
        <v>256</v>
      </c>
      <c r="D176" s="208" t="s">
        <v>163</v>
      </c>
      <c r="E176" s="209" t="s">
        <v>2818</v>
      </c>
      <c r="F176" s="210" t="s">
        <v>2819</v>
      </c>
      <c r="G176" s="211" t="s">
        <v>166</v>
      </c>
      <c r="H176" s="212">
        <v>781</v>
      </c>
      <c r="I176" s="213"/>
      <c r="J176" s="214">
        <f>ROUND(I176*H176,2)</f>
        <v>0</v>
      </c>
      <c r="K176" s="210" t="s">
        <v>167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259</v>
      </c>
    </row>
    <row r="177" spans="2:47" s="1" customFormat="1" ht="12">
      <c r="B177" s="39"/>
      <c r="C177" s="40"/>
      <c r="D177" s="220" t="s">
        <v>169</v>
      </c>
      <c r="E177" s="40"/>
      <c r="F177" s="221" t="s">
        <v>2820</v>
      </c>
      <c r="G177" s="40"/>
      <c r="H177" s="40"/>
      <c r="I177" s="143"/>
      <c r="J177" s="40"/>
      <c r="K177" s="40"/>
      <c r="L177" s="44"/>
      <c r="M177" s="222"/>
      <c r="N177" s="80"/>
      <c r="O177" s="80"/>
      <c r="P177" s="80"/>
      <c r="Q177" s="80"/>
      <c r="R177" s="80"/>
      <c r="S177" s="80"/>
      <c r="T177" s="81"/>
      <c r="AT177" s="18" t="s">
        <v>169</v>
      </c>
      <c r="AU177" s="18" t="s">
        <v>81</v>
      </c>
    </row>
    <row r="178" spans="2:51" s="11" customFormat="1" ht="12">
      <c r="B178" s="223"/>
      <c r="C178" s="224"/>
      <c r="D178" s="220" t="s">
        <v>171</v>
      </c>
      <c r="E178" s="225" t="s">
        <v>21</v>
      </c>
      <c r="F178" s="226" t="s">
        <v>2502</v>
      </c>
      <c r="G178" s="224"/>
      <c r="H178" s="225" t="s">
        <v>21</v>
      </c>
      <c r="I178" s="227"/>
      <c r="J178" s="224"/>
      <c r="K178" s="224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171</v>
      </c>
      <c r="AU178" s="232" t="s">
        <v>81</v>
      </c>
      <c r="AV178" s="11" t="s">
        <v>81</v>
      </c>
      <c r="AW178" s="11" t="s">
        <v>35</v>
      </c>
      <c r="AX178" s="11" t="s">
        <v>73</v>
      </c>
      <c r="AY178" s="232" t="s">
        <v>162</v>
      </c>
    </row>
    <row r="179" spans="2:51" s="12" customFormat="1" ht="12">
      <c r="B179" s="233"/>
      <c r="C179" s="234"/>
      <c r="D179" s="220" t="s">
        <v>171</v>
      </c>
      <c r="E179" s="235" t="s">
        <v>21</v>
      </c>
      <c r="F179" s="236" t="s">
        <v>2821</v>
      </c>
      <c r="G179" s="234"/>
      <c r="H179" s="237">
        <v>23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171</v>
      </c>
      <c r="AU179" s="243" t="s">
        <v>81</v>
      </c>
      <c r="AV179" s="12" t="s">
        <v>84</v>
      </c>
      <c r="AW179" s="12" t="s">
        <v>35</v>
      </c>
      <c r="AX179" s="12" t="s">
        <v>73</v>
      </c>
      <c r="AY179" s="243" t="s">
        <v>162</v>
      </c>
    </row>
    <row r="180" spans="2:51" s="12" customFormat="1" ht="12">
      <c r="B180" s="233"/>
      <c r="C180" s="234"/>
      <c r="D180" s="220" t="s">
        <v>171</v>
      </c>
      <c r="E180" s="235" t="s">
        <v>21</v>
      </c>
      <c r="F180" s="236" t="s">
        <v>2822</v>
      </c>
      <c r="G180" s="234"/>
      <c r="H180" s="237">
        <v>20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171</v>
      </c>
      <c r="AU180" s="243" t="s">
        <v>81</v>
      </c>
      <c r="AV180" s="12" t="s">
        <v>84</v>
      </c>
      <c r="AW180" s="12" t="s">
        <v>35</v>
      </c>
      <c r="AX180" s="12" t="s">
        <v>73</v>
      </c>
      <c r="AY180" s="243" t="s">
        <v>162</v>
      </c>
    </row>
    <row r="181" spans="2:51" s="12" customFormat="1" ht="12">
      <c r="B181" s="233"/>
      <c r="C181" s="234"/>
      <c r="D181" s="220" t="s">
        <v>171</v>
      </c>
      <c r="E181" s="235" t="s">
        <v>21</v>
      </c>
      <c r="F181" s="236" t="s">
        <v>2823</v>
      </c>
      <c r="G181" s="234"/>
      <c r="H181" s="237">
        <v>58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171</v>
      </c>
      <c r="AU181" s="243" t="s">
        <v>81</v>
      </c>
      <c r="AV181" s="12" t="s">
        <v>84</v>
      </c>
      <c r="AW181" s="12" t="s">
        <v>35</v>
      </c>
      <c r="AX181" s="12" t="s">
        <v>73</v>
      </c>
      <c r="AY181" s="243" t="s">
        <v>162</v>
      </c>
    </row>
    <row r="182" spans="2:51" s="12" customFormat="1" ht="12">
      <c r="B182" s="233"/>
      <c r="C182" s="234"/>
      <c r="D182" s="220" t="s">
        <v>171</v>
      </c>
      <c r="E182" s="235" t="s">
        <v>21</v>
      </c>
      <c r="F182" s="236" t="s">
        <v>2824</v>
      </c>
      <c r="G182" s="234"/>
      <c r="H182" s="237">
        <v>680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171</v>
      </c>
      <c r="AU182" s="243" t="s">
        <v>81</v>
      </c>
      <c r="AV182" s="12" t="s">
        <v>84</v>
      </c>
      <c r="AW182" s="12" t="s">
        <v>35</v>
      </c>
      <c r="AX182" s="12" t="s">
        <v>73</v>
      </c>
      <c r="AY182" s="243" t="s">
        <v>162</v>
      </c>
    </row>
    <row r="183" spans="2:51" s="13" customFormat="1" ht="12">
      <c r="B183" s="244"/>
      <c r="C183" s="245"/>
      <c r="D183" s="220" t="s">
        <v>171</v>
      </c>
      <c r="E183" s="246" t="s">
        <v>21</v>
      </c>
      <c r="F183" s="247" t="s">
        <v>208</v>
      </c>
      <c r="G183" s="245"/>
      <c r="H183" s="248">
        <v>781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171</v>
      </c>
      <c r="AU183" s="254" t="s">
        <v>81</v>
      </c>
      <c r="AV183" s="13" t="s">
        <v>168</v>
      </c>
      <c r="AW183" s="13" t="s">
        <v>35</v>
      </c>
      <c r="AX183" s="13" t="s">
        <v>81</v>
      </c>
      <c r="AY183" s="254" t="s">
        <v>162</v>
      </c>
    </row>
    <row r="184" spans="2:65" s="1" customFormat="1" ht="16.5" customHeight="1">
      <c r="B184" s="39"/>
      <c r="C184" s="208" t="s">
        <v>212</v>
      </c>
      <c r="D184" s="208" t="s">
        <v>163</v>
      </c>
      <c r="E184" s="209" t="s">
        <v>2825</v>
      </c>
      <c r="F184" s="210" t="s">
        <v>2826</v>
      </c>
      <c r="G184" s="211" t="s">
        <v>310</v>
      </c>
      <c r="H184" s="212">
        <v>280.02</v>
      </c>
      <c r="I184" s="213"/>
      <c r="J184" s="214">
        <f>ROUND(I184*H184,2)</f>
        <v>0</v>
      </c>
      <c r="K184" s="210" t="s">
        <v>167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263</v>
      </c>
    </row>
    <row r="185" spans="2:51" s="11" customFormat="1" ht="12">
      <c r="B185" s="223"/>
      <c r="C185" s="224"/>
      <c r="D185" s="220" t="s">
        <v>171</v>
      </c>
      <c r="E185" s="225" t="s">
        <v>21</v>
      </c>
      <c r="F185" s="226" t="s">
        <v>2502</v>
      </c>
      <c r="G185" s="224"/>
      <c r="H185" s="225" t="s">
        <v>21</v>
      </c>
      <c r="I185" s="227"/>
      <c r="J185" s="224"/>
      <c r="K185" s="224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171</v>
      </c>
      <c r="AU185" s="232" t="s">
        <v>81</v>
      </c>
      <c r="AV185" s="11" t="s">
        <v>81</v>
      </c>
      <c r="AW185" s="11" t="s">
        <v>35</v>
      </c>
      <c r="AX185" s="11" t="s">
        <v>73</v>
      </c>
      <c r="AY185" s="232" t="s">
        <v>162</v>
      </c>
    </row>
    <row r="186" spans="2:51" s="12" customFormat="1" ht="12">
      <c r="B186" s="233"/>
      <c r="C186" s="234"/>
      <c r="D186" s="220" t="s">
        <v>171</v>
      </c>
      <c r="E186" s="235" t="s">
        <v>21</v>
      </c>
      <c r="F186" s="236" t="s">
        <v>2827</v>
      </c>
      <c r="G186" s="234"/>
      <c r="H186" s="237">
        <v>-22.8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171</v>
      </c>
      <c r="AU186" s="243" t="s">
        <v>81</v>
      </c>
      <c r="AV186" s="12" t="s">
        <v>84</v>
      </c>
      <c r="AW186" s="12" t="s">
        <v>35</v>
      </c>
      <c r="AX186" s="12" t="s">
        <v>73</v>
      </c>
      <c r="AY186" s="243" t="s">
        <v>162</v>
      </c>
    </row>
    <row r="187" spans="2:51" s="12" customFormat="1" ht="12">
      <c r="B187" s="233"/>
      <c r="C187" s="234"/>
      <c r="D187" s="220" t="s">
        <v>171</v>
      </c>
      <c r="E187" s="235" t="s">
        <v>21</v>
      </c>
      <c r="F187" s="236" t="s">
        <v>2828</v>
      </c>
      <c r="G187" s="234"/>
      <c r="H187" s="237">
        <v>302.82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171</v>
      </c>
      <c r="AU187" s="243" t="s">
        <v>81</v>
      </c>
      <c r="AV187" s="12" t="s">
        <v>84</v>
      </c>
      <c r="AW187" s="12" t="s">
        <v>35</v>
      </c>
      <c r="AX187" s="12" t="s">
        <v>73</v>
      </c>
      <c r="AY187" s="243" t="s">
        <v>162</v>
      </c>
    </row>
    <row r="188" spans="2:51" s="13" customFormat="1" ht="12">
      <c r="B188" s="244"/>
      <c r="C188" s="245"/>
      <c r="D188" s="220" t="s">
        <v>171</v>
      </c>
      <c r="E188" s="246" t="s">
        <v>21</v>
      </c>
      <c r="F188" s="247" t="s">
        <v>208</v>
      </c>
      <c r="G188" s="245"/>
      <c r="H188" s="248">
        <v>280.02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171</v>
      </c>
      <c r="AU188" s="254" t="s">
        <v>81</v>
      </c>
      <c r="AV188" s="13" t="s">
        <v>168</v>
      </c>
      <c r="AW188" s="13" t="s">
        <v>35</v>
      </c>
      <c r="AX188" s="13" t="s">
        <v>81</v>
      </c>
      <c r="AY188" s="254" t="s">
        <v>162</v>
      </c>
    </row>
    <row r="189" spans="2:65" s="1" customFormat="1" ht="16.5" customHeight="1">
      <c r="B189" s="39"/>
      <c r="C189" s="208" t="s">
        <v>267</v>
      </c>
      <c r="D189" s="208" t="s">
        <v>163</v>
      </c>
      <c r="E189" s="209" t="s">
        <v>2829</v>
      </c>
      <c r="F189" s="210" t="s">
        <v>2830</v>
      </c>
      <c r="G189" s="211" t="s">
        <v>166</v>
      </c>
      <c r="H189" s="212">
        <v>58.58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270</v>
      </c>
    </row>
    <row r="190" spans="2:51" s="11" customFormat="1" ht="12">
      <c r="B190" s="223"/>
      <c r="C190" s="224"/>
      <c r="D190" s="220" t="s">
        <v>171</v>
      </c>
      <c r="E190" s="225" t="s">
        <v>21</v>
      </c>
      <c r="F190" s="226" t="s">
        <v>2502</v>
      </c>
      <c r="G190" s="224"/>
      <c r="H190" s="225" t="s">
        <v>21</v>
      </c>
      <c r="I190" s="227"/>
      <c r="J190" s="224"/>
      <c r="K190" s="224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171</v>
      </c>
      <c r="AU190" s="232" t="s">
        <v>81</v>
      </c>
      <c r="AV190" s="11" t="s">
        <v>81</v>
      </c>
      <c r="AW190" s="11" t="s">
        <v>35</v>
      </c>
      <c r="AX190" s="11" t="s">
        <v>73</v>
      </c>
      <c r="AY190" s="232" t="s">
        <v>162</v>
      </c>
    </row>
    <row r="191" spans="2:51" s="12" customFormat="1" ht="12">
      <c r="B191" s="233"/>
      <c r="C191" s="234"/>
      <c r="D191" s="220" t="s">
        <v>171</v>
      </c>
      <c r="E191" s="235" t="s">
        <v>21</v>
      </c>
      <c r="F191" s="236" t="s">
        <v>2831</v>
      </c>
      <c r="G191" s="234"/>
      <c r="H191" s="237">
        <v>58.58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171</v>
      </c>
      <c r="AU191" s="243" t="s">
        <v>81</v>
      </c>
      <c r="AV191" s="12" t="s">
        <v>84</v>
      </c>
      <c r="AW191" s="12" t="s">
        <v>35</v>
      </c>
      <c r="AX191" s="12" t="s">
        <v>81</v>
      </c>
      <c r="AY191" s="243" t="s">
        <v>162</v>
      </c>
    </row>
    <row r="192" spans="2:65" s="1" customFormat="1" ht="16.5" customHeight="1">
      <c r="B192" s="39"/>
      <c r="C192" s="208" t="s">
        <v>218</v>
      </c>
      <c r="D192" s="208" t="s">
        <v>163</v>
      </c>
      <c r="E192" s="209" t="s">
        <v>2832</v>
      </c>
      <c r="F192" s="210" t="s">
        <v>2833</v>
      </c>
      <c r="G192" s="211" t="s">
        <v>166</v>
      </c>
      <c r="H192" s="212">
        <v>23.23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275</v>
      </c>
    </row>
    <row r="193" spans="2:51" s="11" customFormat="1" ht="12">
      <c r="B193" s="223"/>
      <c r="C193" s="224"/>
      <c r="D193" s="220" t="s">
        <v>171</v>
      </c>
      <c r="E193" s="225" t="s">
        <v>21</v>
      </c>
      <c r="F193" s="226" t="s">
        <v>2502</v>
      </c>
      <c r="G193" s="224"/>
      <c r="H193" s="225" t="s">
        <v>21</v>
      </c>
      <c r="I193" s="227"/>
      <c r="J193" s="224"/>
      <c r="K193" s="224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171</v>
      </c>
      <c r="AU193" s="232" t="s">
        <v>81</v>
      </c>
      <c r="AV193" s="11" t="s">
        <v>81</v>
      </c>
      <c r="AW193" s="11" t="s">
        <v>35</v>
      </c>
      <c r="AX193" s="11" t="s">
        <v>73</v>
      </c>
      <c r="AY193" s="232" t="s">
        <v>162</v>
      </c>
    </row>
    <row r="194" spans="2:51" s="12" customFormat="1" ht="12">
      <c r="B194" s="233"/>
      <c r="C194" s="234"/>
      <c r="D194" s="220" t="s">
        <v>171</v>
      </c>
      <c r="E194" s="235" t="s">
        <v>21</v>
      </c>
      <c r="F194" s="236" t="s">
        <v>2834</v>
      </c>
      <c r="G194" s="234"/>
      <c r="H194" s="237">
        <v>23.23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171</v>
      </c>
      <c r="AU194" s="243" t="s">
        <v>81</v>
      </c>
      <c r="AV194" s="12" t="s">
        <v>84</v>
      </c>
      <c r="AW194" s="12" t="s">
        <v>35</v>
      </c>
      <c r="AX194" s="12" t="s">
        <v>81</v>
      </c>
      <c r="AY194" s="243" t="s">
        <v>162</v>
      </c>
    </row>
    <row r="195" spans="2:65" s="1" customFormat="1" ht="16.5" customHeight="1">
      <c r="B195" s="39"/>
      <c r="C195" s="208" t="s">
        <v>7</v>
      </c>
      <c r="D195" s="208" t="s">
        <v>163</v>
      </c>
      <c r="E195" s="209" t="s">
        <v>2835</v>
      </c>
      <c r="F195" s="210" t="s">
        <v>2836</v>
      </c>
      <c r="G195" s="211" t="s">
        <v>166</v>
      </c>
      <c r="H195" s="212">
        <v>686.8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81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280</v>
      </c>
    </row>
    <row r="196" spans="2:51" s="11" customFormat="1" ht="12">
      <c r="B196" s="223"/>
      <c r="C196" s="224"/>
      <c r="D196" s="220" t="s">
        <v>171</v>
      </c>
      <c r="E196" s="225" t="s">
        <v>21</v>
      </c>
      <c r="F196" s="226" t="s">
        <v>2502</v>
      </c>
      <c r="G196" s="224"/>
      <c r="H196" s="225" t="s">
        <v>21</v>
      </c>
      <c r="I196" s="227"/>
      <c r="J196" s="224"/>
      <c r="K196" s="224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171</v>
      </c>
      <c r="AU196" s="232" t="s">
        <v>81</v>
      </c>
      <c r="AV196" s="11" t="s">
        <v>81</v>
      </c>
      <c r="AW196" s="11" t="s">
        <v>35</v>
      </c>
      <c r="AX196" s="11" t="s">
        <v>73</v>
      </c>
      <c r="AY196" s="232" t="s">
        <v>162</v>
      </c>
    </row>
    <row r="197" spans="2:51" s="12" customFormat="1" ht="12">
      <c r="B197" s="233"/>
      <c r="C197" s="234"/>
      <c r="D197" s="220" t="s">
        <v>171</v>
      </c>
      <c r="E197" s="235" t="s">
        <v>21</v>
      </c>
      <c r="F197" s="236" t="s">
        <v>2837</v>
      </c>
      <c r="G197" s="234"/>
      <c r="H197" s="237">
        <v>686.8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171</v>
      </c>
      <c r="AU197" s="243" t="s">
        <v>81</v>
      </c>
      <c r="AV197" s="12" t="s">
        <v>84</v>
      </c>
      <c r="AW197" s="12" t="s">
        <v>35</v>
      </c>
      <c r="AX197" s="12" t="s">
        <v>81</v>
      </c>
      <c r="AY197" s="243" t="s">
        <v>162</v>
      </c>
    </row>
    <row r="198" spans="2:65" s="1" customFormat="1" ht="16.5" customHeight="1">
      <c r="B198" s="39"/>
      <c r="C198" s="208" t="s">
        <v>224</v>
      </c>
      <c r="D198" s="208" t="s">
        <v>163</v>
      </c>
      <c r="E198" s="209" t="s">
        <v>2838</v>
      </c>
      <c r="F198" s="210" t="s">
        <v>2839</v>
      </c>
      <c r="G198" s="211" t="s">
        <v>166</v>
      </c>
      <c r="H198" s="212">
        <v>56.56</v>
      </c>
      <c r="I198" s="213"/>
      <c r="J198" s="214">
        <f>ROUND(I198*H198,2)</f>
        <v>0</v>
      </c>
      <c r="K198" s="210" t="s">
        <v>167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286</v>
      </c>
    </row>
    <row r="199" spans="2:51" s="11" customFormat="1" ht="12">
      <c r="B199" s="223"/>
      <c r="C199" s="224"/>
      <c r="D199" s="220" t="s">
        <v>171</v>
      </c>
      <c r="E199" s="225" t="s">
        <v>21</v>
      </c>
      <c r="F199" s="226" t="s">
        <v>2502</v>
      </c>
      <c r="G199" s="224"/>
      <c r="H199" s="225" t="s">
        <v>21</v>
      </c>
      <c r="I199" s="227"/>
      <c r="J199" s="224"/>
      <c r="K199" s="224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171</v>
      </c>
      <c r="AU199" s="232" t="s">
        <v>81</v>
      </c>
      <c r="AV199" s="11" t="s">
        <v>81</v>
      </c>
      <c r="AW199" s="11" t="s">
        <v>35</v>
      </c>
      <c r="AX199" s="11" t="s">
        <v>73</v>
      </c>
      <c r="AY199" s="232" t="s">
        <v>162</v>
      </c>
    </row>
    <row r="200" spans="2:51" s="12" customFormat="1" ht="12">
      <c r="B200" s="233"/>
      <c r="C200" s="234"/>
      <c r="D200" s="220" t="s">
        <v>171</v>
      </c>
      <c r="E200" s="235" t="s">
        <v>21</v>
      </c>
      <c r="F200" s="236" t="s">
        <v>2840</v>
      </c>
      <c r="G200" s="234"/>
      <c r="H200" s="237">
        <v>56.56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171</v>
      </c>
      <c r="AU200" s="243" t="s">
        <v>81</v>
      </c>
      <c r="AV200" s="12" t="s">
        <v>84</v>
      </c>
      <c r="AW200" s="12" t="s">
        <v>35</v>
      </c>
      <c r="AX200" s="12" t="s">
        <v>81</v>
      </c>
      <c r="AY200" s="243" t="s">
        <v>162</v>
      </c>
    </row>
    <row r="201" spans="2:65" s="1" customFormat="1" ht="16.5" customHeight="1">
      <c r="B201" s="39"/>
      <c r="C201" s="208" t="s">
        <v>290</v>
      </c>
      <c r="D201" s="208" t="s">
        <v>163</v>
      </c>
      <c r="E201" s="209" t="s">
        <v>2841</v>
      </c>
      <c r="F201" s="210" t="s">
        <v>2842</v>
      </c>
      <c r="G201" s="211" t="s">
        <v>166</v>
      </c>
      <c r="H201" s="212">
        <v>20.2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293</v>
      </c>
    </row>
    <row r="202" spans="2:51" s="11" customFormat="1" ht="12">
      <c r="B202" s="223"/>
      <c r="C202" s="224"/>
      <c r="D202" s="220" t="s">
        <v>171</v>
      </c>
      <c r="E202" s="225" t="s">
        <v>21</v>
      </c>
      <c r="F202" s="226" t="s">
        <v>2502</v>
      </c>
      <c r="G202" s="224"/>
      <c r="H202" s="225" t="s">
        <v>21</v>
      </c>
      <c r="I202" s="227"/>
      <c r="J202" s="224"/>
      <c r="K202" s="224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171</v>
      </c>
      <c r="AU202" s="232" t="s">
        <v>81</v>
      </c>
      <c r="AV202" s="11" t="s">
        <v>81</v>
      </c>
      <c r="AW202" s="11" t="s">
        <v>35</v>
      </c>
      <c r="AX202" s="11" t="s">
        <v>73</v>
      </c>
      <c r="AY202" s="232" t="s">
        <v>162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2843</v>
      </c>
      <c r="G203" s="234"/>
      <c r="H203" s="237">
        <v>20.2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81</v>
      </c>
      <c r="AY203" s="243" t="s">
        <v>162</v>
      </c>
    </row>
    <row r="204" spans="2:63" s="10" customFormat="1" ht="25.9" customHeight="1">
      <c r="B204" s="194"/>
      <c r="C204" s="195"/>
      <c r="D204" s="196" t="s">
        <v>72</v>
      </c>
      <c r="E204" s="197" t="s">
        <v>249</v>
      </c>
      <c r="F204" s="197" t="s">
        <v>250</v>
      </c>
      <c r="G204" s="195"/>
      <c r="H204" s="195"/>
      <c r="I204" s="198"/>
      <c r="J204" s="199">
        <f>BK204</f>
        <v>0</v>
      </c>
      <c r="K204" s="195"/>
      <c r="L204" s="200"/>
      <c r="M204" s="201"/>
      <c r="N204" s="202"/>
      <c r="O204" s="202"/>
      <c r="P204" s="203">
        <f>SUM(P205:P240)</f>
        <v>0</v>
      </c>
      <c r="Q204" s="202"/>
      <c r="R204" s="203">
        <f>SUM(R205:R240)</f>
        <v>0</v>
      </c>
      <c r="S204" s="202"/>
      <c r="T204" s="204">
        <f>SUM(T205:T240)</f>
        <v>0</v>
      </c>
      <c r="AR204" s="205" t="s">
        <v>81</v>
      </c>
      <c r="AT204" s="206" t="s">
        <v>72</v>
      </c>
      <c r="AU204" s="206" t="s">
        <v>73</v>
      </c>
      <c r="AY204" s="205" t="s">
        <v>162</v>
      </c>
      <c r="BK204" s="207">
        <f>SUM(BK205:BK240)</f>
        <v>0</v>
      </c>
    </row>
    <row r="205" spans="2:65" s="1" customFormat="1" ht="22.5" customHeight="1">
      <c r="B205" s="39"/>
      <c r="C205" s="208" t="s">
        <v>229</v>
      </c>
      <c r="D205" s="208" t="s">
        <v>163</v>
      </c>
      <c r="E205" s="209" t="s">
        <v>2844</v>
      </c>
      <c r="F205" s="210" t="s">
        <v>2845</v>
      </c>
      <c r="G205" s="211" t="s">
        <v>166</v>
      </c>
      <c r="H205" s="212">
        <v>35</v>
      </c>
      <c r="I205" s="213"/>
      <c r="J205" s="214">
        <f>ROUND(I205*H205,2)</f>
        <v>0</v>
      </c>
      <c r="K205" s="210" t="s">
        <v>167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298</v>
      </c>
    </row>
    <row r="206" spans="2:51" s="11" customFormat="1" ht="12">
      <c r="B206" s="223"/>
      <c r="C206" s="224"/>
      <c r="D206" s="220" t="s">
        <v>171</v>
      </c>
      <c r="E206" s="225" t="s">
        <v>21</v>
      </c>
      <c r="F206" s="226" t="s">
        <v>2502</v>
      </c>
      <c r="G206" s="224"/>
      <c r="H206" s="225" t="s">
        <v>21</v>
      </c>
      <c r="I206" s="227"/>
      <c r="J206" s="224"/>
      <c r="K206" s="224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171</v>
      </c>
      <c r="AU206" s="232" t="s">
        <v>81</v>
      </c>
      <c r="AV206" s="11" t="s">
        <v>81</v>
      </c>
      <c r="AW206" s="11" t="s">
        <v>35</v>
      </c>
      <c r="AX206" s="11" t="s">
        <v>73</v>
      </c>
      <c r="AY206" s="232" t="s">
        <v>162</v>
      </c>
    </row>
    <row r="207" spans="2:51" s="12" customFormat="1" ht="12">
      <c r="B207" s="233"/>
      <c r="C207" s="234"/>
      <c r="D207" s="220" t="s">
        <v>171</v>
      </c>
      <c r="E207" s="235" t="s">
        <v>21</v>
      </c>
      <c r="F207" s="236" t="s">
        <v>2846</v>
      </c>
      <c r="G207" s="234"/>
      <c r="H207" s="237">
        <v>35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171</v>
      </c>
      <c r="AU207" s="243" t="s">
        <v>81</v>
      </c>
      <c r="AV207" s="12" t="s">
        <v>84</v>
      </c>
      <c r="AW207" s="12" t="s">
        <v>35</v>
      </c>
      <c r="AX207" s="12" t="s">
        <v>81</v>
      </c>
      <c r="AY207" s="243" t="s">
        <v>162</v>
      </c>
    </row>
    <row r="208" spans="2:65" s="1" customFormat="1" ht="16.5" customHeight="1">
      <c r="B208" s="39"/>
      <c r="C208" s="208" t="s">
        <v>299</v>
      </c>
      <c r="D208" s="208" t="s">
        <v>163</v>
      </c>
      <c r="E208" s="209" t="s">
        <v>2847</v>
      </c>
      <c r="F208" s="210" t="s">
        <v>2848</v>
      </c>
      <c r="G208" s="211" t="s">
        <v>203</v>
      </c>
      <c r="H208" s="212">
        <v>55</v>
      </c>
      <c r="I208" s="213"/>
      <c r="J208" s="214">
        <f>ROUND(I208*H208,2)</f>
        <v>0</v>
      </c>
      <c r="K208" s="210" t="s">
        <v>167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302</v>
      </c>
    </row>
    <row r="209" spans="2:51" s="11" customFormat="1" ht="12">
      <c r="B209" s="223"/>
      <c r="C209" s="224"/>
      <c r="D209" s="220" t="s">
        <v>171</v>
      </c>
      <c r="E209" s="225" t="s">
        <v>21</v>
      </c>
      <c r="F209" s="226" t="s">
        <v>2502</v>
      </c>
      <c r="G209" s="224"/>
      <c r="H209" s="225" t="s">
        <v>21</v>
      </c>
      <c r="I209" s="227"/>
      <c r="J209" s="224"/>
      <c r="K209" s="224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171</v>
      </c>
      <c r="AU209" s="232" t="s">
        <v>81</v>
      </c>
      <c r="AV209" s="11" t="s">
        <v>81</v>
      </c>
      <c r="AW209" s="11" t="s">
        <v>35</v>
      </c>
      <c r="AX209" s="11" t="s">
        <v>73</v>
      </c>
      <c r="AY209" s="232" t="s">
        <v>162</v>
      </c>
    </row>
    <row r="210" spans="2:51" s="12" customFormat="1" ht="12">
      <c r="B210" s="233"/>
      <c r="C210" s="234"/>
      <c r="D210" s="220" t="s">
        <v>171</v>
      </c>
      <c r="E210" s="235" t="s">
        <v>21</v>
      </c>
      <c r="F210" s="236" t="s">
        <v>2849</v>
      </c>
      <c r="G210" s="234"/>
      <c r="H210" s="237">
        <v>55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171</v>
      </c>
      <c r="AU210" s="243" t="s">
        <v>81</v>
      </c>
      <c r="AV210" s="12" t="s">
        <v>84</v>
      </c>
      <c r="AW210" s="12" t="s">
        <v>35</v>
      </c>
      <c r="AX210" s="12" t="s">
        <v>81</v>
      </c>
      <c r="AY210" s="243" t="s">
        <v>162</v>
      </c>
    </row>
    <row r="211" spans="2:65" s="1" customFormat="1" ht="22.5" customHeight="1">
      <c r="B211" s="39"/>
      <c r="C211" s="208" t="s">
        <v>235</v>
      </c>
      <c r="D211" s="208" t="s">
        <v>163</v>
      </c>
      <c r="E211" s="209" t="s">
        <v>2850</v>
      </c>
      <c r="F211" s="210" t="s">
        <v>2851</v>
      </c>
      <c r="G211" s="211" t="s">
        <v>203</v>
      </c>
      <c r="H211" s="212">
        <v>166</v>
      </c>
      <c r="I211" s="213"/>
      <c r="J211" s="214">
        <f>ROUND(I211*H211,2)</f>
        <v>0</v>
      </c>
      <c r="K211" s="210" t="s">
        <v>167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81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311</v>
      </c>
    </row>
    <row r="212" spans="2:47" s="1" customFormat="1" ht="12">
      <c r="B212" s="39"/>
      <c r="C212" s="40"/>
      <c r="D212" s="220" t="s">
        <v>169</v>
      </c>
      <c r="E212" s="40"/>
      <c r="F212" s="221" t="s">
        <v>2852</v>
      </c>
      <c r="G212" s="40"/>
      <c r="H212" s="40"/>
      <c r="I212" s="143"/>
      <c r="J212" s="40"/>
      <c r="K212" s="40"/>
      <c r="L212" s="44"/>
      <c r="M212" s="222"/>
      <c r="N212" s="80"/>
      <c r="O212" s="80"/>
      <c r="P212" s="80"/>
      <c r="Q212" s="80"/>
      <c r="R212" s="80"/>
      <c r="S212" s="80"/>
      <c r="T212" s="81"/>
      <c r="AT212" s="18" t="s">
        <v>169</v>
      </c>
      <c r="AU212" s="18" t="s">
        <v>81</v>
      </c>
    </row>
    <row r="213" spans="2:51" s="11" customFormat="1" ht="12">
      <c r="B213" s="223"/>
      <c r="C213" s="224"/>
      <c r="D213" s="220" t="s">
        <v>171</v>
      </c>
      <c r="E213" s="225" t="s">
        <v>21</v>
      </c>
      <c r="F213" s="226" t="s">
        <v>2502</v>
      </c>
      <c r="G213" s="224"/>
      <c r="H213" s="225" t="s">
        <v>21</v>
      </c>
      <c r="I213" s="227"/>
      <c r="J213" s="224"/>
      <c r="K213" s="224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171</v>
      </c>
      <c r="AU213" s="232" t="s">
        <v>81</v>
      </c>
      <c r="AV213" s="11" t="s">
        <v>81</v>
      </c>
      <c r="AW213" s="11" t="s">
        <v>35</v>
      </c>
      <c r="AX213" s="11" t="s">
        <v>73</v>
      </c>
      <c r="AY213" s="232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2853</v>
      </c>
      <c r="G214" s="234"/>
      <c r="H214" s="237">
        <v>166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81</v>
      </c>
      <c r="AY214" s="243" t="s">
        <v>162</v>
      </c>
    </row>
    <row r="215" spans="2:65" s="1" customFormat="1" ht="22.5" customHeight="1">
      <c r="B215" s="39"/>
      <c r="C215" s="208" t="s">
        <v>315</v>
      </c>
      <c r="D215" s="208" t="s">
        <v>163</v>
      </c>
      <c r="E215" s="209" t="s">
        <v>2709</v>
      </c>
      <c r="F215" s="210" t="s">
        <v>2710</v>
      </c>
      <c r="G215" s="211" t="s">
        <v>203</v>
      </c>
      <c r="H215" s="212">
        <v>119</v>
      </c>
      <c r="I215" s="213"/>
      <c r="J215" s="214">
        <f>ROUND(I215*H215,2)</f>
        <v>0</v>
      </c>
      <c r="K215" s="210" t="s">
        <v>167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318</v>
      </c>
    </row>
    <row r="216" spans="2:47" s="1" customFormat="1" ht="12">
      <c r="B216" s="39"/>
      <c r="C216" s="40"/>
      <c r="D216" s="220" t="s">
        <v>169</v>
      </c>
      <c r="E216" s="40"/>
      <c r="F216" s="221" t="s">
        <v>2711</v>
      </c>
      <c r="G216" s="40"/>
      <c r="H216" s="40"/>
      <c r="I216" s="143"/>
      <c r="J216" s="40"/>
      <c r="K216" s="40"/>
      <c r="L216" s="44"/>
      <c r="M216" s="222"/>
      <c r="N216" s="80"/>
      <c r="O216" s="80"/>
      <c r="P216" s="80"/>
      <c r="Q216" s="80"/>
      <c r="R216" s="80"/>
      <c r="S216" s="80"/>
      <c r="T216" s="81"/>
      <c r="AT216" s="18" t="s">
        <v>169</v>
      </c>
      <c r="AU216" s="18" t="s">
        <v>81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2502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2854</v>
      </c>
      <c r="G218" s="234"/>
      <c r="H218" s="237">
        <v>63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2" customFormat="1" ht="12">
      <c r="B219" s="233"/>
      <c r="C219" s="234"/>
      <c r="D219" s="220" t="s">
        <v>171</v>
      </c>
      <c r="E219" s="235" t="s">
        <v>21</v>
      </c>
      <c r="F219" s="236" t="s">
        <v>2855</v>
      </c>
      <c r="G219" s="234"/>
      <c r="H219" s="237">
        <v>56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171</v>
      </c>
      <c r="AU219" s="243" t="s">
        <v>81</v>
      </c>
      <c r="AV219" s="12" t="s">
        <v>84</v>
      </c>
      <c r="AW219" s="12" t="s">
        <v>35</v>
      </c>
      <c r="AX219" s="12" t="s">
        <v>73</v>
      </c>
      <c r="AY219" s="243" t="s">
        <v>162</v>
      </c>
    </row>
    <row r="220" spans="2:51" s="13" customFormat="1" ht="12">
      <c r="B220" s="244"/>
      <c r="C220" s="245"/>
      <c r="D220" s="220" t="s">
        <v>171</v>
      </c>
      <c r="E220" s="246" t="s">
        <v>21</v>
      </c>
      <c r="F220" s="247" t="s">
        <v>208</v>
      </c>
      <c r="G220" s="245"/>
      <c r="H220" s="248">
        <v>119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171</v>
      </c>
      <c r="AU220" s="254" t="s">
        <v>81</v>
      </c>
      <c r="AV220" s="13" t="s">
        <v>168</v>
      </c>
      <c r="AW220" s="13" t="s">
        <v>35</v>
      </c>
      <c r="AX220" s="13" t="s">
        <v>81</v>
      </c>
      <c r="AY220" s="254" t="s">
        <v>162</v>
      </c>
    </row>
    <row r="221" spans="2:65" s="1" customFormat="1" ht="22.5" customHeight="1">
      <c r="B221" s="39"/>
      <c r="C221" s="208" t="s">
        <v>242</v>
      </c>
      <c r="D221" s="208" t="s">
        <v>163</v>
      </c>
      <c r="E221" s="209" t="s">
        <v>2856</v>
      </c>
      <c r="F221" s="210" t="s">
        <v>2857</v>
      </c>
      <c r="G221" s="211" t="s">
        <v>203</v>
      </c>
      <c r="H221" s="212">
        <v>65</v>
      </c>
      <c r="I221" s="213"/>
      <c r="J221" s="214">
        <f>ROUND(I221*H221,2)</f>
        <v>0</v>
      </c>
      <c r="K221" s="210" t="s">
        <v>167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324</v>
      </c>
    </row>
    <row r="222" spans="2:47" s="1" customFormat="1" ht="12">
      <c r="B222" s="39"/>
      <c r="C222" s="40"/>
      <c r="D222" s="220" t="s">
        <v>169</v>
      </c>
      <c r="E222" s="40"/>
      <c r="F222" s="221" t="s">
        <v>2711</v>
      </c>
      <c r="G222" s="40"/>
      <c r="H222" s="40"/>
      <c r="I222" s="143"/>
      <c r="J222" s="40"/>
      <c r="K222" s="40"/>
      <c r="L222" s="44"/>
      <c r="M222" s="222"/>
      <c r="N222" s="80"/>
      <c r="O222" s="80"/>
      <c r="P222" s="80"/>
      <c r="Q222" s="80"/>
      <c r="R222" s="80"/>
      <c r="S222" s="80"/>
      <c r="T222" s="81"/>
      <c r="AT222" s="18" t="s">
        <v>169</v>
      </c>
      <c r="AU222" s="18" t="s">
        <v>81</v>
      </c>
    </row>
    <row r="223" spans="2:51" s="11" customFormat="1" ht="12">
      <c r="B223" s="223"/>
      <c r="C223" s="224"/>
      <c r="D223" s="220" t="s">
        <v>171</v>
      </c>
      <c r="E223" s="225" t="s">
        <v>21</v>
      </c>
      <c r="F223" s="226" t="s">
        <v>2502</v>
      </c>
      <c r="G223" s="224"/>
      <c r="H223" s="225" t="s">
        <v>21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171</v>
      </c>
      <c r="AU223" s="232" t="s">
        <v>81</v>
      </c>
      <c r="AV223" s="11" t="s">
        <v>81</v>
      </c>
      <c r="AW223" s="11" t="s">
        <v>35</v>
      </c>
      <c r="AX223" s="11" t="s">
        <v>73</v>
      </c>
      <c r="AY223" s="232" t="s">
        <v>162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2858</v>
      </c>
      <c r="G224" s="234"/>
      <c r="H224" s="237">
        <v>65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81</v>
      </c>
      <c r="AY224" s="243" t="s">
        <v>162</v>
      </c>
    </row>
    <row r="225" spans="2:65" s="1" customFormat="1" ht="16.5" customHeight="1">
      <c r="B225" s="39"/>
      <c r="C225" s="208" t="s">
        <v>328</v>
      </c>
      <c r="D225" s="208" t="s">
        <v>163</v>
      </c>
      <c r="E225" s="209" t="s">
        <v>2859</v>
      </c>
      <c r="F225" s="210" t="s">
        <v>2860</v>
      </c>
      <c r="G225" s="211" t="s">
        <v>241</v>
      </c>
      <c r="H225" s="212">
        <v>55.55</v>
      </c>
      <c r="I225" s="213"/>
      <c r="J225" s="214">
        <f>ROUND(I225*H225,2)</f>
        <v>0</v>
      </c>
      <c r="K225" s="210" t="s">
        <v>167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81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331</v>
      </c>
    </row>
    <row r="226" spans="2:51" s="11" customFormat="1" ht="12">
      <c r="B226" s="223"/>
      <c r="C226" s="224"/>
      <c r="D226" s="220" t="s">
        <v>171</v>
      </c>
      <c r="E226" s="225" t="s">
        <v>21</v>
      </c>
      <c r="F226" s="226" t="s">
        <v>2502</v>
      </c>
      <c r="G226" s="224"/>
      <c r="H226" s="225" t="s">
        <v>21</v>
      </c>
      <c r="I226" s="227"/>
      <c r="J226" s="224"/>
      <c r="K226" s="224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171</v>
      </c>
      <c r="AU226" s="232" t="s">
        <v>81</v>
      </c>
      <c r="AV226" s="11" t="s">
        <v>81</v>
      </c>
      <c r="AW226" s="11" t="s">
        <v>35</v>
      </c>
      <c r="AX226" s="11" t="s">
        <v>73</v>
      </c>
      <c r="AY226" s="232" t="s">
        <v>162</v>
      </c>
    </row>
    <row r="227" spans="2:51" s="12" customFormat="1" ht="12">
      <c r="B227" s="233"/>
      <c r="C227" s="234"/>
      <c r="D227" s="220" t="s">
        <v>171</v>
      </c>
      <c r="E227" s="235" t="s">
        <v>21</v>
      </c>
      <c r="F227" s="236" t="s">
        <v>2861</v>
      </c>
      <c r="G227" s="234"/>
      <c r="H227" s="237">
        <v>55.55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171</v>
      </c>
      <c r="AU227" s="243" t="s">
        <v>81</v>
      </c>
      <c r="AV227" s="12" t="s">
        <v>84</v>
      </c>
      <c r="AW227" s="12" t="s">
        <v>35</v>
      </c>
      <c r="AX227" s="12" t="s">
        <v>81</v>
      </c>
      <c r="AY227" s="243" t="s">
        <v>162</v>
      </c>
    </row>
    <row r="228" spans="2:65" s="1" customFormat="1" ht="16.5" customHeight="1">
      <c r="B228" s="39"/>
      <c r="C228" s="208" t="s">
        <v>246</v>
      </c>
      <c r="D228" s="208" t="s">
        <v>163</v>
      </c>
      <c r="E228" s="209" t="s">
        <v>2735</v>
      </c>
      <c r="F228" s="210" t="s">
        <v>2736</v>
      </c>
      <c r="G228" s="211" t="s">
        <v>241</v>
      </c>
      <c r="H228" s="212">
        <v>63.63</v>
      </c>
      <c r="I228" s="213"/>
      <c r="J228" s="214">
        <f>ROUND(I228*H228,2)</f>
        <v>0</v>
      </c>
      <c r="K228" s="210" t="s">
        <v>167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337</v>
      </c>
    </row>
    <row r="229" spans="2:51" s="11" customFormat="1" ht="12">
      <c r="B229" s="223"/>
      <c r="C229" s="224"/>
      <c r="D229" s="220" t="s">
        <v>171</v>
      </c>
      <c r="E229" s="225" t="s">
        <v>21</v>
      </c>
      <c r="F229" s="226" t="s">
        <v>2502</v>
      </c>
      <c r="G229" s="224"/>
      <c r="H229" s="225" t="s">
        <v>21</v>
      </c>
      <c r="I229" s="227"/>
      <c r="J229" s="224"/>
      <c r="K229" s="224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171</v>
      </c>
      <c r="AU229" s="232" t="s">
        <v>81</v>
      </c>
      <c r="AV229" s="11" t="s">
        <v>81</v>
      </c>
      <c r="AW229" s="11" t="s">
        <v>35</v>
      </c>
      <c r="AX229" s="11" t="s">
        <v>73</v>
      </c>
      <c r="AY229" s="232" t="s">
        <v>162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2862</v>
      </c>
      <c r="G230" s="234"/>
      <c r="H230" s="237">
        <v>63.63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81</v>
      </c>
      <c r="AY230" s="243" t="s">
        <v>162</v>
      </c>
    </row>
    <row r="231" spans="2:65" s="1" customFormat="1" ht="16.5" customHeight="1">
      <c r="B231" s="39"/>
      <c r="C231" s="208" t="s">
        <v>342</v>
      </c>
      <c r="D231" s="208" t="s">
        <v>163</v>
      </c>
      <c r="E231" s="209" t="s">
        <v>2863</v>
      </c>
      <c r="F231" s="210" t="s">
        <v>2864</v>
      </c>
      <c r="G231" s="211" t="s">
        <v>241</v>
      </c>
      <c r="H231" s="212">
        <v>56.56</v>
      </c>
      <c r="I231" s="213"/>
      <c r="J231" s="214">
        <f>ROUND(I231*H231,2)</f>
        <v>0</v>
      </c>
      <c r="K231" s="210" t="s">
        <v>167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81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345</v>
      </c>
    </row>
    <row r="232" spans="2:51" s="11" customFormat="1" ht="12">
      <c r="B232" s="223"/>
      <c r="C232" s="224"/>
      <c r="D232" s="220" t="s">
        <v>171</v>
      </c>
      <c r="E232" s="225" t="s">
        <v>21</v>
      </c>
      <c r="F232" s="226" t="s">
        <v>2502</v>
      </c>
      <c r="G232" s="224"/>
      <c r="H232" s="225" t="s">
        <v>21</v>
      </c>
      <c r="I232" s="227"/>
      <c r="J232" s="224"/>
      <c r="K232" s="224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171</v>
      </c>
      <c r="AU232" s="232" t="s">
        <v>81</v>
      </c>
      <c r="AV232" s="11" t="s">
        <v>81</v>
      </c>
      <c r="AW232" s="11" t="s">
        <v>35</v>
      </c>
      <c r="AX232" s="11" t="s">
        <v>73</v>
      </c>
      <c r="AY232" s="232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2865</v>
      </c>
      <c r="G233" s="234"/>
      <c r="H233" s="237">
        <v>56.56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81</v>
      </c>
      <c r="AY233" s="243" t="s">
        <v>162</v>
      </c>
    </row>
    <row r="234" spans="2:65" s="1" customFormat="1" ht="16.5" customHeight="1">
      <c r="B234" s="39"/>
      <c r="C234" s="208" t="s">
        <v>253</v>
      </c>
      <c r="D234" s="208" t="s">
        <v>163</v>
      </c>
      <c r="E234" s="209" t="s">
        <v>2866</v>
      </c>
      <c r="F234" s="210" t="s">
        <v>2867</v>
      </c>
      <c r="G234" s="211" t="s">
        <v>241</v>
      </c>
      <c r="H234" s="212">
        <v>48.221</v>
      </c>
      <c r="I234" s="213"/>
      <c r="J234" s="214">
        <f>ROUND(I234*H234,2)</f>
        <v>0</v>
      </c>
      <c r="K234" s="210" t="s">
        <v>167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349</v>
      </c>
    </row>
    <row r="235" spans="2:51" s="11" customFormat="1" ht="12">
      <c r="B235" s="223"/>
      <c r="C235" s="224"/>
      <c r="D235" s="220" t="s">
        <v>171</v>
      </c>
      <c r="E235" s="225" t="s">
        <v>21</v>
      </c>
      <c r="F235" s="226" t="s">
        <v>2502</v>
      </c>
      <c r="G235" s="224"/>
      <c r="H235" s="225" t="s">
        <v>21</v>
      </c>
      <c r="I235" s="227"/>
      <c r="J235" s="224"/>
      <c r="K235" s="224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171</v>
      </c>
      <c r="AU235" s="232" t="s">
        <v>81</v>
      </c>
      <c r="AV235" s="11" t="s">
        <v>81</v>
      </c>
      <c r="AW235" s="11" t="s">
        <v>35</v>
      </c>
      <c r="AX235" s="11" t="s">
        <v>73</v>
      </c>
      <c r="AY235" s="232" t="s">
        <v>162</v>
      </c>
    </row>
    <row r="236" spans="2:51" s="12" customFormat="1" ht="12">
      <c r="B236" s="233"/>
      <c r="C236" s="234"/>
      <c r="D236" s="220" t="s">
        <v>171</v>
      </c>
      <c r="E236" s="235" t="s">
        <v>21</v>
      </c>
      <c r="F236" s="236" t="s">
        <v>2868</v>
      </c>
      <c r="G236" s="234"/>
      <c r="H236" s="237">
        <v>48.221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171</v>
      </c>
      <c r="AU236" s="243" t="s">
        <v>81</v>
      </c>
      <c r="AV236" s="12" t="s">
        <v>84</v>
      </c>
      <c r="AW236" s="12" t="s">
        <v>35</v>
      </c>
      <c r="AX236" s="12" t="s">
        <v>81</v>
      </c>
      <c r="AY236" s="243" t="s">
        <v>162</v>
      </c>
    </row>
    <row r="237" spans="2:65" s="1" customFormat="1" ht="22.5" customHeight="1">
      <c r="B237" s="39"/>
      <c r="C237" s="208" t="s">
        <v>514</v>
      </c>
      <c r="D237" s="208" t="s">
        <v>163</v>
      </c>
      <c r="E237" s="209" t="s">
        <v>2869</v>
      </c>
      <c r="F237" s="210" t="s">
        <v>2870</v>
      </c>
      <c r="G237" s="211" t="s">
        <v>241</v>
      </c>
      <c r="H237" s="212">
        <v>5</v>
      </c>
      <c r="I237" s="213"/>
      <c r="J237" s="214">
        <f>ROUND(I237*H237,2)</f>
        <v>0</v>
      </c>
      <c r="K237" s="210" t="s">
        <v>167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81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517</v>
      </c>
    </row>
    <row r="238" spans="2:51" s="12" customFormat="1" ht="12">
      <c r="B238" s="233"/>
      <c r="C238" s="234"/>
      <c r="D238" s="220" t="s">
        <v>171</v>
      </c>
      <c r="E238" s="235" t="s">
        <v>21</v>
      </c>
      <c r="F238" s="236" t="s">
        <v>2871</v>
      </c>
      <c r="G238" s="234"/>
      <c r="H238" s="237">
        <v>5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171</v>
      </c>
      <c r="AU238" s="243" t="s">
        <v>81</v>
      </c>
      <c r="AV238" s="12" t="s">
        <v>84</v>
      </c>
      <c r="AW238" s="12" t="s">
        <v>35</v>
      </c>
      <c r="AX238" s="12" t="s">
        <v>81</v>
      </c>
      <c r="AY238" s="243" t="s">
        <v>162</v>
      </c>
    </row>
    <row r="239" spans="2:65" s="1" customFormat="1" ht="22.5" customHeight="1">
      <c r="B239" s="39"/>
      <c r="C239" s="208" t="s">
        <v>259</v>
      </c>
      <c r="D239" s="208" t="s">
        <v>163</v>
      </c>
      <c r="E239" s="209" t="s">
        <v>2872</v>
      </c>
      <c r="F239" s="210" t="s">
        <v>2873</v>
      </c>
      <c r="G239" s="211" t="s">
        <v>241</v>
      </c>
      <c r="H239" s="212">
        <v>5</v>
      </c>
      <c r="I239" s="213"/>
      <c r="J239" s="214">
        <f>ROUND(I239*H239,2)</f>
        <v>0</v>
      </c>
      <c r="K239" s="210" t="s">
        <v>167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81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521</v>
      </c>
    </row>
    <row r="240" spans="2:51" s="12" customFormat="1" ht="12">
      <c r="B240" s="233"/>
      <c r="C240" s="234"/>
      <c r="D240" s="220" t="s">
        <v>171</v>
      </c>
      <c r="E240" s="235" t="s">
        <v>21</v>
      </c>
      <c r="F240" s="236" t="s">
        <v>2874</v>
      </c>
      <c r="G240" s="234"/>
      <c r="H240" s="237">
        <v>5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171</v>
      </c>
      <c r="AU240" s="243" t="s">
        <v>81</v>
      </c>
      <c r="AV240" s="12" t="s">
        <v>84</v>
      </c>
      <c r="AW240" s="12" t="s">
        <v>35</v>
      </c>
      <c r="AX240" s="12" t="s">
        <v>81</v>
      </c>
      <c r="AY240" s="243" t="s">
        <v>162</v>
      </c>
    </row>
    <row r="241" spans="2:63" s="10" customFormat="1" ht="25.9" customHeight="1">
      <c r="B241" s="194"/>
      <c r="C241" s="195"/>
      <c r="D241" s="196" t="s">
        <v>72</v>
      </c>
      <c r="E241" s="197" t="s">
        <v>740</v>
      </c>
      <c r="F241" s="197" t="s">
        <v>741</v>
      </c>
      <c r="G241" s="195"/>
      <c r="H241" s="195"/>
      <c r="I241" s="198"/>
      <c r="J241" s="199">
        <f>BK241</f>
        <v>0</v>
      </c>
      <c r="K241" s="195"/>
      <c r="L241" s="200"/>
      <c r="M241" s="201"/>
      <c r="N241" s="202"/>
      <c r="O241" s="202"/>
      <c r="P241" s="203">
        <f>SUM(P242:P245)</f>
        <v>0</v>
      </c>
      <c r="Q241" s="202"/>
      <c r="R241" s="203">
        <f>SUM(R242:R245)</f>
        <v>0</v>
      </c>
      <c r="S241" s="202"/>
      <c r="T241" s="204">
        <f>SUM(T242:T245)</f>
        <v>0</v>
      </c>
      <c r="AR241" s="205" t="s">
        <v>81</v>
      </c>
      <c r="AT241" s="206" t="s">
        <v>72</v>
      </c>
      <c r="AU241" s="206" t="s">
        <v>73</v>
      </c>
      <c r="AY241" s="205" t="s">
        <v>162</v>
      </c>
      <c r="BK241" s="207">
        <f>SUM(BK242:BK245)</f>
        <v>0</v>
      </c>
    </row>
    <row r="242" spans="2:65" s="1" customFormat="1" ht="16.5" customHeight="1">
      <c r="B242" s="39"/>
      <c r="C242" s="208" t="s">
        <v>524</v>
      </c>
      <c r="D242" s="208" t="s">
        <v>163</v>
      </c>
      <c r="E242" s="209" t="s">
        <v>2875</v>
      </c>
      <c r="F242" s="210" t="s">
        <v>2876</v>
      </c>
      <c r="G242" s="211" t="s">
        <v>310</v>
      </c>
      <c r="H242" s="212">
        <v>2176.677</v>
      </c>
      <c r="I242" s="213"/>
      <c r="J242" s="214">
        <f>ROUND(I242*H242,2)</f>
        <v>0</v>
      </c>
      <c r="K242" s="210" t="s">
        <v>167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527</v>
      </c>
    </row>
    <row r="243" spans="2:51" s="11" customFormat="1" ht="12">
      <c r="B243" s="223"/>
      <c r="C243" s="224"/>
      <c r="D243" s="220" t="s">
        <v>171</v>
      </c>
      <c r="E243" s="225" t="s">
        <v>21</v>
      </c>
      <c r="F243" s="226" t="s">
        <v>2752</v>
      </c>
      <c r="G243" s="224"/>
      <c r="H243" s="225" t="s">
        <v>21</v>
      </c>
      <c r="I243" s="227"/>
      <c r="J243" s="224"/>
      <c r="K243" s="224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171</v>
      </c>
      <c r="AU243" s="232" t="s">
        <v>81</v>
      </c>
      <c r="AV243" s="11" t="s">
        <v>81</v>
      </c>
      <c r="AW243" s="11" t="s">
        <v>35</v>
      </c>
      <c r="AX243" s="11" t="s">
        <v>73</v>
      </c>
      <c r="AY243" s="232" t="s">
        <v>162</v>
      </c>
    </row>
    <row r="244" spans="2:51" s="11" customFormat="1" ht="12">
      <c r="B244" s="223"/>
      <c r="C244" s="224"/>
      <c r="D244" s="220" t="s">
        <v>171</v>
      </c>
      <c r="E244" s="225" t="s">
        <v>21</v>
      </c>
      <c r="F244" s="226" t="s">
        <v>2877</v>
      </c>
      <c r="G244" s="224"/>
      <c r="H244" s="225" t="s">
        <v>21</v>
      </c>
      <c r="I244" s="227"/>
      <c r="J244" s="224"/>
      <c r="K244" s="224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171</v>
      </c>
      <c r="AU244" s="232" t="s">
        <v>81</v>
      </c>
      <c r="AV244" s="11" t="s">
        <v>81</v>
      </c>
      <c r="AW244" s="11" t="s">
        <v>35</v>
      </c>
      <c r="AX244" s="11" t="s">
        <v>73</v>
      </c>
      <c r="AY244" s="232" t="s">
        <v>162</v>
      </c>
    </row>
    <row r="245" spans="2:51" s="12" customFormat="1" ht="12">
      <c r="B245" s="233"/>
      <c r="C245" s="234"/>
      <c r="D245" s="220" t="s">
        <v>171</v>
      </c>
      <c r="E245" s="235" t="s">
        <v>21</v>
      </c>
      <c r="F245" s="236" t="s">
        <v>2878</v>
      </c>
      <c r="G245" s="234"/>
      <c r="H245" s="237">
        <v>2176.677</v>
      </c>
      <c r="I245" s="238"/>
      <c r="J245" s="234"/>
      <c r="K245" s="234"/>
      <c r="L245" s="239"/>
      <c r="M245" s="255"/>
      <c r="N245" s="256"/>
      <c r="O245" s="256"/>
      <c r="P245" s="256"/>
      <c r="Q245" s="256"/>
      <c r="R245" s="256"/>
      <c r="S245" s="256"/>
      <c r="T245" s="257"/>
      <c r="AT245" s="243" t="s">
        <v>171</v>
      </c>
      <c r="AU245" s="243" t="s">
        <v>81</v>
      </c>
      <c r="AV245" s="12" t="s">
        <v>84</v>
      </c>
      <c r="AW245" s="12" t="s">
        <v>35</v>
      </c>
      <c r="AX245" s="12" t="s">
        <v>81</v>
      </c>
      <c r="AY245" s="243" t="s">
        <v>162</v>
      </c>
    </row>
    <row r="246" spans="2:12" s="1" customFormat="1" ht="6.95" customHeight="1">
      <c r="B246" s="58"/>
      <c r="C246" s="59"/>
      <c r="D246" s="59"/>
      <c r="E246" s="59"/>
      <c r="F246" s="59"/>
      <c r="G246" s="59"/>
      <c r="H246" s="59"/>
      <c r="I246" s="167"/>
      <c r="J246" s="59"/>
      <c r="K246" s="59"/>
      <c r="L246" s="44"/>
    </row>
  </sheetData>
  <sheetProtection password="CC35" sheet="1" objects="1" scenarios="1" formatColumns="0" formatRows="0" autoFilter="0"/>
  <autoFilter ref="C83:K24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2879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118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ROUND(J87,2)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ROUND((SUM(BE87:BE501)),2)</f>
        <v>0</v>
      </c>
      <c r="I33" s="156">
        <v>0.21</v>
      </c>
      <c r="J33" s="155">
        <f>ROUND(((SUM(BE87:BE501))*I33),2)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ROUND((SUM(BF87:BF501)),2)</f>
        <v>0</v>
      </c>
      <c r="I34" s="156">
        <v>0.15</v>
      </c>
      <c r="J34" s="155">
        <f>ROUND(((SUM(BF87:BF501))*I34),2)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ROUND((SUM(BG87:BG501)),2)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ROUND((SUM(BH87:BH501)),2)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ROUND((SUM(BI87:BI501)),2)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SO07 - Kanalizační přípojky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J87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J88</f>
        <v>0</v>
      </c>
      <c r="K60" s="178"/>
      <c r="L60" s="183"/>
    </row>
    <row r="61" spans="2:12" s="8" customFormat="1" ht="24.95" customHeight="1">
      <c r="B61" s="177"/>
      <c r="C61" s="178"/>
      <c r="D61" s="179" t="s">
        <v>2880</v>
      </c>
      <c r="E61" s="180"/>
      <c r="F61" s="180"/>
      <c r="G61" s="180"/>
      <c r="H61" s="180"/>
      <c r="I61" s="181"/>
      <c r="J61" s="182">
        <f>J320</f>
        <v>0</v>
      </c>
      <c r="K61" s="178"/>
      <c r="L61" s="183"/>
    </row>
    <row r="62" spans="2:12" s="8" customFormat="1" ht="24.95" customHeight="1">
      <c r="B62" s="177"/>
      <c r="C62" s="178"/>
      <c r="D62" s="179" t="s">
        <v>357</v>
      </c>
      <c r="E62" s="180"/>
      <c r="F62" s="180"/>
      <c r="G62" s="180"/>
      <c r="H62" s="180"/>
      <c r="I62" s="181"/>
      <c r="J62" s="182">
        <f>J327</f>
        <v>0</v>
      </c>
      <c r="K62" s="178"/>
      <c r="L62" s="183"/>
    </row>
    <row r="63" spans="2:12" s="8" customFormat="1" ht="24.95" customHeight="1">
      <c r="B63" s="177"/>
      <c r="C63" s="178"/>
      <c r="D63" s="179" t="s">
        <v>2500</v>
      </c>
      <c r="E63" s="180"/>
      <c r="F63" s="180"/>
      <c r="G63" s="180"/>
      <c r="H63" s="180"/>
      <c r="I63" s="181"/>
      <c r="J63" s="182">
        <f>J356</f>
        <v>0</v>
      </c>
      <c r="K63" s="178"/>
      <c r="L63" s="183"/>
    </row>
    <row r="64" spans="2:12" s="8" customFormat="1" ht="24.95" customHeight="1">
      <c r="B64" s="177"/>
      <c r="C64" s="178"/>
      <c r="D64" s="179" t="s">
        <v>143</v>
      </c>
      <c r="E64" s="180"/>
      <c r="F64" s="180"/>
      <c r="G64" s="180"/>
      <c r="H64" s="180"/>
      <c r="I64" s="181"/>
      <c r="J64" s="182">
        <f>J368</f>
        <v>0</v>
      </c>
      <c r="K64" s="178"/>
      <c r="L64" s="183"/>
    </row>
    <row r="65" spans="2:12" s="8" customFormat="1" ht="24.95" customHeight="1">
      <c r="B65" s="177"/>
      <c r="C65" s="178"/>
      <c r="D65" s="179" t="s">
        <v>2881</v>
      </c>
      <c r="E65" s="180"/>
      <c r="F65" s="180"/>
      <c r="G65" s="180"/>
      <c r="H65" s="180"/>
      <c r="I65" s="181"/>
      <c r="J65" s="182">
        <f>J429</f>
        <v>0</v>
      </c>
      <c r="K65" s="178"/>
      <c r="L65" s="183"/>
    </row>
    <row r="66" spans="2:12" s="8" customFormat="1" ht="24.95" customHeight="1">
      <c r="B66" s="177"/>
      <c r="C66" s="178"/>
      <c r="D66" s="179" t="s">
        <v>146</v>
      </c>
      <c r="E66" s="180"/>
      <c r="F66" s="180"/>
      <c r="G66" s="180"/>
      <c r="H66" s="180"/>
      <c r="I66" s="181"/>
      <c r="J66" s="182">
        <f>J491</f>
        <v>0</v>
      </c>
      <c r="K66" s="178"/>
      <c r="L66" s="183"/>
    </row>
    <row r="67" spans="2:12" s="8" customFormat="1" ht="24.95" customHeight="1">
      <c r="B67" s="177"/>
      <c r="C67" s="178"/>
      <c r="D67" s="179" t="s">
        <v>365</v>
      </c>
      <c r="E67" s="180"/>
      <c r="F67" s="180"/>
      <c r="G67" s="180"/>
      <c r="H67" s="180"/>
      <c r="I67" s="181"/>
      <c r="J67" s="182">
        <f>J495</f>
        <v>0</v>
      </c>
      <c r="K67" s="178"/>
      <c r="L67" s="183"/>
    </row>
    <row r="68" spans="2:12" s="1" customFormat="1" ht="21.8" customHeight="1">
      <c r="B68" s="39"/>
      <c r="C68" s="40"/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67"/>
      <c r="J69" s="59"/>
      <c r="K69" s="59"/>
      <c r="L69" s="44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70"/>
      <c r="J73" s="61"/>
      <c r="K73" s="61"/>
      <c r="L73" s="44"/>
    </row>
    <row r="74" spans="2:12" s="1" customFormat="1" ht="24.95" customHeight="1">
      <c r="B74" s="39"/>
      <c r="C74" s="24" t="s">
        <v>148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6.5" customHeight="1">
      <c r="B77" s="39"/>
      <c r="C77" s="40"/>
      <c r="D77" s="40"/>
      <c r="E77" s="171" t="str">
        <f>E7</f>
        <v>Dopravní terminál v Jablunkově</v>
      </c>
      <c r="F77" s="33"/>
      <c r="G77" s="33"/>
      <c r="H77" s="33"/>
      <c r="I77" s="143"/>
      <c r="J77" s="40"/>
      <c r="K77" s="40"/>
      <c r="L77" s="44"/>
    </row>
    <row r="78" spans="2:12" s="1" customFormat="1" ht="12" customHeight="1">
      <c r="B78" s="39"/>
      <c r="C78" s="33" t="s">
        <v>136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6.5" customHeight="1">
      <c r="B79" s="39"/>
      <c r="C79" s="40"/>
      <c r="D79" s="40"/>
      <c r="E79" s="65" t="str">
        <f>E9</f>
        <v>SO07 - Kanalizační přípojky</v>
      </c>
      <c r="F79" s="40"/>
      <c r="G79" s="40"/>
      <c r="H79" s="40"/>
      <c r="I79" s="143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22</v>
      </c>
      <c r="D81" s="40"/>
      <c r="E81" s="40"/>
      <c r="F81" s="28" t="str">
        <f>F12</f>
        <v>Obec Jablunkov</v>
      </c>
      <c r="G81" s="40"/>
      <c r="H81" s="40"/>
      <c r="I81" s="145" t="s">
        <v>24</v>
      </c>
      <c r="J81" s="68" t="str">
        <f>IF(J12="","",J12)</f>
        <v>26. 4. 2019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3.65" customHeight="1">
      <c r="B83" s="39"/>
      <c r="C83" s="33" t="s">
        <v>26</v>
      </c>
      <c r="D83" s="40"/>
      <c r="E83" s="40"/>
      <c r="F83" s="28" t="str">
        <f>E15</f>
        <v>Město Jablunkov</v>
      </c>
      <c r="G83" s="40"/>
      <c r="H83" s="40"/>
      <c r="I83" s="145" t="s">
        <v>33</v>
      </c>
      <c r="J83" s="37" t="str">
        <f>E21</f>
        <v xml:space="preserve"> </v>
      </c>
      <c r="K83" s="40"/>
      <c r="L83" s="44"/>
    </row>
    <row r="84" spans="2:12" s="1" customFormat="1" ht="13.65" customHeight="1">
      <c r="B84" s="39"/>
      <c r="C84" s="33" t="s">
        <v>31</v>
      </c>
      <c r="D84" s="40"/>
      <c r="E84" s="40"/>
      <c r="F84" s="28" t="str">
        <f>IF(E18="","",E18)</f>
        <v>Vyplň údaj</v>
      </c>
      <c r="G84" s="40"/>
      <c r="H84" s="40"/>
      <c r="I84" s="145" t="s">
        <v>36</v>
      </c>
      <c r="J84" s="37" t="str">
        <f>E24</f>
        <v xml:space="preserve"> 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43"/>
      <c r="J85" s="40"/>
      <c r="K85" s="40"/>
      <c r="L85" s="44"/>
    </row>
    <row r="86" spans="2:20" s="9" customFormat="1" ht="29.25" customHeight="1">
      <c r="B86" s="184"/>
      <c r="C86" s="185" t="s">
        <v>149</v>
      </c>
      <c r="D86" s="186" t="s">
        <v>58</v>
      </c>
      <c r="E86" s="186" t="s">
        <v>54</v>
      </c>
      <c r="F86" s="186" t="s">
        <v>55</v>
      </c>
      <c r="G86" s="186" t="s">
        <v>150</v>
      </c>
      <c r="H86" s="186" t="s">
        <v>151</v>
      </c>
      <c r="I86" s="187" t="s">
        <v>152</v>
      </c>
      <c r="J86" s="186" t="s">
        <v>140</v>
      </c>
      <c r="K86" s="188" t="s">
        <v>153</v>
      </c>
      <c r="L86" s="189"/>
      <c r="M86" s="88" t="s">
        <v>21</v>
      </c>
      <c r="N86" s="89" t="s">
        <v>43</v>
      </c>
      <c r="O86" s="89" t="s">
        <v>154</v>
      </c>
      <c r="P86" s="89" t="s">
        <v>155</v>
      </c>
      <c r="Q86" s="89" t="s">
        <v>156</v>
      </c>
      <c r="R86" s="89" t="s">
        <v>157</v>
      </c>
      <c r="S86" s="89" t="s">
        <v>158</v>
      </c>
      <c r="T86" s="90" t="s">
        <v>159</v>
      </c>
    </row>
    <row r="87" spans="2:63" s="1" customFormat="1" ht="22.8" customHeight="1">
      <c r="B87" s="39"/>
      <c r="C87" s="95" t="s">
        <v>160</v>
      </c>
      <c r="D87" s="40"/>
      <c r="E87" s="40"/>
      <c r="F87" s="40"/>
      <c r="G87" s="40"/>
      <c r="H87" s="40"/>
      <c r="I87" s="143"/>
      <c r="J87" s="190">
        <f>BK87</f>
        <v>0</v>
      </c>
      <c r="K87" s="40"/>
      <c r="L87" s="44"/>
      <c r="M87" s="91"/>
      <c r="N87" s="92"/>
      <c r="O87" s="92"/>
      <c r="P87" s="191">
        <f>P88+P320+P327+P356+P368+P429+P491+P495</f>
        <v>0</v>
      </c>
      <c r="Q87" s="92"/>
      <c r="R87" s="191">
        <f>R88+R320+R327+R356+R368+R429+R491+R495</f>
        <v>0</v>
      </c>
      <c r="S87" s="92"/>
      <c r="T87" s="192">
        <f>T88+T320+T327+T356+T368+T429+T491+T495</f>
        <v>0</v>
      </c>
      <c r="AT87" s="18" t="s">
        <v>72</v>
      </c>
      <c r="AU87" s="18" t="s">
        <v>141</v>
      </c>
      <c r="BK87" s="193">
        <f>BK88+BK320+BK327+BK356+BK368+BK429+BK491+BK495</f>
        <v>0</v>
      </c>
    </row>
    <row r="88" spans="2:63" s="10" customFormat="1" ht="25.9" customHeight="1">
      <c r="B88" s="194"/>
      <c r="C88" s="195"/>
      <c r="D88" s="196" t="s">
        <v>72</v>
      </c>
      <c r="E88" s="197" t="s">
        <v>81</v>
      </c>
      <c r="F88" s="197" t="s">
        <v>161</v>
      </c>
      <c r="G88" s="195"/>
      <c r="H88" s="195"/>
      <c r="I88" s="198"/>
      <c r="J88" s="199">
        <f>BK88</f>
        <v>0</v>
      </c>
      <c r="K88" s="195"/>
      <c r="L88" s="200"/>
      <c r="M88" s="201"/>
      <c r="N88" s="202"/>
      <c r="O88" s="202"/>
      <c r="P88" s="203">
        <f>SUM(P89:P319)</f>
        <v>0</v>
      </c>
      <c r="Q88" s="202"/>
      <c r="R88" s="203">
        <f>SUM(R89:R319)</f>
        <v>0</v>
      </c>
      <c r="S88" s="202"/>
      <c r="T88" s="204">
        <f>SUM(T89:T319)</f>
        <v>0</v>
      </c>
      <c r="AR88" s="205" t="s">
        <v>81</v>
      </c>
      <c r="AT88" s="206" t="s">
        <v>72</v>
      </c>
      <c r="AU88" s="206" t="s">
        <v>73</v>
      </c>
      <c r="AY88" s="205" t="s">
        <v>162</v>
      </c>
      <c r="BK88" s="207">
        <f>SUM(BK89:BK319)</f>
        <v>0</v>
      </c>
    </row>
    <row r="89" spans="2:65" s="1" customFormat="1" ht="16.5" customHeight="1">
      <c r="B89" s="39"/>
      <c r="C89" s="208" t="s">
        <v>81</v>
      </c>
      <c r="D89" s="208" t="s">
        <v>163</v>
      </c>
      <c r="E89" s="209" t="s">
        <v>2882</v>
      </c>
      <c r="F89" s="210" t="s">
        <v>2883</v>
      </c>
      <c r="G89" s="211" t="s">
        <v>217</v>
      </c>
      <c r="H89" s="212">
        <v>3.16</v>
      </c>
      <c r="I89" s="213"/>
      <c r="J89" s="214">
        <f>ROUND(I89*H89,2)</f>
        <v>0</v>
      </c>
      <c r="K89" s="210" t="s">
        <v>167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84</v>
      </c>
    </row>
    <row r="90" spans="2:47" s="1" customFormat="1" ht="12">
      <c r="B90" s="39"/>
      <c r="C90" s="40"/>
      <c r="D90" s="220" t="s">
        <v>169</v>
      </c>
      <c r="E90" s="40"/>
      <c r="F90" s="221" t="s">
        <v>2884</v>
      </c>
      <c r="G90" s="40"/>
      <c r="H90" s="40"/>
      <c r="I90" s="143"/>
      <c r="J90" s="40"/>
      <c r="K90" s="40"/>
      <c r="L90" s="44"/>
      <c r="M90" s="222"/>
      <c r="N90" s="80"/>
      <c r="O90" s="80"/>
      <c r="P90" s="80"/>
      <c r="Q90" s="80"/>
      <c r="R90" s="80"/>
      <c r="S90" s="80"/>
      <c r="T90" s="81"/>
      <c r="AT90" s="18" t="s">
        <v>169</v>
      </c>
      <c r="AU90" s="18" t="s">
        <v>81</v>
      </c>
    </row>
    <row r="91" spans="2:51" s="11" customFormat="1" ht="12">
      <c r="B91" s="223"/>
      <c r="C91" s="224"/>
      <c r="D91" s="220" t="s">
        <v>171</v>
      </c>
      <c r="E91" s="225" t="s">
        <v>21</v>
      </c>
      <c r="F91" s="226" t="s">
        <v>2885</v>
      </c>
      <c r="G91" s="224"/>
      <c r="H91" s="225" t="s">
        <v>21</v>
      </c>
      <c r="I91" s="227"/>
      <c r="J91" s="224"/>
      <c r="K91" s="224"/>
      <c r="L91" s="228"/>
      <c r="M91" s="229"/>
      <c r="N91" s="230"/>
      <c r="O91" s="230"/>
      <c r="P91" s="230"/>
      <c r="Q91" s="230"/>
      <c r="R91" s="230"/>
      <c r="S91" s="230"/>
      <c r="T91" s="231"/>
      <c r="AT91" s="232" t="s">
        <v>171</v>
      </c>
      <c r="AU91" s="232" t="s">
        <v>81</v>
      </c>
      <c r="AV91" s="11" t="s">
        <v>81</v>
      </c>
      <c r="AW91" s="11" t="s">
        <v>35</v>
      </c>
      <c r="AX91" s="11" t="s">
        <v>73</v>
      </c>
      <c r="AY91" s="232" t="s">
        <v>162</v>
      </c>
    </row>
    <row r="92" spans="2:51" s="11" customFormat="1" ht="12">
      <c r="B92" s="223"/>
      <c r="C92" s="224"/>
      <c r="D92" s="220" t="s">
        <v>171</v>
      </c>
      <c r="E92" s="225" t="s">
        <v>21</v>
      </c>
      <c r="F92" s="226" t="s">
        <v>2886</v>
      </c>
      <c r="G92" s="224"/>
      <c r="H92" s="225" t="s">
        <v>21</v>
      </c>
      <c r="I92" s="227"/>
      <c r="J92" s="224"/>
      <c r="K92" s="224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171</v>
      </c>
      <c r="AU92" s="232" t="s">
        <v>81</v>
      </c>
      <c r="AV92" s="11" t="s">
        <v>81</v>
      </c>
      <c r="AW92" s="11" t="s">
        <v>35</v>
      </c>
      <c r="AX92" s="11" t="s">
        <v>73</v>
      </c>
      <c r="AY92" s="232" t="s">
        <v>162</v>
      </c>
    </row>
    <row r="93" spans="2:51" s="12" customFormat="1" ht="12">
      <c r="B93" s="233"/>
      <c r="C93" s="234"/>
      <c r="D93" s="220" t="s">
        <v>171</v>
      </c>
      <c r="E93" s="235" t="s">
        <v>21</v>
      </c>
      <c r="F93" s="236" t="s">
        <v>2887</v>
      </c>
      <c r="G93" s="234"/>
      <c r="H93" s="237">
        <v>0.759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171</v>
      </c>
      <c r="AU93" s="243" t="s">
        <v>81</v>
      </c>
      <c r="AV93" s="12" t="s">
        <v>84</v>
      </c>
      <c r="AW93" s="12" t="s">
        <v>35</v>
      </c>
      <c r="AX93" s="12" t="s">
        <v>73</v>
      </c>
      <c r="AY93" s="243" t="s">
        <v>162</v>
      </c>
    </row>
    <row r="94" spans="2:51" s="12" customFormat="1" ht="12">
      <c r="B94" s="233"/>
      <c r="C94" s="234"/>
      <c r="D94" s="220" t="s">
        <v>171</v>
      </c>
      <c r="E94" s="235" t="s">
        <v>21</v>
      </c>
      <c r="F94" s="236" t="s">
        <v>2888</v>
      </c>
      <c r="G94" s="234"/>
      <c r="H94" s="237">
        <v>0.743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171</v>
      </c>
      <c r="AU94" s="243" t="s">
        <v>81</v>
      </c>
      <c r="AV94" s="12" t="s">
        <v>84</v>
      </c>
      <c r="AW94" s="12" t="s">
        <v>35</v>
      </c>
      <c r="AX94" s="12" t="s">
        <v>73</v>
      </c>
      <c r="AY94" s="243" t="s">
        <v>162</v>
      </c>
    </row>
    <row r="95" spans="2:51" s="12" customFormat="1" ht="12">
      <c r="B95" s="233"/>
      <c r="C95" s="234"/>
      <c r="D95" s="220" t="s">
        <v>171</v>
      </c>
      <c r="E95" s="235" t="s">
        <v>21</v>
      </c>
      <c r="F95" s="236" t="s">
        <v>2889</v>
      </c>
      <c r="G95" s="234"/>
      <c r="H95" s="237">
        <v>0.66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171</v>
      </c>
      <c r="AU95" s="243" t="s">
        <v>81</v>
      </c>
      <c r="AV95" s="12" t="s">
        <v>84</v>
      </c>
      <c r="AW95" s="12" t="s">
        <v>35</v>
      </c>
      <c r="AX95" s="12" t="s">
        <v>73</v>
      </c>
      <c r="AY95" s="243" t="s">
        <v>162</v>
      </c>
    </row>
    <row r="96" spans="2:51" s="11" customFormat="1" ht="12">
      <c r="B96" s="223"/>
      <c r="C96" s="224"/>
      <c r="D96" s="220" t="s">
        <v>171</v>
      </c>
      <c r="E96" s="225" t="s">
        <v>21</v>
      </c>
      <c r="F96" s="226" t="s">
        <v>2890</v>
      </c>
      <c r="G96" s="224"/>
      <c r="H96" s="225" t="s">
        <v>21</v>
      </c>
      <c r="I96" s="227"/>
      <c r="J96" s="224"/>
      <c r="K96" s="224"/>
      <c r="L96" s="228"/>
      <c r="M96" s="229"/>
      <c r="N96" s="230"/>
      <c r="O96" s="230"/>
      <c r="P96" s="230"/>
      <c r="Q96" s="230"/>
      <c r="R96" s="230"/>
      <c r="S96" s="230"/>
      <c r="T96" s="231"/>
      <c r="AT96" s="232" t="s">
        <v>171</v>
      </c>
      <c r="AU96" s="232" t="s">
        <v>81</v>
      </c>
      <c r="AV96" s="11" t="s">
        <v>81</v>
      </c>
      <c r="AW96" s="11" t="s">
        <v>35</v>
      </c>
      <c r="AX96" s="11" t="s">
        <v>73</v>
      </c>
      <c r="AY96" s="232" t="s">
        <v>162</v>
      </c>
    </row>
    <row r="97" spans="2:51" s="12" customFormat="1" ht="12">
      <c r="B97" s="233"/>
      <c r="C97" s="234"/>
      <c r="D97" s="220" t="s">
        <v>171</v>
      </c>
      <c r="E97" s="235" t="s">
        <v>21</v>
      </c>
      <c r="F97" s="236" t="s">
        <v>2891</v>
      </c>
      <c r="G97" s="234"/>
      <c r="H97" s="237">
        <v>0.698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171</v>
      </c>
      <c r="AU97" s="243" t="s">
        <v>81</v>
      </c>
      <c r="AV97" s="12" t="s">
        <v>84</v>
      </c>
      <c r="AW97" s="12" t="s">
        <v>35</v>
      </c>
      <c r="AX97" s="12" t="s">
        <v>73</v>
      </c>
      <c r="AY97" s="243" t="s">
        <v>162</v>
      </c>
    </row>
    <row r="98" spans="2:51" s="11" customFormat="1" ht="12">
      <c r="B98" s="223"/>
      <c r="C98" s="224"/>
      <c r="D98" s="220" t="s">
        <v>171</v>
      </c>
      <c r="E98" s="225" t="s">
        <v>21</v>
      </c>
      <c r="F98" s="226" t="s">
        <v>2892</v>
      </c>
      <c r="G98" s="224"/>
      <c r="H98" s="225" t="s">
        <v>21</v>
      </c>
      <c r="I98" s="227"/>
      <c r="J98" s="224"/>
      <c r="K98" s="224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171</v>
      </c>
      <c r="AU98" s="232" t="s">
        <v>81</v>
      </c>
      <c r="AV98" s="11" t="s">
        <v>81</v>
      </c>
      <c r="AW98" s="11" t="s">
        <v>35</v>
      </c>
      <c r="AX98" s="11" t="s">
        <v>73</v>
      </c>
      <c r="AY98" s="232" t="s">
        <v>162</v>
      </c>
    </row>
    <row r="99" spans="2:51" s="12" customFormat="1" ht="12">
      <c r="B99" s="233"/>
      <c r="C99" s="234"/>
      <c r="D99" s="220" t="s">
        <v>171</v>
      </c>
      <c r="E99" s="235" t="s">
        <v>21</v>
      </c>
      <c r="F99" s="236" t="s">
        <v>2893</v>
      </c>
      <c r="G99" s="234"/>
      <c r="H99" s="237">
        <v>0.3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171</v>
      </c>
      <c r="AU99" s="243" t="s">
        <v>81</v>
      </c>
      <c r="AV99" s="12" t="s">
        <v>84</v>
      </c>
      <c r="AW99" s="12" t="s">
        <v>35</v>
      </c>
      <c r="AX99" s="12" t="s">
        <v>73</v>
      </c>
      <c r="AY99" s="243" t="s">
        <v>162</v>
      </c>
    </row>
    <row r="100" spans="2:51" s="13" customFormat="1" ht="12">
      <c r="B100" s="244"/>
      <c r="C100" s="245"/>
      <c r="D100" s="220" t="s">
        <v>171</v>
      </c>
      <c r="E100" s="246" t="s">
        <v>21</v>
      </c>
      <c r="F100" s="247" t="s">
        <v>208</v>
      </c>
      <c r="G100" s="245"/>
      <c r="H100" s="248">
        <v>3.16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171</v>
      </c>
      <c r="AU100" s="254" t="s">
        <v>81</v>
      </c>
      <c r="AV100" s="13" t="s">
        <v>168</v>
      </c>
      <c r="AW100" s="13" t="s">
        <v>35</v>
      </c>
      <c r="AX100" s="13" t="s">
        <v>81</v>
      </c>
      <c r="AY100" s="254" t="s">
        <v>162</v>
      </c>
    </row>
    <row r="101" spans="2:65" s="1" customFormat="1" ht="16.5" customHeight="1">
      <c r="B101" s="39"/>
      <c r="C101" s="208" t="s">
        <v>84</v>
      </c>
      <c r="D101" s="208" t="s">
        <v>163</v>
      </c>
      <c r="E101" s="209" t="s">
        <v>2509</v>
      </c>
      <c r="F101" s="210" t="s">
        <v>2510</v>
      </c>
      <c r="G101" s="211" t="s">
        <v>217</v>
      </c>
      <c r="H101" s="212">
        <v>162.7</v>
      </c>
      <c r="I101" s="213"/>
      <c r="J101" s="214">
        <f>ROUND(I101*H101,2)</f>
        <v>0</v>
      </c>
      <c r="K101" s="210" t="s">
        <v>167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168</v>
      </c>
    </row>
    <row r="102" spans="2:47" s="1" customFormat="1" ht="12">
      <c r="B102" s="39"/>
      <c r="C102" s="40"/>
      <c r="D102" s="220" t="s">
        <v>169</v>
      </c>
      <c r="E102" s="40"/>
      <c r="F102" s="221" t="s">
        <v>381</v>
      </c>
      <c r="G102" s="40"/>
      <c r="H102" s="40"/>
      <c r="I102" s="143"/>
      <c r="J102" s="40"/>
      <c r="K102" s="40"/>
      <c r="L102" s="44"/>
      <c r="M102" s="222"/>
      <c r="N102" s="80"/>
      <c r="O102" s="80"/>
      <c r="P102" s="80"/>
      <c r="Q102" s="80"/>
      <c r="R102" s="80"/>
      <c r="S102" s="80"/>
      <c r="T102" s="81"/>
      <c r="AT102" s="18" t="s">
        <v>169</v>
      </c>
      <c r="AU102" s="18" t="s">
        <v>81</v>
      </c>
    </row>
    <row r="103" spans="2:51" s="11" customFormat="1" ht="12">
      <c r="B103" s="223"/>
      <c r="C103" s="224"/>
      <c r="D103" s="220" t="s">
        <v>171</v>
      </c>
      <c r="E103" s="225" t="s">
        <v>21</v>
      </c>
      <c r="F103" s="226" t="s">
        <v>2885</v>
      </c>
      <c r="G103" s="224"/>
      <c r="H103" s="225" t="s">
        <v>21</v>
      </c>
      <c r="I103" s="227"/>
      <c r="J103" s="224"/>
      <c r="K103" s="224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171</v>
      </c>
      <c r="AU103" s="232" t="s">
        <v>81</v>
      </c>
      <c r="AV103" s="11" t="s">
        <v>81</v>
      </c>
      <c r="AW103" s="11" t="s">
        <v>35</v>
      </c>
      <c r="AX103" s="11" t="s">
        <v>73</v>
      </c>
      <c r="AY103" s="232" t="s">
        <v>162</v>
      </c>
    </row>
    <row r="104" spans="2:51" s="11" customFormat="1" ht="12">
      <c r="B104" s="223"/>
      <c r="C104" s="224"/>
      <c r="D104" s="220" t="s">
        <v>171</v>
      </c>
      <c r="E104" s="225" t="s">
        <v>21</v>
      </c>
      <c r="F104" s="226" t="s">
        <v>852</v>
      </c>
      <c r="G104" s="224"/>
      <c r="H104" s="225" t="s">
        <v>21</v>
      </c>
      <c r="I104" s="227"/>
      <c r="J104" s="224"/>
      <c r="K104" s="224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171</v>
      </c>
      <c r="AU104" s="232" t="s">
        <v>81</v>
      </c>
      <c r="AV104" s="11" t="s">
        <v>81</v>
      </c>
      <c r="AW104" s="11" t="s">
        <v>35</v>
      </c>
      <c r="AX104" s="11" t="s">
        <v>73</v>
      </c>
      <c r="AY104" s="232" t="s">
        <v>162</v>
      </c>
    </row>
    <row r="105" spans="2:51" s="11" customFormat="1" ht="12">
      <c r="B105" s="223"/>
      <c r="C105" s="224"/>
      <c r="D105" s="220" t="s">
        <v>171</v>
      </c>
      <c r="E105" s="225" t="s">
        <v>21</v>
      </c>
      <c r="F105" s="226" t="s">
        <v>2894</v>
      </c>
      <c r="G105" s="224"/>
      <c r="H105" s="225" t="s">
        <v>21</v>
      </c>
      <c r="I105" s="227"/>
      <c r="J105" s="224"/>
      <c r="K105" s="224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171</v>
      </c>
      <c r="AU105" s="232" t="s">
        <v>81</v>
      </c>
      <c r="AV105" s="11" t="s">
        <v>81</v>
      </c>
      <c r="AW105" s="11" t="s">
        <v>35</v>
      </c>
      <c r="AX105" s="11" t="s">
        <v>73</v>
      </c>
      <c r="AY105" s="232" t="s">
        <v>162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2895</v>
      </c>
      <c r="G106" s="234"/>
      <c r="H106" s="237">
        <v>5.389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73</v>
      </c>
      <c r="AY106" s="243" t="s">
        <v>162</v>
      </c>
    </row>
    <row r="107" spans="2:51" s="12" customFormat="1" ht="12">
      <c r="B107" s="233"/>
      <c r="C107" s="234"/>
      <c r="D107" s="220" t="s">
        <v>171</v>
      </c>
      <c r="E107" s="235" t="s">
        <v>21</v>
      </c>
      <c r="F107" s="236" t="s">
        <v>2896</v>
      </c>
      <c r="G107" s="234"/>
      <c r="H107" s="237">
        <v>5.049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171</v>
      </c>
      <c r="AU107" s="243" t="s">
        <v>81</v>
      </c>
      <c r="AV107" s="12" t="s">
        <v>84</v>
      </c>
      <c r="AW107" s="12" t="s">
        <v>35</v>
      </c>
      <c r="AX107" s="12" t="s">
        <v>73</v>
      </c>
      <c r="AY107" s="243" t="s">
        <v>162</v>
      </c>
    </row>
    <row r="108" spans="2:51" s="12" customFormat="1" ht="12">
      <c r="B108" s="233"/>
      <c r="C108" s="234"/>
      <c r="D108" s="220" t="s">
        <v>171</v>
      </c>
      <c r="E108" s="235" t="s">
        <v>21</v>
      </c>
      <c r="F108" s="236" t="s">
        <v>2897</v>
      </c>
      <c r="G108" s="234"/>
      <c r="H108" s="237">
        <v>22.756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171</v>
      </c>
      <c r="AU108" s="243" t="s">
        <v>81</v>
      </c>
      <c r="AV108" s="12" t="s">
        <v>84</v>
      </c>
      <c r="AW108" s="12" t="s">
        <v>35</v>
      </c>
      <c r="AX108" s="12" t="s">
        <v>73</v>
      </c>
      <c r="AY108" s="243" t="s">
        <v>162</v>
      </c>
    </row>
    <row r="109" spans="2:51" s="12" customFormat="1" ht="12">
      <c r="B109" s="233"/>
      <c r="C109" s="234"/>
      <c r="D109" s="220" t="s">
        <v>171</v>
      </c>
      <c r="E109" s="235" t="s">
        <v>21</v>
      </c>
      <c r="F109" s="236" t="s">
        <v>2898</v>
      </c>
      <c r="G109" s="234"/>
      <c r="H109" s="237">
        <v>7.161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171</v>
      </c>
      <c r="AU109" s="243" t="s">
        <v>81</v>
      </c>
      <c r="AV109" s="12" t="s">
        <v>84</v>
      </c>
      <c r="AW109" s="12" t="s">
        <v>35</v>
      </c>
      <c r="AX109" s="12" t="s">
        <v>73</v>
      </c>
      <c r="AY109" s="243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2899</v>
      </c>
      <c r="G110" s="234"/>
      <c r="H110" s="237">
        <v>2.926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73</v>
      </c>
      <c r="AY110" s="243" t="s">
        <v>162</v>
      </c>
    </row>
    <row r="111" spans="2:51" s="14" customFormat="1" ht="12">
      <c r="B111" s="258"/>
      <c r="C111" s="259"/>
      <c r="D111" s="220" t="s">
        <v>171</v>
      </c>
      <c r="E111" s="260" t="s">
        <v>21</v>
      </c>
      <c r="F111" s="261" t="s">
        <v>787</v>
      </c>
      <c r="G111" s="259"/>
      <c r="H111" s="262">
        <v>43.281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AT111" s="268" t="s">
        <v>171</v>
      </c>
      <c r="AU111" s="268" t="s">
        <v>81</v>
      </c>
      <c r="AV111" s="14" t="s">
        <v>177</v>
      </c>
      <c r="AW111" s="14" t="s">
        <v>35</v>
      </c>
      <c r="AX111" s="14" t="s">
        <v>73</v>
      </c>
      <c r="AY111" s="268" t="s">
        <v>162</v>
      </c>
    </row>
    <row r="112" spans="2:51" s="11" customFormat="1" ht="12">
      <c r="B112" s="223"/>
      <c r="C112" s="224"/>
      <c r="D112" s="220" t="s">
        <v>171</v>
      </c>
      <c r="E112" s="225" t="s">
        <v>21</v>
      </c>
      <c r="F112" s="226" t="s">
        <v>2900</v>
      </c>
      <c r="G112" s="224"/>
      <c r="H112" s="225" t="s">
        <v>21</v>
      </c>
      <c r="I112" s="227"/>
      <c r="J112" s="224"/>
      <c r="K112" s="224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171</v>
      </c>
      <c r="AU112" s="232" t="s">
        <v>81</v>
      </c>
      <c r="AV112" s="11" t="s">
        <v>81</v>
      </c>
      <c r="AW112" s="11" t="s">
        <v>35</v>
      </c>
      <c r="AX112" s="11" t="s">
        <v>73</v>
      </c>
      <c r="AY112" s="232" t="s">
        <v>162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2901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2902</v>
      </c>
      <c r="G114" s="234"/>
      <c r="H114" s="237">
        <v>5.859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73</v>
      </c>
      <c r="AY114" s="243" t="s">
        <v>162</v>
      </c>
    </row>
    <row r="115" spans="2:51" s="12" customFormat="1" ht="12">
      <c r="B115" s="233"/>
      <c r="C115" s="234"/>
      <c r="D115" s="220" t="s">
        <v>171</v>
      </c>
      <c r="E115" s="235" t="s">
        <v>21</v>
      </c>
      <c r="F115" s="236" t="s">
        <v>2903</v>
      </c>
      <c r="G115" s="234"/>
      <c r="H115" s="237">
        <v>15.678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171</v>
      </c>
      <c r="AU115" s="243" t="s">
        <v>81</v>
      </c>
      <c r="AV115" s="12" t="s">
        <v>84</v>
      </c>
      <c r="AW115" s="12" t="s">
        <v>35</v>
      </c>
      <c r="AX115" s="12" t="s">
        <v>73</v>
      </c>
      <c r="AY115" s="243" t="s">
        <v>162</v>
      </c>
    </row>
    <row r="116" spans="2:51" s="12" customFormat="1" ht="12">
      <c r="B116" s="233"/>
      <c r="C116" s="234"/>
      <c r="D116" s="220" t="s">
        <v>171</v>
      </c>
      <c r="E116" s="235" t="s">
        <v>21</v>
      </c>
      <c r="F116" s="236" t="s">
        <v>2904</v>
      </c>
      <c r="G116" s="234"/>
      <c r="H116" s="237">
        <v>24.304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171</v>
      </c>
      <c r="AU116" s="243" t="s">
        <v>81</v>
      </c>
      <c r="AV116" s="12" t="s">
        <v>84</v>
      </c>
      <c r="AW116" s="12" t="s">
        <v>35</v>
      </c>
      <c r="AX116" s="12" t="s">
        <v>73</v>
      </c>
      <c r="AY116" s="243" t="s">
        <v>162</v>
      </c>
    </row>
    <row r="117" spans="2:51" s="12" customFormat="1" ht="12">
      <c r="B117" s="233"/>
      <c r="C117" s="234"/>
      <c r="D117" s="220" t="s">
        <v>171</v>
      </c>
      <c r="E117" s="235" t="s">
        <v>21</v>
      </c>
      <c r="F117" s="236" t="s">
        <v>2905</v>
      </c>
      <c r="G117" s="234"/>
      <c r="H117" s="237">
        <v>5.394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171</v>
      </c>
      <c r="AU117" s="243" t="s">
        <v>81</v>
      </c>
      <c r="AV117" s="12" t="s">
        <v>84</v>
      </c>
      <c r="AW117" s="12" t="s">
        <v>35</v>
      </c>
      <c r="AX117" s="12" t="s">
        <v>73</v>
      </c>
      <c r="AY117" s="243" t="s">
        <v>162</v>
      </c>
    </row>
    <row r="118" spans="2:51" s="11" customFormat="1" ht="12">
      <c r="B118" s="223"/>
      <c r="C118" s="224"/>
      <c r="D118" s="220" t="s">
        <v>171</v>
      </c>
      <c r="E118" s="225" t="s">
        <v>21</v>
      </c>
      <c r="F118" s="226" t="s">
        <v>2906</v>
      </c>
      <c r="G118" s="224"/>
      <c r="H118" s="225" t="s">
        <v>21</v>
      </c>
      <c r="I118" s="227"/>
      <c r="J118" s="224"/>
      <c r="K118" s="224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171</v>
      </c>
      <c r="AU118" s="232" t="s">
        <v>81</v>
      </c>
      <c r="AV118" s="11" t="s">
        <v>81</v>
      </c>
      <c r="AW118" s="11" t="s">
        <v>35</v>
      </c>
      <c r="AX118" s="11" t="s">
        <v>73</v>
      </c>
      <c r="AY118" s="232" t="s">
        <v>162</v>
      </c>
    </row>
    <row r="119" spans="2:51" s="12" customFormat="1" ht="12">
      <c r="B119" s="233"/>
      <c r="C119" s="234"/>
      <c r="D119" s="220" t="s">
        <v>171</v>
      </c>
      <c r="E119" s="235" t="s">
        <v>21</v>
      </c>
      <c r="F119" s="236" t="s">
        <v>2907</v>
      </c>
      <c r="G119" s="234"/>
      <c r="H119" s="237">
        <v>16.827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171</v>
      </c>
      <c r="AU119" s="243" t="s">
        <v>81</v>
      </c>
      <c r="AV119" s="12" t="s">
        <v>84</v>
      </c>
      <c r="AW119" s="12" t="s">
        <v>35</v>
      </c>
      <c r="AX119" s="12" t="s">
        <v>73</v>
      </c>
      <c r="AY119" s="243" t="s">
        <v>162</v>
      </c>
    </row>
    <row r="120" spans="2:51" s="12" customFormat="1" ht="12">
      <c r="B120" s="233"/>
      <c r="C120" s="234"/>
      <c r="D120" s="220" t="s">
        <v>171</v>
      </c>
      <c r="E120" s="235" t="s">
        <v>21</v>
      </c>
      <c r="F120" s="236" t="s">
        <v>2908</v>
      </c>
      <c r="G120" s="234"/>
      <c r="H120" s="237">
        <v>2.156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171</v>
      </c>
      <c r="AU120" s="243" t="s">
        <v>81</v>
      </c>
      <c r="AV120" s="12" t="s">
        <v>84</v>
      </c>
      <c r="AW120" s="12" t="s">
        <v>35</v>
      </c>
      <c r="AX120" s="12" t="s">
        <v>73</v>
      </c>
      <c r="AY120" s="243" t="s">
        <v>162</v>
      </c>
    </row>
    <row r="121" spans="2:51" s="14" customFormat="1" ht="12">
      <c r="B121" s="258"/>
      <c r="C121" s="259"/>
      <c r="D121" s="220" t="s">
        <v>171</v>
      </c>
      <c r="E121" s="260" t="s">
        <v>21</v>
      </c>
      <c r="F121" s="261" t="s">
        <v>787</v>
      </c>
      <c r="G121" s="259"/>
      <c r="H121" s="262">
        <v>70.218</v>
      </c>
      <c r="I121" s="263"/>
      <c r="J121" s="259"/>
      <c r="K121" s="259"/>
      <c r="L121" s="264"/>
      <c r="M121" s="265"/>
      <c r="N121" s="266"/>
      <c r="O121" s="266"/>
      <c r="P121" s="266"/>
      <c r="Q121" s="266"/>
      <c r="R121" s="266"/>
      <c r="S121" s="266"/>
      <c r="T121" s="267"/>
      <c r="AT121" s="268" t="s">
        <v>171</v>
      </c>
      <c r="AU121" s="268" t="s">
        <v>81</v>
      </c>
      <c r="AV121" s="14" t="s">
        <v>177</v>
      </c>
      <c r="AW121" s="14" t="s">
        <v>35</v>
      </c>
      <c r="AX121" s="14" t="s">
        <v>73</v>
      </c>
      <c r="AY121" s="268" t="s">
        <v>162</v>
      </c>
    </row>
    <row r="122" spans="2:51" s="11" customFormat="1" ht="12">
      <c r="B122" s="223"/>
      <c r="C122" s="224"/>
      <c r="D122" s="220" t="s">
        <v>171</v>
      </c>
      <c r="E122" s="225" t="s">
        <v>21</v>
      </c>
      <c r="F122" s="226" t="s">
        <v>2909</v>
      </c>
      <c r="G122" s="224"/>
      <c r="H122" s="225" t="s">
        <v>21</v>
      </c>
      <c r="I122" s="227"/>
      <c r="J122" s="224"/>
      <c r="K122" s="224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171</v>
      </c>
      <c r="AU122" s="232" t="s">
        <v>81</v>
      </c>
      <c r="AV122" s="11" t="s">
        <v>81</v>
      </c>
      <c r="AW122" s="11" t="s">
        <v>35</v>
      </c>
      <c r="AX122" s="11" t="s">
        <v>73</v>
      </c>
      <c r="AY122" s="232" t="s">
        <v>162</v>
      </c>
    </row>
    <row r="123" spans="2:51" s="11" customFormat="1" ht="12">
      <c r="B123" s="223"/>
      <c r="C123" s="224"/>
      <c r="D123" s="220" t="s">
        <v>171</v>
      </c>
      <c r="E123" s="225" t="s">
        <v>21</v>
      </c>
      <c r="F123" s="226" t="s">
        <v>2910</v>
      </c>
      <c r="G123" s="224"/>
      <c r="H123" s="225" t="s">
        <v>21</v>
      </c>
      <c r="I123" s="227"/>
      <c r="J123" s="224"/>
      <c r="K123" s="224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171</v>
      </c>
      <c r="AU123" s="232" t="s">
        <v>81</v>
      </c>
      <c r="AV123" s="11" t="s">
        <v>81</v>
      </c>
      <c r="AW123" s="11" t="s">
        <v>35</v>
      </c>
      <c r="AX123" s="11" t="s">
        <v>73</v>
      </c>
      <c r="AY123" s="232" t="s">
        <v>162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2911</v>
      </c>
      <c r="G124" s="234"/>
      <c r="H124" s="237">
        <v>2.6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1" customFormat="1" ht="12">
      <c r="B125" s="223"/>
      <c r="C125" s="224"/>
      <c r="D125" s="220" t="s">
        <v>171</v>
      </c>
      <c r="E125" s="225" t="s">
        <v>21</v>
      </c>
      <c r="F125" s="226" t="s">
        <v>2912</v>
      </c>
      <c r="G125" s="224"/>
      <c r="H125" s="225" t="s">
        <v>21</v>
      </c>
      <c r="I125" s="227"/>
      <c r="J125" s="224"/>
      <c r="K125" s="224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171</v>
      </c>
      <c r="AU125" s="232" t="s">
        <v>81</v>
      </c>
      <c r="AV125" s="11" t="s">
        <v>81</v>
      </c>
      <c r="AW125" s="11" t="s">
        <v>35</v>
      </c>
      <c r="AX125" s="11" t="s">
        <v>73</v>
      </c>
      <c r="AY125" s="232" t="s">
        <v>162</v>
      </c>
    </row>
    <row r="126" spans="2:51" s="12" customFormat="1" ht="12">
      <c r="B126" s="233"/>
      <c r="C126" s="234"/>
      <c r="D126" s="220" t="s">
        <v>171</v>
      </c>
      <c r="E126" s="235" t="s">
        <v>21</v>
      </c>
      <c r="F126" s="236" t="s">
        <v>2913</v>
      </c>
      <c r="G126" s="234"/>
      <c r="H126" s="237">
        <v>21.275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171</v>
      </c>
      <c r="AU126" s="243" t="s">
        <v>81</v>
      </c>
      <c r="AV126" s="12" t="s">
        <v>84</v>
      </c>
      <c r="AW126" s="12" t="s">
        <v>35</v>
      </c>
      <c r="AX126" s="12" t="s">
        <v>73</v>
      </c>
      <c r="AY126" s="243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2914</v>
      </c>
      <c r="G127" s="234"/>
      <c r="H127" s="237">
        <v>66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73</v>
      </c>
      <c r="AY127" s="243" t="s">
        <v>162</v>
      </c>
    </row>
    <row r="128" spans="2:51" s="14" customFormat="1" ht="12">
      <c r="B128" s="258"/>
      <c r="C128" s="259"/>
      <c r="D128" s="220" t="s">
        <v>171</v>
      </c>
      <c r="E128" s="260" t="s">
        <v>21</v>
      </c>
      <c r="F128" s="261" t="s">
        <v>787</v>
      </c>
      <c r="G128" s="259"/>
      <c r="H128" s="262">
        <v>89.875</v>
      </c>
      <c r="I128" s="263"/>
      <c r="J128" s="259"/>
      <c r="K128" s="259"/>
      <c r="L128" s="264"/>
      <c r="M128" s="265"/>
      <c r="N128" s="266"/>
      <c r="O128" s="266"/>
      <c r="P128" s="266"/>
      <c r="Q128" s="266"/>
      <c r="R128" s="266"/>
      <c r="S128" s="266"/>
      <c r="T128" s="267"/>
      <c r="AT128" s="268" t="s">
        <v>171</v>
      </c>
      <c r="AU128" s="268" t="s">
        <v>81</v>
      </c>
      <c r="AV128" s="14" t="s">
        <v>177</v>
      </c>
      <c r="AW128" s="14" t="s">
        <v>35</v>
      </c>
      <c r="AX128" s="14" t="s">
        <v>73</v>
      </c>
      <c r="AY128" s="268" t="s">
        <v>162</v>
      </c>
    </row>
    <row r="129" spans="2:51" s="11" customFormat="1" ht="12">
      <c r="B129" s="223"/>
      <c r="C129" s="224"/>
      <c r="D129" s="220" t="s">
        <v>171</v>
      </c>
      <c r="E129" s="225" t="s">
        <v>21</v>
      </c>
      <c r="F129" s="226" t="s">
        <v>856</v>
      </c>
      <c r="G129" s="224"/>
      <c r="H129" s="225" t="s">
        <v>21</v>
      </c>
      <c r="I129" s="227"/>
      <c r="J129" s="224"/>
      <c r="K129" s="224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171</v>
      </c>
      <c r="AU129" s="232" t="s">
        <v>81</v>
      </c>
      <c r="AV129" s="11" t="s">
        <v>81</v>
      </c>
      <c r="AW129" s="11" t="s">
        <v>35</v>
      </c>
      <c r="AX129" s="11" t="s">
        <v>73</v>
      </c>
      <c r="AY129" s="232" t="s">
        <v>162</v>
      </c>
    </row>
    <row r="130" spans="2:51" s="12" customFormat="1" ht="12">
      <c r="B130" s="233"/>
      <c r="C130" s="234"/>
      <c r="D130" s="220" t="s">
        <v>171</v>
      </c>
      <c r="E130" s="235" t="s">
        <v>21</v>
      </c>
      <c r="F130" s="236" t="s">
        <v>2915</v>
      </c>
      <c r="G130" s="234"/>
      <c r="H130" s="237">
        <v>162.7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171</v>
      </c>
      <c r="AU130" s="243" t="s">
        <v>81</v>
      </c>
      <c r="AV130" s="12" t="s">
        <v>84</v>
      </c>
      <c r="AW130" s="12" t="s">
        <v>35</v>
      </c>
      <c r="AX130" s="12" t="s">
        <v>81</v>
      </c>
      <c r="AY130" s="243" t="s">
        <v>162</v>
      </c>
    </row>
    <row r="131" spans="2:65" s="1" customFormat="1" ht="16.5" customHeight="1">
      <c r="B131" s="39"/>
      <c r="C131" s="208" t="s">
        <v>177</v>
      </c>
      <c r="D131" s="208" t="s">
        <v>163</v>
      </c>
      <c r="E131" s="209" t="s">
        <v>384</v>
      </c>
      <c r="F131" s="210" t="s">
        <v>385</v>
      </c>
      <c r="G131" s="211" t="s">
        <v>217</v>
      </c>
      <c r="H131" s="212">
        <v>97.62</v>
      </c>
      <c r="I131" s="213"/>
      <c r="J131" s="214">
        <f>ROUND(I131*H131,2)</f>
        <v>0</v>
      </c>
      <c r="K131" s="210" t="s">
        <v>167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180</v>
      </c>
    </row>
    <row r="132" spans="2:47" s="1" customFormat="1" ht="12">
      <c r="B132" s="39"/>
      <c r="C132" s="40"/>
      <c r="D132" s="220" t="s">
        <v>169</v>
      </c>
      <c r="E132" s="40"/>
      <c r="F132" s="221" t="s">
        <v>381</v>
      </c>
      <c r="G132" s="40"/>
      <c r="H132" s="40"/>
      <c r="I132" s="143"/>
      <c r="J132" s="40"/>
      <c r="K132" s="40"/>
      <c r="L132" s="44"/>
      <c r="M132" s="222"/>
      <c r="N132" s="80"/>
      <c r="O132" s="80"/>
      <c r="P132" s="80"/>
      <c r="Q132" s="80"/>
      <c r="R132" s="80"/>
      <c r="S132" s="80"/>
      <c r="T132" s="81"/>
      <c r="AT132" s="18" t="s">
        <v>169</v>
      </c>
      <c r="AU132" s="18" t="s">
        <v>81</v>
      </c>
    </row>
    <row r="133" spans="2:51" s="11" customFormat="1" ht="12">
      <c r="B133" s="223"/>
      <c r="C133" s="224"/>
      <c r="D133" s="220" t="s">
        <v>171</v>
      </c>
      <c r="E133" s="225" t="s">
        <v>21</v>
      </c>
      <c r="F133" s="226" t="s">
        <v>2885</v>
      </c>
      <c r="G133" s="224"/>
      <c r="H133" s="225" t="s">
        <v>21</v>
      </c>
      <c r="I133" s="227"/>
      <c r="J133" s="224"/>
      <c r="K133" s="224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171</v>
      </c>
      <c r="AU133" s="232" t="s">
        <v>81</v>
      </c>
      <c r="AV133" s="11" t="s">
        <v>81</v>
      </c>
      <c r="AW133" s="11" t="s">
        <v>35</v>
      </c>
      <c r="AX133" s="11" t="s">
        <v>73</v>
      </c>
      <c r="AY133" s="232" t="s">
        <v>162</v>
      </c>
    </row>
    <row r="134" spans="2:51" s="12" customFormat="1" ht="12">
      <c r="B134" s="233"/>
      <c r="C134" s="234"/>
      <c r="D134" s="220" t="s">
        <v>171</v>
      </c>
      <c r="E134" s="235" t="s">
        <v>21</v>
      </c>
      <c r="F134" s="236" t="s">
        <v>2916</v>
      </c>
      <c r="G134" s="234"/>
      <c r="H134" s="237">
        <v>97.62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171</v>
      </c>
      <c r="AU134" s="243" t="s">
        <v>81</v>
      </c>
      <c r="AV134" s="12" t="s">
        <v>84</v>
      </c>
      <c r="AW134" s="12" t="s">
        <v>35</v>
      </c>
      <c r="AX134" s="12" t="s">
        <v>81</v>
      </c>
      <c r="AY134" s="243" t="s">
        <v>162</v>
      </c>
    </row>
    <row r="135" spans="2:65" s="1" customFormat="1" ht="16.5" customHeight="1">
      <c r="B135" s="39"/>
      <c r="C135" s="208" t="s">
        <v>168</v>
      </c>
      <c r="D135" s="208" t="s">
        <v>163</v>
      </c>
      <c r="E135" s="209" t="s">
        <v>2917</v>
      </c>
      <c r="F135" s="210" t="s">
        <v>2918</v>
      </c>
      <c r="G135" s="211" t="s">
        <v>217</v>
      </c>
      <c r="H135" s="212">
        <v>40.672</v>
      </c>
      <c r="I135" s="213"/>
      <c r="J135" s="214">
        <f>ROUND(I135*H135,2)</f>
        <v>0</v>
      </c>
      <c r="K135" s="210" t="s">
        <v>167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184</v>
      </c>
    </row>
    <row r="136" spans="2:47" s="1" customFormat="1" ht="12">
      <c r="B136" s="39"/>
      <c r="C136" s="40"/>
      <c r="D136" s="220" t="s">
        <v>169</v>
      </c>
      <c r="E136" s="40"/>
      <c r="F136" s="221" t="s">
        <v>381</v>
      </c>
      <c r="G136" s="40"/>
      <c r="H136" s="40"/>
      <c r="I136" s="143"/>
      <c r="J136" s="40"/>
      <c r="K136" s="40"/>
      <c r="L136" s="44"/>
      <c r="M136" s="222"/>
      <c r="N136" s="80"/>
      <c r="O136" s="80"/>
      <c r="P136" s="80"/>
      <c r="Q136" s="80"/>
      <c r="R136" s="80"/>
      <c r="S136" s="80"/>
      <c r="T136" s="81"/>
      <c r="AT136" s="18" t="s">
        <v>169</v>
      </c>
      <c r="AU136" s="18" t="s">
        <v>81</v>
      </c>
    </row>
    <row r="137" spans="2:51" s="11" customFormat="1" ht="12">
      <c r="B137" s="223"/>
      <c r="C137" s="224"/>
      <c r="D137" s="220" t="s">
        <v>171</v>
      </c>
      <c r="E137" s="225" t="s">
        <v>21</v>
      </c>
      <c r="F137" s="226" t="s">
        <v>2885</v>
      </c>
      <c r="G137" s="224"/>
      <c r="H137" s="225" t="s">
        <v>21</v>
      </c>
      <c r="I137" s="227"/>
      <c r="J137" s="224"/>
      <c r="K137" s="224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171</v>
      </c>
      <c r="AU137" s="232" t="s">
        <v>81</v>
      </c>
      <c r="AV137" s="11" t="s">
        <v>81</v>
      </c>
      <c r="AW137" s="11" t="s">
        <v>35</v>
      </c>
      <c r="AX137" s="11" t="s">
        <v>73</v>
      </c>
      <c r="AY137" s="232" t="s">
        <v>162</v>
      </c>
    </row>
    <row r="138" spans="2:51" s="12" customFormat="1" ht="12">
      <c r="B138" s="233"/>
      <c r="C138" s="234"/>
      <c r="D138" s="220" t="s">
        <v>171</v>
      </c>
      <c r="E138" s="235" t="s">
        <v>21</v>
      </c>
      <c r="F138" s="236" t="s">
        <v>2919</v>
      </c>
      <c r="G138" s="234"/>
      <c r="H138" s="237">
        <v>40.672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171</v>
      </c>
      <c r="AU138" s="243" t="s">
        <v>81</v>
      </c>
      <c r="AV138" s="12" t="s">
        <v>84</v>
      </c>
      <c r="AW138" s="12" t="s">
        <v>35</v>
      </c>
      <c r="AX138" s="12" t="s">
        <v>81</v>
      </c>
      <c r="AY138" s="243" t="s">
        <v>162</v>
      </c>
    </row>
    <row r="139" spans="2:65" s="1" customFormat="1" ht="16.5" customHeight="1">
      <c r="B139" s="39"/>
      <c r="C139" s="208" t="s">
        <v>186</v>
      </c>
      <c r="D139" s="208" t="s">
        <v>163</v>
      </c>
      <c r="E139" s="209" t="s">
        <v>2920</v>
      </c>
      <c r="F139" s="210" t="s">
        <v>2921</v>
      </c>
      <c r="G139" s="211" t="s">
        <v>217</v>
      </c>
      <c r="H139" s="212">
        <v>40.672</v>
      </c>
      <c r="I139" s="213"/>
      <c r="J139" s="214">
        <f>ROUND(I139*H139,2)</f>
        <v>0</v>
      </c>
      <c r="K139" s="210" t="s">
        <v>167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189</v>
      </c>
    </row>
    <row r="140" spans="2:47" s="1" customFormat="1" ht="12">
      <c r="B140" s="39"/>
      <c r="C140" s="40"/>
      <c r="D140" s="220" t="s">
        <v>169</v>
      </c>
      <c r="E140" s="40"/>
      <c r="F140" s="221" t="s">
        <v>381</v>
      </c>
      <c r="G140" s="40"/>
      <c r="H140" s="40"/>
      <c r="I140" s="143"/>
      <c r="J140" s="40"/>
      <c r="K140" s="40"/>
      <c r="L140" s="44"/>
      <c r="M140" s="222"/>
      <c r="N140" s="80"/>
      <c r="O140" s="80"/>
      <c r="P140" s="80"/>
      <c r="Q140" s="80"/>
      <c r="R140" s="80"/>
      <c r="S140" s="80"/>
      <c r="T140" s="81"/>
      <c r="AT140" s="18" t="s">
        <v>169</v>
      </c>
      <c r="AU140" s="18" t="s">
        <v>81</v>
      </c>
    </row>
    <row r="141" spans="2:51" s="11" customFormat="1" ht="12">
      <c r="B141" s="223"/>
      <c r="C141" s="224"/>
      <c r="D141" s="220" t="s">
        <v>171</v>
      </c>
      <c r="E141" s="225" t="s">
        <v>21</v>
      </c>
      <c r="F141" s="226" t="s">
        <v>2885</v>
      </c>
      <c r="G141" s="224"/>
      <c r="H141" s="225" t="s">
        <v>21</v>
      </c>
      <c r="I141" s="227"/>
      <c r="J141" s="224"/>
      <c r="K141" s="224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171</v>
      </c>
      <c r="AU141" s="232" t="s">
        <v>81</v>
      </c>
      <c r="AV141" s="11" t="s">
        <v>81</v>
      </c>
      <c r="AW141" s="11" t="s">
        <v>35</v>
      </c>
      <c r="AX141" s="11" t="s">
        <v>73</v>
      </c>
      <c r="AY141" s="232" t="s">
        <v>162</v>
      </c>
    </row>
    <row r="142" spans="2:51" s="12" customFormat="1" ht="12">
      <c r="B142" s="233"/>
      <c r="C142" s="234"/>
      <c r="D142" s="220" t="s">
        <v>171</v>
      </c>
      <c r="E142" s="235" t="s">
        <v>21</v>
      </c>
      <c r="F142" s="236" t="s">
        <v>2922</v>
      </c>
      <c r="G142" s="234"/>
      <c r="H142" s="237">
        <v>40.672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171</v>
      </c>
      <c r="AU142" s="243" t="s">
        <v>81</v>
      </c>
      <c r="AV142" s="12" t="s">
        <v>84</v>
      </c>
      <c r="AW142" s="12" t="s">
        <v>35</v>
      </c>
      <c r="AX142" s="12" t="s">
        <v>81</v>
      </c>
      <c r="AY142" s="243" t="s">
        <v>162</v>
      </c>
    </row>
    <row r="143" spans="2:65" s="1" customFormat="1" ht="16.5" customHeight="1">
      <c r="B143" s="39"/>
      <c r="C143" s="208" t="s">
        <v>180</v>
      </c>
      <c r="D143" s="208" t="s">
        <v>163</v>
      </c>
      <c r="E143" s="209" t="s">
        <v>2513</v>
      </c>
      <c r="F143" s="210" t="s">
        <v>2514</v>
      </c>
      <c r="G143" s="211" t="s">
        <v>166</v>
      </c>
      <c r="H143" s="212">
        <v>169.138</v>
      </c>
      <c r="I143" s="213"/>
      <c r="J143" s="214">
        <f>ROUND(I143*H143,2)</f>
        <v>0</v>
      </c>
      <c r="K143" s="210" t="s">
        <v>167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193</v>
      </c>
    </row>
    <row r="144" spans="2:47" s="1" customFormat="1" ht="12">
      <c r="B144" s="39"/>
      <c r="C144" s="40"/>
      <c r="D144" s="220" t="s">
        <v>169</v>
      </c>
      <c r="E144" s="40"/>
      <c r="F144" s="221" t="s">
        <v>2515</v>
      </c>
      <c r="G144" s="40"/>
      <c r="H144" s="40"/>
      <c r="I144" s="143"/>
      <c r="J144" s="40"/>
      <c r="K144" s="40"/>
      <c r="L144" s="44"/>
      <c r="M144" s="222"/>
      <c r="N144" s="80"/>
      <c r="O144" s="80"/>
      <c r="P144" s="80"/>
      <c r="Q144" s="80"/>
      <c r="R144" s="80"/>
      <c r="S144" s="80"/>
      <c r="T144" s="81"/>
      <c r="AT144" s="18" t="s">
        <v>169</v>
      </c>
      <c r="AU144" s="18" t="s">
        <v>81</v>
      </c>
    </row>
    <row r="145" spans="2:51" s="11" customFormat="1" ht="12">
      <c r="B145" s="223"/>
      <c r="C145" s="224"/>
      <c r="D145" s="220" t="s">
        <v>171</v>
      </c>
      <c r="E145" s="225" t="s">
        <v>21</v>
      </c>
      <c r="F145" s="226" t="s">
        <v>2885</v>
      </c>
      <c r="G145" s="224"/>
      <c r="H145" s="225" t="s">
        <v>21</v>
      </c>
      <c r="I145" s="227"/>
      <c r="J145" s="224"/>
      <c r="K145" s="224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171</v>
      </c>
      <c r="AU145" s="232" t="s">
        <v>81</v>
      </c>
      <c r="AV145" s="11" t="s">
        <v>81</v>
      </c>
      <c r="AW145" s="11" t="s">
        <v>35</v>
      </c>
      <c r="AX145" s="11" t="s">
        <v>73</v>
      </c>
      <c r="AY145" s="232" t="s">
        <v>162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2886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51" s="12" customFormat="1" ht="12">
      <c r="B147" s="233"/>
      <c r="C147" s="234"/>
      <c r="D147" s="220" t="s">
        <v>171</v>
      </c>
      <c r="E147" s="235" t="s">
        <v>21</v>
      </c>
      <c r="F147" s="236" t="s">
        <v>2923</v>
      </c>
      <c r="G147" s="234"/>
      <c r="H147" s="237">
        <v>12.564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171</v>
      </c>
      <c r="AU147" s="243" t="s">
        <v>81</v>
      </c>
      <c r="AV147" s="12" t="s">
        <v>84</v>
      </c>
      <c r="AW147" s="12" t="s">
        <v>35</v>
      </c>
      <c r="AX147" s="12" t="s">
        <v>73</v>
      </c>
      <c r="AY147" s="243" t="s">
        <v>162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2924</v>
      </c>
      <c r="G148" s="234"/>
      <c r="H148" s="237">
        <v>10.53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2925</v>
      </c>
      <c r="G149" s="234"/>
      <c r="H149" s="237">
        <v>57.814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1" customFormat="1" ht="12">
      <c r="B150" s="223"/>
      <c r="C150" s="224"/>
      <c r="D150" s="220" t="s">
        <v>171</v>
      </c>
      <c r="E150" s="225" t="s">
        <v>21</v>
      </c>
      <c r="F150" s="226" t="s">
        <v>2890</v>
      </c>
      <c r="G150" s="224"/>
      <c r="H150" s="225" t="s">
        <v>21</v>
      </c>
      <c r="I150" s="227"/>
      <c r="J150" s="224"/>
      <c r="K150" s="224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171</v>
      </c>
      <c r="AU150" s="232" t="s">
        <v>81</v>
      </c>
      <c r="AV150" s="11" t="s">
        <v>81</v>
      </c>
      <c r="AW150" s="11" t="s">
        <v>35</v>
      </c>
      <c r="AX150" s="11" t="s">
        <v>73</v>
      </c>
      <c r="AY150" s="232" t="s">
        <v>162</v>
      </c>
    </row>
    <row r="151" spans="2:51" s="11" customFormat="1" ht="12">
      <c r="B151" s="223"/>
      <c r="C151" s="224"/>
      <c r="D151" s="220" t="s">
        <v>171</v>
      </c>
      <c r="E151" s="225" t="s">
        <v>21</v>
      </c>
      <c r="F151" s="226" t="s">
        <v>2926</v>
      </c>
      <c r="G151" s="224"/>
      <c r="H151" s="225" t="s">
        <v>21</v>
      </c>
      <c r="I151" s="227"/>
      <c r="J151" s="224"/>
      <c r="K151" s="224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171</v>
      </c>
      <c r="AU151" s="232" t="s">
        <v>81</v>
      </c>
      <c r="AV151" s="11" t="s">
        <v>81</v>
      </c>
      <c r="AW151" s="11" t="s">
        <v>35</v>
      </c>
      <c r="AX151" s="11" t="s">
        <v>73</v>
      </c>
      <c r="AY151" s="232" t="s">
        <v>162</v>
      </c>
    </row>
    <row r="152" spans="2:51" s="12" customFormat="1" ht="12">
      <c r="B152" s="233"/>
      <c r="C152" s="234"/>
      <c r="D152" s="220" t="s">
        <v>171</v>
      </c>
      <c r="E152" s="235" t="s">
        <v>21</v>
      </c>
      <c r="F152" s="236" t="s">
        <v>2927</v>
      </c>
      <c r="G152" s="234"/>
      <c r="H152" s="237">
        <v>42.195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171</v>
      </c>
      <c r="AU152" s="243" t="s">
        <v>81</v>
      </c>
      <c r="AV152" s="12" t="s">
        <v>84</v>
      </c>
      <c r="AW152" s="12" t="s">
        <v>35</v>
      </c>
      <c r="AX152" s="12" t="s">
        <v>73</v>
      </c>
      <c r="AY152" s="243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2928</v>
      </c>
      <c r="G153" s="234"/>
      <c r="H153" s="237">
        <v>7.06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73</v>
      </c>
      <c r="AY153" s="243" t="s">
        <v>162</v>
      </c>
    </row>
    <row r="154" spans="2:51" s="11" customFormat="1" ht="12">
      <c r="B154" s="223"/>
      <c r="C154" s="224"/>
      <c r="D154" s="220" t="s">
        <v>171</v>
      </c>
      <c r="E154" s="225" t="s">
        <v>21</v>
      </c>
      <c r="F154" s="226" t="s">
        <v>2892</v>
      </c>
      <c r="G154" s="224"/>
      <c r="H154" s="225" t="s">
        <v>21</v>
      </c>
      <c r="I154" s="227"/>
      <c r="J154" s="224"/>
      <c r="K154" s="224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171</v>
      </c>
      <c r="AU154" s="232" t="s">
        <v>81</v>
      </c>
      <c r="AV154" s="11" t="s">
        <v>81</v>
      </c>
      <c r="AW154" s="11" t="s">
        <v>35</v>
      </c>
      <c r="AX154" s="11" t="s">
        <v>73</v>
      </c>
      <c r="AY154" s="232" t="s">
        <v>162</v>
      </c>
    </row>
    <row r="155" spans="2:51" s="11" customFormat="1" ht="12">
      <c r="B155" s="223"/>
      <c r="C155" s="224"/>
      <c r="D155" s="220" t="s">
        <v>171</v>
      </c>
      <c r="E155" s="225" t="s">
        <v>21</v>
      </c>
      <c r="F155" s="226" t="s">
        <v>2929</v>
      </c>
      <c r="G155" s="224"/>
      <c r="H155" s="225" t="s">
        <v>21</v>
      </c>
      <c r="I155" s="227"/>
      <c r="J155" s="224"/>
      <c r="K155" s="224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171</v>
      </c>
      <c r="AU155" s="232" t="s">
        <v>81</v>
      </c>
      <c r="AV155" s="11" t="s">
        <v>81</v>
      </c>
      <c r="AW155" s="11" t="s">
        <v>35</v>
      </c>
      <c r="AX155" s="11" t="s">
        <v>73</v>
      </c>
      <c r="AY155" s="232" t="s">
        <v>162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2930</v>
      </c>
      <c r="G156" s="234"/>
      <c r="H156" s="237">
        <v>5.8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2931</v>
      </c>
      <c r="G157" s="234"/>
      <c r="H157" s="237">
        <v>33.175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73</v>
      </c>
      <c r="AY157" s="243" t="s">
        <v>162</v>
      </c>
    </row>
    <row r="158" spans="2:51" s="13" customFormat="1" ht="12">
      <c r="B158" s="244"/>
      <c r="C158" s="245"/>
      <c r="D158" s="220" t="s">
        <v>171</v>
      </c>
      <c r="E158" s="246" t="s">
        <v>21</v>
      </c>
      <c r="F158" s="247" t="s">
        <v>208</v>
      </c>
      <c r="G158" s="245"/>
      <c r="H158" s="248">
        <v>169.138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171</v>
      </c>
      <c r="AU158" s="254" t="s">
        <v>81</v>
      </c>
      <c r="AV158" s="13" t="s">
        <v>168</v>
      </c>
      <c r="AW158" s="13" t="s">
        <v>35</v>
      </c>
      <c r="AX158" s="13" t="s">
        <v>81</v>
      </c>
      <c r="AY158" s="254" t="s">
        <v>162</v>
      </c>
    </row>
    <row r="159" spans="2:65" s="1" customFormat="1" ht="16.5" customHeight="1">
      <c r="B159" s="39"/>
      <c r="C159" s="208" t="s">
        <v>195</v>
      </c>
      <c r="D159" s="208" t="s">
        <v>163</v>
      </c>
      <c r="E159" s="209" t="s">
        <v>2932</v>
      </c>
      <c r="F159" s="210" t="s">
        <v>2933</v>
      </c>
      <c r="G159" s="211" t="s">
        <v>166</v>
      </c>
      <c r="H159" s="212">
        <v>40.305</v>
      </c>
      <c r="I159" s="213"/>
      <c r="J159" s="214">
        <f>ROUND(I159*H159,2)</f>
        <v>0</v>
      </c>
      <c r="K159" s="210" t="s">
        <v>167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198</v>
      </c>
    </row>
    <row r="160" spans="2:47" s="1" customFormat="1" ht="12">
      <c r="B160" s="39"/>
      <c r="C160" s="40"/>
      <c r="D160" s="220" t="s">
        <v>169</v>
      </c>
      <c r="E160" s="40"/>
      <c r="F160" s="221" t="s">
        <v>2515</v>
      </c>
      <c r="G160" s="40"/>
      <c r="H160" s="40"/>
      <c r="I160" s="143"/>
      <c r="J160" s="40"/>
      <c r="K160" s="40"/>
      <c r="L160" s="44"/>
      <c r="M160" s="222"/>
      <c r="N160" s="80"/>
      <c r="O160" s="80"/>
      <c r="P160" s="80"/>
      <c r="Q160" s="80"/>
      <c r="R160" s="80"/>
      <c r="S160" s="80"/>
      <c r="T160" s="81"/>
      <c r="AT160" s="18" t="s">
        <v>169</v>
      </c>
      <c r="AU160" s="18" t="s">
        <v>81</v>
      </c>
    </row>
    <row r="161" spans="2:51" s="11" customFormat="1" ht="12">
      <c r="B161" s="223"/>
      <c r="C161" s="224"/>
      <c r="D161" s="220" t="s">
        <v>171</v>
      </c>
      <c r="E161" s="225" t="s">
        <v>21</v>
      </c>
      <c r="F161" s="226" t="s">
        <v>2885</v>
      </c>
      <c r="G161" s="224"/>
      <c r="H161" s="225" t="s">
        <v>21</v>
      </c>
      <c r="I161" s="227"/>
      <c r="J161" s="224"/>
      <c r="K161" s="224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171</v>
      </c>
      <c r="AU161" s="232" t="s">
        <v>81</v>
      </c>
      <c r="AV161" s="11" t="s">
        <v>81</v>
      </c>
      <c r="AW161" s="11" t="s">
        <v>35</v>
      </c>
      <c r="AX161" s="11" t="s">
        <v>73</v>
      </c>
      <c r="AY161" s="232" t="s">
        <v>162</v>
      </c>
    </row>
    <row r="162" spans="2:51" s="11" customFormat="1" ht="12">
      <c r="B162" s="223"/>
      <c r="C162" s="224"/>
      <c r="D162" s="220" t="s">
        <v>171</v>
      </c>
      <c r="E162" s="225" t="s">
        <v>21</v>
      </c>
      <c r="F162" s="226" t="s">
        <v>2890</v>
      </c>
      <c r="G162" s="224"/>
      <c r="H162" s="225" t="s">
        <v>21</v>
      </c>
      <c r="I162" s="227"/>
      <c r="J162" s="224"/>
      <c r="K162" s="224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171</v>
      </c>
      <c r="AU162" s="232" t="s">
        <v>81</v>
      </c>
      <c r="AV162" s="11" t="s">
        <v>81</v>
      </c>
      <c r="AW162" s="11" t="s">
        <v>35</v>
      </c>
      <c r="AX162" s="11" t="s">
        <v>73</v>
      </c>
      <c r="AY162" s="232" t="s">
        <v>162</v>
      </c>
    </row>
    <row r="163" spans="2:51" s="11" customFormat="1" ht="12">
      <c r="B163" s="223"/>
      <c r="C163" s="224"/>
      <c r="D163" s="220" t="s">
        <v>171</v>
      </c>
      <c r="E163" s="225" t="s">
        <v>21</v>
      </c>
      <c r="F163" s="226" t="s">
        <v>2934</v>
      </c>
      <c r="G163" s="224"/>
      <c r="H163" s="225" t="s">
        <v>21</v>
      </c>
      <c r="I163" s="227"/>
      <c r="J163" s="224"/>
      <c r="K163" s="224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171</v>
      </c>
      <c r="AU163" s="232" t="s">
        <v>81</v>
      </c>
      <c r="AV163" s="11" t="s">
        <v>81</v>
      </c>
      <c r="AW163" s="11" t="s">
        <v>35</v>
      </c>
      <c r="AX163" s="11" t="s">
        <v>73</v>
      </c>
      <c r="AY163" s="232" t="s">
        <v>162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2935</v>
      </c>
      <c r="G164" s="234"/>
      <c r="H164" s="237">
        <v>4.23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73</v>
      </c>
      <c r="AY164" s="243" t="s">
        <v>162</v>
      </c>
    </row>
    <row r="165" spans="2:51" s="12" customFormat="1" ht="12">
      <c r="B165" s="233"/>
      <c r="C165" s="234"/>
      <c r="D165" s="220" t="s">
        <v>171</v>
      </c>
      <c r="E165" s="235" t="s">
        <v>21</v>
      </c>
      <c r="F165" s="236" t="s">
        <v>2936</v>
      </c>
      <c r="G165" s="234"/>
      <c r="H165" s="237">
        <v>10.115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171</v>
      </c>
      <c r="AU165" s="243" t="s">
        <v>81</v>
      </c>
      <c r="AV165" s="12" t="s">
        <v>84</v>
      </c>
      <c r="AW165" s="12" t="s">
        <v>35</v>
      </c>
      <c r="AX165" s="12" t="s">
        <v>73</v>
      </c>
      <c r="AY165" s="243" t="s">
        <v>162</v>
      </c>
    </row>
    <row r="166" spans="2:51" s="12" customFormat="1" ht="12">
      <c r="B166" s="233"/>
      <c r="C166" s="234"/>
      <c r="D166" s="220" t="s">
        <v>171</v>
      </c>
      <c r="E166" s="235" t="s">
        <v>21</v>
      </c>
      <c r="F166" s="236" t="s">
        <v>2937</v>
      </c>
      <c r="G166" s="234"/>
      <c r="H166" s="237">
        <v>21.28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171</v>
      </c>
      <c r="AU166" s="243" t="s">
        <v>81</v>
      </c>
      <c r="AV166" s="12" t="s">
        <v>84</v>
      </c>
      <c r="AW166" s="12" t="s">
        <v>35</v>
      </c>
      <c r="AX166" s="12" t="s">
        <v>73</v>
      </c>
      <c r="AY166" s="243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2938</v>
      </c>
      <c r="G167" s="234"/>
      <c r="H167" s="237">
        <v>4.68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73</v>
      </c>
      <c r="AY167" s="243" t="s">
        <v>162</v>
      </c>
    </row>
    <row r="168" spans="2:51" s="13" customFormat="1" ht="12">
      <c r="B168" s="244"/>
      <c r="C168" s="245"/>
      <c r="D168" s="220" t="s">
        <v>171</v>
      </c>
      <c r="E168" s="246" t="s">
        <v>21</v>
      </c>
      <c r="F168" s="247" t="s">
        <v>208</v>
      </c>
      <c r="G168" s="245"/>
      <c r="H168" s="248">
        <v>40.305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171</v>
      </c>
      <c r="AU168" s="254" t="s">
        <v>81</v>
      </c>
      <c r="AV168" s="13" t="s">
        <v>168</v>
      </c>
      <c r="AW168" s="13" t="s">
        <v>35</v>
      </c>
      <c r="AX168" s="13" t="s">
        <v>81</v>
      </c>
      <c r="AY168" s="254" t="s">
        <v>162</v>
      </c>
    </row>
    <row r="169" spans="2:65" s="1" customFormat="1" ht="16.5" customHeight="1">
      <c r="B169" s="39"/>
      <c r="C169" s="208" t="s">
        <v>184</v>
      </c>
      <c r="D169" s="208" t="s">
        <v>163</v>
      </c>
      <c r="E169" s="209" t="s">
        <v>2517</v>
      </c>
      <c r="F169" s="210" t="s">
        <v>2518</v>
      </c>
      <c r="G169" s="211" t="s">
        <v>166</v>
      </c>
      <c r="H169" s="212">
        <v>169.138</v>
      </c>
      <c r="I169" s="213"/>
      <c r="J169" s="214">
        <f>ROUND(I169*H169,2)</f>
        <v>0</v>
      </c>
      <c r="K169" s="210" t="s">
        <v>167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204</v>
      </c>
    </row>
    <row r="170" spans="2:47" s="1" customFormat="1" ht="12">
      <c r="B170" s="39"/>
      <c r="C170" s="40"/>
      <c r="D170" s="220" t="s">
        <v>169</v>
      </c>
      <c r="E170" s="40"/>
      <c r="F170" s="221" t="s">
        <v>2519</v>
      </c>
      <c r="G170" s="40"/>
      <c r="H170" s="40"/>
      <c r="I170" s="143"/>
      <c r="J170" s="40"/>
      <c r="K170" s="40"/>
      <c r="L170" s="44"/>
      <c r="M170" s="222"/>
      <c r="N170" s="80"/>
      <c r="O170" s="80"/>
      <c r="P170" s="80"/>
      <c r="Q170" s="80"/>
      <c r="R170" s="80"/>
      <c r="S170" s="80"/>
      <c r="T170" s="81"/>
      <c r="AT170" s="18" t="s">
        <v>169</v>
      </c>
      <c r="AU170" s="18" t="s">
        <v>81</v>
      </c>
    </row>
    <row r="171" spans="2:51" s="11" customFormat="1" ht="12">
      <c r="B171" s="223"/>
      <c r="C171" s="224"/>
      <c r="D171" s="220" t="s">
        <v>171</v>
      </c>
      <c r="E171" s="225" t="s">
        <v>21</v>
      </c>
      <c r="F171" s="226" t="s">
        <v>2885</v>
      </c>
      <c r="G171" s="224"/>
      <c r="H171" s="225" t="s">
        <v>21</v>
      </c>
      <c r="I171" s="227"/>
      <c r="J171" s="224"/>
      <c r="K171" s="224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171</v>
      </c>
      <c r="AU171" s="232" t="s">
        <v>81</v>
      </c>
      <c r="AV171" s="11" t="s">
        <v>81</v>
      </c>
      <c r="AW171" s="11" t="s">
        <v>35</v>
      </c>
      <c r="AX171" s="11" t="s">
        <v>73</v>
      </c>
      <c r="AY171" s="232" t="s">
        <v>162</v>
      </c>
    </row>
    <row r="172" spans="2:51" s="12" customFormat="1" ht="12">
      <c r="B172" s="233"/>
      <c r="C172" s="234"/>
      <c r="D172" s="220" t="s">
        <v>171</v>
      </c>
      <c r="E172" s="235" t="s">
        <v>21</v>
      </c>
      <c r="F172" s="236" t="s">
        <v>2939</v>
      </c>
      <c r="G172" s="234"/>
      <c r="H172" s="237">
        <v>169.138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171</v>
      </c>
      <c r="AU172" s="243" t="s">
        <v>81</v>
      </c>
      <c r="AV172" s="12" t="s">
        <v>84</v>
      </c>
      <c r="AW172" s="12" t="s">
        <v>35</v>
      </c>
      <c r="AX172" s="12" t="s">
        <v>81</v>
      </c>
      <c r="AY172" s="243" t="s">
        <v>162</v>
      </c>
    </row>
    <row r="173" spans="2:65" s="1" customFormat="1" ht="16.5" customHeight="1">
      <c r="B173" s="39"/>
      <c r="C173" s="208" t="s">
        <v>209</v>
      </c>
      <c r="D173" s="208" t="s">
        <v>163</v>
      </c>
      <c r="E173" s="209" t="s">
        <v>2940</v>
      </c>
      <c r="F173" s="210" t="s">
        <v>2941</v>
      </c>
      <c r="G173" s="211" t="s">
        <v>166</v>
      </c>
      <c r="H173" s="212">
        <v>40.305</v>
      </c>
      <c r="I173" s="213"/>
      <c r="J173" s="214">
        <f>ROUND(I173*H173,2)</f>
        <v>0</v>
      </c>
      <c r="K173" s="210" t="s">
        <v>167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81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212</v>
      </c>
    </row>
    <row r="174" spans="2:47" s="1" customFormat="1" ht="12">
      <c r="B174" s="39"/>
      <c r="C174" s="40"/>
      <c r="D174" s="220" t="s">
        <v>169</v>
      </c>
      <c r="E174" s="40"/>
      <c r="F174" s="221" t="s">
        <v>2519</v>
      </c>
      <c r="G174" s="40"/>
      <c r="H174" s="40"/>
      <c r="I174" s="143"/>
      <c r="J174" s="40"/>
      <c r="K174" s="40"/>
      <c r="L174" s="44"/>
      <c r="M174" s="222"/>
      <c r="N174" s="80"/>
      <c r="O174" s="80"/>
      <c r="P174" s="80"/>
      <c r="Q174" s="80"/>
      <c r="R174" s="80"/>
      <c r="S174" s="80"/>
      <c r="T174" s="81"/>
      <c r="AT174" s="18" t="s">
        <v>169</v>
      </c>
      <c r="AU174" s="18" t="s">
        <v>81</v>
      </c>
    </row>
    <row r="175" spans="2:51" s="11" customFormat="1" ht="12">
      <c r="B175" s="223"/>
      <c r="C175" s="224"/>
      <c r="D175" s="220" t="s">
        <v>171</v>
      </c>
      <c r="E175" s="225" t="s">
        <v>21</v>
      </c>
      <c r="F175" s="226" t="s">
        <v>2885</v>
      </c>
      <c r="G175" s="224"/>
      <c r="H175" s="225" t="s">
        <v>21</v>
      </c>
      <c r="I175" s="227"/>
      <c r="J175" s="224"/>
      <c r="K175" s="224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171</v>
      </c>
      <c r="AU175" s="232" t="s">
        <v>81</v>
      </c>
      <c r="AV175" s="11" t="s">
        <v>81</v>
      </c>
      <c r="AW175" s="11" t="s">
        <v>35</v>
      </c>
      <c r="AX175" s="11" t="s">
        <v>73</v>
      </c>
      <c r="AY175" s="232" t="s">
        <v>162</v>
      </c>
    </row>
    <row r="176" spans="2:51" s="12" customFormat="1" ht="12">
      <c r="B176" s="233"/>
      <c r="C176" s="234"/>
      <c r="D176" s="220" t="s">
        <v>171</v>
      </c>
      <c r="E176" s="235" t="s">
        <v>21</v>
      </c>
      <c r="F176" s="236" t="s">
        <v>2942</v>
      </c>
      <c r="G176" s="234"/>
      <c r="H176" s="237">
        <v>40.305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171</v>
      </c>
      <c r="AU176" s="243" t="s">
        <v>81</v>
      </c>
      <c r="AV176" s="12" t="s">
        <v>84</v>
      </c>
      <c r="AW176" s="12" t="s">
        <v>35</v>
      </c>
      <c r="AX176" s="12" t="s">
        <v>81</v>
      </c>
      <c r="AY176" s="243" t="s">
        <v>162</v>
      </c>
    </row>
    <row r="177" spans="2:65" s="1" customFormat="1" ht="16.5" customHeight="1">
      <c r="B177" s="39"/>
      <c r="C177" s="208" t="s">
        <v>189</v>
      </c>
      <c r="D177" s="208" t="s">
        <v>163</v>
      </c>
      <c r="E177" s="209" t="s">
        <v>2521</v>
      </c>
      <c r="F177" s="210" t="s">
        <v>2522</v>
      </c>
      <c r="G177" s="211" t="s">
        <v>217</v>
      </c>
      <c r="H177" s="212">
        <v>193.388</v>
      </c>
      <c r="I177" s="213"/>
      <c r="J177" s="214">
        <f>ROUND(I177*H177,2)</f>
        <v>0</v>
      </c>
      <c r="K177" s="210" t="s">
        <v>167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81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218</v>
      </c>
    </row>
    <row r="178" spans="2:47" s="1" customFormat="1" ht="12">
      <c r="B178" s="39"/>
      <c r="C178" s="40"/>
      <c r="D178" s="220" t="s">
        <v>169</v>
      </c>
      <c r="E178" s="40"/>
      <c r="F178" s="221" t="s">
        <v>2523</v>
      </c>
      <c r="G178" s="40"/>
      <c r="H178" s="40"/>
      <c r="I178" s="143"/>
      <c r="J178" s="40"/>
      <c r="K178" s="40"/>
      <c r="L178" s="44"/>
      <c r="M178" s="222"/>
      <c r="N178" s="80"/>
      <c r="O178" s="80"/>
      <c r="P178" s="80"/>
      <c r="Q178" s="80"/>
      <c r="R178" s="80"/>
      <c r="S178" s="80"/>
      <c r="T178" s="81"/>
      <c r="AT178" s="18" t="s">
        <v>169</v>
      </c>
      <c r="AU178" s="18" t="s">
        <v>81</v>
      </c>
    </row>
    <row r="179" spans="2:51" s="11" customFormat="1" ht="12">
      <c r="B179" s="223"/>
      <c r="C179" s="224"/>
      <c r="D179" s="220" t="s">
        <v>171</v>
      </c>
      <c r="E179" s="225" t="s">
        <v>21</v>
      </c>
      <c r="F179" s="226" t="s">
        <v>2885</v>
      </c>
      <c r="G179" s="224"/>
      <c r="H179" s="225" t="s">
        <v>21</v>
      </c>
      <c r="I179" s="227"/>
      <c r="J179" s="224"/>
      <c r="K179" s="224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171</v>
      </c>
      <c r="AU179" s="232" t="s">
        <v>81</v>
      </c>
      <c r="AV179" s="11" t="s">
        <v>81</v>
      </c>
      <c r="AW179" s="11" t="s">
        <v>35</v>
      </c>
      <c r="AX179" s="11" t="s">
        <v>73</v>
      </c>
      <c r="AY179" s="232" t="s">
        <v>162</v>
      </c>
    </row>
    <row r="180" spans="2:51" s="12" customFormat="1" ht="12">
      <c r="B180" s="233"/>
      <c r="C180" s="234"/>
      <c r="D180" s="220" t="s">
        <v>171</v>
      </c>
      <c r="E180" s="235" t="s">
        <v>21</v>
      </c>
      <c r="F180" s="236" t="s">
        <v>2943</v>
      </c>
      <c r="G180" s="234"/>
      <c r="H180" s="237">
        <v>203.475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171</v>
      </c>
      <c r="AU180" s="243" t="s">
        <v>81</v>
      </c>
      <c r="AV180" s="12" t="s">
        <v>84</v>
      </c>
      <c r="AW180" s="12" t="s">
        <v>35</v>
      </c>
      <c r="AX180" s="12" t="s">
        <v>73</v>
      </c>
      <c r="AY180" s="243" t="s">
        <v>162</v>
      </c>
    </row>
    <row r="181" spans="2:51" s="11" customFormat="1" ht="12">
      <c r="B181" s="223"/>
      <c r="C181" s="224"/>
      <c r="D181" s="220" t="s">
        <v>171</v>
      </c>
      <c r="E181" s="225" t="s">
        <v>21</v>
      </c>
      <c r="F181" s="226" t="s">
        <v>2944</v>
      </c>
      <c r="G181" s="224"/>
      <c r="H181" s="225" t="s">
        <v>21</v>
      </c>
      <c r="I181" s="227"/>
      <c r="J181" s="224"/>
      <c r="K181" s="224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171</v>
      </c>
      <c r="AU181" s="232" t="s">
        <v>81</v>
      </c>
      <c r="AV181" s="11" t="s">
        <v>81</v>
      </c>
      <c r="AW181" s="11" t="s">
        <v>35</v>
      </c>
      <c r="AX181" s="11" t="s">
        <v>73</v>
      </c>
      <c r="AY181" s="232" t="s">
        <v>162</v>
      </c>
    </row>
    <row r="182" spans="2:51" s="11" customFormat="1" ht="12">
      <c r="B182" s="223"/>
      <c r="C182" s="224"/>
      <c r="D182" s="220" t="s">
        <v>171</v>
      </c>
      <c r="E182" s="225" t="s">
        <v>21</v>
      </c>
      <c r="F182" s="226" t="s">
        <v>2886</v>
      </c>
      <c r="G182" s="224"/>
      <c r="H182" s="225" t="s">
        <v>21</v>
      </c>
      <c r="I182" s="227"/>
      <c r="J182" s="224"/>
      <c r="K182" s="224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171</v>
      </c>
      <c r="AU182" s="232" t="s">
        <v>81</v>
      </c>
      <c r="AV182" s="11" t="s">
        <v>81</v>
      </c>
      <c r="AW182" s="11" t="s">
        <v>35</v>
      </c>
      <c r="AX182" s="11" t="s">
        <v>73</v>
      </c>
      <c r="AY182" s="232" t="s">
        <v>162</v>
      </c>
    </row>
    <row r="183" spans="2:51" s="12" customFormat="1" ht="12">
      <c r="B183" s="233"/>
      <c r="C183" s="234"/>
      <c r="D183" s="220" t="s">
        <v>171</v>
      </c>
      <c r="E183" s="235" t="s">
        <v>21</v>
      </c>
      <c r="F183" s="236" t="s">
        <v>2945</v>
      </c>
      <c r="G183" s="234"/>
      <c r="H183" s="237">
        <v>-7.161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171</v>
      </c>
      <c r="AU183" s="243" t="s">
        <v>81</v>
      </c>
      <c r="AV183" s="12" t="s">
        <v>84</v>
      </c>
      <c r="AW183" s="12" t="s">
        <v>35</v>
      </c>
      <c r="AX183" s="12" t="s">
        <v>73</v>
      </c>
      <c r="AY183" s="243" t="s">
        <v>162</v>
      </c>
    </row>
    <row r="184" spans="2:51" s="12" customFormat="1" ht="12">
      <c r="B184" s="233"/>
      <c r="C184" s="234"/>
      <c r="D184" s="220" t="s">
        <v>171</v>
      </c>
      <c r="E184" s="235" t="s">
        <v>21</v>
      </c>
      <c r="F184" s="236" t="s">
        <v>2946</v>
      </c>
      <c r="G184" s="234"/>
      <c r="H184" s="237">
        <v>-2.926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171</v>
      </c>
      <c r="AU184" s="243" t="s">
        <v>81</v>
      </c>
      <c r="AV184" s="12" t="s">
        <v>84</v>
      </c>
      <c r="AW184" s="12" t="s">
        <v>35</v>
      </c>
      <c r="AX184" s="12" t="s">
        <v>73</v>
      </c>
      <c r="AY184" s="243" t="s">
        <v>162</v>
      </c>
    </row>
    <row r="185" spans="2:51" s="13" customFormat="1" ht="12">
      <c r="B185" s="244"/>
      <c r="C185" s="245"/>
      <c r="D185" s="220" t="s">
        <v>171</v>
      </c>
      <c r="E185" s="246" t="s">
        <v>21</v>
      </c>
      <c r="F185" s="247" t="s">
        <v>208</v>
      </c>
      <c r="G185" s="245"/>
      <c r="H185" s="248">
        <v>193.388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171</v>
      </c>
      <c r="AU185" s="254" t="s">
        <v>81</v>
      </c>
      <c r="AV185" s="13" t="s">
        <v>168</v>
      </c>
      <c r="AW185" s="13" t="s">
        <v>35</v>
      </c>
      <c r="AX185" s="13" t="s">
        <v>81</v>
      </c>
      <c r="AY185" s="254" t="s">
        <v>162</v>
      </c>
    </row>
    <row r="186" spans="2:65" s="1" customFormat="1" ht="16.5" customHeight="1">
      <c r="B186" s="39"/>
      <c r="C186" s="208" t="s">
        <v>221</v>
      </c>
      <c r="D186" s="208" t="s">
        <v>163</v>
      </c>
      <c r="E186" s="209" t="s">
        <v>387</v>
      </c>
      <c r="F186" s="210" t="s">
        <v>388</v>
      </c>
      <c r="G186" s="211" t="s">
        <v>217</v>
      </c>
      <c r="H186" s="212">
        <v>3.159</v>
      </c>
      <c r="I186" s="213"/>
      <c r="J186" s="214">
        <f>ROUND(I186*H186,2)</f>
        <v>0</v>
      </c>
      <c r="K186" s="210" t="s">
        <v>167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224</v>
      </c>
    </row>
    <row r="187" spans="2:47" s="1" customFormat="1" ht="12">
      <c r="B187" s="39"/>
      <c r="C187" s="40"/>
      <c r="D187" s="220" t="s">
        <v>169</v>
      </c>
      <c r="E187" s="40"/>
      <c r="F187" s="221" t="s">
        <v>225</v>
      </c>
      <c r="G187" s="40"/>
      <c r="H187" s="40"/>
      <c r="I187" s="143"/>
      <c r="J187" s="40"/>
      <c r="K187" s="40"/>
      <c r="L187" s="44"/>
      <c r="M187" s="222"/>
      <c r="N187" s="80"/>
      <c r="O187" s="80"/>
      <c r="P187" s="80"/>
      <c r="Q187" s="80"/>
      <c r="R187" s="80"/>
      <c r="S187" s="80"/>
      <c r="T187" s="81"/>
      <c r="AT187" s="18" t="s">
        <v>169</v>
      </c>
      <c r="AU187" s="18" t="s">
        <v>81</v>
      </c>
    </row>
    <row r="188" spans="2:51" s="12" customFormat="1" ht="12">
      <c r="B188" s="233"/>
      <c r="C188" s="234"/>
      <c r="D188" s="220" t="s">
        <v>171</v>
      </c>
      <c r="E188" s="235" t="s">
        <v>21</v>
      </c>
      <c r="F188" s="236" t="s">
        <v>2947</v>
      </c>
      <c r="G188" s="234"/>
      <c r="H188" s="237">
        <v>3.159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171</v>
      </c>
      <c r="AU188" s="243" t="s">
        <v>81</v>
      </c>
      <c r="AV188" s="12" t="s">
        <v>84</v>
      </c>
      <c r="AW188" s="12" t="s">
        <v>35</v>
      </c>
      <c r="AX188" s="12" t="s">
        <v>81</v>
      </c>
      <c r="AY188" s="243" t="s">
        <v>162</v>
      </c>
    </row>
    <row r="189" spans="2:65" s="1" customFormat="1" ht="16.5" customHeight="1">
      <c r="B189" s="39"/>
      <c r="C189" s="208" t="s">
        <v>193</v>
      </c>
      <c r="D189" s="208" t="s">
        <v>163</v>
      </c>
      <c r="E189" s="209" t="s">
        <v>222</v>
      </c>
      <c r="F189" s="210" t="s">
        <v>223</v>
      </c>
      <c r="G189" s="211" t="s">
        <v>217</v>
      </c>
      <c r="H189" s="212">
        <v>17.46</v>
      </c>
      <c r="I189" s="213"/>
      <c r="J189" s="214">
        <f>ROUND(I189*H189,2)</f>
        <v>0</v>
      </c>
      <c r="K189" s="210" t="s">
        <v>167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229</v>
      </c>
    </row>
    <row r="190" spans="2:47" s="1" customFormat="1" ht="12">
      <c r="B190" s="39"/>
      <c r="C190" s="40"/>
      <c r="D190" s="220" t="s">
        <v>169</v>
      </c>
      <c r="E190" s="40"/>
      <c r="F190" s="221" t="s">
        <v>225</v>
      </c>
      <c r="G190" s="40"/>
      <c r="H190" s="40"/>
      <c r="I190" s="143"/>
      <c r="J190" s="40"/>
      <c r="K190" s="40"/>
      <c r="L190" s="44"/>
      <c r="M190" s="222"/>
      <c r="N190" s="80"/>
      <c r="O190" s="80"/>
      <c r="P190" s="80"/>
      <c r="Q190" s="80"/>
      <c r="R190" s="80"/>
      <c r="S190" s="80"/>
      <c r="T190" s="81"/>
      <c r="AT190" s="18" t="s">
        <v>169</v>
      </c>
      <c r="AU190" s="18" t="s">
        <v>81</v>
      </c>
    </row>
    <row r="191" spans="2:51" s="11" customFormat="1" ht="12">
      <c r="B191" s="223"/>
      <c r="C191" s="224"/>
      <c r="D191" s="220" t="s">
        <v>171</v>
      </c>
      <c r="E191" s="225" t="s">
        <v>21</v>
      </c>
      <c r="F191" s="226" t="s">
        <v>2885</v>
      </c>
      <c r="G191" s="224"/>
      <c r="H191" s="225" t="s">
        <v>21</v>
      </c>
      <c r="I191" s="227"/>
      <c r="J191" s="224"/>
      <c r="K191" s="224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171</v>
      </c>
      <c r="AU191" s="232" t="s">
        <v>81</v>
      </c>
      <c r="AV191" s="11" t="s">
        <v>81</v>
      </c>
      <c r="AW191" s="11" t="s">
        <v>35</v>
      </c>
      <c r="AX191" s="11" t="s">
        <v>73</v>
      </c>
      <c r="AY191" s="232" t="s">
        <v>162</v>
      </c>
    </row>
    <row r="192" spans="2:51" s="11" customFormat="1" ht="12">
      <c r="B192" s="223"/>
      <c r="C192" s="224"/>
      <c r="D192" s="220" t="s">
        <v>171</v>
      </c>
      <c r="E192" s="225" t="s">
        <v>21</v>
      </c>
      <c r="F192" s="226" t="s">
        <v>2948</v>
      </c>
      <c r="G192" s="224"/>
      <c r="H192" s="225" t="s">
        <v>21</v>
      </c>
      <c r="I192" s="227"/>
      <c r="J192" s="224"/>
      <c r="K192" s="224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171</v>
      </c>
      <c r="AU192" s="232" t="s">
        <v>81</v>
      </c>
      <c r="AV192" s="11" t="s">
        <v>81</v>
      </c>
      <c r="AW192" s="11" t="s">
        <v>35</v>
      </c>
      <c r="AX192" s="11" t="s">
        <v>73</v>
      </c>
      <c r="AY192" s="232" t="s">
        <v>162</v>
      </c>
    </row>
    <row r="193" spans="2:51" s="12" customFormat="1" ht="12">
      <c r="B193" s="233"/>
      <c r="C193" s="234"/>
      <c r="D193" s="220" t="s">
        <v>171</v>
      </c>
      <c r="E193" s="235" t="s">
        <v>21</v>
      </c>
      <c r="F193" s="236" t="s">
        <v>2949</v>
      </c>
      <c r="G193" s="234"/>
      <c r="H193" s="237">
        <v>17.46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171</v>
      </c>
      <c r="AU193" s="243" t="s">
        <v>81</v>
      </c>
      <c r="AV193" s="12" t="s">
        <v>84</v>
      </c>
      <c r="AW193" s="12" t="s">
        <v>35</v>
      </c>
      <c r="AX193" s="12" t="s">
        <v>81</v>
      </c>
      <c r="AY193" s="243" t="s">
        <v>162</v>
      </c>
    </row>
    <row r="194" spans="2:65" s="1" customFormat="1" ht="16.5" customHeight="1">
      <c r="B194" s="39"/>
      <c r="C194" s="208" t="s">
        <v>231</v>
      </c>
      <c r="D194" s="208" t="s">
        <v>163</v>
      </c>
      <c r="E194" s="209" t="s">
        <v>2950</v>
      </c>
      <c r="F194" s="210" t="s">
        <v>2951</v>
      </c>
      <c r="G194" s="211" t="s">
        <v>217</v>
      </c>
      <c r="H194" s="212">
        <v>194.745</v>
      </c>
      <c r="I194" s="213"/>
      <c r="J194" s="214">
        <f>ROUND(I194*H194,2)</f>
        <v>0</v>
      </c>
      <c r="K194" s="210" t="s">
        <v>167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81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235</v>
      </c>
    </row>
    <row r="195" spans="2:47" s="1" customFormat="1" ht="12">
      <c r="B195" s="39"/>
      <c r="C195" s="40"/>
      <c r="D195" s="220" t="s">
        <v>169</v>
      </c>
      <c r="E195" s="40"/>
      <c r="F195" s="221" t="s">
        <v>225</v>
      </c>
      <c r="G195" s="40"/>
      <c r="H195" s="40"/>
      <c r="I195" s="143"/>
      <c r="J195" s="40"/>
      <c r="K195" s="40"/>
      <c r="L195" s="44"/>
      <c r="M195" s="222"/>
      <c r="N195" s="80"/>
      <c r="O195" s="80"/>
      <c r="P195" s="80"/>
      <c r="Q195" s="80"/>
      <c r="R195" s="80"/>
      <c r="S195" s="80"/>
      <c r="T195" s="81"/>
      <c r="AT195" s="18" t="s">
        <v>169</v>
      </c>
      <c r="AU195" s="18" t="s">
        <v>81</v>
      </c>
    </row>
    <row r="196" spans="2:51" s="11" customFormat="1" ht="12">
      <c r="B196" s="223"/>
      <c r="C196" s="224"/>
      <c r="D196" s="220" t="s">
        <v>171</v>
      </c>
      <c r="E196" s="225" t="s">
        <v>21</v>
      </c>
      <c r="F196" s="226" t="s">
        <v>2885</v>
      </c>
      <c r="G196" s="224"/>
      <c r="H196" s="225" t="s">
        <v>21</v>
      </c>
      <c r="I196" s="227"/>
      <c r="J196" s="224"/>
      <c r="K196" s="224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171</v>
      </c>
      <c r="AU196" s="232" t="s">
        <v>81</v>
      </c>
      <c r="AV196" s="11" t="s">
        <v>81</v>
      </c>
      <c r="AW196" s="11" t="s">
        <v>35</v>
      </c>
      <c r="AX196" s="11" t="s">
        <v>73</v>
      </c>
      <c r="AY196" s="232" t="s">
        <v>162</v>
      </c>
    </row>
    <row r="197" spans="2:51" s="11" customFormat="1" ht="12">
      <c r="B197" s="223"/>
      <c r="C197" s="224"/>
      <c r="D197" s="220" t="s">
        <v>171</v>
      </c>
      <c r="E197" s="225" t="s">
        <v>21</v>
      </c>
      <c r="F197" s="226" t="s">
        <v>2952</v>
      </c>
      <c r="G197" s="224"/>
      <c r="H197" s="225" t="s">
        <v>21</v>
      </c>
      <c r="I197" s="227"/>
      <c r="J197" s="224"/>
      <c r="K197" s="224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171</v>
      </c>
      <c r="AU197" s="232" t="s">
        <v>81</v>
      </c>
      <c r="AV197" s="11" t="s">
        <v>81</v>
      </c>
      <c r="AW197" s="11" t="s">
        <v>35</v>
      </c>
      <c r="AX197" s="11" t="s">
        <v>73</v>
      </c>
      <c r="AY197" s="232" t="s">
        <v>162</v>
      </c>
    </row>
    <row r="198" spans="2:51" s="12" customFormat="1" ht="12">
      <c r="B198" s="233"/>
      <c r="C198" s="234"/>
      <c r="D198" s="220" t="s">
        <v>171</v>
      </c>
      <c r="E198" s="235" t="s">
        <v>21</v>
      </c>
      <c r="F198" s="236" t="s">
        <v>2953</v>
      </c>
      <c r="G198" s="234"/>
      <c r="H198" s="237">
        <v>203.475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171</v>
      </c>
      <c r="AU198" s="243" t="s">
        <v>81</v>
      </c>
      <c r="AV198" s="12" t="s">
        <v>84</v>
      </c>
      <c r="AW198" s="12" t="s">
        <v>35</v>
      </c>
      <c r="AX198" s="12" t="s">
        <v>73</v>
      </c>
      <c r="AY198" s="243" t="s">
        <v>162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2954</v>
      </c>
      <c r="G199" s="234"/>
      <c r="H199" s="237">
        <v>-8.73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3" customFormat="1" ht="12">
      <c r="B200" s="244"/>
      <c r="C200" s="245"/>
      <c r="D200" s="220" t="s">
        <v>171</v>
      </c>
      <c r="E200" s="246" t="s">
        <v>21</v>
      </c>
      <c r="F200" s="247" t="s">
        <v>208</v>
      </c>
      <c r="G200" s="245"/>
      <c r="H200" s="248">
        <v>194.745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171</v>
      </c>
      <c r="AU200" s="254" t="s">
        <v>81</v>
      </c>
      <c r="AV200" s="13" t="s">
        <v>168</v>
      </c>
      <c r="AW200" s="13" t="s">
        <v>35</v>
      </c>
      <c r="AX200" s="13" t="s">
        <v>81</v>
      </c>
      <c r="AY200" s="254" t="s">
        <v>162</v>
      </c>
    </row>
    <row r="201" spans="2:65" s="1" customFormat="1" ht="16.5" customHeight="1">
      <c r="B201" s="39"/>
      <c r="C201" s="208" t="s">
        <v>198</v>
      </c>
      <c r="D201" s="208" t="s">
        <v>163</v>
      </c>
      <c r="E201" s="209" t="s">
        <v>392</v>
      </c>
      <c r="F201" s="210" t="s">
        <v>2955</v>
      </c>
      <c r="G201" s="211" t="s">
        <v>217</v>
      </c>
      <c r="H201" s="212">
        <v>11.889</v>
      </c>
      <c r="I201" s="213"/>
      <c r="J201" s="214">
        <f>ROUND(I201*H201,2)</f>
        <v>0</v>
      </c>
      <c r="K201" s="210" t="s">
        <v>167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242</v>
      </c>
    </row>
    <row r="202" spans="2:51" s="11" customFormat="1" ht="12">
      <c r="B202" s="223"/>
      <c r="C202" s="224"/>
      <c r="D202" s="220" t="s">
        <v>171</v>
      </c>
      <c r="E202" s="225" t="s">
        <v>21</v>
      </c>
      <c r="F202" s="226" t="s">
        <v>2885</v>
      </c>
      <c r="G202" s="224"/>
      <c r="H202" s="225" t="s">
        <v>21</v>
      </c>
      <c r="I202" s="227"/>
      <c r="J202" s="224"/>
      <c r="K202" s="224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171</v>
      </c>
      <c r="AU202" s="232" t="s">
        <v>81</v>
      </c>
      <c r="AV202" s="11" t="s">
        <v>81</v>
      </c>
      <c r="AW202" s="11" t="s">
        <v>35</v>
      </c>
      <c r="AX202" s="11" t="s">
        <v>73</v>
      </c>
      <c r="AY202" s="232" t="s">
        <v>162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2956</v>
      </c>
      <c r="G203" s="234"/>
      <c r="H203" s="237">
        <v>3.159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73</v>
      </c>
      <c r="AY203" s="243" t="s">
        <v>162</v>
      </c>
    </row>
    <row r="204" spans="2:51" s="12" customFormat="1" ht="12">
      <c r="B204" s="233"/>
      <c r="C204" s="234"/>
      <c r="D204" s="220" t="s">
        <v>171</v>
      </c>
      <c r="E204" s="235" t="s">
        <v>21</v>
      </c>
      <c r="F204" s="236" t="s">
        <v>2957</v>
      </c>
      <c r="G204" s="234"/>
      <c r="H204" s="237">
        <v>8.73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171</v>
      </c>
      <c r="AU204" s="243" t="s">
        <v>81</v>
      </c>
      <c r="AV204" s="12" t="s">
        <v>84</v>
      </c>
      <c r="AW204" s="12" t="s">
        <v>35</v>
      </c>
      <c r="AX204" s="12" t="s">
        <v>73</v>
      </c>
      <c r="AY204" s="243" t="s">
        <v>162</v>
      </c>
    </row>
    <row r="205" spans="2:51" s="13" customFormat="1" ht="12">
      <c r="B205" s="244"/>
      <c r="C205" s="245"/>
      <c r="D205" s="220" t="s">
        <v>171</v>
      </c>
      <c r="E205" s="246" t="s">
        <v>21</v>
      </c>
      <c r="F205" s="247" t="s">
        <v>208</v>
      </c>
      <c r="G205" s="245"/>
      <c r="H205" s="248">
        <v>11.889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AT205" s="254" t="s">
        <v>171</v>
      </c>
      <c r="AU205" s="254" t="s">
        <v>81</v>
      </c>
      <c r="AV205" s="13" t="s">
        <v>168</v>
      </c>
      <c r="AW205" s="13" t="s">
        <v>35</v>
      </c>
      <c r="AX205" s="13" t="s">
        <v>81</v>
      </c>
      <c r="AY205" s="254" t="s">
        <v>162</v>
      </c>
    </row>
    <row r="206" spans="2:65" s="1" customFormat="1" ht="16.5" customHeight="1">
      <c r="B206" s="39"/>
      <c r="C206" s="208" t="s">
        <v>8</v>
      </c>
      <c r="D206" s="208" t="s">
        <v>163</v>
      </c>
      <c r="E206" s="209" t="s">
        <v>227</v>
      </c>
      <c r="F206" s="210" t="s">
        <v>228</v>
      </c>
      <c r="G206" s="211" t="s">
        <v>217</v>
      </c>
      <c r="H206" s="212">
        <v>194.745</v>
      </c>
      <c r="I206" s="213"/>
      <c r="J206" s="214">
        <f>ROUND(I206*H206,2)</f>
        <v>0</v>
      </c>
      <c r="K206" s="210" t="s">
        <v>167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81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246</v>
      </c>
    </row>
    <row r="207" spans="2:51" s="11" customFormat="1" ht="12">
      <c r="B207" s="223"/>
      <c r="C207" s="224"/>
      <c r="D207" s="220" t="s">
        <v>171</v>
      </c>
      <c r="E207" s="225" t="s">
        <v>21</v>
      </c>
      <c r="F207" s="226" t="s">
        <v>2885</v>
      </c>
      <c r="G207" s="224"/>
      <c r="H207" s="225" t="s">
        <v>21</v>
      </c>
      <c r="I207" s="227"/>
      <c r="J207" s="224"/>
      <c r="K207" s="224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171</v>
      </c>
      <c r="AU207" s="232" t="s">
        <v>81</v>
      </c>
      <c r="AV207" s="11" t="s">
        <v>81</v>
      </c>
      <c r="AW207" s="11" t="s">
        <v>35</v>
      </c>
      <c r="AX207" s="11" t="s">
        <v>73</v>
      </c>
      <c r="AY207" s="232" t="s">
        <v>162</v>
      </c>
    </row>
    <row r="208" spans="2:51" s="12" customFormat="1" ht="12">
      <c r="B208" s="233"/>
      <c r="C208" s="234"/>
      <c r="D208" s="220" t="s">
        <v>171</v>
      </c>
      <c r="E208" s="235" t="s">
        <v>21</v>
      </c>
      <c r="F208" s="236" t="s">
        <v>2958</v>
      </c>
      <c r="G208" s="234"/>
      <c r="H208" s="237">
        <v>194.745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171</v>
      </c>
      <c r="AU208" s="243" t="s">
        <v>81</v>
      </c>
      <c r="AV208" s="12" t="s">
        <v>84</v>
      </c>
      <c r="AW208" s="12" t="s">
        <v>35</v>
      </c>
      <c r="AX208" s="12" t="s">
        <v>81</v>
      </c>
      <c r="AY208" s="243" t="s">
        <v>162</v>
      </c>
    </row>
    <row r="209" spans="2:65" s="1" customFormat="1" ht="16.5" customHeight="1">
      <c r="B209" s="39"/>
      <c r="C209" s="208" t="s">
        <v>204</v>
      </c>
      <c r="D209" s="208" t="s">
        <v>163</v>
      </c>
      <c r="E209" s="209" t="s">
        <v>2538</v>
      </c>
      <c r="F209" s="210" t="s">
        <v>2539</v>
      </c>
      <c r="G209" s="211" t="s">
        <v>217</v>
      </c>
      <c r="H209" s="212">
        <v>48.291</v>
      </c>
      <c r="I209" s="213"/>
      <c r="J209" s="214">
        <f>ROUND(I209*H209,2)</f>
        <v>0</v>
      </c>
      <c r="K209" s="210" t="s">
        <v>167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253</v>
      </c>
    </row>
    <row r="210" spans="2:47" s="1" customFormat="1" ht="12">
      <c r="B210" s="39"/>
      <c r="C210" s="40"/>
      <c r="D210" s="220" t="s">
        <v>169</v>
      </c>
      <c r="E210" s="40"/>
      <c r="F210" s="221" t="s">
        <v>2540</v>
      </c>
      <c r="G210" s="40"/>
      <c r="H210" s="40"/>
      <c r="I210" s="143"/>
      <c r="J210" s="40"/>
      <c r="K210" s="40"/>
      <c r="L210" s="44"/>
      <c r="M210" s="222"/>
      <c r="N210" s="80"/>
      <c r="O210" s="80"/>
      <c r="P210" s="80"/>
      <c r="Q210" s="80"/>
      <c r="R210" s="80"/>
      <c r="S210" s="80"/>
      <c r="T210" s="81"/>
      <c r="AT210" s="18" t="s">
        <v>169</v>
      </c>
      <c r="AU210" s="18" t="s">
        <v>81</v>
      </c>
    </row>
    <row r="211" spans="2:51" s="11" customFormat="1" ht="12">
      <c r="B211" s="223"/>
      <c r="C211" s="224"/>
      <c r="D211" s="220" t="s">
        <v>171</v>
      </c>
      <c r="E211" s="225" t="s">
        <v>21</v>
      </c>
      <c r="F211" s="226" t="s">
        <v>2885</v>
      </c>
      <c r="G211" s="224"/>
      <c r="H211" s="225" t="s">
        <v>21</v>
      </c>
      <c r="I211" s="227"/>
      <c r="J211" s="224"/>
      <c r="K211" s="224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171</v>
      </c>
      <c r="AU211" s="232" t="s">
        <v>81</v>
      </c>
      <c r="AV211" s="11" t="s">
        <v>81</v>
      </c>
      <c r="AW211" s="11" t="s">
        <v>35</v>
      </c>
      <c r="AX211" s="11" t="s">
        <v>73</v>
      </c>
      <c r="AY211" s="232" t="s">
        <v>162</v>
      </c>
    </row>
    <row r="212" spans="2:51" s="11" customFormat="1" ht="12">
      <c r="B212" s="223"/>
      <c r="C212" s="224"/>
      <c r="D212" s="220" t="s">
        <v>171</v>
      </c>
      <c r="E212" s="225" t="s">
        <v>21</v>
      </c>
      <c r="F212" s="226" t="s">
        <v>2959</v>
      </c>
      <c r="G212" s="224"/>
      <c r="H212" s="225" t="s">
        <v>21</v>
      </c>
      <c r="I212" s="227"/>
      <c r="J212" s="224"/>
      <c r="K212" s="224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171</v>
      </c>
      <c r="AU212" s="232" t="s">
        <v>81</v>
      </c>
      <c r="AV212" s="11" t="s">
        <v>81</v>
      </c>
      <c r="AW212" s="11" t="s">
        <v>35</v>
      </c>
      <c r="AX212" s="11" t="s">
        <v>73</v>
      </c>
      <c r="AY212" s="232" t="s">
        <v>162</v>
      </c>
    </row>
    <row r="213" spans="2:51" s="11" customFormat="1" ht="12">
      <c r="B213" s="223"/>
      <c r="C213" s="224"/>
      <c r="D213" s="220" t="s">
        <v>171</v>
      </c>
      <c r="E213" s="225" t="s">
        <v>21</v>
      </c>
      <c r="F213" s="226" t="s">
        <v>2886</v>
      </c>
      <c r="G213" s="224"/>
      <c r="H213" s="225" t="s">
        <v>21</v>
      </c>
      <c r="I213" s="227"/>
      <c r="J213" s="224"/>
      <c r="K213" s="224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171</v>
      </c>
      <c r="AU213" s="232" t="s">
        <v>81</v>
      </c>
      <c r="AV213" s="11" t="s">
        <v>81</v>
      </c>
      <c r="AW213" s="11" t="s">
        <v>35</v>
      </c>
      <c r="AX213" s="11" t="s">
        <v>73</v>
      </c>
      <c r="AY213" s="232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2960</v>
      </c>
      <c r="G214" s="234"/>
      <c r="H214" s="237">
        <v>2.1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73</v>
      </c>
      <c r="AY214" s="243" t="s">
        <v>162</v>
      </c>
    </row>
    <row r="215" spans="2:51" s="12" customFormat="1" ht="12">
      <c r="B215" s="233"/>
      <c r="C215" s="234"/>
      <c r="D215" s="220" t="s">
        <v>171</v>
      </c>
      <c r="E215" s="235" t="s">
        <v>21</v>
      </c>
      <c r="F215" s="236" t="s">
        <v>2961</v>
      </c>
      <c r="G215" s="234"/>
      <c r="H215" s="237">
        <v>1.832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171</v>
      </c>
      <c r="AU215" s="243" t="s">
        <v>81</v>
      </c>
      <c r="AV215" s="12" t="s">
        <v>84</v>
      </c>
      <c r="AW215" s="12" t="s">
        <v>35</v>
      </c>
      <c r="AX215" s="12" t="s">
        <v>73</v>
      </c>
      <c r="AY215" s="243" t="s">
        <v>162</v>
      </c>
    </row>
    <row r="216" spans="2:51" s="12" customFormat="1" ht="12">
      <c r="B216" s="233"/>
      <c r="C216" s="234"/>
      <c r="D216" s="220" t="s">
        <v>171</v>
      </c>
      <c r="E216" s="235" t="s">
        <v>21</v>
      </c>
      <c r="F216" s="236" t="s">
        <v>2962</v>
      </c>
      <c r="G216" s="234"/>
      <c r="H216" s="237">
        <v>0.396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171</v>
      </c>
      <c r="AU216" s="243" t="s">
        <v>81</v>
      </c>
      <c r="AV216" s="12" t="s">
        <v>84</v>
      </c>
      <c r="AW216" s="12" t="s">
        <v>35</v>
      </c>
      <c r="AX216" s="12" t="s">
        <v>73</v>
      </c>
      <c r="AY216" s="243" t="s">
        <v>162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2890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2963</v>
      </c>
      <c r="G218" s="234"/>
      <c r="H218" s="237">
        <v>3.023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1" customFormat="1" ht="12">
      <c r="B219" s="223"/>
      <c r="C219" s="224"/>
      <c r="D219" s="220" t="s">
        <v>171</v>
      </c>
      <c r="E219" s="225" t="s">
        <v>21</v>
      </c>
      <c r="F219" s="226" t="s">
        <v>2892</v>
      </c>
      <c r="G219" s="224"/>
      <c r="H219" s="225" t="s">
        <v>21</v>
      </c>
      <c r="I219" s="227"/>
      <c r="J219" s="224"/>
      <c r="K219" s="224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171</v>
      </c>
      <c r="AU219" s="232" t="s">
        <v>81</v>
      </c>
      <c r="AV219" s="11" t="s">
        <v>81</v>
      </c>
      <c r="AW219" s="11" t="s">
        <v>35</v>
      </c>
      <c r="AX219" s="11" t="s">
        <v>73</v>
      </c>
      <c r="AY219" s="232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2964</v>
      </c>
      <c r="G220" s="234"/>
      <c r="H220" s="237">
        <v>1.38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73</v>
      </c>
      <c r="AY220" s="243" t="s">
        <v>162</v>
      </c>
    </row>
    <row r="221" spans="2:51" s="14" customFormat="1" ht="12">
      <c r="B221" s="258"/>
      <c r="C221" s="259"/>
      <c r="D221" s="220" t="s">
        <v>171</v>
      </c>
      <c r="E221" s="260" t="s">
        <v>21</v>
      </c>
      <c r="F221" s="261" t="s">
        <v>787</v>
      </c>
      <c r="G221" s="259"/>
      <c r="H221" s="262">
        <v>8.731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AT221" s="268" t="s">
        <v>171</v>
      </c>
      <c r="AU221" s="268" t="s">
        <v>81</v>
      </c>
      <c r="AV221" s="14" t="s">
        <v>177</v>
      </c>
      <c r="AW221" s="14" t="s">
        <v>35</v>
      </c>
      <c r="AX221" s="14" t="s">
        <v>73</v>
      </c>
      <c r="AY221" s="268" t="s">
        <v>162</v>
      </c>
    </row>
    <row r="222" spans="2:51" s="11" customFormat="1" ht="12">
      <c r="B222" s="223"/>
      <c r="C222" s="224"/>
      <c r="D222" s="220" t="s">
        <v>171</v>
      </c>
      <c r="E222" s="225" t="s">
        <v>21</v>
      </c>
      <c r="F222" s="226" t="s">
        <v>2965</v>
      </c>
      <c r="G222" s="224"/>
      <c r="H222" s="225" t="s">
        <v>21</v>
      </c>
      <c r="I222" s="227"/>
      <c r="J222" s="224"/>
      <c r="K222" s="224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171</v>
      </c>
      <c r="AU222" s="232" t="s">
        <v>81</v>
      </c>
      <c r="AV222" s="11" t="s">
        <v>81</v>
      </c>
      <c r="AW222" s="11" t="s">
        <v>35</v>
      </c>
      <c r="AX222" s="11" t="s">
        <v>73</v>
      </c>
      <c r="AY222" s="232" t="s">
        <v>162</v>
      </c>
    </row>
    <row r="223" spans="2:51" s="11" customFormat="1" ht="12">
      <c r="B223" s="223"/>
      <c r="C223" s="224"/>
      <c r="D223" s="220" t="s">
        <v>171</v>
      </c>
      <c r="E223" s="225" t="s">
        <v>21</v>
      </c>
      <c r="F223" s="226" t="s">
        <v>2966</v>
      </c>
      <c r="G223" s="224"/>
      <c r="H223" s="225" t="s">
        <v>21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171</v>
      </c>
      <c r="AU223" s="232" t="s">
        <v>81</v>
      </c>
      <c r="AV223" s="11" t="s">
        <v>81</v>
      </c>
      <c r="AW223" s="11" t="s">
        <v>35</v>
      </c>
      <c r="AX223" s="11" t="s">
        <v>73</v>
      </c>
      <c r="AY223" s="232" t="s">
        <v>162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2967</v>
      </c>
      <c r="G224" s="234"/>
      <c r="H224" s="237">
        <v>3.165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73</v>
      </c>
      <c r="AY224" s="243" t="s">
        <v>162</v>
      </c>
    </row>
    <row r="225" spans="2:51" s="12" customFormat="1" ht="12">
      <c r="B225" s="233"/>
      <c r="C225" s="234"/>
      <c r="D225" s="220" t="s">
        <v>171</v>
      </c>
      <c r="E225" s="235" t="s">
        <v>21</v>
      </c>
      <c r="F225" s="236" t="s">
        <v>2968</v>
      </c>
      <c r="G225" s="234"/>
      <c r="H225" s="237">
        <v>-0.347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171</v>
      </c>
      <c r="AU225" s="243" t="s">
        <v>81</v>
      </c>
      <c r="AV225" s="12" t="s">
        <v>84</v>
      </c>
      <c r="AW225" s="12" t="s">
        <v>35</v>
      </c>
      <c r="AX225" s="12" t="s">
        <v>73</v>
      </c>
      <c r="AY225" s="243" t="s">
        <v>162</v>
      </c>
    </row>
    <row r="226" spans="2:51" s="11" customFormat="1" ht="12">
      <c r="B226" s="223"/>
      <c r="C226" s="224"/>
      <c r="D226" s="220" t="s">
        <v>171</v>
      </c>
      <c r="E226" s="225" t="s">
        <v>21</v>
      </c>
      <c r="F226" s="226" t="s">
        <v>2890</v>
      </c>
      <c r="G226" s="224"/>
      <c r="H226" s="225" t="s">
        <v>21</v>
      </c>
      <c r="I226" s="227"/>
      <c r="J226" s="224"/>
      <c r="K226" s="224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171</v>
      </c>
      <c r="AU226" s="232" t="s">
        <v>81</v>
      </c>
      <c r="AV226" s="11" t="s">
        <v>81</v>
      </c>
      <c r="AW226" s="11" t="s">
        <v>35</v>
      </c>
      <c r="AX226" s="11" t="s">
        <v>73</v>
      </c>
      <c r="AY226" s="232" t="s">
        <v>162</v>
      </c>
    </row>
    <row r="227" spans="2:51" s="11" customFormat="1" ht="12">
      <c r="B227" s="223"/>
      <c r="C227" s="224"/>
      <c r="D227" s="220" t="s">
        <v>171</v>
      </c>
      <c r="E227" s="225" t="s">
        <v>21</v>
      </c>
      <c r="F227" s="226" t="s">
        <v>2934</v>
      </c>
      <c r="G227" s="224"/>
      <c r="H227" s="225" t="s">
        <v>21</v>
      </c>
      <c r="I227" s="227"/>
      <c r="J227" s="224"/>
      <c r="K227" s="224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171</v>
      </c>
      <c r="AU227" s="232" t="s">
        <v>81</v>
      </c>
      <c r="AV227" s="11" t="s">
        <v>81</v>
      </c>
      <c r="AW227" s="11" t="s">
        <v>35</v>
      </c>
      <c r="AX227" s="11" t="s">
        <v>73</v>
      </c>
      <c r="AY227" s="232" t="s">
        <v>162</v>
      </c>
    </row>
    <row r="228" spans="2:51" s="12" customFormat="1" ht="12">
      <c r="B228" s="233"/>
      <c r="C228" s="234"/>
      <c r="D228" s="220" t="s">
        <v>171</v>
      </c>
      <c r="E228" s="235" t="s">
        <v>21</v>
      </c>
      <c r="F228" s="236" t="s">
        <v>2969</v>
      </c>
      <c r="G228" s="234"/>
      <c r="H228" s="237">
        <v>9.06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171</v>
      </c>
      <c r="AU228" s="243" t="s">
        <v>81</v>
      </c>
      <c r="AV228" s="12" t="s">
        <v>84</v>
      </c>
      <c r="AW228" s="12" t="s">
        <v>35</v>
      </c>
      <c r="AX228" s="12" t="s">
        <v>73</v>
      </c>
      <c r="AY228" s="243" t="s">
        <v>162</v>
      </c>
    </row>
    <row r="229" spans="2:51" s="12" customFormat="1" ht="12">
      <c r="B229" s="233"/>
      <c r="C229" s="234"/>
      <c r="D229" s="220" t="s">
        <v>171</v>
      </c>
      <c r="E229" s="235" t="s">
        <v>21</v>
      </c>
      <c r="F229" s="236" t="s">
        <v>2970</v>
      </c>
      <c r="G229" s="234"/>
      <c r="H229" s="237">
        <v>11.067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171</v>
      </c>
      <c r="AU229" s="243" t="s">
        <v>81</v>
      </c>
      <c r="AV229" s="12" t="s">
        <v>84</v>
      </c>
      <c r="AW229" s="12" t="s">
        <v>35</v>
      </c>
      <c r="AX229" s="12" t="s">
        <v>73</v>
      </c>
      <c r="AY229" s="243" t="s">
        <v>162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2971</v>
      </c>
      <c r="G230" s="234"/>
      <c r="H230" s="237">
        <v>2.558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73</v>
      </c>
      <c r="AY230" s="243" t="s">
        <v>162</v>
      </c>
    </row>
    <row r="231" spans="2:51" s="11" customFormat="1" ht="12">
      <c r="B231" s="223"/>
      <c r="C231" s="224"/>
      <c r="D231" s="220" t="s">
        <v>171</v>
      </c>
      <c r="E231" s="225" t="s">
        <v>21</v>
      </c>
      <c r="F231" s="226" t="s">
        <v>2926</v>
      </c>
      <c r="G231" s="224"/>
      <c r="H231" s="225" t="s">
        <v>21</v>
      </c>
      <c r="I231" s="227"/>
      <c r="J231" s="224"/>
      <c r="K231" s="224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171</v>
      </c>
      <c r="AU231" s="232" t="s">
        <v>81</v>
      </c>
      <c r="AV231" s="11" t="s">
        <v>81</v>
      </c>
      <c r="AW231" s="11" t="s">
        <v>35</v>
      </c>
      <c r="AX231" s="11" t="s">
        <v>73</v>
      </c>
      <c r="AY231" s="232" t="s">
        <v>162</v>
      </c>
    </row>
    <row r="232" spans="2:51" s="12" customFormat="1" ht="12">
      <c r="B232" s="233"/>
      <c r="C232" s="234"/>
      <c r="D232" s="220" t="s">
        <v>171</v>
      </c>
      <c r="E232" s="235" t="s">
        <v>21</v>
      </c>
      <c r="F232" s="236" t="s">
        <v>2972</v>
      </c>
      <c r="G232" s="234"/>
      <c r="H232" s="237">
        <v>7.098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171</v>
      </c>
      <c r="AU232" s="243" t="s">
        <v>81</v>
      </c>
      <c r="AV232" s="12" t="s">
        <v>84</v>
      </c>
      <c r="AW232" s="12" t="s">
        <v>35</v>
      </c>
      <c r="AX232" s="12" t="s">
        <v>73</v>
      </c>
      <c r="AY232" s="243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2973</v>
      </c>
      <c r="G233" s="234"/>
      <c r="H233" s="237">
        <v>0.814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73</v>
      </c>
      <c r="AY233" s="243" t="s">
        <v>162</v>
      </c>
    </row>
    <row r="234" spans="2:51" s="11" customFormat="1" ht="12">
      <c r="B234" s="223"/>
      <c r="C234" s="224"/>
      <c r="D234" s="220" t="s">
        <v>171</v>
      </c>
      <c r="E234" s="225" t="s">
        <v>21</v>
      </c>
      <c r="F234" s="226" t="s">
        <v>2892</v>
      </c>
      <c r="G234" s="224"/>
      <c r="H234" s="225" t="s">
        <v>21</v>
      </c>
      <c r="I234" s="227"/>
      <c r="J234" s="224"/>
      <c r="K234" s="224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171</v>
      </c>
      <c r="AU234" s="232" t="s">
        <v>81</v>
      </c>
      <c r="AV234" s="11" t="s">
        <v>81</v>
      </c>
      <c r="AW234" s="11" t="s">
        <v>35</v>
      </c>
      <c r="AX234" s="11" t="s">
        <v>73</v>
      </c>
      <c r="AY234" s="232" t="s">
        <v>162</v>
      </c>
    </row>
    <row r="235" spans="2:51" s="11" customFormat="1" ht="12">
      <c r="B235" s="223"/>
      <c r="C235" s="224"/>
      <c r="D235" s="220" t="s">
        <v>171</v>
      </c>
      <c r="E235" s="225" t="s">
        <v>21</v>
      </c>
      <c r="F235" s="226" t="s">
        <v>2929</v>
      </c>
      <c r="G235" s="224"/>
      <c r="H235" s="225" t="s">
        <v>21</v>
      </c>
      <c r="I235" s="227"/>
      <c r="J235" s="224"/>
      <c r="K235" s="224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171</v>
      </c>
      <c r="AU235" s="232" t="s">
        <v>81</v>
      </c>
      <c r="AV235" s="11" t="s">
        <v>81</v>
      </c>
      <c r="AW235" s="11" t="s">
        <v>35</v>
      </c>
      <c r="AX235" s="11" t="s">
        <v>73</v>
      </c>
      <c r="AY235" s="232" t="s">
        <v>162</v>
      </c>
    </row>
    <row r="236" spans="2:51" s="11" customFormat="1" ht="12">
      <c r="B236" s="223"/>
      <c r="C236" s="224"/>
      <c r="D236" s="220" t="s">
        <v>171</v>
      </c>
      <c r="E236" s="225" t="s">
        <v>21</v>
      </c>
      <c r="F236" s="226" t="s">
        <v>2974</v>
      </c>
      <c r="G236" s="224"/>
      <c r="H236" s="225" t="s">
        <v>21</v>
      </c>
      <c r="I236" s="227"/>
      <c r="J236" s="224"/>
      <c r="K236" s="224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171</v>
      </c>
      <c r="AU236" s="232" t="s">
        <v>81</v>
      </c>
      <c r="AV236" s="11" t="s">
        <v>81</v>
      </c>
      <c r="AW236" s="11" t="s">
        <v>35</v>
      </c>
      <c r="AX236" s="11" t="s">
        <v>73</v>
      </c>
      <c r="AY236" s="232" t="s">
        <v>162</v>
      </c>
    </row>
    <row r="237" spans="2:51" s="12" customFormat="1" ht="12">
      <c r="B237" s="233"/>
      <c r="C237" s="234"/>
      <c r="D237" s="220" t="s">
        <v>171</v>
      </c>
      <c r="E237" s="235" t="s">
        <v>21</v>
      </c>
      <c r="F237" s="236" t="s">
        <v>2975</v>
      </c>
      <c r="G237" s="234"/>
      <c r="H237" s="237">
        <v>7.245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171</v>
      </c>
      <c r="AU237" s="243" t="s">
        <v>81</v>
      </c>
      <c r="AV237" s="12" t="s">
        <v>84</v>
      </c>
      <c r="AW237" s="12" t="s">
        <v>35</v>
      </c>
      <c r="AX237" s="12" t="s">
        <v>73</v>
      </c>
      <c r="AY237" s="243" t="s">
        <v>162</v>
      </c>
    </row>
    <row r="238" spans="2:51" s="12" customFormat="1" ht="12">
      <c r="B238" s="233"/>
      <c r="C238" s="234"/>
      <c r="D238" s="220" t="s">
        <v>171</v>
      </c>
      <c r="E238" s="235" t="s">
        <v>21</v>
      </c>
      <c r="F238" s="236" t="s">
        <v>2976</v>
      </c>
      <c r="G238" s="234"/>
      <c r="H238" s="237">
        <v>-1.1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171</v>
      </c>
      <c r="AU238" s="243" t="s">
        <v>81</v>
      </c>
      <c r="AV238" s="12" t="s">
        <v>84</v>
      </c>
      <c r="AW238" s="12" t="s">
        <v>35</v>
      </c>
      <c r="AX238" s="12" t="s">
        <v>73</v>
      </c>
      <c r="AY238" s="243" t="s">
        <v>162</v>
      </c>
    </row>
    <row r="239" spans="2:51" s="14" customFormat="1" ht="12">
      <c r="B239" s="258"/>
      <c r="C239" s="259"/>
      <c r="D239" s="220" t="s">
        <v>171</v>
      </c>
      <c r="E239" s="260" t="s">
        <v>21</v>
      </c>
      <c r="F239" s="261" t="s">
        <v>787</v>
      </c>
      <c r="G239" s="259"/>
      <c r="H239" s="262">
        <v>39.56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AT239" s="268" t="s">
        <v>171</v>
      </c>
      <c r="AU239" s="268" t="s">
        <v>81</v>
      </c>
      <c r="AV239" s="14" t="s">
        <v>177</v>
      </c>
      <c r="AW239" s="14" t="s">
        <v>35</v>
      </c>
      <c r="AX239" s="14" t="s">
        <v>73</v>
      </c>
      <c r="AY239" s="268" t="s">
        <v>162</v>
      </c>
    </row>
    <row r="240" spans="2:51" s="13" customFormat="1" ht="12">
      <c r="B240" s="244"/>
      <c r="C240" s="245"/>
      <c r="D240" s="220" t="s">
        <v>171</v>
      </c>
      <c r="E240" s="246" t="s">
        <v>21</v>
      </c>
      <c r="F240" s="247" t="s">
        <v>208</v>
      </c>
      <c r="G240" s="245"/>
      <c r="H240" s="248">
        <v>48.291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AT240" s="254" t="s">
        <v>171</v>
      </c>
      <c r="AU240" s="254" t="s">
        <v>81</v>
      </c>
      <c r="AV240" s="13" t="s">
        <v>168</v>
      </c>
      <c r="AW240" s="13" t="s">
        <v>35</v>
      </c>
      <c r="AX240" s="13" t="s">
        <v>81</v>
      </c>
      <c r="AY240" s="254" t="s">
        <v>162</v>
      </c>
    </row>
    <row r="241" spans="2:65" s="1" customFormat="1" ht="16.5" customHeight="1">
      <c r="B241" s="39"/>
      <c r="C241" s="208" t="s">
        <v>256</v>
      </c>
      <c r="D241" s="208" t="s">
        <v>163</v>
      </c>
      <c r="E241" s="209" t="s">
        <v>2977</v>
      </c>
      <c r="F241" s="210" t="s">
        <v>2544</v>
      </c>
      <c r="G241" s="211" t="s">
        <v>217</v>
      </c>
      <c r="H241" s="212">
        <v>125.038</v>
      </c>
      <c r="I241" s="213"/>
      <c r="J241" s="214">
        <f>ROUND(I241*H241,2)</f>
        <v>0</v>
      </c>
      <c r="K241" s="210" t="s">
        <v>167</v>
      </c>
      <c r="L241" s="44"/>
      <c r="M241" s="215" t="s">
        <v>21</v>
      </c>
      <c r="N241" s="216" t="s">
        <v>44</v>
      </c>
      <c r="O241" s="80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AR241" s="18" t="s">
        <v>168</v>
      </c>
      <c r="AT241" s="18" t="s">
        <v>163</v>
      </c>
      <c r="AU241" s="18" t="s">
        <v>81</v>
      </c>
      <c r="AY241" s="18" t="s">
        <v>162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8" t="s">
        <v>81</v>
      </c>
      <c r="BK241" s="219">
        <f>ROUND(I241*H241,2)</f>
        <v>0</v>
      </c>
      <c r="BL241" s="18" t="s">
        <v>168</v>
      </c>
      <c r="BM241" s="18" t="s">
        <v>259</v>
      </c>
    </row>
    <row r="242" spans="2:47" s="1" customFormat="1" ht="12">
      <c r="B242" s="39"/>
      <c r="C242" s="40"/>
      <c r="D242" s="220" t="s">
        <v>169</v>
      </c>
      <c r="E242" s="40"/>
      <c r="F242" s="221" t="s">
        <v>2545</v>
      </c>
      <c r="G242" s="40"/>
      <c r="H242" s="40"/>
      <c r="I242" s="143"/>
      <c r="J242" s="40"/>
      <c r="K242" s="40"/>
      <c r="L242" s="44"/>
      <c r="M242" s="222"/>
      <c r="N242" s="80"/>
      <c r="O242" s="80"/>
      <c r="P242" s="80"/>
      <c r="Q242" s="80"/>
      <c r="R242" s="80"/>
      <c r="S242" s="80"/>
      <c r="T242" s="81"/>
      <c r="AT242" s="18" t="s">
        <v>169</v>
      </c>
      <c r="AU242" s="18" t="s">
        <v>81</v>
      </c>
    </row>
    <row r="243" spans="2:51" s="11" customFormat="1" ht="12">
      <c r="B243" s="223"/>
      <c r="C243" s="224"/>
      <c r="D243" s="220" t="s">
        <v>171</v>
      </c>
      <c r="E243" s="225" t="s">
        <v>21</v>
      </c>
      <c r="F243" s="226" t="s">
        <v>2885</v>
      </c>
      <c r="G243" s="224"/>
      <c r="H243" s="225" t="s">
        <v>21</v>
      </c>
      <c r="I243" s="227"/>
      <c r="J243" s="224"/>
      <c r="K243" s="224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171</v>
      </c>
      <c r="AU243" s="232" t="s">
        <v>81</v>
      </c>
      <c r="AV243" s="11" t="s">
        <v>81</v>
      </c>
      <c r="AW243" s="11" t="s">
        <v>35</v>
      </c>
      <c r="AX243" s="11" t="s">
        <v>73</v>
      </c>
      <c r="AY243" s="232" t="s">
        <v>162</v>
      </c>
    </row>
    <row r="244" spans="2:51" s="12" customFormat="1" ht="12">
      <c r="B244" s="233"/>
      <c r="C244" s="234"/>
      <c r="D244" s="220" t="s">
        <v>171</v>
      </c>
      <c r="E244" s="235" t="s">
        <v>21</v>
      </c>
      <c r="F244" s="236" t="s">
        <v>2978</v>
      </c>
      <c r="G244" s="234"/>
      <c r="H244" s="237">
        <v>26.448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171</v>
      </c>
      <c r="AU244" s="243" t="s">
        <v>81</v>
      </c>
      <c r="AV244" s="12" t="s">
        <v>84</v>
      </c>
      <c r="AW244" s="12" t="s">
        <v>35</v>
      </c>
      <c r="AX244" s="12" t="s">
        <v>73</v>
      </c>
      <c r="AY244" s="243" t="s">
        <v>162</v>
      </c>
    </row>
    <row r="245" spans="2:51" s="12" customFormat="1" ht="12">
      <c r="B245" s="233"/>
      <c r="C245" s="234"/>
      <c r="D245" s="220" t="s">
        <v>171</v>
      </c>
      <c r="E245" s="235" t="s">
        <v>21</v>
      </c>
      <c r="F245" s="236" t="s">
        <v>2979</v>
      </c>
      <c r="G245" s="234"/>
      <c r="H245" s="237">
        <v>-0.284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171</v>
      </c>
      <c r="AU245" s="243" t="s">
        <v>81</v>
      </c>
      <c r="AV245" s="12" t="s">
        <v>84</v>
      </c>
      <c r="AW245" s="12" t="s">
        <v>35</v>
      </c>
      <c r="AX245" s="12" t="s">
        <v>73</v>
      </c>
      <c r="AY245" s="243" t="s">
        <v>162</v>
      </c>
    </row>
    <row r="246" spans="2:51" s="11" customFormat="1" ht="12">
      <c r="B246" s="223"/>
      <c r="C246" s="224"/>
      <c r="D246" s="220" t="s">
        <v>171</v>
      </c>
      <c r="E246" s="225" t="s">
        <v>21</v>
      </c>
      <c r="F246" s="226" t="s">
        <v>2890</v>
      </c>
      <c r="G246" s="224"/>
      <c r="H246" s="225" t="s">
        <v>21</v>
      </c>
      <c r="I246" s="227"/>
      <c r="J246" s="224"/>
      <c r="K246" s="224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171</v>
      </c>
      <c r="AU246" s="232" t="s">
        <v>81</v>
      </c>
      <c r="AV246" s="11" t="s">
        <v>81</v>
      </c>
      <c r="AW246" s="11" t="s">
        <v>35</v>
      </c>
      <c r="AX246" s="11" t="s">
        <v>73</v>
      </c>
      <c r="AY246" s="232" t="s">
        <v>162</v>
      </c>
    </row>
    <row r="247" spans="2:51" s="12" customFormat="1" ht="12">
      <c r="B247" s="233"/>
      <c r="C247" s="234"/>
      <c r="D247" s="220" t="s">
        <v>171</v>
      </c>
      <c r="E247" s="235" t="s">
        <v>21</v>
      </c>
      <c r="F247" s="236" t="s">
        <v>2980</v>
      </c>
      <c r="G247" s="234"/>
      <c r="H247" s="237">
        <v>24.959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171</v>
      </c>
      <c r="AU247" s="243" t="s">
        <v>81</v>
      </c>
      <c r="AV247" s="12" t="s">
        <v>84</v>
      </c>
      <c r="AW247" s="12" t="s">
        <v>35</v>
      </c>
      <c r="AX247" s="12" t="s">
        <v>73</v>
      </c>
      <c r="AY247" s="243" t="s">
        <v>162</v>
      </c>
    </row>
    <row r="248" spans="2:51" s="12" customFormat="1" ht="12">
      <c r="B248" s="233"/>
      <c r="C248" s="234"/>
      <c r="D248" s="220" t="s">
        <v>171</v>
      </c>
      <c r="E248" s="235" t="s">
        <v>21</v>
      </c>
      <c r="F248" s="236" t="s">
        <v>2981</v>
      </c>
      <c r="G248" s="234"/>
      <c r="H248" s="237">
        <v>10.553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171</v>
      </c>
      <c r="AU248" s="243" t="s">
        <v>81</v>
      </c>
      <c r="AV248" s="12" t="s">
        <v>84</v>
      </c>
      <c r="AW248" s="12" t="s">
        <v>35</v>
      </c>
      <c r="AX248" s="12" t="s">
        <v>73</v>
      </c>
      <c r="AY248" s="243" t="s">
        <v>162</v>
      </c>
    </row>
    <row r="249" spans="2:51" s="11" customFormat="1" ht="12">
      <c r="B249" s="223"/>
      <c r="C249" s="224"/>
      <c r="D249" s="220" t="s">
        <v>171</v>
      </c>
      <c r="E249" s="225" t="s">
        <v>21</v>
      </c>
      <c r="F249" s="226" t="s">
        <v>2892</v>
      </c>
      <c r="G249" s="224"/>
      <c r="H249" s="225" t="s">
        <v>21</v>
      </c>
      <c r="I249" s="227"/>
      <c r="J249" s="224"/>
      <c r="K249" s="224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171</v>
      </c>
      <c r="AU249" s="232" t="s">
        <v>81</v>
      </c>
      <c r="AV249" s="11" t="s">
        <v>81</v>
      </c>
      <c r="AW249" s="11" t="s">
        <v>35</v>
      </c>
      <c r="AX249" s="11" t="s">
        <v>73</v>
      </c>
      <c r="AY249" s="232" t="s">
        <v>162</v>
      </c>
    </row>
    <row r="250" spans="2:51" s="12" customFormat="1" ht="12">
      <c r="B250" s="233"/>
      <c r="C250" s="234"/>
      <c r="D250" s="220" t="s">
        <v>171</v>
      </c>
      <c r="E250" s="235" t="s">
        <v>21</v>
      </c>
      <c r="F250" s="236" t="s">
        <v>2982</v>
      </c>
      <c r="G250" s="234"/>
      <c r="H250" s="237">
        <v>14.974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171</v>
      </c>
      <c r="AU250" s="243" t="s">
        <v>81</v>
      </c>
      <c r="AV250" s="12" t="s">
        <v>84</v>
      </c>
      <c r="AW250" s="12" t="s">
        <v>35</v>
      </c>
      <c r="AX250" s="12" t="s">
        <v>73</v>
      </c>
      <c r="AY250" s="243" t="s">
        <v>162</v>
      </c>
    </row>
    <row r="251" spans="2:51" s="12" customFormat="1" ht="12">
      <c r="B251" s="233"/>
      <c r="C251" s="234"/>
      <c r="D251" s="220" t="s">
        <v>171</v>
      </c>
      <c r="E251" s="235" t="s">
        <v>21</v>
      </c>
      <c r="F251" s="236" t="s">
        <v>2983</v>
      </c>
      <c r="G251" s="234"/>
      <c r="H251" s="237">
        <v>50.6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171</v>
      </c>
      <c r="AU251" s="243" t="s">
        <v>81</v>
      </c>
      <c r="AV251" s="12" t="s">
        <v>84</v>
      </c>
      <c r="AW251" s="12" t="s">
        <v>35</v>
      </c>
      <c r="AX251" s="12" t="s">
        <v>73</v>
      </c>
      <c r="AY251" s="243" t="s">
        <v>162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2984</v>
      </c>
      <c r="G252" s="234"/>
      <c r="H252" s="237">
        <v>-2.212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73</v>
      </c>
      <c r="AY252" s="243" t="s">
        <v>162</v>
      </c>
    </row>
    <row r="253" spans="2:51" s="13" customFormat="1" ht="12">
      <c r="B253" s="244"/>
      <c r="C253" s="245"/>
      <c r="D253" s="220" t="s">
        <v>171</v>
      </c>
      <c r="E253" s="246" t="s">
        <v>21</v>
      </c>
      <c r="F253" s="247" t="s">
        <v>208</v>
      </c>
      <c r="G253" s="245"/>
      <c r="H253" s="248">
        <v>125.038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171</v>
      </c>
      <c r="AU253" s="254" t="s">
        <v>81</v>
      </c>
      <c r="AV253" s="13" t="s">
        <v>168</v>
      </c>
      <c r="AW253" s="13" t="s">
        <v>35</v>
      </c>
      <c r="AX253" s="13" t="s">
        <v>81</v>
      </c>
      <c r="AY253" s="254" t="s">
        <v>162</v>
      </c>
    </row>
    <row r="254" spans="2:65" s="1" customFormat="1" ht="16.5" customHeight="1">
      <c r="B254" s="39"/>
      <c r="C254" s="208" t="s">
        <v>212</v>
      </c>
      <c r="D254" s="208" t="s">
        <v>163</v>
      </c>
      <c r="E254" s="209" t="s">
        <v>2985</v>
      </c>
      <c r="F254" s="210" t="s">
        <v>2986</v>
      </c>
      <c r="G254" s="211" t="s">
        <v>166</v>
      </c>
      <c r="H254" s="212">
        <v>21.06</v>
      </c>
      <c r="I254" s="213"/>
      <c r="J254" s="214">
        <f>ROUND(I254*H254,2)</f>
        <v>0</v>
      </c>
      <c r="K254" s="210" t="s">
        <v>167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81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263</v>
      </c>
    </row>
    <row r="255" spans="2:51" s="11" customFormat="1" ht="12">
      <c r="B255" s="223"/>
      <c r="C255" s="224"/>
      <c r="D255" s="220" t="s">
        <v>171</v>
      </c>
      <c r="E255" s="225" t="s">
        <v>21</v>
      </c>
      <c r="F255" s="226" t="s">
        <v>2885</v>
      </c>
      <c r="G255" s="224"/>
      <c r="H255" s="225" t="s">
        <v>21</v>
      </c>
      <c r="I255" s="227"/>
      <c r="J255" s="224"/>
      <c r="K255" s="224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171</v>
      </c>
      <c r="AU255" s="232" t="s">
        <v>81</v>
      </c>
      <c r="AV255" s="11" t="s">
        <v>81</v>
      </c>
      <c r="AW255" s="11" t="s">
        <v>35</v>
      </c>
      <c r="AX255" s="11" t="s">
        <v>73</v>
      </c>
      <c r="AY255" s="232" t="s">
        <v>162</v>
      </c>
    </row>
    <row r="256" spans="2:51" s="11" customFormat="1" ht="12">
      <c r="B256" s="223"/>
      <c r="C256" s="224"/>
      <c r="D256" s="220" t="s">
        <v>171</v>
      </c>
      <c r="E256" s="225" t="s">
        <v>21</v>
      </c>
      <c r="F256" s="226" t="s">
        <v>2885</v>
      </c>
      <c r="G256" s="224"/>
      <c r="H256" s="225" t="s">
        <v>21</v>
      </c>
      <c r="I256" s="227"/>
      <c r="J256" s="224"/>
      <c r="K256" s="224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171</v>
      </c>
      <c r="AU256" s="232" t="s">
        <v>81</v>
      </c>
      <c r="AV256" s="11" t="s">
        <v>81</v>
      </c>
      <c r="AW256" s="11" t="s">
        <v>35</v>
      </c>
      <c r="AX256" s="11" t="s">
        <v>73</v>
      </c>
      <c r="AY256" s="232" t="s">
        <v>162</v>
      </c>
    </row>
    <row r="257" spans="2:51" s="11" customFormat="1" ht="12">
      <c r="B257" s="223"/>
      <c r="C257" s="224"/>
      <c r="D257" s="220" t="s">
        <v>171</v>
      </c>
      <c r="E257" s="225" t="s">
        <v>21</v>
      </c>
      <c r="F257" s="226" t="s">
        <v>2886</v>
      </c>
      <c r="G257" s="224"/>
      <c r="H257" s="225" t="s">
        <v>21</v>
      </c>
      <c r="I257" s="227"/>
      <c r="J257" s="224"/>
      <c r="K257" s="224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171</v>
      </c>
      <c r="AU257" s="232" t="s">
        <v>81</v>
      </c>
      <c r="AV257" s="11" t="s">
        <v>81</v>
      </c>
      <c r="AW257" s="11" t="s">
        <v>35</v>
      </c>
      <c r="AX257" s="11" t="s">
        <v>73</v>
      </c>
      <c r="AY257" s="232" t="s">
        <v>162</v>
      </c>
    </row>
    <row r="258" spans="2:51" s="12" customFormat="1" ht="12">
      <c r="B258" s="233"/>
      <c r="C258" s="234"/>
      <c r="D258" s="220" t="s">
        <v>171</v>
      </c>
      <c r="E258" s="235" t="s">
        <v>21</v>
      </c>
      <c r="F258" s="236" t="s">
        <v>2987</v>
      </c>
      <c r="G258" s="234"/>
      <c r="H258" s="237">
        <v>5.06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171</v>
      </c>
      <c r="AU258" s="243" t="s">
        <v>81</v>
      </c>
      <c r="AV258" s="12" t="s">
        <v>84</v>
      </c>
      <c r="AW258" s="12" t="s">
        <v>35</v>
      </c>
      <c r="AX258" s="12" t="s">
        <v>73</v>
      </c>
      <c r="AY258" s="243" t="s">
        <v>162</v>
      </c>
    </row>
    <row r="259" spans="2:51" s="12" customFormat="1" ht="12">
      <c r="B259" s="233"/>
      <c r="C259" s="234"/>
      <c r="D259" s="220" t="s">
        <v>171</v>
      </c>
      <c r="E259" s="235" t="s">
        <v>21</v>
      </c>
      <c r="F259" s="236" t="s">
        <v>2988</v>
      </c>
      <c r="G259" s="234"/>
      <c r="H259" s="237">
        <v>4.95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171</v>
      </c>
      <c r="AU259" s="243" t="s">
        <v>81</v>
      </c>
      <c r="AV259" s="12" t="s">
        <v>84</v>
      </c>
      <c r="AW259" s="12" t="s">
        <v>35</v>
      </c>
      <c r="AX259" s="12" t="s">
        <v>73</v>
      </c>
      <c r="AY259" s="243" t="s">
        <v>162</v>
      </c>
    </row>
    <row r="260" spans="2:51" s="12" customFormat="1" ht="12">
      <c r="B260" s="233"/>
      <c r="C260" s="234"/>
      <c r="D260" s="220" t="s">
        <v>171</v>
      </c>
      <c r="E260" s="235" t="s">
        <v>21</v>
      </c>
      <c r="F260" s="236" t="s">
        <v>2989</v>
      </c>
      <c r="G260" s="234"/>
      <c r="H260" s="237">
        <v>4.4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171</v>
      </c>
      <c r="AU260" s="243" t="s">
        <v>81</v>
      </c>
      <c r="AV260" s="12" t="s">
        <v>84</v>
      </c>
      <c r="AW260" s="12" t="s">
        <v>35</v>
      </c>
      <c r="AX260" s="12" t="s">
        <v>73</v>
      </c>
      <c r="AY260" s="243" t="s">
        <v>162</v>
      </c>
    </row>
    <row r="261" spans="2:51" s="11" customFormat="1" ht="12">
      <c r="B261" s="223"/>
      <c r="C261" s="224"/>
      <c r="D261" s="220" t="s">
        <v>171</v>
      </c>
      <c r="E261" s="225" t="s">
        <v>21</v>
      </c>
      <c r="F261" s="226" t="s">
        <v>2890</v>
      </c>
      <c r="G261" s="224"/>
      <c r="H261" s="225" t="s">
        <v>21</v>
      </c>
      <c r="I261" s="227"/>
      <c r="J261" s="224"/>
      <c r="K261" s="224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171</v>
      </c>
      <c r="AU261" s="232" t="s">
        <v>81</v>
      </c>
      <c r="AV261" s="11" t="s">
        <v>81</v>
      </c>
      <c r="AW261" s="11" t="s">
        <v>35</v>
      </c>
      <c r="AX261" s="11" t="s">
        <v>73</v>
      </c>
      <c r="AY261" s="232" t="s">
        <v>162</v>
      </c>
    </row>
    <row r="262" spans="2:51" s="12" customFormat="1" ht="12">
      <c r="B262" s="233"/>
      <c r="C262" s="234"/>
      <c r="D262" s="220" t="s">
        <v>171</v>
      </c>
      <c r="E262" s="235" t="s">
        <v>21</v>
      </c>
      <c r="F262" s="236" t="s">
        <v>2990</v>
      </c>
      <c r="G262" s="234"/>
      <c r="H262" s="237">
        <v>4.65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171</v>
      </c>
      <c r="AU262" s="243" t="s">
        <v>81</v>
      </c>
      <c r="AV262" s="12" t="s">
        <v>84</v>
      </c>
      <c r="AW262" s="12" t="s">
        <v>35</v>
      </c>
      <c r="AX262" s="12" t="s">
        <v>73</v>
      </c>
      <c r="AY262" s="243" t="s">
        <v>162</v>
      </c>
    </row>
    <row r="263" spans="2:51" s="11" customFormat="1" ht="12">
      <c r="B263" s="223"/>
      <c r="C263" s="224"/>
      <c r="D263" s="220" t="s">
        <v>171</v>
      </c>
      <c r="E263" s="225" t="s">
        <v>21</v>
      </c>
      <c r="F263" s="226" t="s">
        <v>2892</v>
      </c>
      <c r="G263" s="224"/>
      <c r="H263" s="225" t="s">
        <v>21</v>
      </c>
      <c r="I263" s="227"/>
      <c r="J263" s="224"/>
      <c r="K263" s="224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171</v>
      </c>
      <c r="AU263" s="232" t="s">
        <v>81</v>
      </c>
      <c r="AV263" s="11" t="s">
        <v>81</v>
      </c>
      <c r="AW263" s="11" t="s">
        <v>35</v>
      </c>
      <c r="AX263" s="11" t="s">
        <v>73</v>
      </c>
      <c r="AY263" s="232" t="s">
        <v>162</v>
      </c>
    </row>
    <row r="264" spans="2:51" s="12" customFormat="1" ht="12">
      <c r="B264" s="233"/>
      <c r="C264" s="234"/>
      <c r="D264" s="220" t="s">
        <v>171</v>
      </c>
      <c r="E264" s="235" t="s">
        <v>21</v>
      </c>
      <c r="F264" s="236" t="s">
        <v>2991</v>
      </c>
      <c r="G264" s="234"/>
      <c r="H264" s="237">
        <v>2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171</v>
      </c>
      <c r="AU264" s="243" t="s">
        <v>81</v>
      </c>
      <c r="AV264" s="12" t="s">
        <v>84</v>
      </c>
      <c r="AW264" s="12" t="s">
        <v>35</v>
      </c>
      <c r="AX264" s="12" t="s">
        <v>73</v>
      </c>
      <c r="AY264" s="243" t="s">
        <v>162</v>
      </c>
    </row>
    <row r="265" spans="2:51" s="13" customFormat="1" ht="12">
      <c r="B265" s="244"/>
      <c r="C265" s="245"/>
      <c r="D265" s="220" t="s">
        <v>171</v>
      </c>
      <c r="E265" s="246" t="s">
        <v>21</v>
      </c>
      <c r="F265" s="247" t="s">
        <v>208</v>
      </c>
      <c r="G265" s="245"/>
      <c r="H265" s="248">
        <v>21.06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171</v>
      </c>
      <c r="AU265" s="254" t="s">
        <v>81</v>
      </c>
      <c r="AV265" s="13" t="s">
        <v>168</v>
      </c>
      <c r="AW265" s="13" t="s">
        <v>35</v>
      </c>
      <c r="AX265" s="13" t="s">
        <v>81</v>
      </c>
      <c r="AY265" s="254" t="s">
        <v>162</v>
      </c>
    </row>
    <row r="266" spans="2:65" s="1" customFormat="1" ht="16.5" customHeight="1">
      <c r="B266" s="39"/>
      <c r="C266" s="208" t="s">
        <v>267</v>
      </c>
      <c r="D266" s="208" t="s">
        <v>163</v>
      </c>
      <c r="E266" s="209" t="s">
        <v>2560</v>
      </c>
      <c r="F266" s="210" t="s">
        <v>2561</v>
      </c>
      <c r="G266" s="211" t="s">
        <v>166</v>
      </c>
      <c r="H266" s="212">
        <v>251.1</v>
      </c>
      <c r="I266" s="213"/>
      <c r="J266" s="214">
        <f>ROUND(I266*H266,2)</f>
        <v>0</v>
      </c>
      <c r="K266" s="210" t="s">
        <v>167</v>
      </c>
      <c r="L266" s="44"/>
      <c r="M266" s="215" t="s">
        <v>21</v>
      </c>
      <c r="N266" s="216" t="s">
        <v>44</v>
      </c>
      <c r="O266" s="80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AR266" s="18" t="s">
        <v>168</v>
      </c>
      <c r="AT266" s="18" t="s">
        <v>163</v>
      </c>
      <c r="AU266" s="18" t="s">
        <v>81</v>
      </c>
      <c r="AY266" s="18" t="s">
        <v>162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8" t="s">
        <v>81</v>
      </c>
      <c r="BK266" s="219">
        <f>ROUND(I266*H266,2)</f>
        <v>0</v>
      </c>
      <c r="BL266" s="18" t="s">
        <v>168</v>
      </c>
      <c r="BM266" s="18" t="s">
        <v>270</v>
      </c>
    </row>
    <row r="267" spans="2:47" s="1" customFormat="1" ht="12">
      <c r="B267" s="39"/>
      <c r="C267" s="40"/>
      <c r="D267" s="220" t="s">
        <v>169</v>
      </c>
      <c r="E267" s="40"/>
      <c r="F267" s="221" t="s">
        <v>2562</v>
      </c>
      <c r="G267" s="40"/>
      <c r="H267" s="40"/>
      <c r="I267" s="143"/>
      <c r="J267" s="40"/>
      <c r="K267" s="40"/>
      <c r="L267" s="44"/>
      <c r="M267" s="222"/>
      <c r="N267" s="80"/>
      <c r="O267" s="80"/>
      <c r="P267" s="80"/>
      <c r="Q267" s="80"/>
      <c r="R267" s="80"/>
      <c r="S267" s="80"/>
      <c r="T267" s="81"/>
      <c r="AT267" s="18" t="s">
        <v>169</v>
      </c>
      <c r="AU267" s="18" t="s">
        <v>81</v>
      </c>
    </row>
    <row r="268" spans="2:51" s="11" customFormat="1" ht="12">
      <c r="B268" s="223"/>
      <c r="C268" s="224"/>
      <c r="D268" s="220" t="s">
        <v>171</v>
      </c>
      <c r="E268" s="225" t="s">
        <v>21</v>
      </c>
      <c r="F268" s="226" t="s">
        <v>2885</v>
      </c>
      <c r="G268" s="224"/>
      <c r="H268" s="225" t="s">
        <v>21</v>
      </c>
      <c r="I268" s="227"/>
      <c r="J268" s="224"/>
      <c r="K268" s="224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171</v>
      </c>
      <c r="AU268" s="232" t="s">
        <v>81</v>
      </c>
      <c r="AV268" s="11" t="s">
        <v>81</v>
      </c>
      <c r="AW268" s="11" t="s">
        <v>35</v>
      </c>
      <c r="AX268" s="11" t="s">
        <v>73</v>
      </c>
      <c r="AY268" s="232" t="s">
        <v>162</v>
      </c>
    </row>
    <row r="269" spans="2:51" s="12" customFormat="1" ht="12">
      <c r="B269" s="233"/>
      <c r="C269" s="234"/>
      <c r="D269" s="220" t="s">
        <v>171</v>
      </c>
      <c r="E269" s="235" t="s">
        <v>21</v>
      </c>
      <c r="F269" s="236" t="s">
        <v>2992</v>
      </c>
      <c r="G269" s="234"/>
      <c r="H269" s="237">
        <v>56.1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171</v>
      </c>
      <c r="AU269" s="243" t="s">
        <v>81</v>
      </c>
      <c r="AV269" s="12" t="s">
        <v>84</v>
      </c>
      <c r="AW269" s="12" t="s">
        <v>35</v>
      </c>
      <c r="AX269" s="12" t="s">
        <v>73</v>
      </c>
      <c r="AY269" s="243" t="s">
        <v>162</v>
      </c>
    </row>
    <row r="270" spans="2:51" s="11" customFormat="1" ht="12">
      <c r="B270" s="223"/>
      <c r="C270" s="224"/>
      <c r="D270" s="220" t="s">
        <v>171</v>
      </c>
      <c r="E270" s="225" t="s">
        <v>21</v>
      </c>
      <c r="F270" s="226" t="s">
        <v>2890</v>
      </c>
      <c r="G270" s="224"/>
      <c r="H270" s="225" t="s">
        <v>21</v>
      </c>
      <c r="I270" s="227"/>
      <c r="J270" s="224"/>
      <c r="K270" s="224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171</v>
      </c>
      <c r="AU270" s="232" t="s">
        <v>81</v>
      </c>
      <c r="AV270" s="11" t="s">
        <v>81</v>
      </c>
      <c r="AW270" s="11" t="s">
        <v>35</v>
      </c>
      <c r="AX270" s="11" t="s">
        <v>73</v>
      </c>
      <c r="AY270" s="232" t="s">
        <v>162</v>
      </c>
    </row>
    <row r="271" spans="2:51" s="12" customFormat="1" ht="12">
      <c r="B271" s="233"/>
      <c r="C271" s="234"/>
      <c r="D271" s="220" t="s">
        <v>171</v>
      </c>
      <c r="E271" s="235" t="s">
        <v>21</v>
      </c>
      <c r="F271" s="236" t="s">
        <v>2993</v>
      </c>
      <c r="G271" s="234"/>
      <c r="H271" s="237">
        <v>41.85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171</v>
      </c>
      <c r="AU271" s="243" t="s">
        <v>81</v>
      </c>
      <c r="AV271" s="12" t="s">
        <v>84</v>
      </c>
      <c r="AW271" s="12" t="s">
        <v>35</v>
      </c>
      <c r="AX271" s="12" t="s">
        <v>73</v>
      </c>
      <c r="AY271" s="243" t="s">
        <v>162</v>
      </c>
    </row>
    <row r="272" spans="2:51" s="12" customFormat="1" ht="12">
      <c r="B272" s="233"/>
      <c r="C272" s="234"/>
      <c r="D272" s="220" t="s">
        <v>171</v>
      </c>
      <c r="E272" s="235" t="s">
        <v>21</v>
      </c>
      <c r="F272" s="236" t="s">
        <v>2994</v>
      </c>
      <c r="G272" s="234"/>
      <c r="H272" s="237">
        <v>18.15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171</v>
      </c>
      <c r="AU272" s="243" t="s">
        <v>81</v>
      </c>
      <c r="AV272" s="12" t="s">
        <v>84</v>
      </c>
      <c r="AW272" s="12" t="s">
        <v>35</v>
      </c>
      <c r="AX272" s="12" t="s">
        <v>73</v>
      </c>
      <c r="AY272" s="243" t="s">
        <v>162</v>
      </c>
    </row>
    <row r="273" spans="2:51" s="11" customFormat="1" ht="12">
      <c r="B273" s="223"/>
      <c r="C273" s="224"/>
      <c r="D273" s="220" t="s">
        <v>171</v>
      </c>
      <c r="E273" s="225" t="s">
        <v>21</v>
      </c>
      <c r="F273" s="226" t="s">
        <v>2892</v>
      </c>
      <c r="G273" s="224"/>
      <c r="H273" s="225" t="s">
        <v>21</v>
      </c>
      <c r="I273" s="227"/>
      <c r="J273" s="224"/>
      <c r="K273" s="224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171</v>
      </c>
      <c r="AU273" s="232" t="s">
        <v>81</v>
      </c>
      <c r="AV273" s="11" t="s">
        <v>81</v>
      </c>
      <c r="AW273" s="11" t="s">
        <v>35</v>
      </c>
      <c r="AX273" s="11" t="s">
        <v>73</v>
      </c>
      <c r="AY273" s="232" t="s">
        <v>162</v>
      </c>
    </row>
    <row r="274" spans="2:51" s="12" customFormat="1" ht="12">
      <c r="B274" s="233"/>
      <c r="C274" s="234"/>
      <c r="D274" s="220" t="s">
        <v>171</v>
      </c>
      <c r="E274" s="235" t="s">
        <v>21</v>
      </c>
      <c r="F274" s="236" t="s">
        <v>2995</v>
      </c>
      <c r="G274" s="234"/>
      <c r="H274" s="237">
        <v>25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171</v>
      </c>
      <c r="AU274" s="243" t="s">
        <v>81</v>
      </c>
      <c r="AV274" s="12" t="s">
        <v>84</v>
      </c>
      <c r="AW274" s="12" t="s">
        <v>35</v>
      </c>
      <c r="AX274" s="12" t="s">
        <v>73</v>
      </c>
      <c r="AY274" s="243" t="s">
        <v>162</v>
      </c>
    </row>
    <row r="275" spans="2:51" s="12" customFormat="1" ht="12">
      <c r="B275" s="233"/>
      <c r="C275" s="234"/>
      <c r="D275" s="220" t="s">
        <v>171</v>
      </c>
      <c r="E275" s="235" t="s">
        <v>21</v>
      </c>
      <c r="F275" s="236" t="s">
        <v>2996</v>
      </c>
      <c r="G275" s="234"/>
      <c r="H275" s="237">
        <v>110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171</v>
      </c>
      <c r="AU275" s="243" t="s">
        <v>81</v>
      </c>
      <c r="AV275" s="12" t="s">
        <v>84</v>
      </c>
      <c r="AW275" s="12" t="s">
        <v>35</v>
      </c>
      <c r="AX275" s="12" t="s">
        <v>73</v>
      </c>
      <c r="AY275" s="243" t="s">
        <v>162</v>
      </c>
    </row>
    <row r="276" spans="2:51" s="13" customFormat="1" ht="12">
      <c r="B276" s="244"/>
      <c r="C276" s="245"/>
      <c r="D276" s="220" t="s">
        <v>171</v>
      </c>
      <c r="E276" s="246" t="s">
        <v>21</v>
      </c>
      <c r="F276" s="247" t="s">
        <v>208</v>
      </c>
      <c r="G276" s="245"/>
      <c r="H276" s="248">
        <v>251.1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171</v>
      </c>
      <c r="AU276" s="254" t="s">
        <v>81</v>
      </c>
      <c r="AV276" s="13" t="s">
        <v>168</v>
      </c>
      <c r="AW276" s="13" t="s">
        <v>35</v>
      </c>
      <c r="AX276" s="13" t="s">
        <v>81</v>
      </c>
      <c r="AY276" s="254" t="s">
        <v>162</v>
      </c>
    </row>
    <row r="277" spans="2:65" s="1" customFormat="1" ht="16.5" customHeight="1">
      <c r="B277" s="39"/>
      <c r="C277" s="208" t="s">
        <v>218</v>
      </c>
      <c r="D277" s="208" t="s">
        <v>163</v>
      </c>
      <c r="E277" s="209" t="s">
        <v>2997</v>
      </c>
      <c r="F277" s="210" t="s">
        <v>2998</v>
      </c>
      <c r="G277" s="211" t="s">
        <v>166</v>
      </c>
      <c r="H277" s="212">
        <v>21.06</v>
      </c>
      <c r="I277" s="213"/>
      <c r="J277" s="214">
        <f>ROUND(I277*H277,2)</f>
        <v>0</v>
      </c>
      <c r="K277" s="210" t="s">
        <v>167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81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275</v>
      </c>
    </row>
    <row r="278" spans="2:47" s="1" customFormat="1" ht="12">
      <c r="B278" s="39"/>
      <c r="C278" s="40"/>
      <c r="D278" s="220" t="s">
        <v>169</v>
      </c>
      <c r="E278" s="40"/>
      <c r="F278" s="221" t="s">
        <v>2999</v>
      </c>
      <c r="G278" s="40"/>
      <c r="H278" s="40"/>
      <c r="I278" s="143"/>
      <c r="J278" s="40"/>
      <c r="K278" s="40"/>
      <c r="L278" s="44"/>
      <c r="M278" s="222"/>
      <c r="N278" s="80"/>
      <c r="O278" s="80"/>
      <c r="P278" s="80"/>
      <c r="Q278" s="80"/>
      <c r="R278" s="80"/>
      <c r="S278" s="80"/>
      <c r="T278" s="81"/>
      <c r="AT278" s="18" t="s">
        <v>169</v>
      </c>
      <c r="AU278" s="18" t="s">
        <v>81</v>
      </c>
    </row>
    <row r="279" spans="2:51" s="11" customFormat="1" ht="12">
      <c r="B279" s="223"/>
      <c r="C279" s="224"/>
      <c r="D279" s="220" t="s">
        <v>171</v>
      </c>
      <c r="E279" s="225" t="s">
        <v>21</v>
      </c>
      <c r="F279" s="226" t="s">
        <v>2885</v>
      </c>
      <c r="G279" s="224"/>
      <c r="H279" s="225" t="s">
        <v>21</v>
      </c>
      <c r="I279" s="227"/>
      <c r="J279" s="224"/>
      <c r="K279" s="224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171</v>
      </c>
      <c r="AU279" s="232" t="s">
        <v>81</v>
      </c>
      <c r="AV279" s="11" t="s">
        <v>81</v>
      </c>
      <c r="AW279" s="11" t="s">
        <v>35</v>
      </c>
      <c r="AX279" s="11" t="s">
        <v>73</v>
      </c>
      <c r="AY279" s="232" t="s">
        <v>162</v>
      </c>
    </row>
    <row r="280" spans="2:51" s="11" customFormat="1" ht="12">
      <c r="B280" s="223"/>
      <c r="C280" s="224"/>
      <c r="D280" s="220" t="s">
        <v>171</v>
      </c>
      <c r="E280" s="225" t="s">
        <v>21</v>
      </c>
      <c r="F280" s="226" t="s">
        <v>2886</v>
      </c>
      <c r="G280" s="224"/>
      <c r="H280" s="225" t="s">
        <v>21</v>
      </c>
      <c r="I280" s="227"/>
      <c r="J280" s="224"/>
      <c r="K280" s="224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171</v>
      </c>
      <c r="AU280" s="232" t="s">
        <v>81</v>
      </c>
      <c r="AV280" s="11" t="s">
        <v>81</v>
      </c>
      <c r="AW280" s="11" t="s">
        <v>35</v>
      </c>
      <c r="AX280" s="11" t="s">
        <v>73</v>
      </c>
      <c r="AY280" s="232" t="s">
        <v>162</v>
      </c>
    </row>
    <row r="281" spans="2:51" s="12" customFormat="1" ht="12">
      <c r="B281" s="233"/>
      <c r="C281" s="234"/>
      <c r="D281" s="220" t="s">
        <v>171</v>
      </c>
      <c r="E281" s="235" t="s">
        <v>21</v>
      </c>
      <c r="F281" s="236" t="s">
        <v>3000</v>
      </c>
      <c r="G281" s="234"/>
      <c r="H281" s="237">
        <v>5.06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171</v>
      </c>
      <c r="AU281" s="243" t="s">
        <v>81</v>
      </c>
      <c r="AV281" s="12" t="s">
        <v>84</v>
      </c>
      <c r="AW281" s="12" t="s">
        <v>35</v>
      </c>
      <c r="AX281" s="12" t="s">
        <v>73</v>
      </c>
      <c r="AY281" s="243" t="s">
        <v>162</v>
      </c>
    </row>
    <row r="282" spans="2:51" s="12" customFormat="1" ht="12">
      <c r="B282" s="233"/>
      <c r="C282" s="234"/>
      <c r="D282" s="220" t="s">
        <v>171</v>
      </c>
      <c r="E282" s="235" t="s">
        <v>21</v>
      </c>
      <c r="F282" s="236" t="s">
        <v>2988</v>
      </c>
      <c r="G282" s="234"/>
      <c r="H282" s="237">
        <v>4.95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171</v>
      </c>
      <c r="AU282" s="243" t="s">
        <v>81</v>
      </c>
      <c r="AV282" s="12" t="s">
        <v>84</v>
      </c>
      <c r="AW282" s="12" t="s">
        <v>35</v>
      </c>
      <c r="AX282" s="12" t="s">
        <v>73</v>
      </c>
      <c r="AY282" s="243" t="s">
        <v>162</v>
      </c>
    </row>
    <row r="283" spans="2:51" s="12" customFormat="1" ht="12">
      <c r="B283" s="233"/>
      <c r="C283" s="234"/>
      <c r="D283" s="220" t="s">
        <v>171</v>
      </c>
      <c r="E283" s="235" t="s">
        <v>21</v>
      </c>
      <c r="F283" s="236" t="s">
        <v>2989</v>
      </c>
      <c r="G283" s="234"/>
      <c r="H283" s="237">
        <v>4.4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171</v>
      </c>
      <c r="AU283" s="243" t="s">
        <v>81</v>
      </c>
      <c r="AV283" s="12" t="s">
        <v>84</v>
      </c>
      <c r="AW283" s="12" t="s">
        <v>35</v>
      </c>
      <c r="AX283" s="12" t="s">
        <v>73</v>
      </c>
      <c r="AY283" s="243" t="s">
        <v>162</v>
      </c>
    </row>
    <row r="284" spans="2:51" s="11" customFormat="1" ht="12">
      <c r="B284" s="223"/>
      <c r="C284" s="224"/>
      <c r="D284" s="220" t="s">
        <v>171</v>
      </c>
      <c r="E284" s="225" t="s">
        <v>21</v>
      </c>
      <c r="F284" s="226" t="s">
        <v>2890</v>
      </c>
      <c r="G284" s="224"/>
      <c r="H284" s="225" t="s">
        <v>21</v>
      </c>
      <c r="I284" s="227"/>
      <c r="J284" s="224"/>
      <c r="K284" s="224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171</v>
      </c>
      <c r="AU284" s="232" t="s">
        <v>81</v>
      </c>
      <c r="AV284" s="11" t="s">
        <v>81</v>
      </c>
      <c r="AW284" s="11" t="s">
        <v>35</v>
      </c>
      <c r="AX284" s="11" t="s">
        <v>73</v>
      </c>
      <c r="AY284" s="232" t="s">
        <v>162</v>
      </c>
    </row>
    <row r="285" spans="2:51" s="12" customFormat="1" ht="12">
      <c r="B285" s="233"/>
      <c r="C285" s="234"/>
      <c r="D285" s="220" t="s">
        <v>171</v>
      </c>
      <c r="E285" s="235" t="s">
        <v>21</v>
      </c>
      <c r="F285" s="236" t="s">
        <v>2990</v>
      </c>
      <c r="G285" s="234"/>
      <c r="H285" s="237">
        <v>4.65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171</v>
      </c>
      <c r="AU285" s="243" t="s">
        <v>81</v>
      </c>
      <c r="AV285" s="12" t="s">
        <v>84</v>
      </c>
      <c r="AW285" s="12" t="s">
        <v>35</v>
      </c>
      <c r="AX285" s="12" t="s">
        <v>73</v>
      </c>
      <c r="AY285" s="243" t="s">
        <v>162</v>
      </c>
    </row>
    <row r="286" spans="2:51" s="11" customFormat="1" ht="12">
      <c r="B286" s="223"/>
      <c r="C286" s="224"/>
      <c r="D286" s="220" t="s">
        <v>171</v>
      </c>
      <c r="E286" s="225" t="s">
        <v>21</v>
      </c>
      <c r="F286" s="226" t="s">
        <v>2892</v>
      </c>
      <c r="G286" s="224"/>
      <c r="H286" s="225" t="s">
        <v>21</v>
      </c>
      <c r="I286" s="227"/>
      <c r="J286" s="224"/>
      <c r="K286" s="224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171</v>
      </c>
      <c r="AU286" s="232" t="s">
        <v>81</v>
      </c>
      <c r="AV286" s="11" t="s">
        <v>81</v>
      </c>
      <c r="AW286" s="11" t="s">
        <v>35</v>
      </c>
      <c r="AX286" s="11" t="s">
        <v>73</v>
      </c>
      <c r="AY286" s="232" t="s">
        <v>162</v>
      </c>
    </row>
    <row r="287" spans="2:51" s="12" customFormat="1" ht="12">
      <c r="B287" s="233"/>
      <c r="C287" s="234"/>
      <c r="D287" s="220" t="s">
        <v>171</v>
      </c>
      <c r="E287" s="235" t="s">
        <v>21</v>
      </c>
      <c r="F287" s="236" t="s">
        <v>3001</v>
      </c>
      <c r="G287" s="234"/>
      <c r="H287" s="237">
        <v>2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171</v>
      </c>
      <c r="AU287" s="243" t="s">
        <v>81</v>
      </c>
      <c r="AV287" s="12" t="s">
        <v>84</v>
      </c>
      <c r="AW287" s="12" t="s">
        <v>35</v>
      </c>
      <c r="AX287" s="12" t="s">
        <v>73</v>
      </c>
      <c r="AY287" s="243" t="s">
        <v>162</v>
      </c>
    </row>
    <row r="288" spans="2:51" s="13" customFormat="1" ht="12">
      <c r="B288" s="244"/>
      <c r="C288" s="245"/>
      <c r="D288" s="220" t="s">
        <v>171</v>
      </c>
      <c r="E288" s="246" t="s">
        <v>21</v>
      </c>
      <c r="F288" s="247" t="s">
        <v>208</v>
      </c>
      <c r="G288" s="245"/>
      <c r="H288" s="248">
        <v>21.06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AT288" s="254" t="s">
        <v>171</v>
      </c>
      <c r="AU288" s="254" t="s">
        <v>81</v>
      </c>
      <c r="AV288" s="13" t="s">
        <v>168</v>
      </c>
      <c r="AW288" s="13" t="s">
        <v>35</v>
      </c>
      <c r="AX288" s="13" t="s">
        <v>81</v>
      </c>
      <c r="AY288" s="254" t="s">
        <v>162</v>
      </c>
    </row>
    <row r="289" spans="2:65" s="1" customFormat="1" ht="16.5" customHeight="1">
      <c r="B289" s="39"/>
      <c r="C289" s="208" t="s">
        <v>7</v>
      </c>
      <c r="D289" s="208" t="s">
        <v>163</v>
      </c>
      <c r="E289" s="209" t="s">
        <v>3002</v>
      </c>
      <c r="F289" s="210" t="s">
        <v>3003</v>
      </c>
      <c r="G289" s="211" t="s">
        <v>166</v>
      </c>
      <c r="H289" s="212">
        <v>63.18</v>
      </c>
      <c r="I289" s="213"/>
      <c r="J289" s="214">
        <f>ROUND(I289*H289,2)</f>
        <v>0</v>
      </c>
      <c r="K289" s="210" t="s">
        <v>167</v>
      </c>
      <c r="L289" s="44"/>
      <c r="M289" s="215" t="s">
        <v>21</v>
      </c>
      <c r="N289" s="216" t="s">
        <v>44</v>
      </c>
      <c r="O289" s="80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AR289" s="18" t="s">
        <v>168</v>
      </c>
      <c r="AT289" s="18" t="s">
        <v>163</v>
      </c>
      <c r="AU289" s="18" t="s">
        <v>81</v>
      </c>
      <c r="AY289" s="18" t="s">
        <v>162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8" t="s">
        <v>81</v>
      </c>
      <c r="BK289" s="219">
        <f>ROUND(I289*H289,2)</f>
        <v>0</v>
      </c>
      <c r="BL289" s="18" t="s">
        <v>168</v>
      </c>
      <c r="BM289" s="18" t="s">
        <v>280</v>
      </c>
    </row>
    <row r="290" spans="2:51" s="11" customFormat="1" ht="12">
      <c r="B290" s="223"/>
      <c r="C290" s="224"/>
      <c r="D290" s="220" t="s">
        <v>171</v>
      </c>
      <c r="E290" s="225" t="s">
        <v>21</v>
      </c>
      <c r="F290" s="226" t="s">
        <v>2885</v>
      </c>
      <c r="G290" s="224"/>
      <c r="H290" s="225" t="s">
        <v>21</v>
      </c>
      <c r="I290" s="227"/>
      <c r="J290" s="224"/>
      <c r="K290" s="224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171</v>
      </c>
      <c r="AU290" s="232" t="s">
        <v>81</v>
      </c>
      <c r="AV290" s="11" t="s">
        <v>81</v>
      </c>
      <c r="AW290" s="11" t="s">
        <v>35</v>
      </c>
      <c r="AX290" s="11" t="s">
        <v>73</v>
      </c>
      <c r="AY290" s="232" t="s">
        <v>162</v>
      </c>
    </row>
    <row r="291" spans="2:51" s="12" customFormat="1" ht="12">
      <c r="B291" s="233"/>
      <c r="C291" s="234"/>
      <c r="D291" s="220" t="s">
        <v>171</v>
      </c>
      <c r="E291" s="235" t="s">
        <v>21</v>
      </c>
      <c r="F291" s="236" t="s">
        <v>3004</v>
      </c>
      <c r="G291" s="234"/>
      <c r="H291" s="237">
        <v>63.18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171</v>
      </c>
      <c r="AU291" s="243" t="s">
        <v>81</v>
      </c>
      <c r="AV291" s="12" t="s">
        <v>84</v>
      </c>
      <c r="AW291" s="12" t="s">
        <v>35</v>
      </c>
      <c r="AX291" s="12" t="s">
        <v>81</v>
      </c>
      <c r="AY291" s="243" t="s">
        <v>162</v>
      </c>
    </row>
    <row r="292" spans="2:65" s="1" customFormat="1" ht="16.5" customHeight="1">
      <c r="B292" s="39"/>
      <c r="C292" s="208" t="s">
        <v>224</v>
      </c>
      <c r="D292" s="208" t="s">
        <v>163</v>
      </c>
      <c r="E292" s="209" t="s">
        <v>3005</v>
      </c>
      <c r="F292" s="210" t="s">
        <v>3006</v>
      </c>
      <c r="G292" s="211" t="s">
        <v>166</v>
      </c>
      <c r="H292" s="212">
        <v>63.18</v>
      </c>
      <c r="I292" s="213"/>
      <c r="J292" s="214">
        <f>ROUND(I292*H292,2)</f>
        <v>0</v>
      </c>
      <c r="K292" s="210" t="s">
        <v>167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81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286</v>
      </c>
    </row>
    <row r="293" spans="2:51" s="11" customFormat="1" ht="12">
      <c r="B293" s="223"/>
      <c r="C293" s="224"/>
      <c r="D293" s="220" t="s">
        <v>171</v>
      </c>
      <c r="E293" s="225" t="s">
        <v>21</v>
      </c>
      <c r="F293" s="226" t="s">
        <v>2885</v>
      </c>
      <c r="G293" s="224"/>
      <c r="H293" s="225" t="s">
        <v>21</v>
      </c>
      <c r="I293" s="227"/>
      <c r="J293" s="224"/>
      <c r="K293" s="224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171</v>
      </c>
      <c r="AU293" s="232" t="s">
        <v>81</v>
      </c>
      <c r="AV293" s="11" t="s">
        <v>81</v>
      </c>
      <c r="AW293" s="11" t="s">
        <v>35</v>
      </c>
      <c r="AX293" s="11" t="s">
        <v>73</v>
      </c>
      <c r="AY293" s="232" t="s">
        <v>162</v>
      </c>
    </row>
    <row r="294" spans="2:51" s="12" customFormat="1" ht="12">
      <c r="B294" s="233"/>
      <c r="C294" s="234"/>
      <c r="D294" s="220" t="s">
        <v>171</v>
      </c>
      <c r="E294" s="235" t="s">
        <v>21</v>
      </c>
      <c r="F294" s="236" t="s">
        <v>3004</v>
      </c>
      <c r="G294" s="234"/>
      <c r="H294" s="237">
        <v>63.18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171</v>
      </c>
      <c r="AU294" s="243" t="s">
        <v>81</v>
      </c>
      <c r="AV294" s="12" t="s">
        <v>84</v>
      </c>
      <c r="AW294" s="12" t="s">
        <v>35</v>
      </c>
      <c r="AX294" s="12" t="s">
        <v>81</v>
      </c>
      <c r="AY294" s="243" t="s">
        <v>162</v>
      </c>
    </row>
    <row r="295" spans="2:65" s="1" customFormat="1" ht="16.5" customHeight="1">
      <c r="B295" s="39"/>
      <c r="C295" s="208" t="s">
        <v>290</v>
      </c>
      <c r="D295" s="208" t="s">
        <v>163</v>
      </c>
      <c r="E295" s="209" t="s">
        <v>3007</v>
      </c>
      <c r="F295" s="210" t="s">
        <v>3008</v>
      </c>
      <c r="G295" s="211" t="s">
        <v>166</v>
      </c>
      <c r="H295" s="212">
        <v>63.18</v>
      </c>
      <c r="I295" s="213"/>
      <c r="J295" s="214">
        <f>ROUND(I295*H295,2)</f>
        <v>0</v>
      </c>
      <c r="K295" s="210" t="s">
        <v>167</v>
      </c>
      <c r="L295" s="44"/>
      <c r="M295" s="215" t="s">
        <v>21</v>
      </c>
      <c r="N295" s="216" t="s">
        <v>44</v>
      </c>
      <c r="O295" s="80"/>
      <c r="P295" s="217">
        <f>O295*H295</f>
        <v>0</v>
      </c>
      <c r="Q295" s="217">
        <v>0</v>
      </c>
      <c r="R295" s="217">
        <f>Q295*H295</f>
        <v>0</v>
      </c>
      <c r="S295" s="217">
        <v>0</v>
      </c>
      <c r="T295" s="218">
        <f>S295*H295</f>
        <v>0</v>
      </c>
      <c r="AR295" s="18" t="s">
        <v>168</v>
      </c>
      <c r="AT295" s="18" t="s">
        <v>163</v>
      </c>
      <c r="AU295" s="18" t="s">
        <v>81</v>
      </c>
      <c r="AY295" s="18" t="s">
        <v>162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8" t="s">
        <v>81</v>
      </c>
      <c r="BK295" s="219">
        <f>ROUND(I295*H295,2)</f>
        <v>0</v>
      </c>
      <c r="BL295" s="18" t="s">
        <v>168</v>
      </c>
      <c r="BM295" s="18" t="s">
        <v>293</v>
      </c>
    </row>
    <row r="296" spans="2:51" s="11" customFormat="1" ht="12">
      <c r="B296" s="223"/>
      <c r="C296" s="224"/>
      <c r="D296" s="220" t="s">
        <v>171</v>
      </c>
      <c r="E296" s="225" t="s">
        <v>21</v>
      </c>
      <c r="F296" s="226" t="s">
        <v>2885</v>
      </c>
      <c r="G296" s="224"/>
      <c r="H296" s="225" t="s">
        <v>21</v>
      </c>
      <c r="I296" s="227"/>
      <c r="J296" s="224"/>
      <c r="K296" s="224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171</v>
      </c>
      <c r="AU296" s="232" t="s">
        <v>81</v>
      </c>
      <c r="AV296" s="11" t="s">
        <v>81</v>
      </c>
      <c r="AW296" s="11" t="s">
        <v>35</v>
      </c>
      <c r="AX296" s="11" t="s">
        <v>73</v>
      </c>
      <c r="AY296" s="232" t="s">
        <v>162</v>
      </c>
    </row>
    <row r="297" spans="2:51" s="12" customFormat="1" ht="12">
      <c r="B297" s="233"/>
      <c r="C297" s="234"/>
      <c r="D297" s="220" t="s">
        <v>171</v>
      </c>
      <c r="E297" s="235" t="s">
        <v>21</v>
      </c>
      <c r="F297" s="236" t="s">
        <v>3009</v>
      </c>
      <c r="G297" s="234"/>
      <c r="H297" s="237">
        <v>63.18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171</v>
      </c>
      <c r="AU297" s="243" t="s">
        <v>81</v>
      </c>
      <c r="AV297" s="12" t="s">
        <v>84</v>
      </c>
      <c r="AW297" s="12" t="s">
        <v>35</v>
      </c>
      <c r="AX297" s="12" t="s">
        <v>81</v>
      </c>
      <c r="AY297" s="243" t="s">
        <v>162</v>
      </c>
    </row>
    <row r="298" spans="2:65" s="1" customFormat="1" ht="16.5" customHeight="1">
      <c r="B298" s="39"/>
      <c r="C298" s="208" t="s">
        <v>229</v>
      </c>
      <c r="D298" s="208" t="s">
        <v>163</v>
      </c>
      <c r="E298" s="209" t="s">
        <v>3010</v>
      </c>
      <c r="F298" s="210" t="s">
        <v>3011</v>
      </c>
      <c r="G298" s="211" t="s">
        <v>166</v>
      </c>
      <c r="H298" s="212">
        <v>21.06</v>
      </c>
      <c r="I298" s="213"/>
      <c r="J298" s="214">
        <f>ROUND(I298*H298,2)</f>
        <v>0</v>
      </c>
      <c r="K298" s="210" t="s">
        <v>167</v>
      </c>
      <c r="L298" s="44"/>
      <c r="M298" s="215" t="s">
        <v>21</v>
      </c>
      <c r="N298" s="216" t="s">
        <v>44</v>
      </c>
      <c r="O298" s="80"/>
      <c r="P298" s="217">
        <f>O298*H298</f>
        <v>0</v>
      </c>
      <c r="Q298" s="217">
        <v>0</v>
      </c>
      <c r="R298" s="217">
        <f>Q298*H298</f>
        <v>0</v>
      </c>
      <c r="S298" s="217">
        <v>0</v>
      </c>
      <c r="T298" s="218">
        <f>S298*H298</f>
        <v>0</v>
      </c>
      <c r="AR298" s="18" t="s">
        <v>168</v>
      </c>
      <c r="AT298" s="18" t="s">
        <v>163</v>
      </c>
      <c r="AU298" s="18" t="s">
        <v>81</v>
      </c>
      <c r="AY298" s="18" t="s">
        <v>162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8" t="s">
        <v>81</v>
      </c>
      <c r="BK298" s="219">
        <f>ROUND(I298*H298,2)</f>
        <v>0</v>
      </c>
      <c r="BL298" s="18" t="s">
        <v>168</v>
      </c>
      <c r="BM298" s="18" t="s">
        <v>298</v>
      </c>
    </row>
    <row r="299" spans="2:47" s="1" customFormat="1" ht="12">
      <c r="B299" s="39"/>
      <c r="C299" s="40"/>
      <c r="D299" s="220" t="s">
        <v>169</v>
      </c>
      <c r="E299" s="40"/>
      <c r="F299" s="221" t="s">
        <v>3012</v>
      </c>
      <c r="G299" s="40"/>
      <c r="H299" s="40"/>
      <c r="I299" s="143"/>
      <c r="J299" s="40"/>
      <c r="K299" s="40"/>
      <c r="L299" s="44"/>
      <c r="M299" s="222"/>
      <c r="N299" s="80"/>
      <c r="O299" s="80"/>
      <c r="P299" s="80"/>
      <c r="Q299" s="80"/>
      <c r="R299" s="80"/>
      <c r="S299" s="80"/>
      <c r="T299" s="81"/>
      <c r="AT299" s="18" t="s">
        <v>169</v>
      </c>
      <c r="AU299" s="18" t="s">
        <v>81</v>
      </c>
    </row>
    <row r="300" spans="2:51" s="12" customFormat="1" ht="12">
      <c r="B300" s="233"/>
      <c r="C300" s="234"/>
      <c r="D300" s="220" t="s">
        <v>171</v>
      </c>
      <c r="E300" s="235" t="s">
        <v>21</v>
      </c>
      <c r="F300" s="236" t="s">
        <v>3013</v>
      </c>
      <c r="G300" s="234"/>
      <c r="H300" s="237">
        <v>21.06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171</v>
      </c>
      <c r="AU300" s="243" t="s">
        <v>81</v>
      </c>
      <c r="AV300" s="12" t="s">
        <v>84</v>
      </c>
      <c r="AW300" s="12" t="s">
        <v>35</v>
      </c>
      <c r="AX300" s="12" t="s">
        <v>81</v>
      </c>
      <c r="AY300" s="243" t="s">
        <v>162</v>
      </c>
    </row>
    <row r="301" spans="2:65" s="1" customFormat="1" ht="16.5" customHeight="1">
      <c r="B301" s="39"/>
      <c r="C301" s="208" t="s">
        <v>299</v>
      </c>
      <c r="D301" s="208" t="s">
        <v>163</v>
      </c>
      <c r="E301" s="209" t="s">
        <v>3014</v>
      </c>
      <c r="F301" s="210" t="s">
        <v>3015</v>
      </c>
      <c r="G301" s="211" t="s">
        <v>310</v>
      </c>
      <c r="H301" s="212">
        <v>21.06</v>
      </c>
      <c r="I301" s="213"/>
      <c r="J301" s="214">
        <f>ROUND(I301*H301,2)</f>
        <v>0</v>
      </c>
      <c r="K301" s="210" t="s">
        <v>167</v>
      </c>
      <c r="L301" s="44"/>
      <c r="M301" s="215" t="s">
        <v>21</v>
      </c>
      <c r="N301" s="216" t="s">
        <v>44</v>
      </c>
      <c r="O301" s="80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AR301" s="18" t="s">
        <v>168</v>
      </c>
      <c r="AT301" s="18" t="s">
        <v>163</v>
      </c>
      <c r="AU301" s="18" t="s">
        <v>81</v>
      </c>
      <c r="AY301" s="18" t="s">
        <v>162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8" t="s">
        <v>81</v>
      </c>
      <c r="BK301" s="219">
        <f>ROUND(I301*H301,2)</f>
        <v>0</v>
      </c>
      <c r="BL301" s="18" t="s">
        <v>168</v>
      </c>
      <c r="BM301" s="18" t="s">
        <v>302</v>
      </c>
    </row>
    <row r="302" spans="2:51" s="12" customFormat="1" ht="12">
      <c r="B302" s="233"/>
      <c r="C302" s="234"/>
      <c r="D302" s="220" t="s">
        <v>171</v>
      </c>
      <c r="E302" s="235" t="s">
        <v>21</v>
      </c>
      <c r="F302" s="236" t="s">
        <v>3013</v>
      </c>
      <c r="G302" s="234"/>
      <c r="H302" s="237">
        <v>21.06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171</v>
      </c>
      <c r="AU302" s="243" t="s">
        <v>81</v>
      </c>
      <c r="AV302" s="12" t="s">
        <v>84</v>
      </c>
      <c r="AW302" s="12" t="s">
        <v>35</v>
      </c>
      <c r="AX302" s="12" t="s">
        <v>81</v>
      </c>
      <c r="AY302" s="243" t="s">
        <v>162</v>
      </c>
    </row>
    <row r="303" spans="2:65" s="1" customFormat="1" ht="16.5" customHeight="1">
      <c r="B303" s="39"/>
      <c r="C303" s="208" t="s">
        <v>235</v>
      </c>
      <c r="D303" s="208" t="s">
        <v>163</v>
      </c>
      <c r="E303" s="209" t="s">
        <v>3016</v>
      </c>
      <c r="F303" s="210" t="s">
        <v>3017</v>
      </c>
      <c r="G303" s="211" t="s">
        <v>166</v>
      </c>
      <c r="H303" s="212">
        <v>42.12</v>
      </c>
      <c r="I303" s="213"/>
      <c r="J303" s="214">
        <f>ROUND(I303*H303,2)</f>
        <v>0</v>
      </c>
      <c r="K303" s="210" t="s">
        <v>167</v>
      </c>
      <c r="L303" s="44"/>
      <c r="M303" s="215" t="s">
        <v>21</v>
      </c>
      <c r="N303" s="216" t="s">
        <v>44</v>
      </c>
      <c r="O303" s="80"/>
      <c r="P303" s="217">
        <f>O303*H303</f>
        <v>0</v>
      </c>
      <c r="Q303" s="217">
        <v>0</v>
      </c>
      <c r="R303" s="217">
        <f>Q303*H303</f>
        <v>0</v>
      </c>
      <c r="S303" s="217">
        <v>0</v>
      </c>
      <c r="T303" s="218">
        <f>S303*H303</f>
        <v>0</v>
      </c>
      <c r="AR303" s="18" t="s">
        <v>168</v>
      </c>
      <c r="AT303" s="18" t="s">
        <v>163</v>
      </c>
      <c r="AU303" s="18" t="s">
        <v>81</v>
      </c>
      <c r="AY303" s="18" t="s">
        <v>162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18" t="s">
        <v>81</v>
      </c>
      <c r="BK303" s="219">
        <f>ROUND(I303*H303,2)</f>
        <v>0</v>
      </c>
      <c r="BL303" s="18" t="s">
        <v>168</v>
      </c>
      <c r="BM303" s="18" t="s">
        <v>311</v>
      </c>
    </row>
    <row r="304" spans="2:51" s="11" customFormat="1" ht="12">
      <c r="B304" s="223"/>
      <c r="C304" s="224"/>
      <c r="D304" s="220" t="s">
        <v>171</v>
      </c>
      <c r="E304" s="225" t="s">
        <v>21</v>
      </c>
      <c r="F304" s="226" t="s">
        <v>2885</v>
      </c>
      <c r="G304" s="224"/>
      <c r="H304" s="225" t="s">
        <v>21</v>
      </c>
      <c r="I304" s="227"/>
      <c r="J304" s="224"/>
      <c r="K304" s="224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171</v>
      </c>
      <c r="AU304" s="232" t="s">
        <v>81</v>
      </c>
      <c r="AV304" s="11" t="s">
        <v>81</v>
      </c>
      <c r="AW304" s="11" t="s">
        <v>35</v>
      </c>
      <c r="AX304" s="11" t="s">
        <v>73</v>
      </c>
      <c r="AY304" s="232" t="s">
        <v>162</v>
      </c>
    </row>
    <row r="305" spans="2:51" s="12" customFormat="1" ht="12">
      <c r="B305" s="233"/>
      <c r="C305" s="234"/>
      <c r="D305" s="220" t="s">
        <v>171</v>
      </c>
      <c r="E305" s="235" t="s">
        <v>21</v>
      </c>
      <c r="F305" s="236" t="s">
        <v>3018</v>
      </c>
      <c r="G305" s="234"/>
      <c r="H305" s="237">
        <v>42.12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171</v>
      </c>
      <c r="AU305" s="243" t="s">
        <v>81</v>
      </c>
      <c r="AV305" s="12" t="s">
        <v>84</v>
      </c>
      <c r="AW305" s="12" t="s">
        <v>35</v>
      </c>
      <c r="AX305" s="12" t="s">
        <v>81</v>
      </c>
      <c r="AY305" s="243" t="s">
        <v>162</v>
      </c>
    </row>
    <row r="306" spans="2:65" s="1" customFormat="1" ht="16.5" customHeight="1">
      <c r="B306" s="39"/>
      <c r="C306" s="208" t="s">
        <v>315</v>
      </c>
      <c r="D306" s="208" t="s">
        <v>163</v>
      </c>
      <c r="E306" s="209" t="s">
        <v>3019</v>
      </c>
      <c r="F306" s="210" t="s">
        <v>3020</v>
      </c>
      <c r="G306" s="211" t="s">
        <v>217</v>
      </c>
      <c r="H306" s="212">
        <v>194.745</v>
      </c>
      <c r="I306" s="213"/>
      <c r="J306" s="214">
        <f>ROUND(I306*H306,2)</f>
        <v>0</v>
      </c>
      <c r="K306" s="210" t="s">
        <v>167</v>
      </c>
      <c r="L306" s="44"/>
      <c r="M306" s="215" t="s">
        <v>21</v>
      </c>
      <c r="N306" s="216" t="s">
        <v>44</v>
      </c>
      <c r="O306" s="80"/>
      <c r="P306" s="217">
        <f>O306*H306</f>
        <v>0</v>
      </c>
      <c r="Q306" s="217">
        <v>0</v>
      </c>
      <c r="R306" s="217">
        <f>Q306*H306</f>
        <v>0</v>
      </c>
      <c r="S306" s="217">
        <v>0</v>
      </c>
      <c r="T306" s="218">
        <f>S306*H306</f>
        <v>0</v>
      </c>
      <c r="AR306" s="18" t="s">
        <v>168</v>
      </c>
      <c r="AT306" s="18" t="s">
        <v>163</v>
      </c>
      <c r="AU306" s="18" t="s">
        <v>81</v>
      </c>
      <c r="AY306" s="18" t="s">
        <v>162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8" t="s">
        <v>81</v>
      </c>
      <c r="BK306" s="219">
        <f>ROUND(I306*H306,2)</f>
        <v>0</v>
      </c>
      <c r="BL306" s="18" t="s">
        <v>168</v>
      </c>
      <c r="BM306" s="18" t="s">
        <v>318</v>
      </c>
    </row>
    <row r="307" spans="2:51" s="11" customFormat="1" ht="12">
      <c r="B307" s="223"/>
      <c r="C307" s="224"/>
      <c r="D307" s="220" t="s">
        <v>171</v>
      </c>
      <c r="E307" s="225" t="s">
        <v>21</v>
      </c>
      <c r="F307" s="226" t="s">
        <v>2885</v>
      </c>
      <c r="G307" s="224"/>
      <c r="H307" s="225" t="s">
        <v>21</v>
      </c>
      <c r="I307" s="227"/>
      <c r="J307" s="224"/>
      <c r="K307" s="224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171</v>
      </c>
      <c r="AU307" s="232" t="s">
        <v>81</v>
      </c>
      <c r="AV307" s="11" t="s">
        <v>81</v>
      </c>
      <c r="AW307" s="11" t="s">
        <v>35</v>
      </c>
      <c r="AX307" s="11" t="s">
        <v>73</v>
      </c>
      <c r="AY307" s="232" t="s">
        <v>162</v>
      </c>
    </row>
    <row r="308" spans="2:51" s="12" customFormat="1" ht="12">
      <c r="B308" s="233"/>
      <c r="C308" s="234"/>
      <c r="D308" s="220" t="s">
        <v>171</v>
      </c>
      <c r="E308" s="235" t="s">
        <v>21</v>
      </c>
      <c r="F308" s="236" t="s">
        <v>3021</v>
      </c>
      <c r="G308" s="234"/>
      <c r="H308" s="237">
        <v>194.745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171</v>
      </c>
      <c r="AU308" s="243" t="s">
        <v>81</v>
      </c>
      <c r="AV308" s="12" t="s">
        <v>84</v>
      </c>
      <c r="AW308" s="12" t="s">
        <v>35</v>
      </c>
      <c r="AX308" s="12" t="s">
        <v>81</v>
      </c>
      <c r="AY308" s="243" t="s">
        <v>162</v>
      </c>
    </row>
    <row r="309" spans="2:65" s="1" customFormat="1" ht="16.5" customHeight="1">
      <c r="B309" s="39"/>
      <c r="C309" s="208" t="s">
        <v>242</v>
      </c>
      <c r="D309" s="208" t="s">
        <v>163</v>
      </c>
      <c r="E309" s="209" t="s">
        <v>3022</v>
      </c>
      <c r="F309" s="210" t="s">
        <v>3023</v>
      </c>
      <c r="G309" s="211" t="s">
        <v>1192</v>
      </c>
      <c r="H309" s="212">
        <v>0.632</v>
      </c>
      <c r="I309" s="213"/>
      <c r="J309" s="214">
        <f>ROUND(I309*H309,2)</f>
        <v>0</v>
      </c>
      <c r="K309" s="210" t="s">
        <v>167</v>
      </c>
      <c r="L309" s="44"/>
      <c r="M309" s="215" t="s">
        <v>21</v>
      </c>
      <c r="N309" s="216" t="s">
        <v>44</v>
      </c>
      <c r="O309" s="80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AR309" s="18" t="s">
        <v>168</v>
      </c>
      <c r="AT309" s="18" t="s">
        <v>163</v>
      </c>
      <c r="AU309" s="18" t="s">
        <v>81</v>
      </c>
      <c r="AY309" s="18" t="s">
        <v>162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8" t="s">
        <v>81</v>
      </c>
      <c r="BK309" s="219">
        <f>ROUND(I309*H309,2)</f>
        <v>0</v>
      </c>
      <c r="BL309" s="18" t="s">
        <v>168</v>
      </c>
      <c r="BM309" s="18" t="s">
        <v>324</v>
      </c>
    </row>
    <row r="310" spans="2:51" s="12" customFormat="1" ht="12">
      <c r="B310" s="233"/>
      <c r="C310" s="234"/>
      <c r="D310" s="220" t="s">
        <v>171</v>
      </c>
      <c r="E310" s="235" t="s">
        <v>21</v>
      </c>
      <c r="F310" s="236" t="s">
        <v>3024</v>
      </c>
      <c r="G310" s="234"/>
      <c r="H310" s="237">
        <v>0.632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171</v>
      </c>
      <c r="AU310" s="243" t="s">
        <v>81</v>
      </c>
      <c r="AV310" s="12" t="s">
        <v>84</v>
      </c>
      <c r="AW310" s="12" t="s">
        <v>35</v>
      </c>
      <c r="AX310" s="12" t="s">
        <v>81</v>
      </c>
      <c r="AY310" s="243" t="s">
        <v>162</v>
      </c>
    </row>
    <row r="311" spans="2:65" s="1" customFormat="1" ht="16.5" customHeight="1">
      <c r="B311" s="39"/>
      <c r="C311" s="208" t="s">
        <v>328</v>
      </c>
      <c r="D311" s="208" t="s">
        <v>163</v>
      </c>
      <c r="E311" s="209" t="s">
        <v>3025</v>
      </c>
      <c r="F311" s="210" t="s">
        <v>3026</v>
      </c>
      <c r="G311" s="211" t="s">
        <v>3027</v>
      </c>
      <c r="H311" s="212">
        <v>0.105</v>
      </c>
      <c r="I311" s="213"/>
      <c r="J311" s="214">
        <f>ROUND(I311*H311,2)</f>
        <v>0</v>
      </c>
      <c r="K311" s="210" t="s">
        <v>167</v>
      </c>
      <c r="L311" s="44"/>
      <c r="M311" s="215" t="s">
        <v>21</v>
      </c>
      <c r="N311" s="216" t="s">
        <v>44</v>
      </c>
      <c r="O311" s="80"/>
      <c r="P311" s="217">
        <f>O311*H311</f>
        <v>0</v>
      </c>
      <c r="Q311" s="217">
        <v>0</v>
      </c>
      <c r="R311" s="217">
        <f>Q311*H311</f>
        <v>0</v>
      </c>
      <c r="S311" s="217">
        <v>0</v>
      </c>
      <c r="T311" s="218">
        <f>S311*H311</f>
        <v>0</v>
      </c>
      <c r="AR311" s="18" t="s">
        <v>168</v>
      </c>
      <c r="AT311" s="18" t="s">
        <v>163</v>
      </c>
      <c r="AU311" s="18" t="s">
        <v>81</v>
      </c>
      <c r="AY311" s="18" t="s">
        <v>162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18" t="s">
        <v>81</v>
      </c>
      <c r="BK311" s="219">
        <f>ROUND(I311*H311,2)</f>
        <v>0</v>
      </c>
      <c r="BL311" s="18" t="s">
        <v>168</v>
      </c>
      <c r="BM311" s="18" t="s">
        <v>331</v>
      </c>
    </row>
    <row r="312" spans="2:51" s="11" customFormat="1" ht="12">
      <c r="B312" s="223"/>
      <c r="C312" s="224"/>
      <c r="D312" s="220" t="s">
        <v>171</v>
      </c>
      <c r="E312" s="225" t="s">
        <v>21</v>
      </c>
      <c r="F312" s="226" t="s">
        <v>2885</v>
      </c>
      <c r="G312" s="224"/>
      <c r="H312" s="225" t="s">
        <v>21</v>
      </c>
      <c r="I312" s="227"/>
      <c r="J312" s="224"/>
      <c r="K312" s="224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171</v>
      </c>
      <c r="AU312" s="232" t="s">
        <v>81</v>
      </c>
      <c r="AV312" s="11" t="s">
        <v>81</v>
      </c>
      <c r="AW312" s="11" t="s">
        <v>35</v>
      </c>
      <c r="AX312" s="11" t="s">
        <v>73</v>
      </c>
      <c r="AY312" s="232" t="s">
        <v>162</v>
      </c>
    </row>
    <row r="313" spans="2:51" s="12" customFormat="1" ht="12">
      <c r="B313" s="233"/>
      <c r="C313" s="234"/>
      <c r="D313" s="220" t="s">
        <v>171</v>
      </c>
      <c r="E313" s="235" t="s">
        <v>21</v>
      </c>
      <c r="F313" s="236" t="s">
        <v>3028</v>
      </c>
      <c r="G313" s="234"/>
      <c r="H313" s="237">
        <v>0.105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171</v>
      </c>
      <c r="AU313" s="243" t="s">
        <v>81</v>
      </c>
      <c r="AV313" s="12" t="s">
        <v>84</v>
      </c>
      <c r="AW313" s="12" t="s">
        <v>35</v>
      </c>
      <c r="AX313" s="12" t="s">
        <v>81</v>
      </c>
      <c r="AY313" s="243" t="s">
        <v>162</v>
      </c>
    </row>
    <row r="314" spans="2:65" s="1" customFormat="1" ht="16.5" customHeight="1">
      <c r="B314" s="39"/>
      <c r="C314" s="208" t="s">
        <v>246</v>
      </c>
      <c r="D314" s="208" t="s">
        <v>163</v>
      </c>
      <c r="E314" s="209" t="s">
        <v>2564</v>
      </c>
      <c r="F314" s="210" t="s">
        <v>2565</v>
      </c>
      <c r="G314" s="211" t="s">
        <v>310</v>
      </c>
      <c r="H314" s="212">
        <v>231.321</v>
      </c>
      <c r="I314" s="213"/>
      <c r="J314" s="214">
        <f>ROUND(I314*H314,2)</f>
        <v>0</v>
      </c>
      <c r="K314" s="210" t="s">
        <v>167</v>
      </c>
      <c r="L314" s="44"/>
      <c r="M314" s="215" t="s">
        <v>21</v>
      </c>
      <c r="N314" s="216" t="s">
        <v>44</v>
      </c>
      <c r="O314" s="80"/>
      <c r="P314" s="217">
        <f>O314*H314</f>
        <v>0</v>
      </c>
      <c r="Q314" s="217">
        <v>0</v>
      </c>
      <c r="R314" s="217">
        <f>Q314*H314</f>
        <v>0</v>
      </c>
      <c r="S314" s="217">
        <v>0</v>
      </c>
      <c r="T314" s="218">
        <f>S314*H314</f>
        <v>0</v>
      </c>
      <c r="AR314" s="18" t="s">
        <v>168</v>
      </c>
      <c r="AT314" s="18" t="s">
        <v>163</v>
      </c>
      <c r="AU314" s="18" t="s">
        <v>81</v>
      </c>
      <c r="AY314" s="18" t="s">
        <v>162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18" t="s">
        <v>81</v>
      </c>
      <c r="BK314" s="219">
        <f>ROUND(I314*H314,2)</f>
        <v>0</v>
      </c>
      <c r="BL314" s="18" t="s">
        <v>168</v>
      </c>
      <c r="BM314" s="18" t="s">
        <v>337</v>
      </c>
    </row>
    <row r="315" spans="2:51" s="11" customFormat="1" ht="12">
      <c r="B315" s="223"/>
      <c r="C315" s="224"/>
      <c r="D315" s="220" t="s">
        <v>171</v>
      </c>
      <c r="E315" s="225" t="s">
        <v>21</v>
      </c>
      <c r="F315" s="226" t="s">
        <v>2885</v>
      </c>
      <c r="G315" s="224"/>
      <c r="H315" s="225" t="s">
        <v>21</v>
      </c>
      <c r="I315" s="227"/>
      <c r="J315" s="224"/>
      <c r="K315" s="224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171</v>
      </c>
      <c r="AU315" s="232" t="s">
        <v>81</v>
      </c>
      <c r="AV315" s="11" t="s">
        <v>81</v>
      </c>
      <c r="AW315" s="11" t="s">
        <v>35</v>
      </c>
      <c r="AX315" s="11" t="s">
        <v>73</v>
      </c>
      <c r="AY315" s="232" t="s">
        <v>162</v>
      </c>
    </row>
    <row r="316" spans="2:51" s="12" customFormat="1" ht="12">
      <c r="B316" s="233"/>
      <c r="C316" s="234"/>
      <c r="D316" s="220" t="s">
        <v>171</v>
      </c>
      <c r="E316" s="235" t="s">
        <v>21</v>
      </c>
      <c r="F316" s="236" t="s">
        <v>3029</v>
      </c>
      <c r="G316" s="234"/>
      <c r="H316" s="237">
        <v>231.321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171</v>
      </c>
      <c r="AU316" s="243" t="s">
        <v>81</v>
      </c>
      <c r="AV316" s="12" t="s">
        <v>84</v>
      </c>
      <c r="AW316" s="12" t="s">
        <v>35</v>
      </c>
      <c r="AX316" s="12" t="s">
        <v>81</v>
      </c>
      <c r="AY316" s="243" t="s">
        <v>162</v>
      </c>
    </row>
    <row r="317" spans="2:65" s="1" customFormat="1" ht="16.5" customHeight="1">
      <c r="B317" s="39"/>
      <c r="C317" s="208" t="s">
        <v>342</v>
      </c>
      <c r="D317" s="208" t="s">
        <v>163</v>
      </c>
      <c r="E317" s="209" t="s">
        <v>2567</v>
      </c>
      <c r="F317" s="210" t="s">
        <v>3030</v>
      </c>
      <c r="G317" s="211" t="s">
        <v>310</v>
      </c>
      <c r="H317" s="212">
        <v>78.723</v>
      </c>
      <c r="I317" s="213"/>
      <c r="J317" s="214">
        <f>ROUND(I317*H317,2)</f>
        <v>0</v>
      </c>
      <c r="K317" s="210" t="s">
        <v>167</v>
      </c>
      <c r="L317" s="44"/>
      <c r="M317" s="215" t="s">
        <v>21</v>
      </c>
      <c r="N317" s="216" t="s">
        <v>44</v>
      </c>
      <c r="O317" s="80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AR317" s="18" t="s">
        <v>168</v>
      </c>
      <c r="AT317" s="18" t="s">
        <v>163</v>
      </c>
      <c r="AU317" s="18" t="s">
        <v>81</v>
      </c>
      <c r="AY317" s="18" t="s">
        <v>162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18" t="s">
        <v>81</v>
      </c>
      <c r="BK317" s="219">
        <f>ROUND(I317*H317,2)</f>
        <v>0</v>
      </c>
      <c r="BL317" s="18" t="s">
        <v>168</v>
      </c>
      <c r="BM317" s="18" t="s">
        <v>345</v>
      </c>
    </row>
    <row r="318" spans="2:51" s="11" customFormat="1" ht="12">
      <c r="B318" s="223"/>
      <c r="C318" s="224"/>
      <c r="D318" s="220" t="s">
        <v>171</v>
      </c>
      <c r="E318" s="225" t="s">
        <v>21</v>
      </c>
      <c r="F318" s="226" t="s">
        <v>2885</v>
      </c>
      <c r="G318" s="224"/>
      <c r="H318" s="225" t="s">
        <v>21</v>
      </c>
      <c r="I318" s="227"/>
      <c r="J318" s="224"/>
      <c r="K318" s="224"/>
      <c r="L318" s="228"/>
      <c r="M318" s="229"/>
      <c r="N318" s="230"/>
      <c r="O318" s="230"/>
      <c r="P318" s="230"/>
      <c r="Q318" s="230"/>
      <c r="R318" s="230"/>
      <c r="S318" s="230"/>
      <c r="T318" s="231"/>
      <c r="AT318" s="232" t="s">
        <v>171</v>
      </c>
      <c r="AU318" s="232" t="s">
        <v>81</v>
      </c>
      <c r="AV318" s="11" t="s">
        <v>81</v>
      </c>
      <c r="AW318" s="11" t="s">
        <v>35</v>
      </c>
      <c r="AX318" s="11" t="s">
        <v>73</v>
      </c>
      <c r="AY318" s="232" t="s">
        <v>162</v>
      </c>
    </row>
    <row r="319" spans="2:51" s="12" customFormat="1" ht="12">
      <c r="B319" s="233"/>
      <c r="C319" s="234"/>
      <c r="D319" s="220" t="s">
        <v>171</v>
      </c>
      <c r="E319" s="235" t="s">
        <v>21</v>
      </c>
      <c r="F319" s="236" t="s">
        <v>3031</v>
      </c>
      <c r="G319" s="234"/>
      <c r="H319" s="237">
        <v>78.723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171</v>
      </c>
      <c r="AU319" s="243" t="s">
        <v>81</v>
      </c>
      <c r="AV319" s="12" t="s">
        <v>84</v>
      </c>
      <c r="AW319" s="12" t="s">
        <v>35</v>
      </c>
      <c r="AX319" s="12" t="s">
        <v>81</v>
      </c>
      <c r="AY319" s="243" t="s">
        <v>162</v>
      </c>
    </row>
    <row r="320" spans="2:63" s="10" customFormat="1" ht="25.9" customHeight="1">
      <c r="B320" s="194"/>
      <c r="C320" s="195"/>
      <c r="D320" s="196" t="s">
        <v>72</v>
      </c>
      <c r="E320" s="197" t="s">
        <v>221</v>
      </c>
      <c r="F320" s="197" t="s">
        <v>3032</v>
      </c>
      <c r="G320" s="195"/>
      <c r="H320" s="195"/>
      <c r="I320" s="198"/>
      <c r="J320" s="199">
        <f>BK320</f>
        <v>0</v>
      </c>
      <c r="K320" s="195"/>
      <c r="L320" s="200"/>
      <c r="M320" s="201"/>
      <c r="N320" s="202"/>
      <c r="O320" s="202"/>
      <c r="P320" s="203">
        <f>SUM(P321:P326)</f>
        <v>0</v>
      </c>
      <c r="Q320" s="202"/>
      <c r="R320" s="203">
        <f>SUM(R321:R326)</f>
        <v>0</v>
      </c>
      <c r="S320" s="202"/>
      <c r="T320" s="204">
        <f>SUM(T321:T326)</f>
        <v>0</v>
      </c>
      <c r="AR320" s="205" t="s">
        <v>81</v>
      </c>
      <c r="AT320" s="206" t="s">
        <v>72</v>
      </c>
      <c r="AU320" s="206" t="s">
        <v>73</v>
      </c>
      <c r="AY320" s="205" t="s">
        <v>162</v>
      </c>
      <c r="BK320" s="207">
        <f>SUM(BK321:BK326)</f>
        <v>0</v>
      </c>
    </row>
    <row r="321" spans="2:65" s="1" customFormat="1" ht="22.5" customHeight="1">
      <c r="B321" s="39"/>
      <c r="C321" s="208" t="s">
        <v>253</v>
      </c>
      <c r="D321" s="208" t="s">
        <v>163</v>
      </c>
      <c r="E321" s="209" t="s">
        <v>164</v>
      </c>
      <c r="F321" s="210" t="s">
        <v>165</v>
      </c>
      <c r="G321" s="211" t="s">
        <v>166</v>
      </c>
      <c r="H321" s="212">
        <v>41.8</v>
      </c>
      <c r="I321" s="213"/>
      <c r="J321" s="214">
        <f>ROUND(I321*H321,2)</f>
        <v>0</v>
      </c>
      <c r="K321" s="210" t="s">
        <v>167</v>
      </c>
      <c r="L321" s="44"/>
      <c r="M321" s="215" t="s">
        <v>21</v>
      </c>
      <c r="N321" s="216" t="s">
        <v>44</v>
      </c>
      <c r="O321" s="80"/>
      <c r="P321" s="217">
        <f>O321*H321</f>
        <v>0</v>
      </c>
      <c r="Q321" s="217">
        <v>0</v>
      </c>
      <c r="R321" s="217">
        <f>Q321*H321</f>
        <v>0</v>
      </c>
      <c r="S321" s="217">
        <v>0</v>
      </c>
      <c r="T321" s="218">
        <f>S321*H321</f>
        <v>0</v>
      </c>
      <c r="AR321" s="18" t="s">
        <v>168</v>
      </c>
      <c r="AT321" s="18" t="s">
        <v>163</v>
      </c>
      <c r="AU321" s="18" t="s">
        <v>81</v>
      </c>
      <c r="AY321" s="18" t="s">
        <v>162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8" t="s">
        <v>81</v>
      </c>
      <c r="BK321" s="219">
        <f>ROUND(I321*H321,2)</f>
        <v>0</v>
      </c>
      <c r="BL321" s="18" t="s">
        <v>168</v>
      </c>
      <c r="BM321" s="18" t="s">
        <v>349</v>
      </c>
    </row>
    <row r="322" spans="2:47" s="1" customFormat="1" ht="12">
      <c r="B322" s="39"/>
      <c r="C322" s="40"/>
      <c r="D322" s="220" t="s">
        <v>169</v>
      </c>
      <c r="E322" s="40"/>
      <c r="F322" s="221" t="s">
        <v>3033</v>
      </c>
      <c r="G322" s="40"/>
      <c r="H322" s="40"/>
      <c r="I322" s="143"/>
      <c r="J322" s="40"/>
      <c r="K322" s="40"/>
      <c r="L322" s="44"/>
      <c r="M322" s="222"/>
      <c r="N322" s="80"/>
      <c r="O322" s="80"/>
      <c r="P322" s="80"/>
      <c r="Q322" s="80"/>
      <c r="R322" s="80"/>
      <c r="S322" s="80"/>
      <c r="T322" s="81"/>
      <c r="AT322" s="18" t="s">
        <v>169</v>
      </c>
      <c r="AU322" s="18" t="s">
        <v>81</v>
      </c>
    </row>
    <row r="323" spans="2:51" s="11" customFormat="1" ht="12">
      <c r="B323" s="223"/>
      <c r="C323" s="224"/>
      <c r="D323" s="220" t="s">
        <v>171</v>
      </c>
      <c r="E323" s="225" t="s">
        <v>21</v>
      </c>
      <c r="F323" s="226" t="s">
        <v>2885</v>
      </c>
      <c r="G323" s="224"/>
      <c r="H323" s="225" t="s">
        <v>21</v>
      </c>
      <c r="I323" s="227"/>
      <c r="J323" s="224"/>
      <c r="K323" s="224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171</v>
      </c>
      <c r="AU323" s="232" t="s">
        <v>81</v>
      </c>
      <c r="AV323" s="11" t="s">
        <v>81</v>
      </c>
      <c r="AW323" s="11" t="s">
        <v>35</v>
      </c>
      <c r="AX323" s="11" t="s">
        <v>73</v>
      </c>
      <c r="AY323" s="232" t="s">
        <v>162</v>
      </c>
    </row>
    <row r="324" spans="2:51" s="12" customFormat="1" ht="12">
      <c r="B324" s="233"/>
      <c r="C324" s="234"/>
      <c r="D324" s="220" t="s">
        <v>171</v>
      </c>
      <c r="E324" s="235" t="s">
        <v>21</v>
      </c>
      <c r="F324" s="236" t="s">
        <v>3034</v>
      </c>
      <c r="G324" s="234"/>
      <c r="H324" s="237">
        <v>41.8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171</v>
      </c>
      <c r="AU324" s="243" t="s">
        <v>81</v>
      </c>
      <c r="AV324" s="12" t="s">
        <v>84</v>
      </c>
      <c r="AW324" s="12" t="s">
        <v>35</v>
      </c>
      <c r="AX324" s="12" t="s">
        <v>81</v>
      </c>
      <c r="AY324" s="243" t="s">
        <v>162</v>
      </c>
    </row>
    <row r="325" spans="2:65" s="1" customFormat="1" ht="16.5" customHeight="1">
      <c r="B325" s="39"/>
      <c r="C325" s="208" t="s">
        <v>514</v>
      </c>
      <c r="D325" s="208" t="s">
        <v>163</v>
      </c>
      <c r="E325" s="209" t="s">
        <v>174</v>
      </c>
      <c r="F325" s="210" t="s">
        <v>175</v>
      </c>
      <c r="G325" s="211" t="s">
        <v>166</v>
      </c>
      <c r="H325" s="212">
        <v>41.8</v>
      </c>
      <c r="I325" s="213"/>
      <c r="J325" s="214">
        <f>ROUND(I325*H325,2)</f>
        <v>0</v>
      </c>
      <c r="K325" s="210" t="s">
        <v>167</v>
      </c>
      <c r="L325" s="44"/>
      <c r="M325" s="215" t="s">
        <v>21</v>
      </c>
      <c r="N325" s="216" t="s">
        <v>44</v>
      </c>
      <c r="O325" s="80"/>
      <c r="P325" s="217">
        <f>O325*H325</f>
        <v>0</v>
      </c>
      <c r="Q325" s="217">
        <v>0</v>
      </c>
      <c r="R325" s="217">
        <f>Q325*H325</f>
        <v>0</v>
      </c>
      <c r="S325" s="217">
        <v>0</v>
      </c>
      <c r="T325" s="218">
        <f>S325*H325</f>
        <v>0</v>
      </c>
      <c r="AR325" s="18" t="s">
        <v>168</v>
      </c>
      <c r="AT325" s="18" t="s">
        <v>163</v>
      </c>
      <c r="AU325" s="18" t="s">
        <v>81</v>
      </c>
      <c r="AY325" s="18" t="s">
        <v>162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18" t="s">
        <v>81</v>
      </c>
      <c r="BK325" s="219">
        <f>ROUND(I325*H325,2)</f>
        <v>0</v>
      </c>
      <c r="BL325" s="18" t="s">
        <v>168</v>
      </c>
      <c r="BM325" s="18" t="s">
        <v>517</v>
      </c>
    </row>
    <row r="326" spans="2:51" s="12" customFormat="1" ht="12">
      <c r="B326" s="233"/>
      <c r="C326" s="234"/>
      <c r="D326" s="220" t="s">
        <v>171</v>
      </c>
      <c r="E326" s="235" t="s">
        <v>21</v>
      </c>
      <c r="F326" s="236" t="s">
        <v>3035</v>
      </c>
      <c r="G326" s="234"/>
      <c r="H326" s="237">
        <v>41.8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171</v>
      </c>
      <c r="AU326" s="243" t="s">
        <v>81</v>
      </c>
      <c r="AV326" s="12" t="s">
        <v>84</v>
      </c>
      <c r="AW326" s="12" t="s">
        <v>35</v>
      </c>
      <c r="AX326" s="12" t="s">
        <v>81</v>
      </c>
      <c r="AY326" s="243" t="s">
        <v>162</v>
      </c>
    </row>
    <row r="327" spans="2:63" s="10" customFormat="1" ht="25.9" customHeight="1">
      <c r="B327" s="194"/>
      <c r="C327" s="195"/>
      <c r="D327" s="196" t="s">
        <v>72</v>
      </c>
      <c r="E327" s="197" t="s">
        <v>168</v>
      </c>
      <c r="F327" s="197" t="s">
        <v>518</v>
      </c>
      <c r="G327" s="195"/>
      <c r="H327" s="195"/>
      <c r="I327" s="198"/>
      <c r="J327" s="199">
        <f>BK327</f>
        <v>0</v>
      </c>
      <c r="K327" s="195"/>
      <c r="L327" s="200"/>
      <c r="M327" s="201"/>
      <c r="N327" s="202"/>
      <c r="O327" s="202"/>
      <c r="P327" s="203">
        <f>SUM(P328:P355)</f>
        <v>0</v>
      </c>
      <c r="Q327" s="202"/>
      <c r="R327" s="203">
        <f>SUM(R328:R355)</f>
        <v>0</v>
      </c>
      <c r="S327" s="202"/>
      <c r="T327" s="204">
        <f>SUM(T328:T355)</f>
        <v>0</v>
      </c>
      <c r="AR327" s="205" t="s">
        <v>81</v>
      </c>
      <c r="AT327" s="206" t="s">
        <v>72</v>
      </c>
      <c r="AU327" s="206" t="s">
        <v>73</v>
      </c>
      <c r="AY327" s="205" t="s">
        <v>162</v>
      </c>
      <c r="BK327" s="207">
        <f>SUM(BK328:BK355)</f>
        <v>0</v>
      </c>
    </row>
    <row r="328" spans="2:65" s="1" customFormat="1" ht="16.5" customHeight="1">
      <c r="B328" s="39"/>
      <c r="C328" s="208" t="s">
        <v>259</v>
      </c>
      <c r="D328" s="208" t="s">
        <v>163</v>
      </c>
      <c r="E328" s="209" t="s">
        <v>2570</v>
      </c>
      <c r="F328" s="210" t="s">
        <v>2571</v>
      </c>
      <c r="G328" s="211" t="s">
        <v>217</v>
      </c>
      <c r="H328" s="212">
        <v>20.866</v>
      </c>
      <c r="I328" s="213"/>
      <c r="J328" s="214">
        <f>ROUND(I328*H328,2)</f>
        <v>0</v>
      </c>
      <c r="K328" s="210" t="s">
        <v>167</v>
      </c>
      <c r="L328" s="44"/>
      <c r="M328" s="215" t="s">
        <v>21</v>
      </c>
      <c r="N328" s="216" t="s">
        <v>44</v>
      </c>
      <c r="O328" s="80"/>
      <c r="P328" s="217">
        <f>O328*H328</f>
        <v>0</v>
      </c>
      <c r="Q328" s="217">
        <v>0</v>
      </c>
      <c r="R328" s="217">
        <f>Q328*H328</f>
        <v>0</v>
      </c>
      <c r="S328" s="217">
        <v>0</v>
      </c>
      <c r="T328" s="218">
        <f>S328*H328</f>
        <v>0</v>
      </c>
      <c r="AR328" s="18" t="s">
        <v>168</v>
      </c>
      <c r="AT328" s="18" t="s">
        <v>163</v>
      </c>
      <c r="AU328" s="18" t="s">
        <v>81</v>
      </c>
      <c r="AY328" s="18" t="s">
        <v>162</v>
      </c>
      <c r="BE328" s="219">
        <f>IF(N328="základní",J328,0)</f>
        <v>0</v>
      </c>
      <c r="BF328" s="219">
        <f>IF(N328="snížená",J328,0)</f>
        <v>0</v>
      </c>
      <c r="BG328" s="219">
        <f>IF(N328="zákl. přenesená",J328,0)</f>
        <v>0</v>
      </c>
      <c r="BH328" s="219">
        <f>IF(N328="sníž. přenesená",J328,0)</f>
        <v>0</v>
      </c>
      <c r="BI328" s="219">
        <f>IF(N328="nulová",J328,0)</f>
        <v>0</v>
      </c>
      <c r="BJ328" s="18" t="s">
        <v>81</v>
      </c>
      <c r="BK328" s="219">
        <f>ROUND(I328*H328,2)</f>
        <v>0</v>
      </c>
      <c r="BL328" s="18" t="s">
        <v>168</v>
      </c>
      <c r="BM328" s="18" t="s">
        <v>521</v>
      </c>
    </row>
    <row r="329" spans="2:47" s="1" customFormat="1" ht="12">
      <c r="B329" s="39"/>
      <c r="C329" s="40"/>
      <c r="D329" s="220" t="s">
        <v>169</v>
      </c>
      <c r="E329" s="40"/>
      <c r="F329" s="221" t="s">
        <v>2572</v>
      </c>
      <c r="G329" s="40"/>
      <c r="H329" s="40"/>
      <c r="I329" s="143"/>
      <c r="J329" s="40"/>
      <c r="K329" s="40"/>
      <c r="L329" s="44"/>
      <c r="M329" s="222"/>
      <c r="N329" s="80"/>
      <c r="O329" s="80"/>
      <c r="P329" s="80"/>
      <c r="Q329" s="80"/>
      <c r="R329" s="80"/>
      <c r="S329" s="80"/>
      <c r="T329" s="81"/>
      <c r="AT329" s="18" t="s">
        <v>169</v>
      </c>
      <c r="AU329" s="18" t="s">
        <v>81</v>
      </c>
    </row>
    <row r="330" spans="2:51" s="11" customFormat="1" ht="12">
      <c r="B330" s="223"/>
      <c r="C330" s="224"/>
      <c r="D330" s="220" t="s">
        <v>171</v>
      </c>
      <c r="E330" s="225" t="s">
        <v>21</v>
      </c>
      <c r="F330" s="226" t="s">
        <v>2885</v>
      </c>
      <c r="G330" s="224"/>
      <c r="H330" s="225" t="s">
        <v>21</v>
      </c>
      <c r="I330" s="227"/>
      <c r="J330" s="224"/>
      <c r="K330" s="224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171</v>
      </c>
      <c r="AU330" s="232" t="s">
        <v>81</v>
      </c>
      <c r="AV330" s="11" t="s">
        <v>81</v>
      </c>
      <c r="AW330" s="11" t="s">
        <v>35</v>
      </c>
      <c r="AX330" s="11" t="s">
        <v>73</v>
      </c>
      <c r="AY330" s="232" t="s">
        <v>162</v>
      </c>
    </row>
    <row r="331" spans="2:51" s="12" customFormat="1" ht="12">
      <c r="B331" s="233"/>
      <c r="C331" s="234"/>
      <c r="D331" s="220" t="s">
        <v>171</v>
      </c>
      <c r="E331" s="235" t="s">
        <v>21</v>
      </c>
      <c r="F331" s="236" t="s">
        <v>3036</v>
      </c>
      <c r="G331" s="234"/>
      <c r="H331" s="237">
        <v>8.415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171</v>
      </c>
      <c r="AU331" s="243" t="s">
        <v>81</v>
      </c>
      <c r="AV331" s="12" t="s">
        <v>84</v>
      </c>
      <c r="AW331" s="12" t="s">
        <v>35</v>
      </c>
      <c r="AX331" s="12" t="s">
        <v>73</v>
      </c>
      <c r="AY331" s="243" t="s">
        <v>162</v>
      </c>
    </row>
    <row r="332" spans="2:51" s="11" customFormat="1" ht="12">
      <c r="B332" s="223"/>
      <c r="C332" s="224"/>
      <c r="D332" s="220" t="s">
        <v>171</v>
      </c>
      <c r="E332" s="225" t="s">
        <v>21</v>
      </c>
      <c r="F332" s="226" t="s">
        <v>3037</v>
      </c>
      <c r="G332" s="224"/>
      <c r="H332" s="225" t="s">
        <v>21</v>
      </c>
      <c r="I332" s="227"/>
      <c r="J332" s="224"/>
      <c r="K332" s="224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171</v>
      </c>
      <c r="AU332" s="232" t="s">
        <v>81</v>
      </c>
      <c r="AV332" s="11" t="s">
        <v>81</v>
      </c>
      <c r="AW332" s="11" t="s">
        <v>35</v>
      </c>
      <c r="AX332" s="11" t="s">
        <v>73</v>
      </c>
      <c r="AY332" s="232" t="s">
        <v>162</v>
      </c>
    </row>
    <row r="333" spans="2:51" s="12" customFormat="1" ht="12">
      <c r="B333" s="233"/>
      <c r="C333" s="234"/>
      <c r="D333" s="220" t="s">
        <v>171</v>
      </c>
      <c r="E333" s="235" t="s">
        <v>21</v>
      </c>
      <c r="F333" s="236" t="s">
        <v>3038</v>
      </c>
      <c r="G333" s="234"/>
      <c r="H333" s="237">
        <v>6.278</v>
      </c>
      <c r="I333" s="238"/>
      <c r="J333" s="234"/>
      <c r="K333" s="234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171</v>
      </c>
      <c r="AU333" s="243" t="s">
        <v>81</v>
      </c>
      <c r="AV333" s="12" t="s">
        <v>84</v>
      </c>
      <c r="AW333" s="12" t="s">
        <v>35</v>
      </c>
      <c r="AX333" s="12" t="s">
        <v>73</v>
      </c>
      <c r="AY333" s="243" t="s">
        <v>162</v>
      </c>
    </row>
    <row r="334" spans="2:51" s="12" customFormat="1" ht="12">
      <c r="B334" s="233"/>
      <c r="C334" s="234"/>
      <c r="D334" s="220" t="s">
        <v>171</v>
      </c>
      <c r="E334" s="235" t="s">
        <v>21</v>
      </c>
      <c r="F334" s="236" t="s">
        <v>3039</v>
      </c>
      <c r="G334" s="234"/>
      <c r="H334" s="237">
        <v>2.723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171</v>
      </c>
      <c r="AU334" s="243" t="s">
        <v>81</v>
      </c>
      <c r="AV334" s="12" t="s">
        <v>84</v>
      </c>
      <c r="AW334" s="12" t="s">
        <v>35</v>
      </c>
      <c r="AX334" s="12" t="s">
        <v>73</v>
      </c>
      <c r="AY334" s="243" t="s">
        <v>162</v>
      </c>
    </row>
    <row r="335" spans="2:51" s="11" customFormat="1" ht="12">
      <c r="B335" s="223"/>
      <c r="C335" s="224"/>
      <c r="D335" s="220" t="s">
        <v>171</v>
      </c>
      <c r="E335" s="225" t="s">
        <v>21</v>
      </c>
      <c r="F335" s="226" t="s">
        <v>3040</v>
      </c>
      <c r="G335" s="224"/>
      <c r="H335" s="225" t="s">
        <v>21</v>
      </c>
      <c r="I335" s="227"/>
      <c r="J335" s="224"/>
      <c r="K335" s="224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171</v>
      </c>
      <c r="AU335" s="232" t="s">
        <v>81</v>
      </c>
      <c r="AV335" s="11" t="s">
        <v>81</v>
      </c>
      <c r="AW335" s="11" t="s">
        <v>35</v>
      </c>
      <c r="AX335" s="11" t="s">
        <v>73</v>
      </c>
      <c r="AY335" s="232" t="s">
        <v>162</v>
      </c>
    </row>
    <row r="336" spans="2:51" s="12" customFormat="1" ht="12">
      <c r="B336" s="233"/>
      <c r="C336" s="234"/>
      <c r="D336" s="220" t="s">
        <v>171</v>
      </c>
      <c r="E336" s="235" t="s">
        <v>21</v>
      </c>
      <c r="F336" s="236" t="s">
        <v>3041</v>
      </c>
      <c r="G336" s="234"/>
      <c r="H336" s="237">
        <v>3.45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171</v>
      </c>
      <c r="AU336" s="243" t="s">
        <v>81</v>
      </c>
      <c r="AV336" s="12" t="s">
        <v>84</v>
      </c>
      <c r="AW336" s="12" t="s">
        <v>35</v>
      </c>
      <c r="AX336" s="12" t="s">
        <v>73</v>
      </c>
      <c r="AY336" s="243" t="s">
        <v>162</v>
      </c>
    </row>
    <row r="337" spans="2:51" s="13" customFormat="1" ht="12">
      <c r="B337" s="244"/>
      <c r="C337" s="245"/>
      <c r="D337" s="220" t="s">
        <v>171</v>
      </c>
      <c r="E337" s="246" t="s">
        <v>21</v>
      </c>
      <c r="F337" s="247" t="s">
        <v>208</v>
      </c>
      <c r="G337" s="245"/>
      <c r="H337" s="248">
        <v>20.866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AT337" s="254" t="s">
        <v>171</v>
      </c>
      <c r="AU337" s="254" t="s">
        <v>81</v>
      </c>
      <c r="AV337" s="13" t="s">
        <v>168</v>
      </c>
      <c r="AW337" s="13" t="s">
        <v>35</v>
      </c>
      <c r="AX337" s="13" t="s">
        <v>81</v>
      </c>
      <c r="AY337" s="254" t="s">
        <v>162</v>
      </c>
    </row>
    <row r="338" spans="2:65" s="1" customFormat="1" ht="16.5" customHeight="1">
      <c r="B338" s="39"/>
      <c r="C338" s="208" t="s">
        <v>524</v>
      </c>
      <c r="D338" s="208" t="s">
        <v>163</v>
      </c>
      <c r="E338" s="209" t="s">
        <v>3042</v>
      </c>
      <c r="F338" s="210" t="s">
        <v>3043</v>
      </c>
      <c r="G338" s="211" t="s">
        <v>241</v>
      </c>
      <c r="H338" s="212">
        <v>1</v>
      </c>
      <c r="I338" s="213"/>
      <c r="J338" s="214">
        <f>ROUND(I338*H338,2)</f>
        <v>0</v>
      </c>
      <c r="K338" s="210" t="s">
        <v>167</v>
      </c>
      <c r="L338" s="44"/>
      <c r="M338" s="215" t="s">
        <v>21</v>
      </c>
      <c r="N338" s="216" t="s">
        <v>44</v>
      </c>
      <c r="O338" s="80"/>
      <c r="P338" s="217">
        <f>O338*H338</f>
        <v>0</v>
      </c>
      <c r="Q338" s="217">
        <v>0</v>
      </c>
      <c r="R338" s="217">
        <f>Q338*H338</f>
        <v>0</v>
      </c>
      <c r="S338" s="217">
        <v>0</v>
      </c>
      <c r="T338" s="218">
        <f>S338*H338</f>
        <v>0</v>
      </c>
      <c r="AR338" s="18" t="s">
        <v>168</v>
      </c>
      <c r="AT338" s="18" t="s">
        <v>163</v>
      </c>
      <c r="AU338" s="18" t="s">
        <v>81</v>
      </c>
      <c r="AY338" s="18" t="s">
        <v>162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8" t="s">
        <v>81</v>
      </c>
      <c r="BK338" s="219">
        <f>ROUND(I338*H338,2)</f>
        <v>0</v>
      </c>
      <c r="BL338" s="18" t="s">
        <v>168</v>
      </c>
      <c r="BM338" s="18" t="s">
        <v>527</v>
      </c>
    </row>
    <row r="339" spans="2:51" s="11" customFormat="1" ht="12">
      <c r="B339" s="223"/>
      <c r="C339" s="224"/>
      <c r="D339" s="220" t="s">
        <v>171</v>
      </c>
      <c r="E339" s="225" t="s">
        <v>21</v>
      </c>
      <c r="F339" s="226" t="s">
        <v>2885</v>
      </c>
      <c r="G339" s="224"/>
      <c r="H339" s="225" t="s">
        <v>21</v>
      </c>
      <c r="I339" s="227"/>
      <c r="J339" s="224"/>
      <c r="K339" s="224"/>
      <c r="L339" s="228"/>
      <c r="M339" s="229"/>
      <c r="N339" s="230"/>
      <c r="O339" s="230"/>
      <c r="P339" s="230"/>
      <c r="Q339" s="230"/>
      <c r="R339" s="230"/>
      <c r="S339" s="230"/>
      <c r="T339" s="231"/>
      <c r="AT339" s="232" t="s">
        <v>171</v>
      </c>
      <c r="AU339" s="232" t="s">
        <v>81</v>
      </c>
      <c r="AV339" s="11" t="s">
        <v>81</v>
      </c>
      <c r="AW339" s="11" t="s">
        <v>35</v>
      </c>
      <c r="AX339" s="11" t="s">
        <v>73</v>
      </c>
      <c r="AY339" s="232" t="s">
        <v>162</v>
      </c>
    </row>
    <row r="340" spans="2:51" s="12" customFormat="1" ht="12">
      <c r="B340" s="233"/>
      <c r="C340" s="234"/>
      <c r="D340" s="220" t="s">
        <v>171</v>
      </c>
      <c r="E340" s="235" t="s">
        <v>21</v>
      </c>
      <c r="F340" s="236" t="s">
        <v>3044</v>
      </c>
      <c r="G340" s="234"/>
      <c r="H340" s="237">
        <v>1</v>
      </c>
      <c r="I340" s="238"/>
      <c r="J340" s="234"/>
      <c r="K340" s="234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171</v>
      </c>
      <c r="AU340" s="243" t="s">
        <v>81</v>
      </c>
      <c r="AV340" s="12" t="s">
        <v>84</v>
      </c>
      <c r="AW340" s="12" t="s">
        <v>35</v>
      </c>
      <c r="AX340" s="12" t="s">
        <v>81</v>
      </c>
      <c r="AY340" s="243" t="s">
        <v>162</v>
      </c>
    </row>
    <row r="341" spans="2:65" s="1" customFormat="1" ht="16.5" customHeight="1">
      <c r="B341" s="39"/>
      <c r="C341" s="208" t="s">
        <v>263</v>
      </c>
      <c r="D341" s="208" t="s">
        <v>163</v>
      </c>
      <c r="E341" s="209" t="s">
        <v>3045</v>
      </c>
      <c r="F341" s="210" t="s">
        <v>3046</v>
      </c>
      <c r="G341" s="211" t="s">
        <v>217</v>
      </c>
      <c r="H341" s="212">
        <v>0.085</v>
      </c>
      <c r="I341" s="213"/>
      <c r="J341" s="214">
        <f>ROUND(I341*H341,2)</f>
        <v>0</v>
      </c>
      <c r="K341" s="210" t="s">
        <v>167</v>
      </c>
      <c r="L341" s="44"/>
      <c r="M341" s="215" t="s">
        <v>21</v>
      </c>
      <c r="N341" s="216" t="s">
        <v>44</v>
      </c>
      <c r="O341" s="80"/>
      <c r="P341" s="217">
        <f>O341*H341</f>
        <v>0</v>
      </c>
      <c r="Q341" s="217">
        <v>0</v>
      </c>
      <c r="R341" s="217">
        <f>Q341*H341</f>
        <v>0</v>
      </c>
      <c r="S341" s="217">
        <v>0</v>
      </c>
      <c r="T341" s="218">
        <f>S341*H341</f>
        <v>0</v>
      </c>
      <c r="AR341" s="18" t="s">
        <v>168</v>
      </c>
      <c r="AT341" s="18" t="s">
        <v>163</v>
      </c>
      <c r="AU341" s="18" t="s">
        <v>81</v>
      </c>
      <c r="AY341" s="18" t="s">
        <v>162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18" t="s">
        <v>81</v>
      </c>
      <c r="BK341" s="219">
        <f>ROUND(I341*H341,2)</f>
        <v>0</v>
      </c>
      <c r="BL341" s="18" t="s">
        <v>168</v>
      </c>
      <c r="BM341" s="18" t="s">
        <v>537</v>
      </c>
    </row>
    <row r="342" spans="2:65" s="1" customFormat="1" ht="22.5" customHeight="1">
      <c r="B342" s="39"/>
      <c r="C342" s="208" t="s">
        <v>542</v>
      </c>
      <c r="D342" s="208" t="s">
        <v>163</v>
      </c>
      <c r="E342" s="209" t="s">
        <v>3047</v>
      </c>
      <c r="F342" s="210" t="s">
        <v>3048</v>
      </c>
      <c r="G342" s="211" t="s">
        <v>217</v>
      </c>
      <c r="H342" s="212">
        <v>0.066</v>
      </c>
      <c r="I342" s="213"/>
      <c r="J342" s="214">
        <f>ROUND(I342*H342,2)</f>
        <v>0</v>
      </c>
      <c r="K342" s="210" t="s">
        <v>167</v>
      </c>
      <c r="L342" s="44"/>
      <c r="M342" s="215" t="s">
        <v>21</v>
      </c>
      <c r="N342" s="216" t="s">
        <v>44</v>
      </c>
      <c r="O342" s="80"/>
      <c r="P342" s="217">
        <f>O342*H342</f>
        <v>0</v>
      </c>
      <c r="Q342" s="217">
        <v>0</v>
      </c>
      <c r="R342" s="217">
        <f>Q342*H342</f>
        <v>0</v>
      </c>
      <c r="S342" s="217">
        <v>0</v>
      </c>
      <c r="T342" s="218">
        <f>S342*H342</f>
        <v>0</v>
      </c>
      <c r="AR342" s="18" t="s">
        <v>168</v>
      </c>
      <c r="AT342" s="18" t="s">
        <v>163</v>
      </c>
      <c r="AU342" s="18" t="s">
        <v>81</v>
      </c>
      <c r="AY342" s="18" t="s">
        <v>162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18" t="s">
        <v>81</v>
      </c>
      <c r="BK342" s="219">
        <f>ROUND(I342*H342,2)</f>
        <v>0</v>
      </c>
      <c r="BL342" s="18" t="s">
        <v>168</v>
      </c>
      <c r="BM342" s="18" t="s">
        <v>545</v>
      </c>
    </row>
    <row r="343" spans="2:47" s="1" customFormat="1" ht="12">
      <c r="B343" s="39"/>
      <c r="C343" s="40"/>
      <c r="D343" s="220" t="s">
        <v>169</v>
      </c>
      <c r="E343" s="40"/>
      <c r="F343" s="221" t="s">
        <v>3049</v>
      </c>
      <c r="G343" s="40"/>
      <c r="H343" s="40"/>
      <c r="I343" s="143"/>
      <c r="J343" s="40"/>
      <c r="K343" s="40"/>
      <c r="L343" s="44"/>
      <c r="M343" s="222"/>
      <c r="N343" s="80"/>
      <c r="O343" s="80"/>
      <c r="P343" s="80"/>
      <c r="Q343" s="80"/>
      <c r="R343" s="80"/>
      <c r="S343" s="80"/>
      <c r="T343" s="81"/>
      <c r="AT343" s="18" t="s">
        <v>169</v>
      </c>
      <c r="AU343" s="18" t="s">
        <v>81</v>
      </c>
    </row>
    <row r="344" spans="2:51" s="11" customFormat="1" ht="12">
      <c r="B344" s="223"/>
      <c r="C344" s="224"/>
      <c r="D344" s="220" t="s">
        <v>171</v>
      </c>
      <c r="E344" s="225" t="s">
        <v>21</v>
      </c>
      <c r="F344" s="226" t="s">
        <v>2885</v>
      </c>
      <c r="G344" s="224"/>
      <c r="H344" s="225" t="s">
        <v>21</v>
      </c>
      <c r="I344" s="227"/>
      <c r="J344" s="224"/>
      <c r="K344" s="224"/>
      <c r="L344" s="228"/>
      <c r="M344" s="229"/>
      <c r="N344" s="230"/>
      <c r="O344" s="230"/>
      <c r="P344" s="230"/>
      <c r="Q344" s="230"/>
      <c r="R344" s="230"/>
      <c r="S344" s="230"/>
      <c r="T344" s="231"/>
      <c r="AT344" s="232" t="s">
        <v>171</v>
      </c>
      <c r="AU344" s="232" t="s">
        <v>81</v>
      </c>
      <c r="AV344" s="11" t="s">
        <v>81</v>
      </c>
      <c r="AW344" s="11" t="s">
        <v>35</v>
      </c>
      <c r="AX344" s="11" t="s">
        <v>73</v>
      </c>
      <c r="AY344" s="232" t="s">
        <v>162</v>
      </c>
    </row>
    <row r="345" spans="2:51" s="12" customFormat="1" ht="12">
      <c r="B345" s="233"/>
      <c r="C345" s="234"/>
      <c r="D345" s="220" t="s">
        <v>171</v>
      </c>
      <c r="E345" s="235" t="s">
        <v>21</v>
      </c>
      <c r="F345" s="236" t="s">
        <v>3050</v>
      </c>
      <c r="G345" s="234"/>
      <c r="H345" s="237">
        <v>0.066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171</v>
      </c>
      <c r="AU345" s="243" t="s">
        <v>81</v>
      </c>
      <c r="AV345" s="12" t="s">
        <v>84</v>
      </c>
      <c r="AW345" s="12" t="s">
        <v>35</v>
      </c>
      <c r="AX345" s="12" t="s">
        <v>81</v>
      </c>
      <c r="AY345" s="243" t="s">
        <v>162</v>
      </c>
    </row>
    <row r="346" spans="2:65" s="1" customFormat="1" ht="16.5" customHeight="1">
      <c r="B346" s="39"/>
      <c r="C346" s="208" t="s">
        <v>270</v>
      </c>
      <c r="D346" s="208" t="s">
        <v>163</v>
      </c>
      <c r="E346" s="209" t="s">
        <v>3051</v>
      </c>
      <c r="F346" s="210" t="s">
        <v>3052</v>
      </c>
      <c r="G346" s="211" t="s">
        <v>166</v>
      </c>
      <c r="H346" s="212">
        <v>0.435</v>
      </c>
      <c r="I346" s="213"/>
      <c r="J346" s="214">
        <f>ROUND(I346*H346,2)</f>
        <v>0</v>
      </c>
      <c r="K346" s="210" t="s">
        <v>167</v>
      </c>
      <c r="L346" s="44"/>
      <c r="M346" s="215" t="s">
        <v>21</v>
      </c>
      <c r="N346" s="216" t="s">
        <v>44</v>
      </c>
      <c r="O346" s="80"/>
      <c r="P346" s="217">
        <f>O346*H346</f>
        <v>0</v>
      </c>
      <c r="Q346" s="217">
        <v>0</v>
      </c>
      <c r="R346" s="217">
        <f>Q346*H346</f>
        <v>0</v>
      </c>
      <c r="S346" s="217">
        <v>0</v>
      </c>
      <c r="T346" s="218">
        <f>S346*H346</f>
        <v>0</v>
      </c>
      <c r="AR346" s="18" t="s">
        <v>168</v>
      </c>
      <c r="AT346" s="18" t="s">
        <v>163</v>
      </c>
      <c r="AU346" s="18" t="s">
        <v>81</v>
      </c>
      <c r="AY346" s="18" t="s">
        <v>162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18" t="s">
        <v>81</v>
      </c>
      <c r="BK346" s="219">
        <f>ROUND(I346*H346,2)</f>
        <v>0</v>
      </c>
      <c r="BL346" s="18" t="s">
        <v>168</v>
      </c>
      <c r="BM346" s="18" t="s">
        <v>551</v>
      </c>
    </row>
    <row r="347" spans="2:47" s="1" customFormat="1" ht="12">
      <c r="B347" s="39"/>
      <c r="C347" s="40"/>
      <c r="D347" s="220" t="s">
        <v>169</v>
      </c>
      <c r="E347" s="40"/>
      <c r="F347" s="221" t="s">
        <v>2572</v>
      </c>
      <c r="G347" s="40"/>
      <c r="H347" s="40"/>
      <c r="I347" s="143"/>
      <c r="J347" s="40"/>
      <c r="K347" s="40"/>
      <c r="L347" s="44"/>
      <c r="M347" s="222"/>
      <c r="N347" s="80"/>
      <c r="O347" s="80"/>
      <c r="P347" s="80"/>
      <c r="Q347" s="80"/>
      <c r="R347" s="80"/>
      <c r="S347" s="80"/>
      <c r="T347" s="81"/>
      <c r="AT347" s="18" t="s">
        <v>169</v>
      </c>
      <c r="AU347" s="18" t="s">
        <v>81</v>
      </c>
    </row>
    <row r="348" spans="2:51" s="11" customFormat="1" ht="12">
      <c r="B348" s="223"/>
      <c r="C348" s="224"/>
      <c r="D348" s="220" t="s">
        <v>171</v>
      </c>
      <c r="E348" s="225" t="s">
        <v>21</v>
      </c>
      <c r="F348" s="226" t="s">
        <v>2885</v>
      </c>
      <c r="G348" s="224"/>
      <c r="H348" s="225" t="s">
        <v>21</v>
      </c>
      <c r="I348" s="227"/>
      <c r="J348" s="224"/>
      <c r="K348" s="224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171</v>
      </c>
      <c r="AU348" s="232" t="s">
        <v>81</v>
      </c>
      <c r="AV348" s="11" t="s">
        <v>81</v>
      </c>
      <c r="AW348" s="11" t="s">
        <v>35</v>
      </c>
      <c r="AX348" s="11" t="s">
        <v>73</v>
      </c>
      <c r="AY348" s="232" t="s">
        <v>162</v>
      </c>
    </row>
    <row r="349" spans="2:51" s="12" customFormat="1" ht="12">
      <c r="B349" s="233"/>
      <c r="C349" s="234"/>
      <c r="D349" s="220" t="s">
        <v>171</v>
      </c>
      <c r="E349" s="235" t="s">
        <v>21</v>
      </c>
      <c r="F349" s="236" t="s">
        <v>3053</v>
      </c>
      <c r="G349" s="234"/>
      <c r="H349" s="237">
        <v>0.435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171</v>
      </c>
      <c r="AU349" s="243" t="s">
        <v>81</v>
      </c>
      <c r="AV349" s="12" t="s">
        <v>84</v>
      </c>
      <c r="AW349" s="12" t="s">
        <v>35</v>
      </c>
      <c r="AX349" s="12" t="s">
        <v>81</v>
      </c>
      <c r="AY349" s="243" t="s">
        <v>162</v>
      </c>
    </row>
    <row r="350" spans="2:65" s="1" customFormat="1" ht="16.5" customHeight="1">
      <c r="B350" s="39"/>
      <c r="C350" s="208" t="s">
        <v>557</v>
      </c>
      <c r="D350" s="208" t="s">
        <v>163</v>
      </c>
      <c r="E350" s="209" t="s">
        <v>3054</v>
      </c>
      <c r="F350" s="210" t="s">
        <v>3055</v>
      </c>
      <c r="G350" s="211" t="s">
        <v>310</v>
      </c>
      <c r="H350" s="212">
        <v>0.002</v>
      </c>
      <c r="I350" s="213"/>
      <c r="J350" s="214">
        <f>ROUND(I350*H350,2)</f>
        <v>0</v>
      </c>
      <c r="K350" s="210" t="s">
        <v>234</v>
      </c>
      <c r="L350" s="44"/>
      <c r="M350" s="215" t="s">
        <v>21</v>
      </c>
      <c r="N350" s="216" t="s">
        <v>44</v>
      </c>
      <c r="O350" s="80"/>
      <c r="P350" s="217">
        <f>O350*H350</f>
        <v>0</v>
      </c>
      <c r="Q350" s="217">
        <v>0</v>
      </c>
      <c r="R350" s="217">
        <f>Q350*H350</f>
        <v>0</v>
      </c>
      <c r="S350" s="217">
        <v>0</v>
      </c>
      <c r="T350" s="218">
        <f>S350*H350</f>
        <v>0</v>
      </c>
      <c r="AR350" s="18" t="s">
        <v>168</v>
      </c>
      <c r="AT350" s="18" t="s">
        <v>163</v>
      </c>
      <c r="AU350" s="18" t="s">
        <v>81</v>
      </c>
      <c r="AY350" s="18" t="s">
        <v>162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18" t="s">
        <v>81</v>
      </c>
      <c r="BK350" s="219">
        <f>ROUND(I350*H350,2)</f>
        <v>0</v>
      </c>
      <c r="BL350" s="18" t="s">
        <v>168</v>
      </c>
      <c r="BM350" s="18" t="s">
        <v>560</v>
      </c>
    </row>
    <row r="351" spans="2:51" s="11" customFormat="1" ht="12">
      <c r="B351" s="223"/>
      <c r="C351" s="224"/>
      <c r="D351" s="220" t="s">
        <v>171</v>
      </c>
      <c r="E351" s="225" t="s">
        <v>21</v>
      </c>
      <c r="F351" s="226" t="s">
        <v>2885</v>
      </c>
      <c r="G351" s="224"/>
      <c r="H351" s="225" t="s">
        <v>21</v>
      </c>
      <c r="I351" s="227"/>
      <c r="J351" s="224"/>
      <c r="K351" s="224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171</v>
      </c>
      <c r="AU351" s="232" t="s">
        <v>81</v>
      </c>
      <c r="AV351" s="11" t="s">
        <v>81</v>
      </c>
      <c r="AW351" s="11" t="s">
        <v>35</v>
      </c>
      <c r="AX351" s="11" t="s">
        <v>73</v>
      </c>
      <c r="AY351" s="232" t="s">
        <v>162</v>
      </c>
    </row>
    <row r="352" spans="2:51" s="12" customFormat="1" ht="12">
      <c r="B352" s="233"/>
      <c r="C352" s="234"/>
      <c r="D352" s="220" t="s">
        <v>171</v>
      </c>
      <c r="E352" s="235" t="s">
        <v>21</v>
      </c>
      <c r="F352" s="236" t="s">
        <v>3056</v>
      </c>
      <c r="G352" s="234"/>
      <c r="H352" s="237">
        <v>0.002</v>
      </c>
      <c r="I352" s="238"/>
      <c r="J352" s="234"/>
      <c r="K352" s="234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171</v>
      </c>
      <c r="AU352" s="243" t="s">
        <v>81</v>
      </c>
      <c r="AV352" s="12" t="s">
        <v>84</v>
      </c>
      <c r="AW352" s="12" t="s">
        <v>35</v>
      </c>
      <c r="AX352" s="12" t="s">
        <v>81</v>
      </c>
      <c r="AY352" s="243" t="s">
        <v>162</v>
      </c>
    </row>
    <row r="353" spans="2:65" s="1" customFormat="1" ht="16.5" customHeight="1">
      <c r="B353" s="39"/>
      <c r="C353" s="208" t="s">
        <v>275</v>
      </c>
      <c r="D353" s="208" t="s">
        <v>163</v>
      </c>
      <c r="E353" s="209" t="s">
        <v>3057</v>
      </c>
      <c r="F353" s="210" t="s">
        <v>3058</v>
      </c>
      <c r="G353" s="211" t="s">
        <v>241</v>
      </c>
      <c r="H353" s="212">
        <v>1</v>
      </c>
      <c r="I353" s="213"/>
      <c r="J353" s="214">
        <f>ROUND(I353*H353,2)</f>
        <v>0</v>
      </c>
      <c r="K353" s="210" t="s">
        <v>167</v>
      </c>
      <c r="L353" s="44"/>
      <c r="M353" s="215" t="s">
        <v>21</v>
      </c>
      <c r="N353" s="216" t="s">
        <v>44</v>
      </c>
      <c r="O353" s="80"/>
      <c r="P353" s="217">
        <f>O353*H353</f>
        <v>0</v>
      </c>
      <c r="Q353" s="217">
        <v>0</v>
      </c>
      <c r="R353" s="217">
        <f>Q353*H353</f>
        <v>0</v>
      </c>
      <c r="S353" s="217">
        <v>0</v>
      </c>
      <c r="T353" s="218">
        <f>S353*H353</f>
        <v>0</v>
      </c>
      <c r="AR353" s="18" t="s">
        <v>168</v>
      </c>
      <c r="AT353" s="18" t="s">
        <v>163</v>
      </c>
      <c r="AU353" s="18" t="s">
        <v>81</v>
      </c>
      <c r="AY353" s="18" t="s">
        <v>162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18" t="s">
        <v>81</v>
      </c>
      <c r="BK353" s="219">
        <f>ROUND(I353*H353,2)</f>
        <v>0</v>
      </c>
      <c r="BL353" s="18" t="s">
        <v>168</v>
      </c>
      <c r="BM353" s="18" t="s">
        <v>565</v>
      </c>
    </row>
    <row r="354" spans="2:51" s="11" customFormat="1" ht="12">
      <c r="B354" s="223"/>
      <c r="C354" s="224"/>
      <c r="D354" s="220" t="s">
        <v>171</v>
      </c>
      <c r="E354" s="225" t="s">
        <v>21</v>
      </c>
      <c r="F354" s="226" t="s">
        <v>2885</v>
      </c>
      <c r="G354" s="224"/>
      <c r="H354" s="225" t="s">
        <v>21</v>
      </c>
      <c r="I354" s="227"/>
      <c r="J354" s="224"/>
      <c r="K354" s="224"/>
      <c r="L354" s="228"/>
      <c r="M354" s="229"/>
      <c r="N354" s="230"/>
      <c r="O354" s="230"/>
      <c r="P354" s="230"/>
      <c r="Q354" s="230"/>
      <c r="R354" s="230"/>
      <c r="S354" s="230"/>
      <c r="T354" s="231"/>
      <c r="AT354" s="232" t="s">
        <v>171</v>
      </c>
      <c r="AU354" s="232" t="s">
        <v>81</v>
      </c>
      <c r="AV354" s="11" t="s">
        <v>81</v>
      </c>
      <c r="AW354" s="11" t="s">
        <v>35</v>
      </c>
      <c r="AX354" s="11" t="s">
        <v>73</v>
      </c>
      <c r="AY354" s="232" t="s">
        <v>162</v>
      </c>
    </row>
    <row r="355" spans="2:51" s="12" customFormat="1" ht="12">
      <c r="B355" s="233"/>
      <c r="C355" s="234"/>
      <c r="D355" s="220" t="s">
        <v>171</v>
      </c>
      <c r="E355" s="235" t="s">
        <v>21</v>
      </c>
      <c r="F355" s="236" t="s">
        <v>3059</v>
      </c>
      <c r="G355" s="234"/>
      <c r="H355" s="237">
        <v>1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171</v>
      </c>
      <c r="AU355" s="243" t="s">
        <v>81</v>
      </c>
      <c r="AV355" s="12" t="s">
        <v>84</v>
      </c>
      <c r="AW355" s="12" t="s">
        <v>35</v>
      </c>
      <c r="AX355" s="12" t="s">
        <v>81</v>
      </c>
      <c r="AY355" s="243" t="s">
        <v>162</v>
      </c>
    </row>
    <row r="356" spans="2:63" s="10" customFormat="1" ht="25.9" customHeight="1">
      <c r="B356" s="194"/>
      <c r="C356" s="195"/>
      <c r="D356" s="196" t="s">
        <v>72</v>
      </c>
      <c r="E356" s="197" t="s">
        <v>186</v>
      </c>
      <c r="F356" s="197" t="s">
        <v>2574</v>
      </c>
      <c r="G356" s="195"/>
      <c r="H356" s="195"/>
      <c r="I356" s="198"/>
      <c r="J356" s="199">
        <f>BK356</f>
        <v>0</v>
      </c>
      <c r="K356" s="195"/>
      <c r="L356" s="200"/>
      <c r="M356" s="201"/>
      <c r="N356" s="202"/>
      <c r="O356" s="202"/>
      <c r="P356" s="203">
        <f>SUM(P357:P367)</f>
        <v>0</v>
      </c>
      <c r="Q356" s="202"/>
      <c r="R356" s="203">
        <f>SUM(R357:R367)</f>
        <v>0</v>
      </c>
      <c r="S356" s="202"/>
      <c r="T356" s="204">
        <f>SUM(T357:T367)</f>
        <v>0</v>
      </c>
      <c r="AR356" s="205" t="s">
        <v>81</v>
      </c>
      <c r="AT356" s="206" t="s">
        <v>72</v>
      </c>
      <c r="AU356" s="206" t="s">
        <v>73</v>
      </c>
      <c r="AY356" s="205" t="s">
        <v>162</v>
      </c>
      <c r="BK356" s="207">
        <f>SUM(BK357:BK367)</f>
        <v>0</v>
      </c>
    </row>
    <row r="357" spans="2:65" s="1" customFormat="1" ht="16.5" customHeight="1">
      <c r="B357" s="39"/>
      <c r="C357" s="208" t="s">
        <v>571</v>
      </c>
      <c r="D357" s="208" t="s">
        <v>163</v>
      </c>
      <c r="E357" s="209" t="s">
        <v>3060</v>
      </c>
      <c r="F357" s="210" t="s">
        <v>3061</v>
      </c>
      <c r="G357" s="211" t="s">
        <v>166</v>
      </c>
      <c r="H357" s="212">
        <v>41.8</v>
      </c>
      <c r="I357" s="213"/>
      <c r="J357" s="214">
        <f>ROUND(I357*H357,2)</f>
        <v>0</v>
      </c>
      <c r="K357" s="210" t="s">
        <v>167</v>
      </c>
      <c r="L357" s="44"/>
      <c r="M357" s="215" t="s">
        <v>21</v>
      </c>
      <c r="N357" s="216" t="s">
        <v>44</v>
      </c>
      <c r="O357" s="80"/>
      <c r="P357" s="217">
        <f>O357*H357</f>
        <v>0</v>
      </c>
      <c r="Q357" s="217">
        <v>0</v>
      </c>
      <c r="R357" s="217">
        <f>Q357*H357</f>
        <v>0</v>
      </c>
      <c r="S357" s="217">
        <v>0</v>
      </c>
      <c r="T357" s="218">
        <f>S357*H357</f>
        <v>0</v>
      </c>
      <c r="AR357" s="18" t="s">
        <v>168</v>
      </c>
      <c r="AT357" s="18" t="s">
        <v>163</v>
      </c>
      <c r="AU357" s="18" t="s">
        <v>81</v>
      </c>
      <c r="AY357" s="18" t="s">
        <v>162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18" t="s">
        <v>81</v>
      </c>
      <c r="BK357" s="219">
        <f>ROUND(I357*H357,2)</f>
        <v>0</v>
      </c>
      <c r="BL357" s="18" t="s">
        <v>168</v>
      </c>
      <c r="BM357" s="18" t="s">
        <v>574</v>
      </c>
    </row>
    <row r="358" spans="2:47" s="1" customFormat="1" ht="12">
      <c r="B358" s="39"/>
      <c r="C358" s="40"/>
      <c r="D358" s="220" t="s">
        <v>169</v>
      </c>
      <c r="E358" s="40"/>
      <c r="F358" s="221" t="s">
        <v>3062</v>
      </c>
      <c r="G358" s="40"/>
      <c r="H358" s="40"/>
      <c r="I358" s="143"/>
      <c r="J358" s="40"/>
      <c r="K358" s="40"/>
      <c r="L358" s="44"/>
      <c r="M358" s="222"/>
      <c r="N358" s="80"/>
      <c r="O358" s="80"/>
      <c r="P358" s="80"/>
      <c r="Q358" s="80"/>
      <c r="R358" s="80"/>
      <c r="S358" s="80"/>
      <c r="T358" s="81"/>
      <c r="AT358" s="18" t="s">
        <v>169</v>
      </c>
      <c r="AU358" s="18" t="s">
        <v>81</v>
      </c>
    </row>
    <row r="359" spans="2:51" s="11" customFormat="1" ht="12">
      <c r="B359" s="223"/>
      <c r="C359" s="224"/>
      <c r="D359" s="220" t="s">
        <v>171</v>
      </c>
      <c r="E359" s="225" t="s">
        <v>21</v>
      </c>
      <c r="F359" s="226" t="s">
        <v>2885</v>
      </c>
      <c r="G359" s="224"/>
      <c r="H359" s="225" t="s">
        <v>21</v>
      </c>
      <c r="I359" s="227"/>
      <c r="J359" s="224"/>
      <c r="K359" s="224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171</v>
      </c>
      <c r="AU359" s="232" t="s">
        <v>81</v>
      </c>
      <c r="AV359" s="11" t="s">
        <v>81</v>
      </c>
      <c r="AW359" s="11" t="s">
        <v>35</v>
      </c>
      <c r="AX359" s="11" t="s">
        <v>73</v>
      </c>
      <c r="AY359" s="232" t="s">
        <v>162</v>
      </c>
    </row>
    <row r="360" spans="2:51" s="12" customFormat="1" ht="12">
      <c r="B360" s="233"/>
      <c r="C360" s="234"/>
      <c r="D360" s="220" t="s">
        <v>171</v>
      </c>
      <c r="E360" s="235" t="s">
        <v>21</v>
      </c>
      <c r="F360" s="236" t="s">
        <v>3063</v>
      </c>
      <c r="G360" s="234"/>
      <c r="H360" s="237">
        <v>41.8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171</v>
      </c>
      <c r="AU360" s="243" t="s">
        <v>81</v>
      </c>
      <c r="AV360" s="12" t="s">
        <v>84</v>
      </c>
      <c r="AW360" s="12" t="s">
        <v>35</v>
      </c>
      <c r="AX360" s="12" t="s">
        <v>81</v>
      </c>
      <c r="AY360" s="243" t="s">
        <v>162</v>
      </c>
    </row>
    <row r="361" spans="2:65" s="1" customFormat="1" ht="16.5" customHeight="1">
      <c r="B361" s="39"/>
      <c r="C361" s="208" t="s">
        <v>280</v>
      </c>
      <c r="D361" s="208" t="s">
        <v>163</v>
      </c>
      <c r="E361" s="209" t="s">
        <v>2815</v>
      </c>
      <c r="F361" s="210" t="s">
        <v>2816</v>
      </c>
      <c r="G361" s="211" t="s">
        <v>166</v>
      </c>
      <c r="H361" s="212">
        <v>41.8</v>
      </c>
      <c r="I361" s="213"/>
      <c r="J361" s="214">
        <f>ROUND(I361*H361,2)</f>
        <v>0</v>
      </c>
      <c r="K361" s="210" t="s">
        <v>167</v>
      </c>
      <c r="L361" s="44"/>
      <c r="M361" s="215" t="s">
        <v>21</v>
      </c>
      <c r="N361" s="216" t="s">
        <v>44</v>
      </c>
      <c r="O361" s="80"/>
      <c r="P361" s="217">
        <f>O361*H361</f>
        <v>0</v>
      </c>
      <c r="Q361" s="217">
        <v>0</v>
      </c>
      <c r="R361" s="217">
        <f>Q361*H361</f>
        <v>0</v>
      </c>
      <c r="S361" s="217">
        <v>0</v>
      </c>
      <c r="T361" s="218">
        <f>S361*H361</f>
        <v>0</v>
      </c>
      <c r="AR361" s="18" t="s">
        <v>168</v>
      </c>
      <c r="AT361" s="18" t="s">
        <v>163</v>
      </c>
      <c r="AU361" s="18" t="s">
        <v>81</v>
      </c>
      <c r="AY361" s="18" t="s">
        <v>162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8" t="s">
        <v>81</v>
      </c>
      <c r="BK361" s="219">
        <f>ROUND(I361*H361,2)</f>
        <v>0</v>
      </c>
      <c r="BL361" s="18" t="s">
        <v>168</v>
      </c>
      <c r="BM361" s="18" t="s">
        <v>579</v>
      </c>
    </row>
    <row r="362" spans="2:47" s="1" customFormat="1" ht="12">
      <c r="B362" s="39"/>
      <c r="C362" s="40"/>
      <c r="D362" s="220" t="s">
        <v>169</v>
      </c>
      <c r="E362" s="40"/>
      <c r="F362" s="221" t="s">
        <v>2629</v>
      </c>
      <c r="G362" s="40"/>
      <c r="H362" s="40"/>
      <c r="I362" s="143"/>
      <c r="J362" s="40"/>
      <c r="K362" s="40"/>
      <c r="L362" s="44"/>
      <c r="M362" s="222"/>
      <c r="N362" s="80"/>
      <c r="O362" s="80"/>
      <c r="P362" s="80"/>
      <c r="Q362" s="80"/>
      <c r="R362" s="80"/>
      <c r="S362" s="80"/>
      <c r="T362" s="81"/>
      <c r="AT362" s="18" t="s">
        <v>169</v>
      </c>
      <c r="AU362" s="18" t="s">
        <v>81</v>
      </c>
    </row>
    <row r="363" spans="2:51" s="11" customFormat="1" ht="12">
      <c r="B363" s="223"/>
      <c r="C363" s="224"/>
      <c r="D363" s="220" t="s">
        <v>171</v>
      </c>
      <c r="E363" s="225" t="s">
        <v>21</v>
      </c>
      <c r="F363" s="226" t="s">
        <v>2885</v>
      </c>
      <c r="G363" s="224"/>
      <c r="H363" s="225" t="s">
        <v>21</v>
      </c>
      <c r="I363" s="227"/>
      <c r="J363" s="224"/>
      <c r="K363" s="224"/>
      <c r="L363" s="228"/>
      <c r="M363" s="229"/>
      <c r="N363" s="230"/>
      <c r="O363" s="230"/>
      <c r="P363" s="230"/>
      <c r="Q363" s="230"/>
      <c r="R363" s="230"/>
      <c r="S363" s="230"/>
      <c r="T363" s="231"/>
      <c r="AT363" s="232" t="s">
        <v>171</v>
      </c>
      <c r="AU363" s="232" t="s">
        <v>81</v>
      </c>
      <c r="AV363" s="11" t="s">
        <v>81</v>
      </c>
      <c r="AW363" s="11" t="s">
        <v>35</v>
      </c>
      <c r="AX363" s="11" t="s">
        <v>73</v>
      </c>
      <c r="AY363" s="232" t="s">
        <v>162</v>
      </c>
    </row>
    <row r="364" spans="2:51" s="12" customFormat="1" ht="12">
      <c r="B364" s="233"/>
      <c r="C364" s="234"/>
      <c r="D364" s="220" t="s">
        <v>171</v>
      </c>
      <c r="E364" s="235" t="s">
        <v>21</v>
      </c>
      <c r="F364" s="236" t="s">
        <v>3064</v>
      </c>
      <c r="G364" s="234"/>
      <c r="H364" s="237">
        <v>41.8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171</v>
      </c>
      <c r="AU364" s="243" t="s">
        <v>81</v>
      </c>
      <c r="AV364" s="12" t="s">
        <v>84</v>
      </c>
      <c r="AW364" s="12" t="s">
        <v>35</v>
      </c>
      <c r="AX364" s="12" t="s">
        <v>81</v>
      </c>
      <c r="AY364" s="243" t="s">
        <v>162</v>
      </c>
    </row>
    <row r="365" spans="2:65" s="1" customFormat="1" ht="16.5" customHeight="1">
      <c r="B365" s="39"/>
      <c r="C365" s="208" t="s">
        <v>581</v>
      </c>
      <c r="D365" s="208" t="s">
        <v>163</v>
      </c>
      <c r="E365" s="209" t="s">
        <v>3065</v>
      </c>
      <c r="F365" s="210" t="s">
        <v>3066</v>
      </c>
      <c r="G365" s="211" t="s">
        <v>166</v>
      </c>
      <c r="H365" s="212">
        <v>2.09</v>
      </c>
      <c r="I365" s="213"/>
      <c r="J365" s="214">
        <f>ROUND(I365*H365,2)</f>
        <v>0</v>
      </c>
      <c r="K365" s="210" t="s">
        <v>167</v>
      </c>
      <c r="L365" s="44"/>
      <c r="M365" s="215" t="s">
        <v>21</v>
      </c>
      <c r="N365" s="216" t="s">
        <v>44</v>
      </c>
      <c r="O365" s="80"/>
      <c r="P365" s="217">
        <f>O365*H365</f>
        <v>0</v>
      </c>
      <c r="Q365" s="217">
        <v>0</v>
      </c>
      <c r="R365" s="217">
        <f>Q365*H365</f>
        <v>0</v>
      </c>
      <c r="S365" s="217">
        <v>0</v>
      </c>
      <c r="T365" s="218">
        <f>S365*H365</f>
        <v>0</v>
      </c>
      <c r="AR365" s="18" t="s">
        <v>168</v>
      </c>
      <c r="AT365" s="18" t="s">
        <v>163</v>
      </c>
      <c r="AU365" s="18" t="s">
        <v>81</v>
      </c>
      <c r="AY365" s="18" t="s">
        <v>162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18" t="s">
        <v>81</v>
      </c>
      <c r="BK365" s="219">
        <f>ROUND(I365*H365,2)</f>
        <v>0</v>
      </c>
      <c r="BL365" s="18" t="s">
        <v>168</v>
      </c>
      <c r="BM365" s="18" t="s">
        <v>583</v>
      </c>
    </row>
    <row r="366" spans="2:51" s="11" customFormat="1" ht="12">
      <c r="B366" s="223"/>
      <c r="C366" s="224"/>
      <c r="D366" s="220" t="s">
        <v>171</v>
      </c>
      <c r="E366" s="225" t="s">
        <v>21</v>
      </c>
      <c r="F366" s="226" t="s">
        <v>2885</v>
      </c>
      <c r="G366" s="224"/>
      <c r="H366" s="225" t="s">
        <v>21</v>
      </c>
      <c r="I366" s="227"/>
      <c r="J366" s="224"/>
      <c r="K366" s="224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171</v>
      </c>
      <c r="AU366" s="232" t="s">
        <v>81</v>
      </c>
      <c r="AV366" s="11" t="s">
        <v>81</v>
      </c>
      <c r="AW366" s="11" t="s">
        <v>35</v>
      </c>
      <c r="AX366" s="11" t="s">
        <v>73</v>
      </c>
      <c r="AY366" s="232" t="s">
        <v>162</v>
      </c>
    </row>
    <row r="367" spans="2:51" s="12" customFormat="1" ht="12">
      <c r="B367" s="233"/>
      <c r="C367" s="234"/>
      <c r="D367" s="220" t="s">
        <v>171</v>
      </c>
      <c r="E367" s="235" t="s">
        <v>21</v>
      </c>
      <c r="F367" s="236" t="s">
        <v>3067</v>
      </c>
      <c r="G367" s="234"/>
      <c r="H367" s="237">
        <v>2.09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171</v>
      </c>
      <c r="AU367" s="243" t="s">
        <v>81</v>
      </c>
      <c r="AV367" s="12" t="s">
        <v>84</v>
      </c>
      <c r="AW367" s="12" t="s">
        <v>35</v>
      </c>
      <c r="AX367" s="12" t="s">
        <v>81</v>
      </c>
      <c r="AY367" s="243" t="s">
        <v>162</v>
      </c>
    </row>
    <row r="368" spans="2:63" s="10" customFormat="1" ht="25.9" customHeight="1">
      <c r="B368" s="194"/>
      <c r="C368" s="195"/>
      <c r="D368" s="196" t="s">
        <v>72</v>
      </c>
      <c r="E368" s="197" t="s">
        <v>184</v>
      </c>
      <c r="F368" s="197" t="s">
        <v>238</v>
      </c>
      <c r="G368" s="195"/>
      <c r="H368" s="195"/>
      <c r="I368" s="198"/>
      <c r="J368" s="199">
        <f>BK368</f>
        <v>0</v>
      </c>
      <c r="K368" s="195"/>
      <c r="L368" s="200"/>
      <c r="M368" s="201"/>
      <c r="N368" s="202"/>
      <c r="O368" s="202"/>
      <c r="P368" s="203">
        <f>SUM(P369:P428)</f>
        <v>0</v>
      </c>
      <c r="Q368" s="202"/>
      <c r="R368" s="203">
        <f>SUM(R369:R428)</f>
        <v>0</v>
      </c>
      <c r="S368" s="202"/>
      <c r="T368" s="204">
        <f>SUM(T369:T428)</f>
        <v>0</v>
      </c>
      <c r="AR368" s="205" t="s">
        <v>81</v>
      </c>
      <c r="AT368" s="206" t="s">
        <v>72</v>
      </c>
      <c r="AU368" s="206" t="s">
        <v>73</v>
      </c>
      <c r="AY368" s="205" t="s">
        <v>162</v>
      </c>
      <c r="BK368" s="207">
        <f>SUM(BK369:BK428)</f>
        <v>0</v>
      </c>
    </row>
    <row r="369" spans="2:65" s="1" customFormat="1" ht="16.5" customHeight="1">
      <c r="B369" s="39"/>
      <c r="C369" s="208" t="s">
        <v>286</v>
      </c>
      <c r="D369" s="208" t="s">
        <v>163</v>
      </c>
      <c r="E369" s="209" t="s">
        <v>3068</v>
      </c>
      <c r="F369" s="210" t="s">
        <v>3069</v>
      </c>
      <c r="G369" s="211" t="s">
        <v>203</v>
      </c>
      <c r="H369" s="212">
        <v>216</v>
      </c>
      <c r="I369" s="213"/>
      <c r="J369" s="214">
        <f>ROUND(I369*H369,2)</f>
        <v>0</v>
      </c>
      <c r="K369" s="210" t="s">
        <v>167</v>
      </c>
      <c r="L369" s="44"/>
      <c r="M369" s="215" t="s">
        <v>21</v>
      </c>
      <c r="N369" s="216" t="s">
        <v>44</v>
      </c>
      <c r="O369" s="80"/>
      <c r="P369" s="217">
        <f>O369*H369</f>
        <v>0</v>
      </c>
      <c r="Q369" s="217">
        <v>0</v>
      </c>
      <c r="R369" s="217">
        <f>Q369*H369</f>
        <v>0</v>
      </c>
      <c r="S369" s="217">
        <v>0</v>
      </c>
      <c r="T369" s="218">
        <f>S369*H369</f>
        <v>0</v>
      </c>
      <c r="AR369" s="18" t="s">
        <v>168</v>
      </c>
      <c r="AT369" s="18" t="s">
        <v>163</v>
      </c>
      <c r="AU369" s="18" t="s">
        <v>81</v>
      </c>
      <c r="AY369" s="18" t="s">
        <v>162</v>
      </c>
      <c r="BE369" s="219">
        <f>IF(N369="základní",J369,0)</f>
        <v>0</v>
      </c>
      <c r="BF369" s="219">
        <f>IF(N369="snížená",J369,0)</f>
        <v>0</v>
      </c>
      <c r="BG369" s="219">
        <f>IF(N369="zákl. přenesená",J369,0)</f>
        <v>0</v>
      </c>
      <c r="BH369" s="219">
        <f>IF(N369="sníž. přenesená",J369,0)</f>
        <v>0</v>
      </c>
      <c r="BI369" s="219">
        <f>IF(N369="nulová",J369,0)</f>
        <v>0</v>
      </c>
      <c r="BJ369" s="18" t="s">
        <v>81</v>
      </c>
      <c r="BK369" s="219">
        <f>ROUND(I369*H369,2)</f>
        <v>0</v>
      </c>
      <c r="BL369" s="18" t="s">
        <v>168</v>
      </c>
      <c r="BM369" s="18" t="s">
        <v>589</v>
      </c>
    </row>
    <row r="370" spans="2:47" s="1" customFormat="1" ht="12">
      <c r="B370" s="39"/>
      <c r="C370" s="40"/>
      <c r="D370" s="220" t="s">
        <v>169</v>
      </c>
      <c r="E370" s="40"/>
      <c r="F370" s="221" t="s">
        <v>3070</v>
      </c>
      <c r="G370" s="40"/>
      <c r="H370" s="40"/>
      <c r="I370" s="143"/>
      <c r="J370" s="40"/>
      <c r="K370" s="40"/>
      <c r="L370" s="44"/>
      <c r="M370" s="222"/>
      <c r="N370" s="80"/>
      <c r="O370" s="80"/>
      <c r="P370" s="80"/>
      <c r="Q370" s="80"/>
      <c r="R370" s="80"/>
      <c r="S370" s="80"/>
      <c r="T370" s="81"/>
      <c r="AT370" s="18" t="s">
        <v>169</v>
      </c>
      <c r="AU370" s="18" t="s">
        <v>81</v>
      </c>
    </row>
    <row r="371" spans="2:51" s="12" customFormat="1" ht="12">
      <c r="B371" s="233"/>
      <c r="C371" s="234"/>
      <c r="D371" s="220" t="s">
        <v>171</v>
      </c>
      <c r="E371" s="235" t="s">
        <v>21</v>
      </c>
      <c r="F371" s="236" t="s">
        <v>3071</v>
      </c>
      <c r="G371" s="234"/>
      <c r="H371" s="237">
        <v>51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171</v>
      </c>
      <c r="AU371" s="243" t="s">
        <v>81</v>
      </c>
      <c r="AV371" s="12" t="s">
        <v>84</v>
      </c>
      <c r="AW371" s="12" t="s">
        <v>35</v>
      </c>
      <c r="AX371" s="12" t="s">
        <v>73</v>
      </c>
      <c r="AY371" s="243" t="s">
        <v>162</v>
      </c>
    </row>
    <row r="372" spans="2:51" s="12" customFormat="1" ht="12">
      <c r="B372" s="233"/>
      <c r="C372" s="234"/>
      <c r="D372" s="220" t="s">
        <v>171</v>
      </c>
      <c r="E372" s="235" t="s">
        <v>21</v>
      </c>
      <c r="F372" s="236" t="s">
        <v>3072</v>
      </c>
      <c r="G372" s="234"/>
      <c r="H372" s="237">
        <v>30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171</v>
      </c>
      <c r="AU372" s="243" t="s">
        <v>81</v>
      </c>
      <c r="AV372" s="12" t="s">
        <v>84</v>
      </c>
      <c r="AW372" s="12" t="s">
        <v>35</v>
      </c>
      <c r="AX372" s="12" t="s">
        <v>73</v>
      </c>
      <c r="AY372" s="243" t="s">
        <v>162</v>
      </c>
    </row>
    <row r="373" spans="2:51" s="12" customFormat="1" ht="12">
      <c r="B373" s="233"/>
      <c r="C373" s="234"/>
      <c r="D373" s="220" t="s">
        <v>171</v>
      </c>
      <c r="E373" s="235" t="s">
        <v>21</v>
      </c>
      <c r="F373" s="236" t="s">
        <v>3073</v>
      </c>
      <c r="G373" s="234"/>
      <c r="H373" s="237">
        <v>25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171</v>
      </c>
      <c r="AU373" s="243" t="s">
        <v>81</v>
      </c>
      <c r="AV373" s="12" t="s">
        <v>84</v>
      </c>
      <c r="AW373" s="12" t="s">
        <v>35</v>
      </c>
      <c r="AX373" s="12" t="s">
        <v>73</v>
      </c>
      <c r="AY373" s="243" t="s">
        <v>162</v>
      </c>
    </row>
    <row r="374" spans="2:51" s="12" customFormat="1" ht="12">
      <c r="B374" s="233"/>
      <c r="C374" s="234"/>
      <c r="D374" s="220" t="s">
        <v>171</v>
      </c>
      <c r="E374" s="235" t="s">
        <v>21</v>
      </c>
      <c r="F374" s="236" t="s">
        <v>3074</v>
      </c>
      <c r="G374" s="234"/>
      <c r="H374" s="237">
        <v>110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171</v>
      </c>
      <c r="AU374" s="243" t="s">
        <v>81</v>
      </c>
      <c r="AV374" s="12" t="s">
        <v>84</v>
      </c>
      <c r="AW374" s="12" t="s">
        <v>35</v>
      </c>
      <c r="AX374" s="12" t="s">
        <v>73</v>
      </c>
      <c r="AY374" s="243" t="s">
        <v>162</v>
      </c>
    </row>
    <row r="375" spans="2:51" s="13" customFormat="1" ht="12">
      <c r="B375" s="244"/>
      <c r="C375" s="245"/>
      <c r="D375" s="220" t="s">
        <v>171</v>
      </c>
      <c r="E375" s="246" t="s">
        <v>21</v>
      </c>
      <c r="F375" s="247" t="s">
        <v>208</v>
      </c>
      <c r="G375" s="245"/>
      <c r="H375" s="248">
        <v>216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AT375" s="254" t="s">
        <v>171</v>
      </c>
      <c r="AU375" s="254" t="s">
        <v>81</v>
      </c>
      <c r="AV375" s="13" t="s">
        <v>168</v>
      </c>
      <c r="AW375" s="13" t="s">
        <v>35</v>
      </c>
      <c r="AX375" s="13" t="s">
        <v>81</v>
      </c>
      <c r="AY375" s="254" t="s">
        <v>162</v>
      </c>
    </row>
    <row r="376" spans="2:65" s="1" customFormat="1" ht="22.5" customHeight="1">
      <c r="B376" s="39"/>
      <c r="C376" s="208" t="s">
        <v>594</v>
      </c>
      <c r="D376" s="208" t="s">
        <v>163</v>
      </c>
      <c r="E376" s="209" t="s">
        <v>3075</v>
      </c>
      <c r="F376" s="210" t="s">
        <v>3076</v>
      </c>
      <c r="G376" s="211" t="s">
        <v>3077</v>
      </c>
      <c r="H376" s="212">
        <v>15</v>
      </c>
      <c r="I376" s="213"/>
      <c r="J376" s="214">
        <f>ROUND(I376*H376,2)</f>
        <v>0</v>
      </c>
      <c r="K376" s="210" t="s">
        <v>167</v>
      </c>
      <c r="L376" s="44"/>
      <c r="M376" s="215" t="s">
        <v>21</v>
      </c>
      <c r="N376" s="216" t="s">
        <v>44</v>
      </c>
      <c r="O376" s="80"/>
      <c r="P376" s="217">
        <f>O376*H376</f>
        <v>0</v>
      </c>
      <c r="Q376" s="217">
        <v>0</v>
      </c>
      <c r="R376" s="217">
        <f>Q376*H376</f>
        <v>0</v>
      </c>
      <c r="S376" s="217">
        <v>0</v>
      </c>
      <c r="T376" s="218">
        <f>S376*H376</f>
        <v>0</v>
      </c>
      <c r="AR376" s="18" t="s">
        <v>168</v>
      </c>
      <c r="AT376" s="18" t="s">
        <v>163</v>
      </c>
      <c r="AU376" s="18" t="s">
        <v>81</v>
      </c>
      <c r="AY376" s="18" t="s">
        <v>162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8" t="s">
        <v>81</v>
      </c>
      <c r="BK376" s="219">
        <f>ROUND(I376*H376,2)</f>
        <v>0</v>
      </c>
      <c r="BL376" s="18" t="s">
        <v>168</v>
      </c>
      <c r="BM376" s="18" t="s">
        <v>596</v>
      </c>
    </row>
    <row r="377" spans="2:47" s="1" customFormat="1" ht="12">
      <c r="B377" s="39"/>
      <c r="C377" s="40"/>
      <c r="D377" s="220" t="s">
        <v>169</v>
      </c>
      <c r="E377" s="40"/>
      <c r="F377" s="221" t="s">
        <v>3070</v>
      </c>
      <c r="G377" s="40"/>
      <c r="H377" s="40"/>
      <c r="I377" s="143"/>
      <c r="J377" s="40"/>
      <c r="K377" s="40"/>
      <c r="L377" s="44"/>
      <c r="M377" s="222"/>
      <c r="N377" s="80"/>
      <c r="O377" s="80"/>
      <c r="P377" s="80"/>
      <c r="Q377" s="80"/>
      <c r="R377" s="80"/>
      <c r="S377" s="80"/>
      <c r="T377" s="81"/>
      <c r="AT377" s="18" t="s">
        <v>169</v>
      </c>
      <c r="AU377" s="18" t="s">
        <v>81</v>
      </c>
    </row>
    <row r="378" spans="2:51" s="11" customFormat="1" ht="12">
      <c r="B378" s="223"/>
      <c r="C378" s="224"/>
      <c r="D378" s="220" t="s">
        <v>171</v>
      </c>
      <c r="E378" s="225" t="s">
        <v>21</v>
      </c>
      <c r="F378" s="226" t="s">
        <v>2885</v>
      </c>
      <c r="G378" s="224"/>
      <c r="H378" s="225" t="s">
        <v>21</v>
      </c>
      <c r="I378" s="227"/>
      <c r="J378" s="224"/>
      <c r="K378" s="224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171</v>
      </c>
      <c r="AU378" s="232" t="s">
        <v>81</v>
      </c>
      <c r="AV378" s="11" t="s">
        <v>81</v>
      </c>
      <c r="AW378" s="11" t="s">
        <v>35</v>
      </c>
      <c r="AX378" s="11" t="s">
        <v>73</v>
      </c>
      <c r="AY378" s="232" t="s">
        <v>162</v>
      </c>
    </row>
    <row r="379" spans="2:51" s="12" customFormat="1" ht="12">
      <c r="B379" s="233"/>
      <c r="C379" s="234"/>
      <c r="D379" s="220" t="s">
        <v>171</v>
      </c>
      <c r="E379" s="235" t="s">
        <v>21</v>
      </c>
      <c r="F379" s="236" t="s">
        <v>3078</v>
      </c>
      <c r="G379" s="234"/>
      <c r="H379" s="237">
        <v>2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171</v>
      </c>
      <c r="AU379" s="243" t="s">
        <v>81</v>
      </c>
      <c r="AV379" s="12" t="s">
        <v>84</v>
      </c>
      <c r="AW379" s="12" t="s">
        <v>35</v>
      </c>
      <c r="AX379" s="12" t="s">
        <v>73</v>
      </c>
      <c r="AY379" s="243" t="s">
        <v>162</v>
      </c>
    </row>
    <row r="380" spans="2:51" s="12" customFormat="1" ht="12">
      <c r="B380" s="233"/>
      <c r="C380" s="234"/>
      <c r="D380" s="220" t="s">
        <v>171</v>
      </c>
      <c r="E380" s="235" t="s">
        <v>21</v>
      </c>
      <c r="F380" s="236" t="s">
        <v>3079</v>
      </c>
      <c r="G380" s="234"/>
      <c r="H380" s="237">
        <v>1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171</v>
      </c>
      <c r="AU380" s="243" t="s">
        <v>81</v>
      </c>
      <c r="AV380" s="12" t="s">
        <v>84</v>
      </c>
      <c r="AW380" s="12" t="s">
        <v>35</v>
      </c>
      <c r="AX380" s="12" t="s">
        <v>73</v>
      </c>
      <c r="AY380" s="243" t="s">
        <v>162</v>
      </c>
    </row>
    <row r="381" spans="2:51" s="12" customFormat="1" ht="12">
      <c r="B381" s="233"/>
      <c r="C381" s="234"/>
      <c r="D381" s="220" t="s">
        <v>171</v>
      </c>
      <c r="E381" s="235" t="s">
        <v>21</v>
      </c>
      <c r="F381" s="236" t="s">
        <v>3080</v>
      </c>
      <c r="G381" s="234"/>
      <c r="H381" s="237">
        <v>2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171</v>
      </c>
      <c r="AU381" s="243" t="s">
        <v>81</v>
      </c>
      <c r="AV381" s="12" t="s">
        <v>84</v>
      </c>
      <c r="AW381" s="12" t="s">
        <v>35</v>
      </c>
      <c r="AX381" s="12" t="s">
        <v>73</v>
      </c>
      <c r="AY381" s="243" t="s">
        <v>162</v>
      </c>
    </row>
    <row r="382" spans="2:51" s="12" customFormat="1" ht="12">
      <c r="B382" s="233"/>
      <c r="C382" s="234"/>
      <c r="D382" s="220" t="s">
        <v>171</v>
      </c>
      <c r="E382" s="235" t="s">
        <v>21</v>
      </c>
      <c r="F382" s="236" t="s">
        <v>3081</v>
      </c>
      <c r="G382" s="234"/>
      <c r="H382" s="237">
        <v>10</v>
      </c>
      <c r="I382" s="238"/>
      <c r="J382" s="234"/>
      <c r="K382" s="234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171</v>
      </c>
      <c r="AU382" s="243" t="s">
        <v>81</v>
      </c>
      <c r="AV382" s="12" t="s">
        <v>84</v>
      </c>
      <c r="AW382" s="12" t="s">
        <v>35</v>
      </c>
      <c r="AX382" s="12" t="s">
        <v>73</v>
      </c>
      <c r="AY382" s="243" t="s">
        <v>162</v>
      </c>
    </row>
    <row r="383" spans="2:51" s="13" customFormat="1" ht="12">
      <c r="B383" s="244"/>
      <c r="C383" s="245"/>
      <c r="D383" s="220" t="s">
        <v>171</v>
      </c>
      <c r="E383" s="246" t="s">
        <v>21</v>
      </c>
      <c r="F383" s="247" t="s">
        <v>208</v>
      </c>
      <c r="G383" s="245"/>
      <c r="H383" s="248">
        <v>15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AT383" s="254" t="s">
        <v>171</v>
      </c>
      <c r="AU383" s="254" t="s">
        <v>81</v>
      </c>
      <c r="AV383" s="13" t="s">
        <v>168</v>
      </c>
      <c r="AW383" s="13" t="s">
        <v>35</v>
      </c>
      <c r="AX383" s="13" t="s">
        <v>81</v>
      </c>
      <c r="AY383" s="254" t="s">
        <v>162</v>
      </c>
    </row>
    <row r="384" spans="2:65" s="1" customFormat="1" ht="16.5" customHeight="1">
      <c r="B384" s="39"/>
      <c r="C384" s="208" t="s">
        <v>293</v>
      </c>
      <c r="D384" s="208" t="s">
        <v>163</v>
      </c>
      <c r="E384" s="209" t="s">
        <v>3082</v>
      </c>
      <c r="F384" s="210" t="s">
        <v>3083</v>
      </c>
      <c r="G384" s="211" t="s">
        <v>241</v>
      </c>
      <c r="H384" s="212">
        <v>1</v>
      </c>
      <c r="I384" s="213"/>
      <c r="J384" s="214">
        <f>ROUND(I384*H384,2)</f>
        <v>0</v>
      </c>
      <c r="K384" s="210" t="s">
        <v>167</v>
      </c>
      <c r="L384" s="44"/>
      <c r="M384" s="215" t="s">
        <v>21</v>
      </c>
      <c r="N384" s="216" t="s">
        <v>44</v>
      </c>
      <c r="O384" s="80"/>
      <c r="P384" s="217">
        <f>O384*H384</f>
        <v>0</v>
      </c>
      <c r="Q384" s="217">
        <v>0</v>
      </c>
      <c r="R384" s="217">
        <f>Q384*H384</f>
        <v>0</v>
      </c>
      <c r="S384" s="217">
        <v>0</v>
      </c>
      <c r="T384" s="218">
        <f>S384*H384</f>
        <v>0</v>
      </c>
      <c r="AR384" s="18" t="s">
        <v>168</v>
      </c>
      <c r="AT384" s="18" t="s">
        <v>163</v>
      </c>
      <c r="AU384" s="18" t="s">
        <v>81</v>
      </c>
      <c r="AY384" s="18" t="s">
        <v>162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8" t="s">
        <v>81</v>
      </c>
      <c r="BK384" s="219">
        <f>ROUND(I384*H384,2)</f>
        <v>0</v>
      </c>
      <c r="BL384" s="18" t="s">
        <v>168</v>
      </c>
      <c r="BM384" s="18" t="s">
        <v>601</v>
      </c>
    </row>
    <row r="385" spans="2:47" s="1" customFormat="1" ht="12">
      <c r="B385" s="39"/>
      <c r="C385" s="40"/>
      <c r="D385" s="220" t="s">
        <v>169</v>
      </c>
      <c r="E385" s="40"/>
      <c r="F385" s="221" t="s">
        <v>3084</v>
      </c>
      <c r="G385" s="40"/>
      <c r="H385" s="40"/>
      <c r="I385" s="143"/>
      <c r="J385" s="40"/>
      <c r="K385" s="40"/>
      <c r="L385" s="44"/>
      <c r="M385" s="222"/>
      <c r="N385" s="80"/>
      <c r="O385" s="80"/>
      <c r="P385" s="80"/>
      <c r="Q385" s="80"/>
      <c r="R385" s="80"/>
      <c r="S385" s="80"/>
      <c r="T385" s="81"/>
      <c r="AT385" s="18" t="s">
        <v>169</v>
      </c>
      <c r="AU385" s="18" t="s">
        <v>81</v>
      </c>
    </row>
    <row r="386" spans="2:51" s="11" customFormat="1" ht="12">
      <c r="B386" s="223"/>
      <c r="C386" s="224"/>
      <c r="D386" s="220" t="s">
        <v>171</v>
      </c>
      <c r="E386" s="225" t="s">
        <v>21</v>
      </c>
      <c r="F386" s="226" t="s">
        <v>2885</v>
      </c>
      <c r="G386" s="224"/>
      <c r="H386" s="225" t="s">
        <v>21</v>
      </c>
      <c r="I386" s="227"/>
      <c r="J386" s="224"/>
      <c r="K386" s="224"/>
      <c r="L386" s="228"/>
      <c r="M386" s="229"/>
      <c r="N386" s="230"/>
      <c r="O386" s="230"/>
      <c r="P386" s="230"/>
      <c r="Q386" s="230"/>
      <c r="R386" s="230"/>
      <c r="S386" s="230"/>
      <c r="T386" s="231"/>
      <c r="AT386" s="232" t="s">
        <v>171</v>
      </c>
      <c r="AU386" s="232" t="s">
        <v>81</v>
      </c>
      <c r="AV386" s="11" t="s">
        <v>81</v>
      </c>
      <c r="AW386" s="11" t="s">
        <v>35</v>
      </c>
      <c r="AX386" s="11" t="s">
        <v>73</v>
      </c>
      <c r="AY386" s="232" t="s">
        <v>162</v>
      </c>
    </row>
    <row r="387" spans="2:51" s="12" customFormat="1" ht="12">
      <c r="B387" s="233"/>
      <c r="C387" s="234"/>
      <c r="D387" s="220" t="s">
        <v>171</v>
      </c>
      <c r="E387" s="235" t="s">
        <v>21</v>
      </c>
      <c r="F387" s="236" t="s">
        <v>3085</v>
      </c>
      <c r="G387" s="234"/>
      <c r="H387" s="237">
        <v>1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171</v>
      </c>
      <c r="AU387" s="243" t="s">
        <v>81</v>
      </c>
      <c r="AV387" s="12" t="s">
        <v>84</v>
      </c>
      <c r="AW387" s="12" t="s">
        <v>35</v>
      </c>
      <c r="AX387" s="12" t="s">
        <v>81</v>
      </c>
      <c r="AY387" s="243" t="s">
        <v>162</v>
      </c>
    </row>
    <row r="388" spans="2:65" s="1" customFormat="1" ht="16.5" customHeight="1">
      <c r="B388" s="39"/>
      <c r="C388" s="208" t="s">
        <v>603</v>
      </c>
      <c r="D388" s="208" t="s">
        <v>163</v>
      </c>
      <c r="E388" s="209" t="s">
        <v>3086</v>
      </c>
      <c r="F388" s="210" t="s">
        <v>3087</v>
      </c>
      <c r="G388" s="211" t="s">
        <v>241</v>
      </c>
      <c r="H388" s="212">
        <v>1</v>
      </c>
      <c r="I388" s="213"/>
      <c r="J388" s="214">
        <f>ROUND(I388*H388,2)</f>
        <v>0</v>
      </c>
      <c r="K388" s="210" t="s">
        <v>167</v>
      </c>
      <c r="L388" s="44"/>
      <c r="M388" s="215" t="s">
        <v>21</v>
      </c>
      <c r="N388" s="216" t="s">
        <v>44</v>
      </c>
      <c r="O388" s="80"/>
      <c r="P388" s="217">
        <f>O388*H388</f>
        <v>0</v>
      </c>
      <c r="Q388" s="217">
        <v>0</v>
      </c>
      <c r="R388" s="217">
        <f>Q388*H388</f>
        <v>0</v>
      </c>
      <c r="S388" s="217">
        <v>0</v>
      </c>
      <c r="T388" s="218">
        <f>S388*H388</f>
        <v>0</v>
      </c>
      <c r="AR388" s="18" t="s">
        <v>168</v>
      </c>
      <c r="AT388" s="18" t="s">
        <v>163</v>
      </c>
      <c r="AU388" s="18" t="s">
        <v>81</v>
      </c>
      <c r="AY388" s="18" t="s">
        <v>162</v>
      </c>
      <c r="BE388" s="219">
        <f>IF(N388="základní",J388,0)</f>
        <v>0</v>
      </c>
      <c r="BF388" s="219">
        <f>IF(N388="snížená",J388,0)</f>
        <v>0</v>
      </c>
      <c r="BG388" s="219">
        <f>IF(N388="zákl. přenesená",J388,0)</f>
        <v>0</v>
      </c>
      <c r="BH388" s="219">
        <f>IF(N388="sníž. přenesená",J388,0)</f>
        <v>0</v>
      </c>
      <c r="BI388" s="219">
        <f>IF(N388="nulová",J388,0)</f>
        <v>0</v>
      </c>
      <c r="BJ388" s="18" t="s">
        <v>81</v>
      </c>
      <c r="BK388" s="219">
        <f>ROUND(I388*H388,2)</f>
        <v>0</v>
      </c>
      <c r="BL388" s="18" t="s">
        <v>168</v>
      </c>
      <c r="BM388" s="18" t="s">
        <v>606</v>
      </c>
    </row>
    <row r="389" spans="2:47" s="1" customFormat="1" ht="12">
      <c r="B389" s="39"/>
      <c r="C389" s="40"/>
      <c r="D389" s="220" t="s">
        <v>169</v>
      </c>
      <c r="E389" s="40"/>
      <c r="F389" s="221" t="s">
        <v>3084</v>
      </c>
      <c r="G389" s="40"/>
      <c r="H389" s="40"/>
      <c r="I389" s="143"/>
      <c r="J389" s="40"/>
      <c r="K389" s="40"/>
      <c r="L389" s="44"/>
      <c r="M389" s="222"/>
      <c r="N389" s="80"/>
      <c r="O389" s="80"/>
      <c r="P389" s="80"/>
      <c r="Q389" s="80"/>
      <c r="R389" s="80"/>
      <c r="S389" s="80"/>
      <c r="T389" s="81"/>
      <c r="AT389" s="18" t="s">
        <v>169</v>
      </c>
      <c r="AU389" s="18" t="s">
        <v>81</v>
      </c>
    </row>
    <row r="390" spans="2:51" s="11" customFormat="1" ht="12">
      <c r="B390" s="223"/>
      <c r="C390" s="224"/>
      <c r="D390" s="220" t="s">
        <v>171</v>
      </c>
      <c r="E390" s="225" t="s">
        <v>21</v>
      </c>
      <c r="F390" s="226" t="s">
        <v>2885</v>
      </c>
      <c r="G390" s="224"/>
      <c r="H390" s="225" t="s">
        <v>21</v>
      </c>
      <c r="I390" s="227"/>
      <c r="J390" s="224"/>
      <c r="K390" s="224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171</v>
      </c>
      <c r="AU390" s="232" t="s">
        <v>81</v>
      </c>
      <c r="AV390" s="11" t="s">
        <v>81</v>
      </c>
      <c r="AW390" s="11" t="s">
        <v>35</v>
      </c>
      <c r="AX390" s="11" t="s">
        <v>73</v>
      </c>
      <c r="AY390" s="232" t="s">
        <v>162</v>
      </c>
    </row>
    <row r="391" spans="2:51" s="12" customFormat="1" ht="12">
      <c r="B391" s="233"/>
      <c r="C391" s="234"/>
      <c r="D391" s="220" t="s">
        <v>171</v>
      </c>
      <c r="E391" s="235" t="s">
        <v>21</v>
      </c>
      <c r="F391" s="236" t="s">
        <v>3088</v>
      </c>
      <c r="G391" s="234"/>
      <c r="H391" s="237">
        <v>1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171</v>
      </c>
      <c r="AU391" s="243" t="s">
        <v>81</v>
      </c>
      <c r="AV391" s="12" t="s">
        <v>84</v>
      </c>
      <c r="AW391" s="12" t="s">
        <v>35</v>
      </c>
      <c r="AX391" s="12" t="s">
        <v>81</v>
      </c>
      <c r="AY391" s="243" t="s">
        <v>162</v>
      </c>
    </row>
    <row r="392" spans="2:65" s="1" customFormat="1" ht="16.5" customHeight="1">
      <c r="B392" s="39"/>
      <c r="C392" s="208" t="s">
        <v>298</v>
      </c>
      <c r="D392" s="208" t="s">
        <v>163</v>
      </c>
      <c r="E392" s="209" t="s">
        <v>3089</v>
      </c>
      <c r="F392" s="210" t="s">
        <v>3090</v>
      </c>
      <c r="G392" s="211" t="s">
        <v>241</v>
      </c>
      <c r="H392" s="212">
        <v>1</v>
      </c>
      <c r="I392" s="213"/>
      <c r="J392" s="214">
        <f>ROUND(I392*H392,2)</f>
        <v>0</v>
      </c>
      <c r="K392" s="210" t="s">
        <v>167</v>
      </c>
      <c r="L392" s="44"/>
      <c r="M392" s="215" t="s">
        <v>21</v>
      </c>
      <c r="N392" s="216" t="s">
        <v>44</v>
      </c>
      <c r="O392" s="80"/>
      <c r="P392" s="217">
        <f>O392*H392</f>
        <v>0</v>
      </c>
      <c r="Q392" s="217">
        <v>0</v>
      </c>
      <c r="R392" s="217">
        <f>Q392*H392</f>
        <v>0</v>
      </c>
      <c r="S392" s="217">
        <v>0</v>
      </c>
      <c r="T392" s="218">
        <f>S392*H392</f>
        <v>0</v>
      </c>
      <c r="AR392" s="18" t="s">
        <v>168</v>
      </c>
      <c r="AT392" s="18" t="s">
        <v>163</v>
      </c>
      <c r="AU392" s="18" t="s">
        <v>81</v>
      </c>
      <c r="AY392" s="18" t="s">
        <v>162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18" t="s">
        <v>81</v>
      </c>
      <c r="BK392" s="219">
        <f>ROUND(I392*H392,2)</f>
        <v>0</v>
      </c>
      <c r="BL392" s="18" t="s">
        <v>168</v>
      </c>
      <c r="BM392" s="18" t="s">
        <v>265</v>
      </c>
    </row>
    <row r="393" spans="2:47" s="1" customFormat="1" ht="12">
      <c r="B393" s="39"/>
      <c r="C393" s="40"/>
      <c r="D393" s="220" t="s">
        <v>169</v>
      </c>
      <c r="E393" s="40"/>
      <c r="F393" s="221" t="s">
        <v>3084</v>
      </c>
      <c r="G393" s="40"/>
      <c r="H393" s="40"/>
      <c r="I393" s="143"/>
      <c r="J393" s="40"/>
      <c r="K393" s="40"/>
      <c r="L393" s="44"/>
      <c r="M393" s="222"/>
      <c r="N393" s="80"/>
      <c r="O393" s="80"/>
      <c r="P393" s="80"/>
      <c r="Q393" s="80"/>
      <c r="R393" s="80"/>
      <c r="S393" s="80"/>
      <c r="T393" s="81"/>
      <c r="AT393" s="18" t="s">
        <v>169</v>
      </c>
      <c r="AU393" s="18" t="s">
        <v>81</v>
      </c>
    </row>
    <row r="394" spans="2:51" s="11" customFormat="1" ht="12">
      <c r="B394" s="223"/>
      <c r="C394" s="224"/>
      <c r="D394" s="220" t="s">
        <v>171</v>
      </c>
      <c r="E394" s="225" t="s">
        <v>21</v>
      </c>
      <c r="F394" s="226" t="s">
        <v>2885</v>
      </c>
      <c r="G394" s="224"/>
      <c r="H394" s="225" t="s">
        <v>21</v>
      </c>
      <c r="I394" s="227"/>
      <c r="J394" s="224"/>
      <c r="K394" s="224"/>
      <c r="L394" s="228"/>
      <c r="M394" s="229"/>
      <c r="N394" s="230"/>
      <c r="O394" s="230"/>
      <c r="P394" s="230"/>
      <c r="Q394" s="230"/>
      <c r="R394" s="230"/>
      <c r="S394" s="230"/>
      <c r="T394" s="231"/>
      <c r="AT394" s="232" t="s">
        <v>171</v>
      </c>
      <c r="AU394" s="232" t="s">
        <v>81</v>
      </c>
      <c r="AV394" s="11" t="s">
        <v>81</v>
      </c>
      <c r="AW394" s="11" t="s">
        <v>35</v>
      </c>
      <c r="AX394" s="11" t="s">
        <v>73</v>
      </c>
      <c r="AY394" s="232" t="s">
        <v>162</v>
      </c>
    </row>
    <row r="395" spans="2:51" s="12" customFormat="1" ht="12">
      <c r="B395" s="233"/>
      <c r="C395" s="234"/>
      <c r="D395" s="220" t="s">
        <v>171</v>
      </c>
      <c r="E395" s="235" t="s">
        <v>21</v>
      </c>
      <c r="F395" s="236" t="s">
        <v>3091</v>
      </c>
      <c r="G395" s="234"/>
      <c r="H395" s="237">
        <v>1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171</v>
      </c>
      <c r="AU395" s="243" t="s">
        <v>81</v>
      </c>
      <c r="AV395" s="12" t="s">
        <v>84</v>
      </c>
      <c r="AW395" s="12" t="s">
        <v>35</v>
      </c>
      <c r="AX395" s="12" t="s">
        <v>81</v>
      </c>
      <c r="AY395" s="243" t="s">
        <v>162</v>
      </c>
    </row>
    <row r="396" spans="2:65" s="1" customFormat="1" ht="16.5" customHeight="1">
      <c r="B396" s="39"/>
      <c r="C396" s="208" t="s">
        <v>616</v>
      </c>
      <c r="D396" s="208" t="s">
        <v>163</v>
      </c>
      <c r="E396" s="209" t="s">
        <v>3092</v>
      </c>
      <c r="F396" s="210" t="s">
        <v>3093</v>
      </c>
      <c r="G396" s="211" t="s">
        <v>241</v>
      </c>
      <c r="H396" s="212">
        <v>3</v>
      </c>
      <c r="I396" s="213"/>
      <c r="J396" s="214">
        <f>ROUND(I396*H396,2)</f>
        <v>0</v>
      </c>
      <c r="K396" s="210" t="s">
        <v>167</v>
      </c>
      <c r="L396" s="44"/>
      <c r="M396" s="215" t="s">
        <v>21</v>
      </c>
      <c r="N396" s="216" t="s">
        <v>44</v>
      </c>
      <c r="O396" s="80"/>
      <c r="P396" s="217">
        <f>O396*H396</f>
        <v>0</v>
      </c>
      <c r="Q396" s="217">
        <v>0</v>
      </c>
      <c r="R396" s="217">
        <f>Q396*H396</f>
        <v>0</v>
      </c>
      <c r="S396" s="217">
        <v>0</v>
      </c>
      <c r="T396" s="218">
        <f>S396*H396</f>
        <v>0</v>
      </c>
      <c r="AR396" s="18" t="s">
        <v>168</v>
      </c>
      <c r="AT396" s="18" t="s">
        <v>163</v>
      </c>
      <c r="AU396" s="18" t="s">
        <v>81</v>
      </c>
      <c r="AY396" s="18" t="s">
        <v>162</v>
      </c>
      <c r="BE396" s="219">
        <f>IF(N396="základní",J396,0)</f>
        <v>0</v>
      </c>
      <c r="BF396" s="219">
        <f>IF(N396="snížená",J396,0)</f>
        <v>0</v>
      </c>
      <c r="BG396" s="219">
        <f>IF(N396="zákl. přenesená",J396,0)</f>
        <v>0</v>
      </c>
      <c r="BH396" s="219">
        <f>IF(N396="sníž. přenesená",J396,0)</f>
        <v>0</v>
      </c>
      <c r="BI396" s="219">
        <f>IF(N396="nulová",J396,0)</f>
        <v>0</v>
      </c>
      <c r="BJ396" s="18" t="s">
        <v>81</v>
      </c>
      <c r="BK396" s="219">
        <f>ROUND(I396*H396,2)</f>
        <v>0</v>
      </c>
      <c r="BL396" s="18" t="s">
        <v>168</v>
      </c>
      <c r="BM396" s="18" t="s">
        <v>619</v>
      </c>
    </row>
    <row r="397" spans="2:51" s="11" customFormat="1" ht="12">
      <c r="B397" s="223"/>
      <c r="C397" s="224"/>
      <c r="D397" s="220" t="s">
        <v>171</v>
      </c>
      <c r="E397" s="225" t="s">
        <v>21</v>
      </c>
      <c r="F397" s="226" t="s">
        <v>2885</v>
      </c>
      <c r="G397" s="224"/>
      <c r="H397" s="225" t="s">
        <v>21</v>
      </c>
      <c r="I397" s="227"/>
      <c r="J397" s="224"/>
      <c r="K397" s="224"/>
      <c r="L397" s="228"/>
      <c r="M397" s="229"/>
      <c r="N397" s="230"/>
      <c r="O397" s="230"/>
      <c r="P397" s="230"/>
      <c r="Q397" s="230"/>
      <c r="R397" s="230"/>
      <c r="S397" s="230"/>
      <c r="T397" s="231"/>
      <c r="AT397" s="232" t="s">
        <v>171</v>
      </c>
      <c r="AU397" s="232" t="s">
        <v>81</v>
      </c>
      <c r="AV397" s="11" t="s">
        <v>81</v>
      </c>
      <c r="AW397" s="11" t="s">
        <v>35</v>
      </c>
      <c r="AX397" s="11" t="s">
        <v>73</v>
      </c>
      <c r="AY397" s="232" t="s">
        <v>162</v>
      </c>
    </row>
    <row r="398" spans="2:51" s="12" customFormat="1" ht="12">
      <c r="B398" s="233"/>
      <c r="C398" s="234"/>
      <c r="D398" s="220" t="s">
        <v>171</v>
      </c>
      <c r="E398" s="235" t="s">
        <v>21</v>
      </c>
      <c r="F398" s="236" t="s">
        <v>3094</v>
      </c>
      <c r="G398" s="234"/>
      <c r="H398" s="237">
        <v>3</v>
      </c>
      <c r="I398" s="238"/>
      <c r="J398" s="234"/>
      <c r="K398" s="234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171</v>
      </c>
      <c r="AU398" s="243" t="s">
        <v>81</v>
      </c>
      <c r="AV398" s="12" t="s">
        <v>84</v>
      </c>
      <c r="AW398" s="12" t="s">
        <v>35</v>
      </c>
      <c r="AX398" s="12" t="s">
        <v>81</v>
      </c>
      <c r="AY398" s="243" t="s">
        <v>162</v>
      </c>
    </row>
    <row r="399" spans="2:65" s="1" customFormat="1" ht="16.5" customHeight="1">
      <c r="B399" s="39"/>
      <c r="C399" s="208" t="s">
        <v>302</v>
      </c>
      <c r="D399" s="208" t="s">
        <v>163</v>
      </c>
      <c r="E399" s="209" t="s">
        <v>3095</v>
      </c>
      <c r="F399" s="210" t="s">
        <v>3096</v>
      </c>
      <c r="G399" s="211" t="s">
        <v>241</v>
      </c>
      <c r="H399" s="212">
        <v>1</v>
      </c>
      <c r="I399" s="213"/>
      <c r="J399" s="214">
        <f>ROUND(I399*H399,2)</f>
        <v>0</v>
      </c>
      <c r="K399" s="210" t="s">
        <v>167</v>
      </c>
      <c r="L399" s="44"/>
      <c r="M399" s="215" t="s">
        <v>21</v>
      </c>
      <c r="N399" s="216" t="s">
        <v>44</v>
      </c>
      <c r="O399" s="80"/>
      <c r="P399" s="217">
        <f>O399*H399</f>
        <v>0</v>
      </c>
      <c r="Q399" s="217">
        <v>0</v>
      </c>
      <c r="R399" s="217">
        <f>Q399*H399</f>
        <v>0</v>
      </c>
      <c r="S399" s="217">
        <v>0</v>
      </c>
      <c r="T399" s="218">
        <f>S399*H399</f>
        <v>0</v>
      </c>
      <c r="AR399" s="18" t="s">
        <v>168</v>
      </c>
      <c r="AT399" s="18" t="s">
        <v>163</v>
      </c>
      <c r="AU399" s="18" t="s">
        <v>81</v>
      </c>
      <c r="AY399" s="18" t="s">
        <v>162</v>
      </c>
      <c r="BE399" s="219">
        <f>IF(N399="základní",J399,0)</f>
        <v>0</v>
      </c>
      <c r="BF399" s="219">
        <f>IF(N399="snížená",J399,0)</f>
        <v>0</v>
      </c>
      <c r="BG399" s="219">
        <f>IF(N399="zákl. přenesená",J399,0)</f>
        <v>0</v>
      </c>
      <c r="BH399" s="219">
        <f>IF(N399="sníž. přenesená",J399,0)</f>
        <v>0</v>
      </c>
      <c r="BI399" s="219">
        <f>IF(N399="nulová",J399,0)</f>
        <v>0</v>
      </c>
      <c r="BJ399" s="18" t="s">
        <v>81</v>
      </c>
      <c r="BK399" s="219">
        <f>ROUND(I399*H399,2)</f>
        <v>0</v>
      </c>
      <c r="BL399" s="18" t="s">
        <v>168</v>
      </c>
      <c r="BM399" s="18" t="s">
        <v>623</v>
      </c>
    </row>
    <row r="400" spans="2:51" s="11" customFormat="1" ht="12">
      <c r="B400" s="223"/>
      <c r="C400" s="224"/>
      <c r="D400" s="220" t="s">
        <v>171</v>
      </c>
      <c r="E400" s="225" t="s">
        <v>21</v>
      </c>
      <c r="F400" s="226" t="s">
        <v>2885</v>
      </c>
      <c r="G400" s="224"/>
      <c r="H400" s="225" t="s">
        <v>21</v>
      </c>
      <c r="I400" s="227"/>
      <c r="J400" s="224"/>
      <c r="K400" s="224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171</v>
      </c>
      <c r="AU400" s="232" t="s">
        <v>81</v>
      </c>
      <c r="AV400" s="11" t="s">
        <v>81</v>
      </c>
      <c r="AW400" s="11" t="s">
        <v>35</v>
      </c>
      <c r="AX400" s="11" t="s">
        <v>73</v>
      </c>
      <c r="AY400" s="232" t="s">
        <v>162</v>
      </c>
    </row>
    <row r="401" spans="2:51" s="12" customFormat="1" ht="12">
      <c r="B401" s="233"/>
      <c r="C401" s="234"/>
      <c r="D401" s="220" t="s">
        <v>171</v>
      </c>
      <c r="E401" s="235" t="s">
        <v>21</v>
      </c>
      <c r="F401" s="236" t="s">
        <v>3097</v>
      </c>
      <c r="G401" s="234"/>
      <c r="H401" s="237">
        <v>1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AT401" s="243" t="s">
        <v>171</v>
      </c>
      <c r="AU401" s="243" t="s">
        <v>81</v>
      </c>
      <c r="AV401" s="12" t="s">
        <v>84</v>
      </c>
      <c r="AW401" s="12" t="s">
        <v>35</v>
      </c>
      <c r="AX401" s="12" t="s">
        <v>81</v>
      </c>
      <c r="AY401" s="243" t="s">
        <v>162</v>
      </c>
    </row>
    <row r="402" spans="2:65" s="1" customFormat="1" ht="16.5" customHeight="1">
      <c r="B402" s="39"/>
      <c r="C402" s="208" t="s">
        <v>626</v>
      </c>
      <c r="D402" s="208" t="s">
        <v>163</v>
      </c>
      <c r="E402" s="209" t="s">
        <v>3098</v>
      </c>
      <c r="F402" s="210" t="s">
        <v>3099</v>
      </c>
      <c r="G402" s="211" t="s">
        <v>241</v>
      </c>
      <c r="H402" s="212">
        <v>10</v>
      </c>
      <c r="I402" s="213"/>
      <c r="J402" s="214">
        <f>ROUND(I402*H402,2)</f>
        <v>0</v>
      </c>
      <c r="K402" s="210" t="s">
        <v>234</v>
      </c>
      <c r="L402" s="44"/>
      <c r="M402" s="215" t="s">
        <v>21</v>
      </c>
      <c r="N402" s="216" t="s">
        <v>44</v>
      </c>
      <c r="O402" s="80"/>
      <c r="P402" s="217">
        <f>O402*H402</f>
        <v>0</v>
      </c>
      <c r="Q402" s="217">
        <v>0</v>
      </c>
      <c r="R402" s="217">
        <f>Q402*H402</f>
        <v>0</v>
      </c>
      <c r="S402" s="217">
        <v>0</v>
      </c>
      <c r="T402" s="218">
        <f>S402*H402</f>
        <v>0</v>
      </c>
      <c r="AR402" s="18" t="s">
        <v>168</v>
      </c>
      <c r="AT402" s="18" t="s">
        <v>163</v>
      </c>
      <c r="AU402" s="18" t="s">
        <v>81</v>
      </c>
      <c r="AY402" s="18" t="s">
        <v>162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8" t="s">
        <v>81</v>
      </c>
      <c r="BK402" s="219">
        <f>ROUND(I402*H402,2)</f>
        <v>0</v>
      </c>
      <c r="BL402" s="18" t="s">
        <v>168</v>
      </c>
      <c r="BM402" s="18" t="s">
        <v>629</v>
      </c>
    </row>
    <row r="403" spans="2:51" s="12" customFormat="1" ht="12">
      <c r="B403" s="233"/>
      <c r="C403" s="234"/>
      <c r="D403" s="220" t="s">
        <v>171</v>
      </c>
      <c r="E403" s="235" t="s">
        <v>21</v>
      </c>
      <c r="F403" s="236" t="s">
        <v>3100</v>
      </c>
      <c r="G403" s="234"/>
      <c r="H403" s="237">
        <v>10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171</v>
      </c>
      <c r="AU403" s="243" t="s">
        <v>81</v>
      </c>
      <c r="AV403" s="12" t="s">
        <v>84</v>
      </c>
      <c r="AW403" s="12" t="s">
        <v>35</v>
      </c>
      <c r="AX403" s="12" t="s">
        <v>81</v>
      </c>
      <c r="AY403" s="243" t="s">
        <v>162</v>
      </c>
    </row>
    <row r="404" spans="2:65" s="1" customFormat="1" ht="16.5" customHeight="1">
      <c r="B404" s="39"/>
      <c r="C404" s="208" t="s">
        <v>311</v>
      </c>
      <c r="D404" s="208" t="s">
        <v>163</v>
      </c>
      <c r="E404" s="209" t="s">
        <v>3101</v>
      </c>
      <c r="F404" s="210" t="s">
        <v>3102</v>
      </c>
      <c r="G404" s="211" t="s">
        <v>1296</v>
      </c>
      <c r="H404" s="212">
        <v>1</v>
      </c>
      <c r="I404" s="213"/>
      <c r="J404" s="214">
        <f>ROUND(I404*H404,2)</f>
        <v>0</v>
      </c>
      <c r="K404" s="210" t="s">
        <v>234</v>
      </c>
      <c r="L404" s="44"/>
      <c r="M404" s="215" t="s">
        <v>21</v>
      </c>
      <c r="N404" s="216" t="s">
        <v>44</v>
      </c>
      <c r="O404" s="80"/>
      <c r="P404" s="217">
        <f>O404*H404</f>
        <v>0</v>
      </c>
      <c r="Q404" s="217">
        <v>0</v>
      </c>
      <c r="R404" s="217">
        <f>Q404*H404</f>
        <v>0</v>
      </c>
      <c r="S404" s="217">
        <v>0</v>
      </c>
      <c r="T404" s="218">
        <f>S404*H404</f>
        <v>0</v>
      </c>
      <c r="AR404" s="18" t="s">
        <v>168</v>
      </c>
      <c r="AT404" s="18" t="s">
        <v>163</v>
      </c>
      <c r="AU404" s="18" t="s">
        <v>81</v>
      </c>
      <c r="AY404" s="18" t="s">
        <v>162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8" t="s">
        <v>81</v>
      </c>
      <c r="BK404" s="219">
        <f>ROUND(I404*H404,2)</f>
        <v>0</v>
      </c>
      <c r="BL404" s="18" t="s">
        <v>168</v>
      </c>
      <c r="BM404" s="18" t="s">
        <v>633</v>
      </c>
    </row>
    <row r="405" spans="2:47" s="1" customFormat="1" ht="12">
      <c r="B405" s="39"/>
      <c r="C405" s="40"/>
      <c r="D405" s="220" t="s">
        <v>169</v>
      </c>
      <c r="E405" s="40"/>
      <c r="F405" s="221" t="s">
        <v>3103</v>
      </c>
      <c r="G405" s="40"/>
      <c r="H405" s="40"/>
      <c r="I405" s="143"/>
      <c r="J405" s="40"/>
      <c r="K405" s="40"/>
      <c r="L405" s="44"/>
      <c r="M405" s="222"/>
      <c r="N405" s="80"/>
      <c r="O405" s="80"/>
      <c r="P405" s="80"/>
      <c r="Q405" s="80"/>
      <c r="R405" s="80"/>
      <c r="S405" s="80"/>
      <c r="T405" s="81"/>
      <c r="AT405" s="18" t="s">
        <v>169</v>
      </c>
      <c r="AU405" s="18" t="s">
        <v>81</v>
      </c>
    </row>
    <row r="406" spans="2:51" s="12" customFormat="1" ht="12">
      <c r="B406" s="233"/>
      <c r="C406" s="234"/>
      <c r="D406" s="220" t="s">
        <v>171</v>
      </c>
      <c r="E406" s="235" t="s">
        <v>21</v>
      </c>
      <c r="F406" s="236" t="s">
        <v>3104</v>
      </c>
      <c r="G406" s="234"/>
      <c r="H406" s="237">
        <v>1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171</v>
      </c>
      <c r="AU406" s="243" t="s">
        <v>81</v>
      </c>
      <c r="AV406" s="12" t="s">
        <v>84</v>
      </c>
      <c r="AW406" s="12" t="s">
        <v>35</v>
      </c>
      <c r="AX406" s="12" t="s">
        <v>81</v>
      </c>
      <c r="AY406" s="243" t="s">
        <v>162</v>
      </c>
    </row>
    <row r="407" spans="2:65" s="1" customFormat="1" ht="16.5" customHeight="1">
      <c r="B407" s="39"/>
      <c r="C407" s="208" t="s">
        <v>635</v>
      </c>
      <c r="D407" s="208" t="s">
        <v>163</v>
      </c>
      <c r="E407" s="209" t="s">
        <v>3105</v>
      </c>
      <c r="F407" s="210" t="s">
        <v>3106</v>
      </c>
      <c r="G407" s="211" t="s">
        <v>1296</v>
      </c>
      <c r="H407" s="212">
        <v>1</v>
      </c>
      <c r="I407" s="213"/>
      <c r="J407" s="214">
        <f>ROUND(I407*H407,2)</f>
        <v>0</v>
      </c>
      <c r="K407" s="210" t="s">
        <v>234</v>
      </c>
      <c r="L407" s="44"/>
      <c r="M407" s="215" t="s">
        <v>21</v>
      </c>
      <c r="N407" s="216" t="s">
        <v>44</v>
      </c>
      <c r="O407" s="80"/>
      <c r="P407" s="217">
        <f>O407*H407</f>
        <v>0</v>
      </c>
      <c r="Q407" s="217">
        <v>0</v>
      </c>
      <c r="R407" s="217">
        <f>Q407*H407</f>
        <v>0</v>
      </c>
      <c r="S407" s="217">
        <v>0</v>
      </c>
      <c r="T407" s="218">
        <f>S407*H407</f>
        <v>0</v>
      </c>
      <c r="AR407" s="18" t="s">
        <v>168</v>
      </c>
      <c r="AT407" s="18" t="s">
        <v>163</v>
      </c>
      <c r="AU407" s="18" t="s">
        <v>81</v>
      </c>
      <c r="AY407" s="18" t="s">
        <v>162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18" t="s">
        <v>81</v>
      </c>
      <c r="BK407" s="219">
        <f>ROUND(I407*H407,2)</f>
        <v>0</v>
      </c>
      <c r="BL407" s="18" t="s">
        <v>168</v>
      </c>
      <c r="BM407" s="18" t="s">
        <v>638</v>
      </c>
    </row>
    <row r="408" spans="2:47" s="1" customFormat="1" ht="12">
      <c r="B408" s="39"/>
      <c r="C408" s="40"/>
      <c r="D408" s="220" t="s">
        <v>169</v>
      </c>
      <c r="E408" s="40"/>
      <c r="F408" s="221" t="s">
        <v>3103</v>
      </c>
      <c r="G408" s="40"/>
      <c r="H408" s="40"/>
      <c r="I408" s="143"/>
      <c r="J408" s="40"/>
      <c r="K408" s="40"/>
      <c r="L408" s="44"/>
      <c r="M408" s="222"/>
      <c r="N408" s="80"/>
      <c r="O408" s="80"/>
      <c r="P408" s="80"/>
      <c r="Q408" s="80"/>
      <c r="R408" s="80"/>
      <c r="S408" s="80"/>
      <c r="T408" s="81"/>
      <c r="AT408" s="18" t="s">
        <v>169</v>
      </c>
      <c r="AU408" s="18" t="s">
        <v>81</v>
      </c>
    </row>
    <row r="409" spans="2:51" s="12" customFormat="1" ht="12">
      <c r="B409" s="233"/>
      <c r="C409" s="234"/>
      <c r="D409" s="220" t="s">
        <v>171</v>
      </c>
      <c r="E409" s="235" t="s">
        <v>21</v>
      </c>
      <c r="F409" s="236" t="s">
        <v>3104</v>
      </c>
      <c r="G409" s="234"/>
      <c r="H409" s="237">
        <v>1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171</v>
      </c>
      <c r="AU409" s="243" t="s">
        <v>81</v>
      </c>
      <c r="AV409" s="12" t="s">
        <v>84</v>
      </c>
      <c r="AW409" s="12" t="s">
        <v>35</v>
      </c>
      <c r="AX409" s="12" t="s">
        <v>81</v>
      </c>
      <c r="AY409" s="243" t="s">
        <v>162</v>
      </c>
    </row>
    <row r="410" spans="2:65" s="1" customFormat="1" ht="16.5" customHeight="1">
      <c r="B410" s="39"/>
      <c r="C410" s="208" t="s">
        <v>318</v>
      </c>
      <c r="D410" s="208" t="s">
        <v>163</v>
      </c>
      <c r="E410" s="209" t="s">
        <v>3107</v>
      </c>
      <c r="F410" s="210" t="s">
        <v>3108</v>
      </c>
      <c r="G410" s="211" t="s">
        <v>1296</v>
      </c>
      <c r="H410" s="212">
        <v>1</v>
      </c>
      <c r="I410" s="213"/>
      <c r="J410" s="214">
        <f>ROUND(I410*H410,2)</f>
        <v>0</v>
      </c>
      <c r="K410" s="210" t="s">
        <v>234</v>
      </c>
      <c r="L410" s="44"/>
      <c r="M410" s="215" t="s">
        <v>21</v>
      </c>
      <c r="N410" s="216" t="s">
        <v>44</v>
      </c>
      <c r="O410" s="80"/>
      <c r="P410" s="217">
        <f>O410*H410</f>
        <v>0</v>
      </c>
      <c r="Q410" s="217">
        <v>0</v>
      </c>
      <c r="R410" s="217">
        <f>Q410*H410</f>
        <v>0</v>
      </c>
      <c r="S410" s="217">
        <v>0</v>
      </c>
      <c r="T410" s="218">
        <f>S410*H410</f>
        <v>0</v>
      </c>
      <c r="AR410" s="18" t="s">
        <v>168</v>
      </c>
      <c r="AT410" s="18" t="s">
        <v>163</v>
      </c>
      <c r="AU410" s="18" t="s">
        <v>81</v>
      </c>
      <c r="AY410" s="18" t="s">
        <v>162</v>
      </c>
      <c r="BE410" s="219">
        <f>IF(N410="základní",J410,0)</f>
        <v>0</v>
      </c>
      <c r="BF410" s="219">
        <f>IF(N410="snížená",J410,0)</f>
        <v>0</v>
      </c>
      <c r="BG410" s="219">
        <f>IF(N410="zákl. přenesená",J410,0)</f>
        <v>0</v>
      </c>
      <c r="BH410" s="219">
        <f>IF(N410="sníž. přenesená",J410,0)</f>
        <v>0</v>
      </c>
      <c r="BI410" s="219">
        <f>IF(N410="nulová",J410,0)</f>
        <v>0</v>
      </c>
      <c r="BJ410" s="18" t="s">
        <v>81</v>
      </c>
      <c r="BK410" s="219">
        <f>ROUND(I410*H410,2)</f>
        <v>0</v>
      </c>
      <c r="BL410" s="18" t="s">
        <v>168</v>
      </c>
      <c r="BM410" s="18" t="s">
        <v>642</v>
      </c>
    </row>
    <row r="411" spans="2:51" s="12" customFormat="1" ht="12">
      <c r="B411" s="233"/>
      <c r="C411" s="234"/>
      <c r="D411" s="220" t="s">
        <v>171</v>
      </c>
      <c r="E411" s="235" t="s">
        <v>21</v>
      </c>
      <c r="F411" s="236" t="s">
        <v>3104</v>
      </c>
      <c r="G411" s="234"/>
      <c r="H411" s="237">
        <v>1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AT411" s="243" t="s">
        <v>171</v>
      </c>
      <c r="AU411" s="243" t="s">
        <v>81</v>
      </c>
      <c r="AV411" s="12" t="s">
        <v>84</v>
      </c>
      <c r="AW411" s="12" t="s">
        <v>35</v>
      </c>
      <c r="AX411" s="12" t="s">
        <v>81</v>
      </c>
      <c r="AY411" s="243" t="s">
        <v>162</v>
      </c>
    </row>
    <row r="412" spans="2:65" s="1" customFormat="1" ht="16.5" customHeight="1">
      <c r="B412" s="39"/>
      <c r="C412" s="208" t="s">
        <v>645</v>
      </c>
      <c r="D412" s="208" t="s">
        <v>163</v>
      </c>
      <c r="E412" s="209" t="s">
        <v>3109</v>
      </c>
      <c r="F412" s="210" t="s">
        <v>3110</v>
      </c>
      <c r="G412" s="211" t="s">
        <v>241</v>
      </c>
      <c r="H412" s="212">
        <v>1</v>
      </c>
      <c r="I412" s="213"/>
      <c r="J412" s="214">
        <f>ROUND(I412*H412,2)</f>
        <v>0</v>
      </c>
      <c r="K412" s="210" t="s">
        <v>167</v>
      </c>
      <c r="L412" s="44"/>
      <c r="M412" s="215" t="s">
        <v>21</v>
      </c>
      <c r="N412" s="216" t="s">
        <v>44</v>
      </c>
      <c r="O412" s="80"/>
      <c r="P412" s="217">
        <f>O412*H412</f>
        <v>0</v>
      </c>
      <c r="Q412" s="217">
        <v>0</v>
      </c>
      <c r="R412" s="217">
        <f>Q412*H412</f>
        <v>0</v>
      </c>
      <c r="S412" s="217">
        <v>0</v>
      </c>
      <c r="T412" s="218">
        <f>S412*H412</f>
        <v>0</v>
      </c>
      <c r="AR412" s="18" t="s">
        <v>168</v>
      </c>
      <c r="AT412" s="18" t="s">
        <v>163</v>
      </c>
      <c r="AU412" s="18" t="s">
        <v>81</v>
      </c>
      <c r="AY412" s="18" t="s">
        <v>162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18" t="s">
        <v>81</v>
      </c>
      <c r="BK412" s="219">
        <f>ROUND(I412*H412,2)</f>
        <v>0</v>
      </c>
      <c r="BL412" s="18" t="s">
        <v>168</v>
      </c>
      <c r="BM412" s="18" t="s">
        <v>648</v>
      </c>
    </row>
    <row r="413" spans="2:51" s="11" customFormat="1" ht="12">
      <c r="B413" s="223"/>
      <c r="C413" s="224"/>
      <c r="D413" s="220" t="s">
        <v>171</v>
      </c>
      <c r="E413" s="225" t="s">
        <v>21</v>
      </c>
      <c r="F413" s="226" t="s">
        <v>2885</v>
      </c>
      <c r="G413" s="224"/>
      <c r="H413" s="225" t="s">
        <v>21</v>
      </c>
      <c r="I413" s="227"/>
      <c r="J413" s="224"/>
      <c r="K413" s="224"/>
      <c r="L413" s="228"/>
      <c r="M413" s="229"/>
      <c r="N413" s="230"/>
      <c r="O413" s="230"/>
      <c r="P413" s="230"/>
      <c r="Q413" s="230"/>
      <c r="R413" s="230"/>
      <c r="S413" s="230"/>
      <c r="T413" s="231"/>
      <c r="AT413" s="232" t="s">
        <v>171</v>
      </c>
      <c r="AU413" s="232" t="s">
        <v>81</v>
      </c>
      <c r="AV413" s="11" t="s">
        <v>81</v>
      </c>
      <c r="AW413" s="11" t="s">
        <v>35</v>
      </c>
      <c r="AX413" s="11" t="s">
        <v>73</v>
      </c>
      <c r="AY413" s="232" t="s">
        <v>162</v>
      </c>
    </row>
    <row r="414" spans="2:51" s="12" customFormat="1" ht="12">
      <c r="B414" s="233"/>
      <c r="C414" s="234"/>
      <c r="D414" s="220" t="s">
        <v>171</v>
      </c>
      <c r="E414" s="235" t="s">
        <v>21</v>
      </c>
      <c r="F414" s="236" t="s">
        <v>3111</v>
      </c>
      <c r="G414" s="234"/>
      <c r="H414" s="237">
        <v>1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171</v>
      </c>
      <c r="AU414" s="243" t="s">
        <v>81</v>
      </c>
      <c r="AV414" s="12" t="s">
        <v>84</v>
      </c>
      <c r="AW414" s="12" t="s">
        <v>35</v>
      </c>
      <c r="AX414" s="12" t="s">
        <v>81</v>
      </c>
      <c r="AY414" s="243" t="s">
        <v>162</v>
      </c>
    </row>
    <row r="415" spans="2:65" s="1" customFormat="1" ht="16.5" customHeight="1">
      <c r="B415" s="39"/>
      <c r="C415" s="208" t="s">
        <v>324</v>
      </c>
      <c r="D415" s="208" t="s">
        <v>163</v>
      </c>
      <c r="E415" s="209" t="s">
        <v>3112</v>
      </c>
      <c r="F415" s="210" t="s">
        <v>3113</v>
      </c>
      <c r="G415" s="211" t="s">
        <v>241</v>
      </c>
      <c r="H415" s="212">
        <v>1</v>
      </c>
      <c r="I415" s="213"/>
      <c r="J415" s="214">
        <f>ROUND(I415*H415,2)</f>
        <v>0</v>
      </c>
      <c r="K415" s="210" t="s">
        <v>234</v>
      </c>
      <c r="L415" s="44"/>
      <c r="M415" s="215" t="s">
        <v>21</v>
      </c>
      <c r="N415" s="216" t="s">
        <v>44</v>
      </c>
      <c r="O415" s="80"/>
      <c r="P415" s="217">
        <f>O415*H415</f>
        <v>0</v>
      </c>
      <c r="Q415" s="217">
        <v>0</v>
      </c>
      <c r="R415" s="217">
        <f>Q415*H415</f>
        <v>0</v>
      </c>
      <c r="S415" s="217">
        <v>0</v>
      </c>
      <c r="T415" s="218">
        <f>S415*H415</f>
        <v>0</v>
      </c>
      <c r="AR415" s="18" t="s">
        <v>168</v>
      </c>
      <c r="AT415" s="18" t="s">
        <v>163</v>
      </c>
      <c r="AU415" s="18" t="s">
        <v>81</v>
      </c>
      <c r="AY415" s="18" t="s">
        <v>162</v>
      </c>
      <c r="BE415" s="219">
        <f>IF(N415="základní",J415,0)</f>
        <v>0</v>
      </c>
      <c r="BF415" s="219">
        <f>IF(N415="snížená",J415,0)</f>
        <v>0</v>
      </c>
      <c r="BG415" s="219">
        <f>IF(N415="zákl. přenesená",J415,0)</f>
        <v>0</v>
      </c>
      <c r="BH415" s="219">
        <f>IF(N415="sníž. přenesená",J415,0)</f>
        <v>0</v>
      </c>
      <c r="BI415" s="219">
        <f>IF(N415="nulová",J415,0)</f>
        <v>0</v>
      </c>
      <c r="BJ415" s="18" t="s">
        <v>81</v>
      </c>
      <c r="BK415" s="219">
        <f>ROUND(I415*H415,2)</f>
        <v>0</v>
      </c>
      <c r="BL415" s="18" t="s">
        <v>168</v>
      </c>
      <c r="BM415" s="18" t="s">
        <v>652</v>
      </c>
    </row>
    <row r="416" spans="2:51" s="11" customFormat="1" ht="12">
      <c r="B416" s="223"/>
      <c r="C416" s="224"/>
      <c r="D416" s="220" t="s">
        <v>171</v>
      </c>
      <c r="E416" s="225" t="s">
        <v>21</v>
      </c>
      <c r="F416" s="226" t="s">
        <v>2885</v>
      </c>
      <c r="G416" s="224"/>
      <c r="H416" s="225" t="s">
        <v>21</v>
      </c>
      <c r="I416" s="227"/>
      <c r="J416" s="224"/>
      <c r="K416" s="224"/>
      <c r="L416" s="228"/>
      <c r="M416" s="229"/>
      <c r="N416" s="230"/>
      <c r="O416" s="230"/>
      <c r="P416" s="230"/>
      <c r="Q416" s="230"/>
      <c r="R416" s="230"/>
      <c r="S416" s="230"/>
      <c r="T416" s="231"/>
      <c r="AT416" s="232" t="s">
        <v>171</v>
      </c>
      <c r="AU416" s="232" t="s">
        <v>81</v>
      </c>
      <c r="AV416" s="11" t="s">
        <v>81</v>
      </c>
      <c r="AW416" s="11" t="s">
        <v>35</v>
      </c>
      <c r="AX416" s="11" t="s">
        <v>73</v>
      </c>
      <c r="AY416" s="232" t="s">
        <v>162</v>
      </c>
    </row>
    <row r="417" spans="2:51" s="12" customFormat="1" ht="12">
      <c r="B417" s="233"/>
      <c r="C417" s="234"/>
      <c r="D417" s="220" t="s">
        <v>171</v>
      </c>
      <c r="E417" s="235" t="s">
        <v>21</v>
      </c>
      <c r="F417" s="236" t="s">
        <v>3085</v>
      </c>
      <c r="G417" s="234"/>
      <c r="H417" s="237">
        <v>1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171</v>
      </c>
      <c r="AU417" s="243" t="s">
        <v>81</v>
      </c>
      <c r="AV417" s="12" t="s">
        <v>84</v>
      </c>
      <c r="AW417" s="12" t="s">
        <v>35</v>
      </c>
      <c r="AX417" s="12" t="s">
        <v>81</v>
      </c>
      <c r="AY417" s="243" t="s">
        <v>162</v>
      </c>
    </row>
    <row r="418" spans="2:65" s="1" customFormat="1" ht="16.5" customHeight="1">
      <c r="B418" s="39"/>
      <c r="C418" s="208" t="s">
        <v>654</v>
      </c>
      <c r="D418" s="208" t="s">
        <v>163</v>
      </c>
      <c r="E418" s="209" t="s">
        <v>3114</v>
      </c>
      <c r="F418" s="210" t="s">
        <v>3115</v>
      </c>
      <c r="G418" s="211" t="s">
        <v>241</v>
      </c>
      <c r="H418" s="212">
        <v>1</v>
      </c>
      <c r="I418" s="213"/>
      <c r="J418" s="214">
        <f>ROUND(I418*H418,2)</f>
        <v>0</v>
      </c>
      <c r="K418" s="210" t="s">
        <v>234</v>
      </c>
      <c r="L418" s="44"/>
      <c r="M418" s="215" t="s">
        <v>21</v>
      </c>
      <c r="N418" s="216" t="s">
        <v>44</v>
      </c>
      <c r="O418" s="80"/>
      <c r="P418" s="217">
        <f>O418*H418</f>
        <v>0</v>
      </c>
      <c r="Q418" s="217">
        <v>0</v>
      </c>
      <c r="R418" s="217">
        <f>Q418*H418</f>
        <v>0</v>
      </c>
      <c r="S418" s="217">
        <v>0</v>
      </c>
      <c r="T418" s="218">
        <f>S418*H418</f>
        <v>0</v>
      </c>
      <c r="AR418" s="18" t="s">
        <v>168</v>
      </c>
      <c r="AT418" s="18" t="s">
        <v>163</v>
      </c>
      <c r="AU418" s="18" t="s">
        <v>81</v>
      </c>
      <c r="AY418" s="18" t="s">
        <v>162</v>
      </c>
      <c r="BE418" s="219">
        <f>IF(N418="základní",J418,0)</f>
        <v>0</v>
      </c>
      <c r="BF418" s="219">
        <f>IF(N418="snížená",J418,0)</f>
        <v>0</v>
      </c>
      <c r="BG418" s="219">
        <f>IF(N418="zákl. přenesená",J418,0)</f>
        <v>0</v>
      </c>
      <c r="BH418" s="219">
        <f>IF(N418="sníž. přenesená",J418,0)</f>
        <v>0</v>
      </c>
      <c r="BI418" s="219">
        <f>IF(N418="nulová",J418,0)</f>
        <v>0</v>
      </c>
      <c r="BJ418" s="18" t="s">
        <v>81</v>
      </c>
      <c r="BK418" s="219">
        <f>ROUND(I418*H418,2)</f>
        <v>0</v>
      </c>
      <c r="BL418" s="18" t="s">
        <v>168</v>
      </c>
      <c r="BM418" s="18" t="s">
        <v>657</v>
      </c>
    </row>
    <row r="419" spans="2:51" s="11" customFormat="1" ht="12">
      <c r="B419" s="223"/>
      <c r="C419" s="224"/>
      <c r="D419" s="220" t="s">
        <v>171</v>
      </c>
      <c r="E419" s="225" t="s">
        <v>21</v>
      </c>
      <c r="F419" s="226" t="s">
        <v>2885</v>
      </c>
      <c r="G419" s="224"/>
      <c r="H419" s="225" t="s">
        <v>21</v>
      </c>
      <c r="I419" s="227"/>
      <c r="J419" s="224"/>
      <c r="K419" s="224"/>
      <c r="L419" s="228"/>
      <c r="M419" s="229"/>
      <c r="N419" s="230"/>
      <c r="O419" s="230"/>
      <c r="P419" s="230"/>
      <c r="Q419" s="230"/>
      <c r="R419" s="230"/>
      <c r="S419" s="230"/>
      <c r="T419" s="231"/>
      <c r="AT419" s="232" t="s">
        <v>171</v>
      </c>
      <c r="AU419" s="232" t="s">
        <v>81</v>
      </c>
      <c r="AV419" s="11" t="s">
        <v>81</v>
      </c>
      <c r="AW419" s="11" t="s">
        <v>35</v>
      </c>
      <c r="AX419" s="11" t="s">
        <v>73</v>
      </c>
      <c r="AY419" s="232" t="s">
        <v>162</v>
      </c>
    </row>
    <row r="420" spans="2:51" s="12" customFormat="1" ht="12">
      <c r="B420" s="233"/>
      <c r="C420" s="234"/>
      <c r="D420" s="220" t="s">
        <v>171</v>
      </c>
      <c r="E420" s="235" t="s">
        <v>21</v>
      </c>
      <c r="F420" s="236" t="s">
        <v>3116</v>
      </c>
      <c r="G420" s="234"/>
      <c r="H420" s="237">
        <v>1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171</v>
      </c>
      <c r="AU420" s="243" t="s">
        <v>81</v>
      </c>
      <c r="AV420" s="12" t="s">
        <v>84</v>
      </c>
      <c r="AW420" s="12" t="s">
        <v>35</v>
      </c>
      <c r="AX420" s="12" t="s">
        <v>81</v>
      </c>
      <c r="AY420" s="243" t="s">
        <v>162</v>
      </c>
    </row>
    <row r="421" spans="2:65" s="1" customFormat="1" ht="16.5" customHeight="1">
      <c r="B421" s="39"/>
      <c r="C421" s="208" t="s">
        <v>331</v>
      </c>
      <c r="D421" s="208" t="s">
        <v>163</v>
      </c>
      <c r="E421" s="209" t="s">
        <v>3117</v>
      </c>
      <c r="F421" s="210" t="s">
        <v>3118</v>
      </c>
      <c r="G421" s="211" t="s">
        <v>241</v>
      </c>
      <c r="H421" s="212">
        <v>1</v>
      </c>
      <c r="I421" s="213"/>
      <c r="J421" s="214">
        <f>ROUND(I421*H421,2)</f>
        <v>0</v>
      </c>
      <c r="K421" s="210" t="s">
        <v>234</v>
      </c>
      <c r="L421" s="44"/>
      <c r="M421" s="215" t="s">
        <v>21</v>
      </c>
      <c r="N421" s="216" t="s">
        <v>44</v>
      </c>
      <c r="O421" s="80"/>
      <c r="P421" s="217">
        <f>O421*H421</f>
        <v>0</v>
      </c>
      <c r="Q421" s="217">
        <v>0</v>
      </c>
      <c r="R421" s="217">
        <f>Q421*H421</f>
        <v>0</v>
      </c>
      <c r="S421" s="217">
        <v>0</v>
      </c>
      <c r="T421" s="218">
        <f>S421*H421</f>
        <v>0</v>
      </c>
      <c r="AR421" s="18" t="s">
        <v>168</v>
      </c>
      <c r="AT421" s="18" t="s">
        <v>163</v>
      </c>
      <c r="AU421" s="18" t="s">
        <v>81</v>
      </c>
      <c r="AY421" s="18" t="s">
        <v>162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18" t="s">
        <v>81</v>
      </c>
      <c r="BK421" s="219">
        <f>ROUND(I421*H421,2)</f>
        <v>0</v>
      </c>
      <c r="BL421" s="18" t="s">
        <v>168</v>
      </c>
      <c r="BM421" s="18" t="s">
        <v>663</v>
      </c>
    </row>
    <row r="422" spans="2:51" s="11" customFormat="1" ht="12">
      <c r="B422" s="223"/>
      <c r="C422" s="224"/>
      <c r="D422" s="220" t="s">
        <v>171</v>
      </c>
      <c r="E422" s="225" t="s">
        <v>21</v>
      </c>
      <c r="F422" s="226" t="s">
        <v>2885</v>
      </c>
      <c r="G422" s="224"/>
      <c r="H422" s="225" t="s">
        <v>21</v>
      </c>
      <c r="I422" s="227"/>
      <c r="J422" s="224"/>
      <c r="K422" s="224"/>
      <c r="L422" s="228"/>
      <c r="M422" s="229"/>
      <c r="N422" s="230"/>
      <c r="O422" s="230"/>
      <c r="P422" s="230"/>
      <c r="Q422" s="230"/>
      <c r="R422" s="230"/>
      <c r="S422" s="230"/>
      <c r="T422" s="231"/>
      <c r="AT422" s="232" t="s">
        <v>171</v>
      </c>
      <c r="AU422" s="232" t="s">
        <v>81</v>
      </c>
      <c r="AV422" s="11" t="s">
        <v>81</v>
      </c>
      <c r="AW422" s="11" t="s">
        <v>35</v>
      </c>
      <c r="AX422" s="11" t="s">
        <v>73</v>
      </c>
      <c r="AY422" s="232" t="s">
        <v>162</v>
      </c>
    </row>
    <row r="423" spans="2:51" s="12" customFormat="1" ht="12">
      <c r="B423" s="233"/>
      <c r="C423" s="234"/>
      <c r="D423" s="220" t="s">
        <v>171</v>
      </c>
      <c r="E423" s="235" t="s">
        <v>21</v>
      </c>
      <c r="F423" s="236" t="s">
        <v>3091</v>
      </c>
      <c r="G423" s="234"/>
      <c r="H423" s="237">
        <v>1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171</v>
      </c>
      <c r="AU423" s="243" t="s">
        <v>81</v>
      </c>
      <c r="AV423" s="12" t="s">
        <v>84</v>
      </c>
      <c r="AW423" s="12" t="s">
        <v>35</v>
      </c>
      <c r="AX423" s="12" t="s">
        <v>81</v>
      </c>
      <c r="AY423" s="243" t="s">
        <v>162</v>
      </c>
    </row>
    <row r="424" spans="2:65" s="1" customFormat="1" ht="22.5" customHeight="1">
      <c r="B424" s="39"/>
      <c r="C424" s="208" t="s">
        <v>665</v>
      </c>
      <c r="D424" s="208" t="s">
        <v>163</v>
      </c>
      <c r="E424" s="209" t="s">
        <v>3119</v>
      </c>
      <c r="F424" s="210" t="s">
        <v>3120</v>
      </c>
      <c r="G424" s="211" t="s">
        <v>241</v>
      </c>
      <c r="H424" s="212">
        <v>10</v>
      </c>
      <c r="I424" s="213"/>
      <c r="J424" s="214">
        <f>ROUND(I424*H424,2)</f>
        <v>0</v>
      </c>
      <c r="K424" s="210" t="s">
        <v>167</v>
      </c>
      <c r="L424" s="44"/>
      <c r="M424" s="215" t="s">
        <v>21</v>
      </c>
      <c r="N424" s="216" t="s">
        <v>44</v>
      </c>
      <c r="O424" s="80"/>
      <c r="P424" s="217">
        <f>O424*H424</f>
        <v>0</v>
      </c>
      <c r="Q424" s="217">
        <v>0</v>
      </c>
      <c r="R424" s="217">
        <f>Q424*H424</f>
        <v>0</v>
      </c>
      <c r="S424" s="217">
        <v>0</v>
      </c>
      <c r="T424" s="218">
        <f>S424*H424</f>
        <v>0</v>
      </c>
      <c r="AR424" s="18" t="s">
        <v>168</v>
      </c>
      <c r="AT424" s="18" t="s">
        <v>163</v>
      </c>
      <c r="AU424" s="18" t="s">
        <v>81</v>
      </c>
      <c r="AY424" s="18" t="s">
        <v>162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18" t="s">
        <v>81</v>
      </c>
      <c r="BK424" s="219">
        <f>ROUND(I424*H424,2)</f>
        <v>0</v>
      </c>
      <c r="BL424" s="18" t="s">
        <v>168</v>
      </c>
      <c r="BM424" s="18" t="s">
        <v>668</v>
      </c>
    </row>
    <row r="425" spans="2:51" s="11" customFormat="1" ht="12">
      <c r="B425" s="223"/>
      <c r="C425" s="224"/>
      <c r="D425" s="220" t="s">
        <v>171</v>
      </c>
      <c r="E425" s="225" t="s">
        <v>21</v>
      </c>
      <c r="F425" s="226" t="s">
        <v>2885</v>
      </c>
      <c r="G425" s="224"/>
      <c r="H425" s="225" t="s">
        <v>21</v>
      </c>
      <c r="I425" s="227"/>
      <c r="J425" s="224"/>
      <c r="K425" s="224"/>
      <c r="L425" s="228"/>
      <c r="M425" s="229"/>
      <c r="N425" s="230"/>
      <c r="O425" s="230"/>
      <c r="P425" s="230"/>
      <c r="Q425" s="230"/>
      <c r="R425" s="230"/>
      <c r="S425" s="230"/>
      <c r="T425" s="231"/>
      <c r="AT425" s="232" t="s">
        <v>171</v>
      </c>
      <c r="AU425" s="232" t="s">
        <v>81</v>
      </c>
      <c r="AV425" s="11" t="s">
        <v>81</v>
      </c>
      <c r="AW425" s="11" t="s">
        <v>35</v>
      </c>
      <c r="AX425" s="11" t="s">
        <v>73</v>
      </c>
      <c r="AY425" s="232" t="s">
        <v>162</v>
      </c>
    </row>
    <row r="426" spans="2:51" s="12" customFormat="1" ht="12">
      <c r="B426" s="233"/>
      <c r="C426" s="234"/>
      <c r="D426" s="220" t="s">
        <v>171</v>
      </c>
      <c r="E426" s="235" t="s">
        <v>21</v>
      </c>
      <c r="F426" s="236" t="s">
        <v>3100</v>
      </c>
      <c r="G426" s="234"/>
      <c r="H426" s="237">
        <v>10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171</v>
      </c>
      <c r="AU426" s="243" t="s">
        <v>81</v>
      </c>
      <c r="AV426" s="12" t="s">
        <v>84</v>
      </c>
      <c r="AW426" s="12" t="s">
        <v>35</v>
      </c>
      <c r="AX426" s="12" t="s">
        <v>81</v>
      </c>
      <c r="AY426" s="243" t="s">
        <v>162</v>
      </c>
    </row>
    <row r="427" spans="2:65" s="1" customFormat="1" ht="16.5" customHeight="1">
      <c r="B427" s="39"/>
      <c r="C427" s="208" t="s">
        <v>337</v>
      </c>
      <c r="D427" s="208" t="s">
        <v>163</v>
      </c>
      <c r="E427" s="209" t="s">
        <v>3121</v>
      </c>
      <c r="F427" s="210" t="s">
        <v>3122</v>
      </c>
      <c r="G427" s="211" t="s">
        <v>241</v>
      </c>
      <c r="H427" s="212">
        <v>10</v>
      </c>
      <c r="I427" s="213"/>
      <c r="J427" s="214">
        <f>ROUND(I427*H427,2)</f>
        <v>0</v>
      </c>
      <c r="K427" s="210" t="s">
        <v>167</v>
      </c>
      <c r="L427" s="44"/>
      <c r="M427" s="215" t="s">
        <v>21</v>
      </c>
      <c r="N427" s="216" t="s">
        <v>44</v>
      </c>
      <c r="O427" s="80"/>
      <c r="P427" s="217">
        <f>O427*H427</f>
        <v>0</v>
      </c>
      <c r="Q427" s="217">
        <v>0</v>
      </c>
      <c r="R427" s="217">
        <f>Q427*H427</f>
        <v>0</v>
      </c>
      <c r="S427" s="217">
        <v>0</v>
      </c>
      <c r="T427" s="218">
        <f>S427*H427</f>
        <v>0</v>
      </c>
      <c r="AR427" s="18" t="s">
        <v>168</v>
      </c>
      <c r="AT427" s="18" t="s">
        <v>163</v>
      </c>
      <c r="AU427" s="18" t="s">
        <v>81</v>
      </c>
      <c r="AY427" s="18" t="s">
        <v>162</v>
      </c>
      <c r="BE427" s="219">
        <f>IF(N427="základní",J427,0)</f>
        <v>0</v>
      </c>
      <c r="BF427" s="219">
        <f>IF(N427="snížená",J427,0)</f>
        <v>0</v>
      </c>
      <c r="BG427" s="219">
        <f>IF(N427="zákl. přenesená",J427,0)</f>
        <v>0</v>
      </c>
      <c r="BH427" s="219">
        <f>IF(N427="sníž. přenesená",J427,0)</f>
        <v>0</v>
      </c>
      <c r="BI427" s="219">
        <f>IF(N427="nulová",J427,0)</f>
        <v>0</v>
      </c>
      <c r="BJ427" s="18" t="s">
        <v>81</v>
      </c>
      <c r="BK427" s="219">
        <f>ROUND(I427*H427,2)</f>
        <v>0</v>
      </c>
      <c r="BL427" s="18" t="s">
        <v>168</v>
      </c>
      <c r="BM427" s="18" t="s">
        <v>674</v>
      </c>
    </row>
    <row r="428" spans="2:51" s="12" customFormat="1" ht="12">
      <c r="B428" s="233"/>
      <c r="C428" s="234"/>
      <c r="D428" s="220" t="s">
        <v>171</v>
      </c>
      <c r="E428" s="235" t="s">
        <v>21</v>
      </c>
      <c r="F428" s="236" t="s">
        <v>3123</v>
      </c>
      <c r="G428" s="234"/>
      <c r="H428" s="237">
        <v>10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171</v>
      </c>
      <c r="AU428" s="243" t="s">
        <v>81</v>
      </c>
      <c r="AV428" s="12" t="s">
        <v>84</v>
      </c>
      <c r="AW428" s="12" t="s">
        <v>35</v>
      </c>
      <c r="AX428" s="12" t="s">
        <v>81</v>
      </c>
      <c r="AY428" s="243" t="s">
        <v>162</v>
      </c>
    </row>
    <row r="429" spans="2:63" s="10" customFormat="1" ht="25.9" customHeight="1">
      <c r="B429" s="194"/>
      <c r="C429" s="195"/>
      <c r="D429" s="196" t="s">
        <v>72</v>
      </c>
      <c r="E429" s="197" t="s">
        <v>824</v>
      </c>
      <c r="F429" s="197" t="s">
        <v>3124</v>
      </c>
      <c r="G429" s="195"/>
      <c r="H429" s="195"/>
      <c r="I429" s="198"/>
      <c r="J429" s="199">
        <f>BK429</f>
        <v>0</v>
      </c>
      <c r="K429" s="195"/>
      <c r="L429" s="200"/>
      <c r="M429" s="201"/>
      <c r="N429" s="202"/>
      <c r="O429" s="202"/>
      <c r="P429" s="203">
        <f>SUM(P430:P490)</f>
        <v>0</v>
      </c>
      <c r="Q429" s="202"/>
      <c r="R429" s="203">
        <f>SUM(R430:R490)</f>
        <v>0</v>
      </c>
      <c r="S429" s="202"/>
      <c r="T429" s="204">
        <f>SUM(T430:T490)</f>
        <v>0</v>
      </c>
      <c r="AR429" s="205" t="s">
        <v>81</v>
      </c>
      <c r="AT429" s="206" t="s">
        <v>72</v>
      </c>
      <c r="AU429" s="206" t="s">
        <v>73</v>
      </c>
      <c r="AY429" s="205" t="s">
        <v>162</v>
      </c>
      <c r="BK429" s="207">
        <f>SUM(BK430:BK490)</f>
        <v>0</v>
      </c>
    </row>
    <row r="430" spans="2:65" s="1" customFormat="1" ht="16.5" customHeight="1">
      <c r="B430" s="39"/>
      <c r="C430" s="208" t="s">
        <v>533</v>
      </c>
      <c r="D430" s="208" t="s">
        <v>163</v>
      </c>
      <c r="E430" s="209" t="s">
        <v>2646</v>
      </c>
      <c r="F430" s="210" t="s">
        <v>2647</v>
      </c>
      <c r="G430" s="211" t="s">
        <v>203</v>
      </c>
      <c r="H430" s="212">
        <v>175</v>
      </c>
      <c r="I430" s="213"/>
      <c r="J430" s="214">
        <f>ROUND(I430*H430,2)</f>
        <v>0</v>
      </c>
      <c r="K430" s="210" t="s">
        <v>167</v>
      </c>
      <c r="L430" s="44"/>
      <c r="M430" s="215" t="s">
        <v>21</v>
      </c>
      <c r="N430" s="216" t="s">
        <v>44</v>
      </c>
      <c r="O430" s="80"/>
      <c r="P430" s="217">
        <f>O430*H430</f>
        <v>0</v>
      </c>
      <c r="Q430" s="217">
        <v>0</v>
      </c>
      <c r="R430" s="217">
        <f>Q430*H430</f>
        <v>0</v>
      </c>
      <c r="S430" s="217">
        <v>0</v>
      </c>
      <c r="T430" s="218">
        <f>S430*H430</f>
        <v>0</v>
      </c>
      <c r="AR430" s="18" t="s">
        <v>168</v>
      </c>
      <c r="AT430" s="18" t="s">
        <v>163</v>
      </c>
      <c r="AU430" s="18" t="s">
        <v>81</v>
      </c>
      <c r="AY430" s="18" t="s">
        <v>162</v>
      </c>
      <c r="BE430" s="219">
        <f>IF(N430="základní",J430,0)</f>
        <v>0</v>
      </c>
      <c r="BF430" s="219">
        <f>IF(N430="snížená",J430,0)</f>
        <v>0</v>
      </c>
      <c r="BG430" s="219">
        <f>IF(N430="zákl. přenesená",J430,0)</f>
        <v>0</v>
      </c>
      <c r="BH430" s="219">
        <f>IF(N430="sníž. přenesená",J430,0)</f>
        <v>0</v>
      </c>
      <c r="BI430" s="219">
        <f>IF(N430="nulová",J430,0)</f>
        <v>0</v>
      </c>
      <c r="BJ430" s="18" t="s">
        <v>81</v>
      </c>
      <c r="BK430" s="219">
        <f>ROUND(I430*H430,2)</f>
        <v>0</v>
      </c>
      <c r="BL430" s="18" t="s">
        <v>168</v>
      </c>
      <c r="BM430" s="18" t="s">
        <v>678</v>
      </c>
    </row>
    <row r="431" spans="2:47" s="1" customFormat="1" ht="12">
      <c r="B431" s="39"/>
      <c r="C431" s="40"/>
      <c r="D431" s="220" t="s">
        <v>169</v>
      </c>
      <c r="E431" s="40"/>
      <c r="F431" s="221" t="s">
        <v>2648</v>
      </c>
      <c r="G431" s="40"/>
      <c r="H431" s="40"/>
      <c r="I431" s="143"/>
      <c r="J431" s="40"/>
      <c r="K431" s="40"/>
      <c r="L431" s="44"/>
      <c r="M431" s="222"/>
      <c r="N431" s="80"/>
      <c r="O431" s="80"/>
      <c r="P431" s="80"/>
      <c r="Q431" s="80"/>
      <c r="R431" s="80"/>
      <c r="S431" s="80"/>
      <c r="T431" s="81"/>
      <c r="AT431" s="18" t="s">
        <v>169</v>
      </c>
      <c r="AU431" s="18" t="s">
        <v>81</v>
      </c>
    </row>
    <row r="432" spans="2:51" s="11" customFormat="1" ht="12">
      <c r="B432" s="223"/>
      <c r="C432" s="224"/>
      <c r="D432" s="220" t="s">
        <v>171</v>
      </c>
      <c r="E432" s="225" t="s">
        <v>21</v>
      </c>
      <c r="F432" s="226" t="s">
        <v>2885</v>
      </c>
      <c r="G432" s="224"/>
      <c r="H432" s="225" t="s">
        <v>21</v>
      </c>
      <c r="I432" s="227"/>
      <c r="J432" s="224"/>
      <c r="K432" s="224"/>
      <c r="L432" s="228"/>
      <c r="M432" s="229"/>
      <c r="N432" s="230"/>
      <c r="O432" s="230"/>
      <c r="P432" s="230"/>
      <c r="Q432" s="230"/>
      <c r="R432" s="230"/>
      <c r="S432" s="230"/>
      <c r="T432" s="231"/>
      <c r="AT432" s="232" t="s">
        <v>171</v>
      </c>
      <c r="AU432" s="232" t="s">
        <v>81</v>
      </c>
      <c r="AV432" s="11" t="s">
        <v>81</v>
      </c>
      <c r="AW432" s="11" t="s">
        <v>35</v>
      </c>
      <c r="AX432" s="11" t="s">
        <v>73</v>
      </c>
      <c r="AY432" s="232" t="s">
        <v>162</v>
      </c>
    </row>
    <row r="433" spans="2:51" s="12" customFormat="1" ht="12">
      <c r="B433" s="233"/>
      <c r="C433" s="234"/>
      <c r="D433" s="220" t="s">
        <v>171</v>
      </c>
      <c r="E433" s="235" t="s">
        <v>21</v>
      </c>
      <c r="F433" s="236" t="s">
        <v>3125</v>
      </c>
      <c r="G433" s="234"/>
      <c r="H433" s="237">
        <v>30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AT433" s="243" t="s">
        <v>171</v>
      </c>
      <c r="AU433" s="243" t="s">
        <v>81</v>
      </c>
      <c r="AV433" s="12" t="s">
        <v>84</v>
      </c>
      <c r="AW433" s="12" t="s">
        <v>35</v>
      </c>
      <c r="AX433" s="12" t="s">
        <v>73</v>
      </c>
      <c r="AY433" s="243" t="s">
        <v>162</v>
      </c>
    </row>
    <row r="434" spans="2:51" s="12" customFormat="1" ht="12">
      <c r="B434" s="233"/>
      <c r="C434" s="234"/>
      <c r="D434" s="220" t="s">
        <v>171</v>
      </c>
      <c r="E434" s="235" t="s">
        <v>21</v>
      </c>
      <c r="F434" s="236" t="s">
        <v>3126</v>
      </c>
      <c r="G434" s="234"/>
      <c r="H434" s="237">
        <v>25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AT434" s="243" t="s">
        <v>171</v>
      </c>
      <c r="AU434" s="243" t="s">
        <v>81</v>
      </c>
      <c r="AV434" s="12" t="s">
        <v>84</v>
      </c>
      <c r="AW434" s="12" t="s">
        <v>35</v>
      </c>
      <c r="AX434" s="12" t="s">
        <v>73</v>
      </c>
      <c r="AY434" s="243" t="s">
        <v>162</v>
      </c>
    </row>
    <row r="435" spans="2:51" s="12" customFormat="1" ht="12">
      <c r="B435" s="233"/>
      <c r="C435" s="234"/>
      <c r="D435" s="220" t="s">
        <v>171</v>
      </c>
      <c r="E435" s="235" t="s">
        <v>21</v>
      </c>
      <c r="F435" s="236" t="s">
        <v>3127</v>
      </c>
      <c r="G435" s="234"/>
      <c r="H435" s="237">
        <v>120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171</v>
      </c>
      <c r="AU435" s="243" t="s">
        <v>81</v>
      </c>
      <c r="AV435" s="12" t="s">
        <v>84</v>
      </c>
      <c r="AW435" s="12" t="s">
        <v>35</v>
      </c>
      <c r="AX435" s="12" t="s">
        <v>73</v>
      </c>
      <c r="AY435" s="243" t="s">
        <v>162</v>
      </c>
    </row>
    <row r="436" spans="2:51" s="13" customFormat="1" ht="12">
      <c r="B436" s="244"/>
      <c r="C436" s="245"/>
      <c r="D436" s="220" t="s">
        <v>171</v>
      </c>
      <c r="E436" s="246" t="s">
        <v>21</v>
      </c>
      <c r="F436" s="247" t="s">
        <v>208</v>
      </c>
      <c r="G436" s="245"/>
      <c r="H436" s="248">
        <v>175</v>
      </c>
      <c r="I436" s="249"/>
      <c r="J436" s="245"/>
      <c r="K436" s="245"/>
      <c r="L436" s="250"/>
      <c r="M436" s="251"/>
      <c r="N436" s="252"/>
      <c r="O436" s="252"/>
      <c r="P436" s="252"/>
      <c r="Q436" s="252"/>
      <c r="R436" s="252"/>
      <c r="S436" s="252"/>
      <c r="T436" s="253"/>
      <c r="AT436" s="254" t="s">
        <v>171</v>
      </c>
      <c r="AU436" s="254" t="s">
        <v>81</v>
      </c>
      <c r="AV436" s="13" t="s">
        <v>168</v>
      </c>
      <c r="AW436" s="13" t="s">
        <v>35</v>
      </c>
      <c r="AX436" s="13" t="s">
        <v>81</v>
      </c>
      <c r="AY436" s="254" t="s">
        <v>162</v>
      </c>
    </row>
    <row r="437" spans="2:65" s="1" customFormat="1" ht="16.5" customHeight="1">
      <c r="B437" s="39"/>
      <c r="C437" s="208" t="s">
        <v>345</v>
      </c>
      <c r="D437" s="208" t="s">
        <v>163</v>
      </c>
      <c r="E437" s="209" t="s">
        <v>3128</v>
      </c>
      <c r="F437" s="210" t="s">
        <v>3129</v>
      </c>
      <c r="G437" s="211" t="s">
        <v>203</v>
      </c>
      <c r="H437" s="212">
        <v>51</v>
      </c>
      <c r="I437" s="213"/>
      <c r="J437" s="214">
        <f>ROUND(I437*H437,2)</f>
        <v>0</v>
      </c>
      <c r="K437" s="210" t="s">
        <v>167</v>
      </c>
      <c r="L437" s="44"/>
      <c r="M437" s="215" t="s">
        <v>21</v>
      </c>
      <c r="N437" s="216" t="s">
        <v>44</v>
      </c>
      <c r="O437" s="80"/>
      <c r="P437" s="217">
        <f>O437*H437</f>
        <v>0</v>
      </c>
      <c r="Q437" s="217">
        <v>0</v>
      </c>
      <c r="R437" s="217">
        <f>Q437*H437</f>
        <v>0</v>
      </c>
      <c r="S437" s="217">
        <v>0</v>
      </c>
      <c r="T437" s="218">
        <f>S437*H437</f>
        <v>0</v>
      </c>
      <c r="AR437" s="18" t="s">
        <v>168</v>
      </c>
      <c r="AT437" s="18" t="s">
        <v>163</v>
      </c>
      <c r="AU437" s="18" t="s">
        <v>81</v>
      </c>
      <c r="AY437" s="18" t="s">
        <v>162</v>
      </c>
      <c r="BE437" s="219">
        <f>IF(N437="základní",J437,0)</f>
        <v>0</v>
      </c>
      <c r="BF437" s="219">
        <f>IF(N437="snížená",J437,0)</f>
        <v>0</v>
      </c>
      <c r="BG437" s="219">
        <f>IF(N437="zákl. přenesená",J437,0)</f>
        <v>0</v>
      </c>
      <c r="BH437" s="219">
        <f>IF(N437="sníž. přenesená",J437,0)</f>
        <v>0</v>
      </c>
      <c r="BI437" s="219">
        <f>IF(N437="nulová",J437,0)</f>
        <v>0</v>
      </c>
      <c r="BJ437" s="18" t="s">
        <v>81</v>
      </c>
      <c r="BK437" s="219">
        <f>ROUND(I437*H437,2)</f>
        <v>0</v>
      </c>
      <c r="BL437" s="18" t="s">
        <v>168</v>
      </c>
      <c r="BM437" s="18" t="s">
        <v>684</v>
      </c>
    </row>
    <row r="438" spans="2:47" s="1" customFormat="1" ht="12">
      <c r="B438" s="39"/>
      <c r="C438" s="40"/>
      <c r="D438" s="220" t="s">
        <v>169</v>
      </c>
      <c r="E438" s="40"/>
      <c r="F438" s="221" t="s">
        <v>2648</v>
      </c>
      <c r="G438" s="40"/>
      <c r="H438" s="40"/>
      <c r="I438" s="143"/>
      <c r="J438" s="40"/>
      <c r="K438" s="40"/>
      <c r="L438" s="44"/>
      <c r="M438" s="222"/>
      <c r="N438" s="80"/>
      <c r="O438" s="80"/>
      <c r="P438" s="80"/>
      <c r="Q438" s="80"/>
      <c r="R438" s="80"/>
      <c r="S438" s="80"/>
      <c r="T438" s="81"/>
      <c r="AT438" s="18" t="s">
        <v>169</v>
      </c>
      <c r="AU438" s="18" t="s">
        <v>81</v>
      </c>
    </row>
    <row r="439" spans="2:51" s="11" customFormat="1" ht="12">
      <c r="B439" s="223"/>
      <c r="C439" s="224"/>
      <c r="D439" s="220" t="s">
        <v>171</v>
      </c>
      <c r="E439" s="225" t="s">
        <v>21</v>
      </c>
      <c r="F439" s="226" t="s">
        <v>2885</v>
      </c>
      <c r="G439" s="224"/>
      <c r="H439" s="225" t="s">
        <v>21</v>
      </c>
      <c r="I439" s="227"/>
      <c r="J439" s="224"/>
      <c r="K439" s="224"/>
      <c r="L439" s="228"/>
      <c r="M439" s="229"/>
      <c r="N439" s="230"/>
      <c r="O439" s="230"/>
      <c r="P439" s="230"/>
      <c r="Q439" s="230"/>
      <c r="R439" s="230"/>
      <c r="S439" s="230"/>
      <c r="T439" s="231"/>
      <c r="AT439" s="232" t="s">
        <v>171</v>
      </c>
      <c r="AU439" s="232" t="s">
        <v>81</v>
      </c>
      <c r="AV439" s="11" t="s">
        <v>81</v>
      </c>
      <c r="AW439" s="11" t="s">
        <v>35</v>
      </c>
      <c r="AX439" s="11" t="s">
        <v>73</v>
      </c>
      <c r="AY439" s="232" t="s">
        <v>162</v>
      </c>
    </row>
    <row r="440" spans="2:51" s="12" customFormat="1" ht="12">
      <c r="B440" s="233"/>
      <c r="C440" s="234"/>
      <c r="D440" s="220" t="s">
        <v>171</v>
      </c>
      <c r="E440" s="235" t="s">
        <v>21</v>
      </c>
      <c r="F440" s="236" t="s">
        <v>3130</v>
      </c>
      <c r="G440" s="234"/>
      <c r="H440" s="237">
        <v>51</v>
      </c>
      <c r="I440" s="238"/>
      <c r="J440" s="234"/>
      <c r="K440" s="234"/>
      <c r="L440" s="239"/>
      <c r="M440" s="240"/>
      <c r="N440" s="241"/>
      <c r="O440" s="241"/>
      <c r="P440" s="241"/>
      <c r="Q440" s="241"/>
      <c r="R440" s="241"/>
      <c r="S440" s="241"/>
      <c r="T440" s="242"/>
      <c r="AT440" s="243" t="s">
        <v>171</v>
      </c>
      <c r="AU440" s="243" t="s">
        <v>81</v>
      </c>
      <c r="AV440" s="12" t="s">
        <v>84</v>
      </c>
      <c r="AW440" s="12" t="s">
        <v>35</v>
      </c>
      <c r="AX440" s="12" t="s">
        <v>81</v>
      </c>
      <c r="AY440" s="243" t="s">
        <v>162</v>
      </c>
    </row>
    <row r="441" spans="2:65" s="1" customFormat="1" ht="16.5" customHeight="1">
      <c r="B441" s="39"/>
      <c r="C441" s="208" t="s">
        <v>608</v>
      </c>
      <c r="D441" s="208" t="s">
        <v>163</v>
      </c>
      <c r="E441" s="209" t="s">
        <v>3131</v>
      </c>
      <c r="F441" s="210" t="s">
        <v>3132</v>
      </c>
      <c r="G441" s="211" t="s">
        <v>241</v>
      </c>
      <c r="H441" s="212">
        <v>2</v>
      </c>
      <c r="I441" s="213"/>
      <c r="J441" s="214">
        <f>ROUND(I441*H441,2)</f>
        <v>0</v>
      </c>
      <c r="K441" s="210" t="s">
        <v>167</v>
      </c>
      <c r="L441" s="44"/>
      <c r="M441" s="215" t="s">
        <v>21</v>
      </c>
      <c r="N441" s="216" t="s">
        <v>44</v>
      </c>
      <c r="O441" s="80"/>
      <c r="P441" s="217">
        <f>O441*H441</f>
        <v>0</v>
      </c>
      <c r="Q441" s="217">
        <v>0</v>
      </c>
      <c r="R441" s="217">
        <f>Q441*H441</f>
        <v>0</v>
      </c>
      <c r="S441" s="217">
        <v>0</v>
      </c>
      <c r="T441" s="218">
        <f>S441*H441</f>
        <v>0</v>
      </c>
      <c r="AR441" s="18" t="s">
        <v>168</v>
      </c>
      <c r="AT441" s="18" t="s">
        <v>163</v>
      </c>
      <c r="AU441" s="18" t="s">
        <v>81</v>
      </c>
      <c r="AY441" s="18" t="s">
        <v>162</v>
      </c>
      <c r="BE441" s="219">
        <f>IF(N441="základní",J441,0)</f>
        <v>0</v>
      </c>
      <c r="BF441" s="219">
        <f>IF(N441="snížená",J441,0)</f>
        <v>0</v>
      </c>
      <c r="BG441" s="219">
        <f>IF(N441="zákl. přenesená",J441,0)</f>
        <v>0</v>
      </c>
      <c r="BH441" s="219">
        <f>IF(N441="sníž. přenesená",J441,0)</f>
        <v>0</v>
      </c>
      <c r="BI441" s="219">
        <f>IF(N441="nulová",J441,0)</f>
        <v>0</v>
      </c>
      <c r="BJ441" s="18" t="s">
        <v>81</v>
      </c>
      <c r="BK441" s="219">
        <f>ROUND(I441*H441,2)</f>
        <v>0</v>
      </c>
      <c r="BL441" s="18" t="s">
        <v>168</v>
      </c>
      <c r="BM441" s="18" t="s">
        <v>688</v>
      </c>
    </row>
    <row r="442" spans="2:47" s="1" customFormat="1" ht="12">
      <c r="B442" s="39"/>
      <c r="C442" s="40"/>
      <c r="D442" s="220" t="s">
        <v>169</v>
      </c>
      <c r="E442" s="40"/>
      <c r="F442" s="221" t="s">
        <v>2572</v>
      </c>
      <c r="G442" s="40"/>
      <c r="H442" s="40"/>
      <c r="I442" s="143"/>
      <c r="J442" s="40"/>
      <c r="K442" s="40"/>
      <c r="L442" s="44"/>
      <c r="M442" s="222"/>
      <c r="N442" s="80"/>
      <c r="O442" s="80"/>
      <c r="P442" s="80"/>
      <c r="Q442" s="80"/>
      <c r="R442" s="80"/>
      <c r="S442" s="80"/>
      <c r="T442" s="81"/>
      <c r="AT442" s="18" t="s">
        <v>169</v>
      </c>
      <c r="AU442" s="18" t="s">
        <v>81</v>
      </c>
    </row>
    <row r="443" spans="2:51" s="11" customFormat="1" ht="12">
      <c r="B443" s="223"/>
      <c r="C443" s="224"/>
      <c r="D443" s="220" t="s">
        <v>171</v>
      </c>
      <c r="E443" s="225" t="s">
        <v>21</v>
      </c>
      <c r="F443" s="226" t="s">
        <v>2885</v>
      </c>
      <c r="G443" s="224"/>
      <c r="H443" s="225" t="s">
        <v>21</v>
      </c>
      <c r="I443" s="227"/>
      <c r="J443" s="224"/>
      <c r="K443" s="224"/>
      <c r="L443" s="228"/>
      <c r="M443" s="229"/>
      <c r="N443" s="230"/>
      <c r="O443" s="230"/>
      <c r="P443" s="230"/>
      <c r="Q443" s="230"/>
      <c r="R443" s="230"/>
      <c r="S443" s="230"/>
      <c r="T443" s="231"/>
      <c r="AT443" s="232" t="s">
        <v>171</v>
      </c>
      <c r="AU443" s="232" t="s">
        <v>81</v>
      </c>
      <c r="AV443" s="11" t="s">
        <v>81</v>
      </c>
      <c r="AW443" s="11" t="s">
        <v>35</v>
      </c>
      <c r="AX443" s="11" t="s">
        <v>73</v>
      </c>
      <c r="AY443" s="232" t="s">
        <v>162</v>
      </c>
    </row>
    <row r="444" spans="2:51" s="12" customFormat="1" ht="12">
      <c r="B444" s="233"/>
      <c r="C444" s="234"/>
      <c r="D444" s="220" t="s">
        <v>171</v>
      </c>
      <c r="E444" s="235" t="s">
        <v>21</v>
      </c>
      <c r="F444" s="236" t="s">
        <v>3133</v>
      </c>
      <c r="G444" s="234"/>
      <c r="H444" s="237">
        <v>2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171</v>
      </c>
      <c r="AU444" s="243" t="s">
        <v>81</v>
      </c>
      <c r="AV444" s="12" t="s">
        <v>84</v>
      </c>
      <c r="AW444" s="12" t="s">
        <v>35</v>
      </c>
      <c r="AX444" s="12" t="s">
        <v>81</v>
      </c>
      <c r="AY444" s="243" t="s">
        <v>162</v>
      </c>
    </row>
    <row r="445" spans="2:65" s="1" customFormat="1" ht="16.5" customHeight="1">
      <c r="B445" s="39"/>
      <c r="C445" s="208" t="s">
        <v>349</v>
      </c>
      <c r="D445" s="208" t="s">
        <v>163</v>
      </c>
      <c r="E445" s="209" t="s">
        <v>3134</v>
      </c>
      <c r="F445" s="210" t="s">
        <v>3135</v>
      </c>
      <c r="G445" s="211" t="s">
        <v>241</v>
      </c>
      <c r="H445" s="212">
        <v>4</v>
      </c>
      <c r="I445" s="213"/>
      <c r="J445" s="214">
        <f>ROUND(I445*H445,2)</f>
        <v>0</v>
      </c>
      <c r="K445" s="210" t="s">
        <v>167</v>
      </c>
      <c r="L445" s="44"/>
      <c r="M445" s="215" t="s">
        <v>21</v>
      </c>
      <c r="N445" s="216" t="s">
        <v>44</v>
      </c>
      <c r="O445" s="80"/>
      <c r="P445" s="217">
        <f>O445*H445</f>
        <v>0</v>
      </c>
      <c r="Q445" s="217">
        <v>0</v>
      </c>
      <c r="R445" s="217">
        <f>Q445*H445</f>
        <v>0</v>
      </c>
      <c r="S445" s="217">
        <v>0</v>
      </c>
      <c r="T445" s="218">
        <f>S445*H445</f>
        <v>0</v>
      </c>
      <c r="AR445" s="18" t="s">
        <v>168</v>
      </c>
      <c r="AT445" s="18" t="s">
        <v>163</v>
      </c>
      <c r="AU445" s="18" t="s">
        <v>81</v>
      </c>
      <c r="AY445" s="18" t="s">
        <v>162</v>
      </c>
      <c r="BE445" s="219">
        <f>IF(N445="základní",J445,0)</f>
        <v>0</v>
      </c>
      <c r="BF445" s="219">
        <f>IF(N445="snížená",J445,0)</f>
        <v>0</v>
      </c>
      <c r="BG445" s="219">
        <f>IF(N445="zákl. přenesená",J445,0)</f>
        <v>0</v>
      </c>
      <c r="BH445" s="219">
        <f>IF(N445="sníž. přenesená",J445,0)</f>
        <v>0</v>
      </c>
      <c r="BI445" s="219">
        <f>IF(N445="nulová",J445,0)</f>
        <v>0</v>
      </c>
      <c r="BJ445" s="18" t="s">
        <v>81</v>
      </c>
      <c r="BK445" s="219">
        <f>ROUND(I445*H445,2)</f>
        <v>0</v>
      </c>
      <c r="BL445" s="18" t="s">
        <v>168</v>
      </c>
      <c r="BM445" s="18" t="s">
        <v>692</v>
      </c>
    </row>
    <row r="446" spans="2:47" s="1" customFormat="1" ht="12">
      <c r="B446" s="39"/>
      <c r="C446" s="40"/>
      <c r="D446" s="220" t="s">
        <v>169</v>
      </c>
      <c r="E446" s="40"/>
      <c r="F446" s="221" t="s">
        <v>2572</v>
      </c>
      <c r="G446" s="40"/>
      <c r="H446" s="40"/>
      <c r="I446" s="143"/>
      <c r="J446" s="40"/>
      <c r="K446" s="40"/>
      <c r="L446" s="44"/>
      <c r="M446" s="222"/>
      <c r="N446" s="80"/>
      <c r="O446" s="80"/>
      <c r="P446" s="80"/>
      <c r="Q446" s="80"/>
      <c r="R446" s="80"/>
      <c r="S446" s="80"/>
      <c r="T446" s="81"/>
      <c r="AT446" s="18" t="s">
        <v>169</v>
      </c>
      <c r="AU446" s="18" t="s">
        <v>81</v>
      </c>
    </row>
    <row r="447" spans="2:51" s="11" customFormat="1" ht="12">
      <c r="B447" s="223"/>
      <c r="C447" s="224"/>
      <c r="D447" s="220" t="s">
        <v>171</v>
      </c>
      <c r="E447" s="225" t="s">
        <v>21</v>
      </c>
      <c r="F447" s="226" t="s">
        <v>2885</v>
      </c>
      <c r="G447" s="224"/>
      <c r="H447" s="225" t="s">
        <v>21</v>
      </c>
      <c r="I447" s="227"/>
      <c r="J447" s="224"/>
      <c r="K447" s="224"/>
      <c r="L447" s="228"/>
      <c r="M447" s="229"/>
      <c r="N447" s="230"/>
      <c r="O447" s="230"/>
      <c r="P447" s="230"/>
      <c r="Q447" s="230"/>
      <c r="R447" s="230"/>
      <c r="S447" s="230"/>
      <c r="T447" s="231"/>
      <c r="AT447" s="232" t="s">
        <v>171</v>
      </c>
      <c r="AU447" s="232" t="s">
        <v>81</v>
      </c>
      <c r="AV447" s="11" t="s">
        <v>81</v>
      </c>
      <c r="AW447" s="11" t="s">
        <v>35</v>
      </c>
      <c r="AX447" s="11" t="s">
        <v>73</v>
      </c>
      <c r="AY447" s="232" t="s">
        <v>162</v>
      </c>
    </row>
    <row r="448" spans="2:51" s="12" customFormat="1" ht="12">
      <c r="B448" s="233"/>
      <c r="C448" s="234"/>
      <c r="D448" s="220" t="s">
        <v>171</v>
      </c>
      <c r="E448" s="235" t="s">
        <v>21</v>
      </c>
      <c r="F448" s="236" t="s">
        <v>3136</v>
      </c>
      <c r="G448" s="234"/>
      <c r="H448" s="237">
        <v>4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AT448" s="243" t="s">
        <v>171</v>
      </c>
      <c r="AU448" s="243" t="s">
        <v>81</v>
      </c>
      <c r="AV448" s="12" t="s">
        <v>84</v>
      </c>
      <c r="AW448" s="12" t="s">
        <v>35</v>
      </c>
      <c r="AX448" s="12" t="s">
        <v>81</v>
      </c>
      <c r="AY448" s="243" t="s">
        <v>162</v>
      </c>
    </row>
    <row r="449" spans="2:65" s="1" customFormat="1" ht="16.5" customHeight="1">
      <c r="B449" s="39"/>
      <c r="C449" s="208" t="s">
        <v>693</v>
      </c>
      <c r="D449" s="208" t="s">
        <v>163</v>
      </c>
      <c r="E449" s="209" t="s">
        <v>2650</v>
      </c>
      <c r="F449" s="210" t="s">
        <v>2651</v>
      </c>
      <c r="G449" s="211" t="s">
        <v>241</v>
      </c>
      <c r="H449" s="212">
        <v>36</v>
      </c>
      <c r="I449" s="213"/>
      <c r="J449" s="214">
        <f>ROUND(I449*H449,2)</f>
        <v>0</v>
      </c>
      <c r="K449" s="210" t="s">
        <v>167</v>
      </c>
      <c r="L449" s="44"/>
      <c r="M449" s="215" t="s">
        <v>21</v>
      </c>
      <c r="N449" s="216" t="s">
        <v>44</v>
      </c>
      <c r="O449" s="80"/>
      <c r="P449" s="217">
        <f>O449*H449</f>
        <v>0</v>
      </c>
      <c r="Q449" s="217">
        <v>0</v>
      </c>
      <c r="R449" s="217">
        <f>Q449*H449</f>
        <v>0</v>
      </c>
      <c r="S449" s="217">
        <v>0</v>
      </c>
      <c r="T449" s="218">
        <f>S449*H449</f>
        <v>0</v>
      </c>
      <c r="AR449" s="18" t="s">
        <v>168</v>
      </c>
      <c r="AT449" s="18" t="s">
        <v>163</v>
      </c>
      <c r="AU449" s="18" t="s">
        <v>81</v>
      </c>
      <c r="AY449" s="18" t="s">
        <v>162</v>
      </c>
      <c r="BE449" s="219">
        <f>IF(N449="základní",J449,0)</f>
        <v>0</v>
      </c>
      <c r="BF449" s="219">
        <f>IF(N449="snížená",J449,0)</f>
        <v>0</v>
      </c>
      <c r="BG449" s="219">
        <f>IF(N449="zákl. přenesená",J449,0)</f>
        <v>0</v>
      </c>
      <c r="BH449" s="219">
        <f>IF(N449="sníž. přenesená",J449,0)</f>
        <v>0</v>
      </c>
      <c r="BI449" s="219">
        <f>IF(N449="nulová",J449,0)</f>
        <v>0</v>
      </c>
      <c r="BJ449" s="18" t="s">
        <v>81</v>
      </c>
      <c r="BK449" s="219">
        <f>ROUND(I449*H449,2)</f>
        <v>0</v>
      </c>
      <c r="BL449" s="18" t="s">
        <v>168</v>
      </c>
      <c r="BM449" s="18" t="s">
        <v>696</v>
      </c>
    </row>
    <row r="450" spans="2:47" s="1" customFormat="1" ht="12">
      <c r="B450" s="39"/>
      <c r="C450" s="40"/>
      <c r="D450" s="220" t="s">
        <v>169</v>
      </c>
      <c r="E450" s="40"/>
      <c r="F450" s="221" t="s">
        <v>2572</v>
      </c>
      <c r="G450" s="40"/>
      <c r="H450" s="40"/>
      <c r="I450" s="143"/>
      <c r="J450" s="40"/>
      <c r="K450" s="40"/>
      <c r="L450" s="44"/>
      <c r="M450" s="222"/>
      <c r="N450" s="80"/>
      <c r="O450" s="80"/>
      <c r="P450" s="80"/>
      <c r="Q450" s="80"/>
      <c r="R450" s="80"/>
      <c r="S450" s="80"/>
      <c r="T450" s="81"/>
      <c r="AT450" s="18" t="s">
        <v>169</v>
      </c>
      <c r="AU450" s="18" t="s">
        <v>81</v>
      </c>
    </row>
    <row r="451" spans="2:51" s="11" customFormat="1" ht="12">
      <c r="B451" s="223"/>
      <c r="C451" s="224"/>
      <c r="D451" s="220" t="s">
        <v>171</v>
      </c>
      <c r="E451" s="225" t="s">
        <v>21</v>
      </c>
      <c r="F451" s="226" t="s">
        <v>2885</v>
      </c>
      <c r="G451" s="224"/>
      <c r="H451" s="225" t="s">
        <v>21</v>
      </c>
      <c r="I451" s="227"/>
      <c r="J451" s="224"/>
      <c r="K451" s="224"/>
      <c r="L451" s="228"/>
      <c r="M451" s="229"/>
      <c r="N451" s="230"/>
      <c r="O451" s="230"/>
      <c r="P451" s="230"/>
      <c r="Q451" s="230"/>
      <c r="R451" s="230"/>
      <c r="S451" s="230"/>
      <c r="T451" s="231"/>
      <c r="AT451" s="232" t="s">
        <v>171</v>
      </c>
      <c r="AU451" s="232" t="s">
        <v>81</v>
      </c>
      <c r="AV451" s="11" t="s">
        <v>81</v>
      </c>
      <c r="AW451" s="11" t="s">
        <v>35</v>
      </c>
      <c r="AX451" s="11" t="s">
        <v>73</v>
      </c>
      <c r="AY451" s="232" t="s">
        <v>162</v>
      </c>
    </row>
    <row r="452" spans="2:51" s="12" customFormat="1" ht="12">
      <c r="B452" s="233"/>
      <c r="C452" s="234"/>
      <c r="D452" s="220" t="s">
        <v>171</v>
      </c>
      <c r="E452" s="235" t="s">
        <v>21</v>
      </c>
      <c r="F452" s="236" t="s">
        <v>3137</v>
      </c>
      <c r="G452" s="234"/>
      <c r="H452" s="237">
        <v>2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AT452" s="243" t="s">
        <v>171</v>
      </c>
      <c r="AU452" s="243" t="s">
        <v>81</v>
      </c>
      <c r="AV452" s="12" t="s">
        <v>84</v>
      </c>
      <c r="AW452" s="12" t="s">
        <v>35</v>
      </c>
      <c r="AX452" s="12" t="s">
        <v>73</v>
      </c>
      <c r="AY452" s="243" t="s">
        <v>162</v>
      </c>
    </row>
    <row r="453" spans="2:51" s="12" customFormat="1" ht="12">
      <c r="B453" s="233"/>
      <c r="C453" s="234"/>
      <c r="D453" s="220" t="s">
        <v>171</v>
      </c>
      <c r="E453" s="235" t="s">
        <v>21</v>
      </c>
      <c r="F453" s="236" t="s">
        <v>3138</v>
      </c>
      <c r="G453" s="234"/>
      <c r="H453" s="237">
        <v>2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AT453" s="243" t="s">
        <v>171</v>
      </c>
      <c r="AU453" s="243" t="s">
        <v>81</v>
      </c>
      <c r="AV453" s="12" t="s">
        <v>84</v>
      </c>
      <c r="AW453" s="12" t="s">
        <v>35</v>
      </c>
      <c r="AX453" s="12" t="s">
        <v>73</v>
      </c>
      <c r="AY453" s="243" t="s">
        <v>162</v>
      </c>
    </row>
    <row r="454" spans="2:51" s="12" customFormat="1" ht="12">
      <c r="B454" s="233"/>
      <c r="C454" s="234"/>
      <c r="D454" s="220" t="s">
        <v>171</v>
      </c>
      <c r="E454" s="235" t="s">
        <v>21</v>
      </c>
      <c r="F454" s="236" t="s">
        <v>3139</v>
      </c>
      <c r="G454" s="234"/>
      <c r="H454" s="237">
        <v>30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171</v>
      </c>
      <c r="AU454" s="243" t="s">
        <v>81</v>
      </c>
      <c r="AV454" s="12" t="s">
        <v>84</v>
      </c>
      <c r="AW454" s="12" t="s">
        <v>35</v>
      </c>
      <c r="AX454" s="12" t="s">
        <v>73</v>
      </c>
      <c r="AY454" s="243" t="s">
        <v>162</v>
      </c>
    </row>
    <row r="455" spans="2:51" s="12" customFormat="1" ht="12">
      <c r="B455" s="233"/>
      <c r="C455" s="234"/>
      <c r="D455" s="220" t="s">
        <v>171</v>
      </c>
      <c r="E455" s="235" t="s">
        <v>21</v>
      </c>
      <c r="F455" s="236" t="s">
        <v>3140</v>
      </c>
      <c r="G455" s="234"/>
      <c r="H455" s="237">
        <v>2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171</v>
      </c>
      <c r="AU455" s="243" t="s">
        <v>81</v>
      </c>
      <c r="AV455" s="12" t="s">
        <v>84</v>
      </c>
      <c r="AW455" s="12" t="s">
        <v>35</v>
      </c>
      <c r="AX455" s="12" t="s">
        <v>73</v>
      </c>
      <c r="AY455" s="243" t="s">
        <v>162</v>
      </c>
    </row>
    <row r="456" spans="2:51" s="13" customFormat="1" ht="12">
      <c r="B456" s="244"/>
      <c r="C456" s="245"/>
      <c r="D456" s="220" t="s">
        <v>171</v>
      </c>
      <c r="E456" s="246" t="s">
        <v>21</v>
      </c>
      <c r="F456" s="247" t="s">
        <v>208</v>
      </c>
      <c r="G456" s="245"/>
      <c r="H456" s="248">
        <v>36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AT456" s="254" t="s">
        <v>171</v>
      </c>
      <c r="AU456" s="254" t="s">
        <v>81</v>
      </c>
      <c r="AV456" s="13" t="s">
        <v>168</v>
      </c>
      <c r="AW456" s="13" t="s">
        <v>35</v>
      </c>
      <c r="AX456" s="13" t="s">
        <v>81</v>
      </c>
      <c r="AY456" s="254" t="s">
        <v>162</v>
      </c>
    </row>
    <row r="457" spans="2:65" s="1" customFormat="1" ht="16.5" customHeight="1">
      <c r="B457" s="39"/>
      <c r="C457" s="208" t="s">
        <v>517</v>
      </c>
      <c r="D457" s="208" t="s">
        <v>163</v>
      </c>
      <c r="E457" s="209" t="s">
        <v>3141</v>
      </c>
      <c r="F457" s="210" t="s">
        <v>3142</v>
      </c>
      <c r="G457" s="211" t="s">
        <v>241</v>
      </c>
      <c r="H457" s="212">
        <v>1</v>
      </c>
      <c r="I457" s="213"/>
      <c r="J457" s="214">
        <f>ROUND(I457*H457,2)</f>
        <v>0</v>
      </c>
      <c r="K457" s="210" t="s">
        <v>167</v>
      </c>
      <c r="L457" s="44"/>
      <c r="M457" s="215" t="s">
        <v>21</v>
      </c>
      <c r="N457" s="216" t="s">
        <v>44</v>
      </c>
      <c r="O457" s="80"/>
      <c r="P457" s="217">
        <f>O457*H457</f>
        <v>0</v>
      </c>
      <c r="Q457" s="217">
        <v>0</v>
      </c>
      <c r="R457" s="217">
        <f>Q457*H457</f>
        <v>0</v>
      </c>
      <c r="S457" s="217">
        <v>0</v>
      </c>
      <c r="T457" s="218">
        <f>S457*H457</f>
        <v>0</v>
      </c>
      <c r="AR457" s="18" t="s">
        <v>168</v>
      </c>
      <c r="AT457" s="18" t="s">
        <v>163</v>
      </c>
      <c r="AU457" s="18" t="s">
        <v>81</v>
      </c>
      <c r="AY457" s="18" t="s">
        <v>162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18" t="s">
        <v>81</v>
      </c>
      <c r="BK457" s="219">
        <f>ROUND(I457*H457,2)</f>
        <v>0</v>
      </c>
      <c r="BL457" s="18" t="s">
        <v>168</v>
      </c>
      <c r="BM457" s="18" t="s">
        <v>702</v>
      </c>
    </row>
    <row r="458" spans="2:47" s="1" customFormat="1" ht="12">
      <c r="B458" s="39"/>
      <c r="C458" s="40"/>
      <c r="D458" s="220" t="s">
        <v>169</v>
      </c>
      <c r="E458" s="40"/>
      <c r="F458" s="221" t="s">
        <v>3143</v>
      </c>
      <c r="G458" s="40"/>
      <c r="H458" s="40"/>
      <c r="I458" s="143"/>
      <c r="J458" s="40"/>
      <c r="K458" s="40"/>
      <c r="L458" s="44"/>
      <c r="M458" s="222"/>
      <c r="N458" s="80"/>
      <c r="O458" s="80"/>
      <c r="P458" s="80"/>
      <c r="Q458" s="80"/>
      <c r="R458" s="80"/>
      <c r="S458" s="80"/>
      <c r="T458" s="81"/>
      <c r="AT458" s="18" t="s">
        <v>169</v>
      </c>
      <c r="AU458" s="18" t="s">
        <v>81</v>
      </c>
    </row>
    <row r="459" spans="2:51" s="11" customFormat="1" ht="12">
      <c r="B459" s="223"/>
      <c r="C459" s="224"/>
      <c r="D459" s="220" t="s">
        <v>171</v>
      </c>
      <c r="E459" s="225" t="s">
        <v>21</v>
      </c>
      <c r="F459" s="226" t="s">
        <v>2885</v>
      </c>
      <c r="G459" s="224"/>
      <c r="H459" s="225" t="s">
        <v>21</v>
      </c>
      <c r="I459" s="227"/>
      <c r="J459" s="224"/>
      <c r="K459" s="224"/>
      <c r="L459" s="228"/>
      <c r="M459" s="229"/>
      <c r="N459" s="230"/>
      <c r="O459" s="230"/>
      <c r="P459" s="230"/>
      <c r="Q459" s="230"/>
      <c r="R459" s="230"/>
      <c r="S459" s="230"/>
      <c r="T459" s="231"/>
      <c r="AT459" s="232" t="s">
        <v>171</v>
      </c>
      <c r="AU459" s="232" t="s">
        <v>81</v>
      </c>
      <c r="AV459" s="11" t="s">
        <v>81</v>
      </c>
      <c r="AW459" s="11" t="s">
        <v>35</v>
      </c>
      <c r="AX459" s="11" t="s">
        <v>73</v>
      </c>
      <c r="AY459" s="232" t="s">
        <v>162</v>
      </c>
    </row>
    <row r="460" spans="2:51" s="12" customFormat="1" ht="12">
      <c r="B460" s="233"/>
      <c r="C460" s="234"/>
      <c r="D460" s="220" t="s">
        <v>171</v>
      </c>
      <c r="E460" s="235" t="s">
        <v>21</v>
      </c>
      <c r="F460" s="236" t="s">
        <v>3144</v>
      </c>
      <c r="G460" s="234"/>
      <c r="H460" s="237">
        <v>1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171</v>
      </c>
      <c r="AU460" s="243" t="s">
        <v>81</v>
      </c>
      <c r="AV460" s="12" t="s">
        <v>84</v>
      </c>
      <c r="AW460" s="12" t="s">
        <v>35</v>
      </c>
      <c r="AX460" s="12" t="s">
        <v>81</v>
      </c>
      <c r="AY460" s="243" t="s">
        <v>162</v>
      </c>
    </row>
    <row r="461" spans="2:65" s="1" customFormat="1" ht="16.5" customHeight="1">
      <c r="B461" s="39"/>
      <c r="C461" s="208" t="s">
        <v>707</v>
      </c>
      <c r="D461" s="208" t="s">
        <v>163</v>
      </c>
      <c r="E461" s="209" t="s">
        <v>3145</v>
      </c>
      <c r="F461" s="210" t="s">
        <v>3146</v>
      </c>
      <c r="G461" s="211" t="s">
        <v>241</v>
      </c>
      <c r="H461" s="212">
        <v>24.72</v>
      </c>
      <c r="I461" s="213"/>
      <c r="J461" s="214">
        <f>ROUND(I461*H461,2)</f>
        <v>0</v>
      </c>
      <c r="K461" s="210" t="s">
        <v>234</v>
      </c>
      <c r="L461" s="44"/>
      <c r="M461" s="215" t="s">
        <v>21</v>
      </c>
      <c r="N461" s="216" t="s">
        <v>44</v>
      </c>
      <c r="O461" s="80"/>
      <c r="P461" s="217">
        <f>O461*H461</f>
        <v>0</v>
      </c>
      <c r="Q461" s="217">
        <v>0</v>
      </c>
      <c r="R461" s="217">
        <f>Q461*H461</f>
        <v>0</v>
      </c>
      <c r="S461" s="217">
        <v>0</v>
      </c>
      <c r="T461" s="218">
        <f>S461*H461</f>
        <v>0</v>
      </c>
      <c r="AR461" s="18" t="s">
        <v>168</v>
      </c>
      <c r="AT461" s="18" t="s">
        <v>163</v>
      </c>
      <c r="AU461" s="18" t="s">
        <v>81</v>
      </c>
      <c r="AY461" s="18" t="s">
        <v>162</v>
      </c>
      <c r="BE461" s="219">
        <f>IF(N461="základní",J461,0)</f>
        <v>0</v>
      </c>
      <c r="BF461" s="219">
        <f>IF(N461="snížená",J461,0)</f>
        <v>0</v>
      </c>
      <c r="BG461" s="219">
        <f>IF(N461="zákl. přenesená",J461,0)</f>
        <v>0</v>
      </c>
      <c r="BH461" s="219">
        <f>IF(N461="sníž. přenesená",J461,0)</f>
        <v>0</v>
      </c>
      <c r="BI461" s="219">
        <f>IF(N461="nulová",J461,0)</f>
        <v>0</v>
      </c>
      <c r="BJ461" s="18" t="s">
        <v>81</v>
      </c>
      <c r="BK461" s="219">
        <f>ROUND(I461*H461,2)</f>
        <v>0</v>
      </c>
      <c r="BL461" s="18" t="s">
        <v>168</v>
      </c>
      <c r="BM461" s="18" t="s">
        <v>710</v>
      </c>
    </row>
    <row r="462" spans="2:51" s="11" customFormat="1" ht="12">
      <c r="B462" s="223"/>
      <c r="C462" s="224"/>
      <c r="D462" s="220" t="s">
        <v>171</v>
      </c>
      <c r="E462" s="225" t="s">
        <v>21</v>
      </c>
      <c r="F462" s="226" t="s">
        <v>2885</v>
      </c>
      <c r="G462" s="224"/>
      <c r="H462" s="225" t="s">
        <v>21</v>
      </c>
      <c r="I462" s="227"/>
      <c r="J462" s="224"/>
      <c r="K462" s="224"/>
      <c r="L462" s="228"/>
      <c r="M462" s="229"/>
      <c r="N462" s="230"/>
      <c r="O462" s="230"/>
      <c r="P462" s="230"/>
      <c r="Q462" s="230"/>
      <c r="R462" s="230"/>
      <c r="S462" s="230"/>
      <c r="T462" s="231"/>
      <c r="AT462" s="232" t="s">
        <v>171</v>
      </c>
      <c r="AU462" s="232" t="s">
        <v>81</v>
      </c>
      <c r="AV462" s="11" t="s">
        <v>81</v>
      </c>
      <c r="AW462" s="11" t="s">
        <v>35</v>
      </c>
      <c r="AX462" s="11" t="s">
        <v>73</v>
      </c>
      <c r="AY462" s="232" t="s">
        <v>162</v>
      </c>
    </row>
    <row r="463" spans="2:51" s="12" customFormat="1" ht="12">
      <c r="B463" s="233"/>
      <c r="C463" s="234"/>
      <c r="D463" s="220" t="s">
        <v>171</v>
      </c>
      <c r="E463" s="235" t="s">
        <v>21</v>
      </c>
      <c r="F463" s="236" t="s">
        <v>3147</v>
      </c>
      <c r="G463" s="234"/>
      <c r="H463" s="237">
        <v>24.72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171</v>
      </c>
      <c r="AU463" s="243" t="s">
        <v>81</v>
      </c>
      <c r="AV463" s="12" t="s">
        <v>84</v>
      </c>
      <c r="AW463" s="12" t="s">
        <v>35</v>
      </c>
      <c r="AX463" s="12" t="s">
        <v>81</v>
      </c>
      <c r="AY463" s="243" t="s">
        <v>162</v>
      </c>
    </row>
    <row r="464" spans="2:65" s="1" customFormat="1" ht="16.5" customHeight="1">
      <c r="B464" s="39"/>
      <c r="C464" s="208" t="s">
        <v>521</v>
      </c>
      <c r="D464" s="208" t="s">
        <v>163</v>
      </c>
      <c r="E464" s="209" t="s">
        <v>2661</v>
      </c>
      <c r="F464" s="210" t="s">
        <v>2662</v>
      </c>
      <c r="G464" s="211" t="s">
        <v>241</v>
      </c>
      <c r="H464" s="212">
        <v>11.33</v>
      </c>
      <c r="I464" s="213"/>
      <c r="J464" s="214">
        <f>ROUND(I464*H464,2)</f>
        <v>0</v>
      </c>
      <c r="K464" s="210" t="s">
        <v>167</v>
      </c>
      <c r="L464" s="44"/>
      <c r="M464" s="215" t="s">
        <v>21</v>
      </c>
      <c r="N464" s="216" t="s">
        <v>44</v>
      </c>
      <c r="O464" s="80"/>
      <c r="P464" s="217">
        <f>O464*H464</f>
        <v>0</v>
      </c>
      <c r="Q464" s="217">
        <v>0</v>
      </c>
      <c r="R464" s="217">
        <f>Q464*H464</f>
        <v>0</v>
      </c>
      <c r="S464" s="217">
        <v>0</v>
      </c>
      <c r="T464" s="218">
        <f>S464*H464</f>
        <v>0</v>
      </c>
      <c r="AR464" s="18" t="s">
        <v>168</v>
      </c>
      <c r="AT464" s="18" t="s">
        <v>163</v>
      </c>
      <c r="AU464" s="18" t="s">
        <v>81</v>
      </c>
      <c r="AY464" s="18" t="s">
        <v>162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18" t="s">
        <v>81</v>
      </c>
      <c r="BK464" s="219">
        <f>ROUND(I464*H464,2)</f>
        <v>0</v>
      </c>
      <c r="BL464" s="18" t="s">
        <v>168</v>
      </c>
      <c r="BM464" s="18" t="s">
        <v>718</v>
      </c>
    </row>
    <row r="465" spans="2:51" s="11" customFormat="1" ht="12">
      <c r="B465" s="223"/>
      <c r="C465" s="224"/>
      <c r="D465" s="220" t="s">
        <v>171</v>
      </c>
      <c r="E465" s="225" t="s">
        <v>21</v>
      </c>
      <c r="F465" s="226" t="s">
        <v>2885</v>
      </c>
      <c r="G465" s="224"/>
      <c r="H465" s="225" t="s">
        <v>21</v>
      </c>
      <c r="I465" s="227"/>
      <c r="J465" s="224"/>
      <c r="K465" s="224"/>
      <c r="L465" s="228"/>
      <c r="M465" s="229"/>
      <c r="N465" s="230"/>
      <c r="O465" s="230"/>
      <c r="P465" s="230"/>
      <c r="Q465" s="230"/>
      <c r="R465" s="230"/>
      <c r="S465" s="230"/>
      <c r="T465" s="231"/>
      <c r="AT465" s="232" t="s">
        <v>171</v>
      </c>
      <c r="AU465" s="232" t="s">
        <v>81</v>
      </c>
      <c r="AV465" s="11" t="s">
        <v>81</v>
      </c>
      <c r="AW465" s="11" t="s">
        <v>35</v>
      </c>
      <c r="AX465" s="11" t="s">
        <v>73</v>
      </c>
      <c r="AY465" s="232" t="s">
        <v>162</v>
      </c>
    </row>
    <row r="466" spans="2:51" s="12" customFormat="1" ht="12">
      <c r="B466" s="233"/>
      <c r="C466" s="234"/>
      <c r="D466" s="220" t="s">
        <v>171</v>
      </c>
      <c r="E466" s="235" t="s">
        <v>21</v>
      </c>
      <c r="F466" s="236" t="s">
        <v>3148</v>
      </c>
      <c r="G466" s="234"/>
      <c r="H466" s="237">
        <v>11.33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AT466" s="243" t="s">
        <v>171</v>
      </c>
      <c r="AU466" s="243" t="s">
        <v>81</v>
      </c>
      <c r="AV466" s="12" t="s">
        <v>84</v>
      </c>
      <c r="AW466" s="12" t="s">
        <v>35</v>
      </c>
      <c r="AX466" s="12" t="s">
        <v>81</v>
      </c>
      <c r="AY466" s="243" t="s">
        <v>162</v>
      </c>
    </row>
    <row r="467" spans="2:65" s="1" customFormat="1" ht="16.5" customHeight="1">
      <c r="B467" s="39"/>
      <c r="C467" s="208" t="s">
        <v>721</v>
      </c>
      <c r="D467" s="208" t="s">
        <v>163</v>
      </c>
      <c r="E467" s="209" t="s">
        <v>3149</v>
      </c>
      <c r="F467" s="210" t="s">
        <v>3150</v>
      </c>
      <c r="G467" s="211" t="s">
        <v>241</v>
      </c>
      <c r="H467" s="212">
        <v>10.506</v>
      </c>
      <c r="I467" s="213"/>
      <c r="J467" s="214">
        <f>ROUND(I467*H467,2)</f>
        <v>0</v>
      </c>
      <c r="K467" s="210" t="s">
        <v>167</v>
      </c>
      <c r="L467" s="44"/>
      <c r="M467" s="215" t="s">
        <v>21</v>
      </c>
      <c r="N467" s="216" t="s">
        <v>44</v>
      </c>
      <c r="O467" s="80"/>
      <c r="P467" s="217">
        <f>O467*H467</f>
        <v>0</v>
      </c>
      <c r="Q467" s="217">
        <v>0</v>
      </c>
      <c r="R467" s="217">
        <f>Q467*H467</f>
        <v>0</v>
      </c>
      <c r="S467" s="217">
        <v>0</v>
      </c>
      <c r="T467" s="218">
        <f>S467*H467</f>
        <v>0</v>
      </c>
      <c r="AR467" s="18" t="s">
        <v>168</v>
      </c>
      <c r="AT467" s="18" t="s">
        <v>163</v>
      </c>
      <c r="AU467" s="18" t="s">
        <v>81</v>
      </c>
      <c r="AY467" s="18" t="s">
        <v>162</v>
      </c>
      <c r="BE467" s="219">
        <f>IF(N467="základní",J467,0)</f>
        <v>0</v>
      </c>
      <c r="BF467" s="219">
        <f>IF(N467="snížená",J467,0)</f>
        <v>0</v>
      </c>
      <c r="BG467" s="219">
        <f>IF(N467="zákl. přenesená",J467,0)</f>
        <v>0</v>
      </c>
      <c r="BH467" s="219">
        <f>IF(N467="sníž. přenesená",J467,0)</f>
        <v>0</v>
      </c>
      <c r="BI467" s="219">
        <f>IF(N467="nulová",J467,0)</f>
        <v>0</v>
      </c>
      <c r="BJ467" s="18" t="s">
        <v>81</v>
      </c>
      <c r="BK467" s="219">
        <f>ROUND(I467*H467,2)</f>
        <v>0</v>
      </c>
      <c r="BL467" s="18" t="s">
        <v>168</v>
      </c>
      <c r="BM467" s="18" t="s">
        <v>724</v>
      </c>
    </row>
    <row r="468" spans="2:51" s="11" customFormat="1" ht="12">
      <c r="B468" s="223"/>
      <c r="C468" s="224"/>
      <c r="D468" s="220" t="s">
        <v>171</v>
      </c>
      <c r="E468" s="225" t="s">
        <v>21</v>
      </c>
      <c r="F468" s="226" t="s">
        <v>2885</v>
      </c>
      <c r="G468" s="224"/>
      <c r="H468" s="225" t="s">
        <v>21</v>
      </c>
      <c r="I468" s="227"/>
      <c r="J468" s="224"/>
      <c r="K468" s="224"/>
      <c r="L468" s="228"/>
      <c r="M468" s="229"/>
      <c r="N468" s="230"/>
      <c r="O468" s="230"/>
      <c r="P468" s="230"/>
      <c r="Q468" s="230"/>
      <c r="R468" s="230"/>
      <c r="S468" s="230"/>
      <c r="T468" s="231"/>
      <c r="AT468" s="232" t="s">
        <v>171</v>
      </c>
      <c r="AU468" s="232" t="s">
        <v>81</v>
      </c>
      <c r="AV468" s="11" t="s">
        <v>81</v>
      </c>
      <c r="AW468" s="11" t="s">
        <v>35</v>
      </c>
      <c r="AX468" s="11" t="s">
        <v>73</v>
      </c>
      <c r="AY468" s="232" t="s">
        <v>162</v>
      </c>
    </row>
    <row r="469" spans="2:51" s="12" customFormat="1" ht="12">
      <c r="B469" s="233"/>
      <c r="C469" s="234"/>
      <c r="D469" s="220" t="s">
        <v>171</v>
      </c>
      <c r="E469" s="235" t="s">
        <v>21</v>
      </c>
      <c r="F469" s="236" t="s">
        <v>3151</v>
      </c>
      <c r="G469" s="234"/>
      <c r="H469" s="237">
        <v>10.506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AT469" s="243" t="s">
        <v>171</v>
      </c>
      <c r="AU469" s="243" t="s">
        <v>81</v>
      </c>
      <c r="AV469" s="12" t="s">
        <v>84</v>
      </c>
      <c r="AW469" s="12" t="s">
        <v>35</v>
      </c>
      <c r="AX469" s="12" t="s">
        <v>81</v>
      </c>
      <c r="AY469" s="243" t="s">
        <v>162</v>
      </c>
    </row>
    <row r="470" spans="2:65" s="1" customFormat="1" ht="16.5" customHeight="1">
      <c r="B470" s="39"/>
      <c r="C470" s="208" t="s">
        <v>527</v>
      </c>
      <c r="D470" s="208" t="s">
        <v>163</v>
      </c>
      <c r="E470" s="209" t="s">
        <v>3152</v>
      </c>
      <c r="F470" s="210" t="s">
        <v>3153</v>
      </c>
      <c r="G470" s="211" t="s">
        <v>241</v>
      </c>
      <c r="H470" s="212">
        <v>2</v>
      </c>
      <c r="I470" s="213"/>
      <c r="J470" s="214">
        <f>ROUND(I470*H470,2)</f>
        <v>0</v>
      </c>
      <c r="K470" s="210" t="s">
        <v>167</v>
      </c>
      <c r="L470" s="44"/>
      <c r="M470" s="215" t="s">
        <v>21</v>
      </c>
      <c r="N470" s="216" t="s">
        <v>44</v>
      </c>
      <c r="O470" s="80"/>
      <c r="P470" s="217">
        <f>O470*H470</f>
        <v>0</v>
      </c>
      <c r="Q470" s="217">
        <v>0</v>
      </c>
      <c r="R470" s="217">
        <f>Q470*H470</f>
        <v>0</v>
      </c>
      <c r="S470" s="217">
        <v>0</v>
      </c>
      <c r="T470" s="218">
        <f>S470*H470</f>
        <v>0</v>
      </c>
      <c r="AR470" s="18" t="s">
        <v>168</v>
      </c>
      <c r="AT470" s="18" t="s">
        <v>163</v>
      </c>
      <c r="AU470" s="18" t="s">
        <v>81</v>
      </c>
      <c r="AY470" s="18" t="s">
        <v>162</v>
      </c>
      <c r="BE470" s="219">
        <f>IF(N470="základní",J470,0)</f>
        <v>0</v>
      </c>
      <c r="BF470" s="219">
        <f>IF(N470="snížená",J470,0)</f>
        <v>0</v>
      </c>
      <c r="BG470" s="219">
        <f>IF(N470="zákl. přenesená",J470,0)</f>
        <v>0</v>
      </c>
      <c r="BH470" s="219">
        <f>IF(N470="sníž. přenesená",J470,0)</f>
        <v>0</v>
      </c>
      <c r="BI470" s="219">
        <f>IF(N470="nulová",J470,0)</f>
        <v>0</v>
      </c>
      <c r="BJ470" s="18" t="s">
        <v>81</v>
      </c>
      <c r="BK470" s="219">
        <f>ROUND(I470*H470,2)</f>
        <v>0</v>
      </c>
      <c r="BL470" s="18" t="s">
        <v>168</v>
      </c>
      <c r="BM470" s="18" t="s">
        <v>727</v>
      </c>
    </row>
    <row r="471" spans="2:51" s="11" customFormat="1" ht="12">
      <c r="B471" s="223"/>
      <c r="C471" s="224"/>
      <c r="D471" s="220" t="s">
        <v>171</v>
      </c>
      <c r="E471" s="225" t="s">
        <v>21</v>
      </c>
      <c r="F471" s="226" t="s">
        <v>2885</v>
      </c>
      <c r="G471" s="224"/>
      <c r="H471" s="225" t="s">
        <v>21</v>
      </c>
      <c r="I471" s="227"/>
      <c r="J471" s="224"/>
      <c r="K471" s="224"/>
      <c r="L471" s="228"/>
      <c r="M471" s="229"/>
      <c r="N471" s="230"/>
      <c r="O471" s="230"/>
      <c r="P471" s="230"/>
      <c r="Q471" s="230"/>
      <c r="R471" s="230"/>
      <c r="S471" s="230"/>
      <c r="T471" s="231"/>
      <c r="AT471" s="232" t="s">
        <v>171</v>
      </c>
      <c r="AU471" s="232" t="s">
        <v>81</v>
      </c>
      <c r="AV471" s="11" t="s">
        <v>81</v>
      </c>
      <c r="AW471" s="11" t="s">
        <v>35</v>
      </c>
      <c r="AX471" s="11" t="s">
        <v>73</v>
      </c>
      <c r="AY471" s="232" t="s">
        <v>162</v>
      </c>
    </row>
    <row r="472" spans="2:51" s="12" customFormat="1" ht="12">
      <c r="B472" s="233"/>
      <c r="C472" s="234"/>
      <c r="D472" s="220" t="s">
        <v>171</v>
      </c>
      <c r="E472" s="235" t="s">
        <v>21</v>
      </c>
      <c r="F472" s="236" t="s">
        <v>3154</v>
      </c>
      <c r="G472" s="234"/>
      <c r="H472" s="237">
        <v>2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171</v>
      </c>
      <c r="AU472" s="243" t="s">
        <v>81</v>
      </c>
      <c r="AV472" s="12" t="s">
        <v>84</v>
      </c>
      <c r="AW472" s="12" t="s">
        <v>35</v>
      </c>
      <c r="AX472" s="12" t="s">
        <v>81</v>
      </c>
      <c r="AY472" s="243" t="s">
        <v>162</v>
      </c>
    </row>
    <row r="473" spans="2:65" s="1" customFormat="1" ht="16.5" customHeight="1">
      <c r="B473" s="39"/>
      <c r="C473" s="208" t="s">
        <v>735</v>
      </c>
      <c r="D473" s="208" t="s">
        <v>163</v>
      </c>
      <c r="E473" s="209" t="s">
        <v>2664</v>
      </c>
      <c r="F473" s="210" t="s">
        <v>2665</v>
      </c>
      <c r="G473" s="211" t="s">
        <v>241</v>
      </c>
      <c r="H473" s="212">
        <v>30</v>
      </c>
      <c r="I473" s="213"/>
      <c r="J473" s="214">
        <f>ROUND(I473*H473,2)</f>
        <v>0</v>
      </c>
      <c r="K473" s="210" t="s">
        <v>167</v>
      </c>
      <c r="L473" s="44"/>
      <c r="M473" s="215" t="s">
        <v>21</v>
      </c>
      <c r="N473" s="216" t="s">
        <v>44</v>
      </c>
      <c r="O473" s="80"/>
      <c r="P473" s="217">
        <f>O473*H473</f>
        <v>0</v>
      </c>
      <c r="Q473" s="217">
        <v>0</v>
      </c>
      <c r="R473" s="217">
        <f>Q473*H473</f>
        <v>0</v>
      </c>
      <c r="S473" s="217">
        <v>0</v>
      </c>
      <c r="T473" s="218">
        <f>S473*H473</f>
        <v>0</v>
      </c>
      <c r="AR473" s="18" t="s">
        <v>168</v>
      </c>
      <c r="AT473" s="18" t="s">
        <v>163</v>
      </c>
      <c r="AU473" s="18" t="s">
        <v>81</v>
      </c>
      <c r="AY473" s="18" t="s">
        <v>162</v>
      </c>
      <c r="BE473" s="219">
        <f>IF(N473="základní",J473,0)</f>
        <v>0</v>
      </c>
      <c r="BF473" s="219">
        <f>IF(N473="snížená",J473,0)</f>
        <v>0</v>
      </c>
      <c r="BG473" s="219">
        <f>IF(N473="zákl. přenesená",J473,0)</f>
        <v>0</v>
      </c>
      <c r="BH473" s="219">
        <f>IF(N473="sníž. přenesená",J473,0)</f>
        <v>0</v>
      </c>
      <c r="BI473" s="219">
        <f>IF(N473="nulová",J473,0)</f>
        <v>0</v>
      </c>
      <c r="BJ473" s="18" t="s">
        <v>81</v>
      </c>
      <c r="BK473" s="219">
        <f>ROUND(I473*H473,2)</f>
        <v>0</v>
      </c>
      <c r="BL473" s="18" t="s">
        <v>168</v>
      </c>
      <c r="BM473" s="18" t="s">
        <v>738</v>
      </c>
    </row>
    <row r="474" spans="2:51" s="11" customFormat="1" ht="12">
      <c r="B474" s="223"/>
      <c r="C474" s="224"/>
      <c r="D474" s="220" t="s">
        <v>171</v>
      </c>
      <c r="E474" s="225" t="s">
        <v>21</v>
      </c>
      <c r="F474" s="226" t="s">
        <v>2885</v>
      </c>
      <c r="G474" s="224"/>
      <c r="H474" s="225" t="s">
        <v>21</v>
      </c>
      <c r="I474" s="227"/>
      <c r="J474" s="224"/>
      <c r="K474" s="224"/>
      <c r="L474" s="228"/>
      <c r="M474" s="229"/>
      <c r="N474" s="230"/>
      <c r="O474" s="230"/>
      <c r="P474" s="230"/>
      <c r="Q474" s="230"/>
      <c r="R474" s="230"/>
      <c r="S474" s="230"/>
      <c r="T474" s="231"/>
      <c r="AT474" s="232" t="s">
        <v>171</v>
      </c>
      <c r="AU474" s="232" t="s">
        <v>81</v>
      </c>
      <c r="AV474" s="11" t="s">
        <v>81</v>
      </c>
      <c r="AW474" s="11" t="s">
        <v>35</v>
      </c>
      <c r="AX474" s="11" t="s">
        <v>73</v>
      </c>
      <c r="AY474" s="232" t="s">
        <v>162</v>
      </c>
    </row>
    <row r="475" spans="2:51" s="12" customFormat="1" ht="12">
      <c r="B475" s="233"/>
      <c r="C475" s="234"/>
      <c r="D475" s="220" t="s">
        <v>171</v>
      </c>
      <c r="E475" s="235" t="s">
        <v>21</v>
      </c>
      <c r="F475" s="236" t="s">
        <v>3155</v>
      </c>
      <c r="G475" s="234"/>
      <c r="H475" s="237">
        <v>30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AT475" s="243" t="s">
        <v>171</v>
      </c>
      <c r="AU475" s="243" t="s">
        <v>81</v>
      </c>
      <c r="AV475" s="12" t="s">
        <v>84</v>
      </c>
      <c r="AW475" s="12" t="s">
        <v>35</v>
      </c>
      <c r="AX475" s="12" t="s">
        <v>81</v>
      </c>
      <c r="AY475" s="243" t="s">
        <v>162</v>
      </c>
    </row>
    <row r="476" spans="2:65" s="1" customFormat="1" ht="16.5" customHeight="1">
      <c r="B476" s="39"/>
      <c r="C476" s="208" t="s">
        <v>537</v>
      </c>
      <c r="D476" s="208" t="s">
        <v>163</v>
      </c>
      <c r="E476" s="209" t="s">
        <v>2664</v>
      </c>
      <c r="F476" s="210" t="s">
        <v>2665</v>
      </c>
      <c r="G476" s="211" t="s">
        <v>241</v>
      </c>
      <c r="H476" s="212">
        <v>2</v>
      </c>
      <c r="I476" s="213"/>
      <c r="J476" s="214">
        <f>ROUND(I476*H476,2)</f>
        <v>0</v>
      </c>
      <c r="K476" s="210" t="s">
        <v>167</v>
      </c>
      <c r="L476" s="44"/>
      <c r="M476" s="215" t="s">
        <v>21</v>
      </c>
      <c r="N476" s="216" t="s">
        <v>44</v>
      </c>
      <c r="O476" s="80"/>
      <c r="P476" s="217">
        <f>O476*H476</f>
        <v>0</v>
      </c>
      <c r="Q476" s="217">
        <v>0</v>
      </c>
      <c r="R476" s="217">
        <f>Q476*H476</f>
        <v>0</v>
      </c>
      <c r="S476" s="217">
        <v>0</v>
      </c>
      <c r="T476" s="218">
        <f>S476*H476</f>
        <v>0</v>
      </c>
      <c r="AR476" s="18" t="s">
        <v>168</v>
      </c>
      <c r="AT476" s="18" t="s">
        <v>163</v>
      </c>
      <c r="AU476" s="18" t="s">
        <v>81</v>
      </c>
      <c r="AY476" s="18" t="s">
        <v>162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8" t="s">
        <v>81</v>
      </c>
      <c r="BK476" s="219">
        <f>ROUND(I476*H476,2)</f>
        <v>0</v>
      </c>
      <c r="BL476" s="18" t="s">
        <v>168</v>
      </c>
      <c r="BM476" s="18" t="s">
        <v>744</v>
      </c>
    </row>
    <row r="477" spans="2:51" s="11" customFormat="1" ht="12">
      <c r="B477" s="223"/>
      <c r="C477" s="224"/>
      <c r="D477" s="220" t="s">
        <v>171</v>
      </c>
      <c r="E477" s="225" t="s">
        <v>21</v>
      </c>
      <c r="F477" s="226" t="s">
        <v>2885</v>
      </c>
      <c r="G477" s="224"/>
      <c r="H477" s="225" t="s">
        <v>21</v>
      </c>
      <c r="I477" s="227"/>
      <c r="J477" s="224"/>
      <c r="K477" s="224"/>
      <c r="L477" s="228"/>
      <c r="M477" s="229"/>
      <c r="N477" s="230"/>
      <c r="O477" s="230"/>
      <c r="P477" s="230"/>
      <c r="Q477" s="230"/>
      <c r="R477" s="230"/>
      <c r="S477" s="230"/>
      <c r="T477" s="231"/>
      <c r="AT477" s="232" t="s">
        <v>171</v>
      </c>
      <c r="AU477" s="232" t="s">
        <v>81</v>
      </c>
      <c r="AV477" s="11" t="s">
        <v>81</v>
      </c>
      <c r="AW477" s="11" t="s">
        <v>35</v>
      </c>
      <c r="AX477" s="11" t="s">
        <v>73</v>
      </c>
      <c r="AY477" s="232" t="s">
        <v>162</v>
      </c>
    </row>
    <row r="478" spans="2:51" s="12" customFormat="1" ht="12">
      <c r="B478" s="233"/>
      <c r="C478" s="234"/>
      <c r="D478" s="220" t="s">
        <v>171</v>
      </c>
      <c r="E478" s="235" t="s">
        <v>21</v>
      </c>
      <c r="F478" s="236" t="s">
        <v>3156</v>
      </c>
      <c r="G478" s="234"/>
      <c r="H478" s="237">
        <v>2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AT478" s="243" t="s">
        <v>171</v>
      </c>
      <c r="AU478" s="243" t="s">
        <v>81</v>
      </c>
      <c r="AV478" s="12" t="s">
        <v>84</v>
      </c>
      <c r="AW478" s="12" t="s">
        <v>35</v>
      </c>
      <c r="AX478" s="12" t="s">
        <v>81</v>
      </c>
      <c r="AY478" s="243" t="s">
        <v>162</v>
      </c>
    </row>
    <row r="479" spans="2:65" s="1" customFormat="1" ht="16.5" customHeight="1">
      <c r="B479" s="39"/>
      <c r="C479" s="208" t="s">
        <v>748</v>
      </c>
      <c r="D479" s="208" t="s">
        <v>163</v>
      </c>
      <c r="E479" s="209" t="s">
        <v>3157</v>
      </c>
      <c r="F479" s="210" t="s">
        <v>3158</v>
      </c>
      <c r="G479" s="211" t="s">
        <v>241</v>
      </c>
      <c r="H479" s="212">
        <v>4</v>
      </c>
      <c r="I479" s="213"/>
      <c r="J479" s="214">
        <f>ROUND(I479*H479,2)</f>
        <v>0</v>
      </c>
      <c r="K479" s="210" t="s">
        <v>167</v>
      </c>
      <c r="L479" s="44"/>
      <c r="M479" s="215" t="s">
        <v>21</v>
      </c>
      <c r="N479" s="216" t="s">
        <v>44</v>
      </c>
      <c r="O479" s="80"/>
      <c r="P479" s="217">
        <f>O479*H479</f>
        <v>0</v>
      </c>
      <c r="Q479" s="217">
        <v>0</v>
      </c>
      <c r="R479" s="217">
        <f>Q479*H479</f>
        <v>0</v>
      </c>
      <c r="S479" s="217">
        <v>0</v>
      </c>
      <c r="T479" s="218">
        <f>S479*H479</f>
        <v>0</v>
      </c>
      <c r="AR479" s="18" t="s">
        <v>168</v>
      </c>
      <c r="AT479" s="18" t="s">
        <v>163</v>
      </c>
      <c r="AU479" s="18" t="s">
        <v>81</v>
      </c>
      <c r="AY479" s="18" t="s">
        <v>162</v>
      </c>
      <c r="BE479" s="219">
        <f>IF(N479="základní",J479,0)</f>
        <v>0</v>
      </c>
      <c r="BF479" s="219">
        <f>IF(N479="snížená",J479,0)</f>
        <v>0</v>
      </c>
      <c r="BG479" s="219">
        <f>IF(N479="zákl. přenesená",J479,0)</f>
        <v>0</v>
      </c>
      <c r="BH479" s="219">
        <f>IF(N479="sníž. přenesená",J479,0)</f>
        <v>0</v>
      </c>
      <c r="BI479" s="219">
        <f>IF(N479="nulová",J479,0)</f>
        <v>0</v>
      </c>
      <c r="BJ479" s="18" t="s">
        <v>81</v>
      </c>
      <c r="BK479" s="219">
        <f>ROUND(I479*H479,2)</f>
        <v>0</v>
      </c>
      <c r="BL479" s="18" t="s">
        <v>168</v>
      </c>
      <c r="BM479" s="18" t="s">
        <v>751</v>
      </c>
    </row>
    <row r="480" spans="2:51" s="11" customFormat="1" ht="12">
      <c r="B480" s="223"/>
      <c r="C480" s="224"/>
      <c r="D480" s="220" t="s">
        <v>171</v>
      </c>
      <c r="E480" s="225" t="s">
        <v>21</v>
      </c>
      <c r="F480" s="226" t="s">
        <v>2885</v>
      </c>
      <c r="G480" s="224"/>
      <c r="H480" s="225" t="s">
        <v>21</v>
      </c>
      <c r="I480" s="227"/>
      <c r="J480" s="224"/>
      <c r="K480" s="224"/>
      <c r="L480" s="228"/>
      <c r="M480" s="229"/>
      <c r="N480" s="230"/>
      <c r="O480" s="230"/>
      <c r="P480" s="230"/>
      <c r="Q480" s="230"/>
      <c r="R480" s="230"/>
      <c r="S480" s="230"/>
      <c r="T480" s="231"/>
      <c r="AT480" s="232" t="s">
        <v>171</v>
      </c>
      <c r="AU480" s="232" t="s">
        <v>81</v>
      </c>
      <c r="AV480" s="11" t="s">
        <v>81</v>
      </c>
      <c r="AW480" s="11" t="s">
        <v>35</v>
      </c>
      <c r="AX480" s="11" t="s">
        <v>73</v>
      </c>
      <c r="AY480" s="232" t="s">
        <v>162</v>
      </c>
    </row>
    <row r="481" spans="2:51" s="12" customFormat="1" ht="12">
      <c r="B481" s="233"/>
      <c r="C481" s="234"/>
      <c r="D481" s="220" t="s">
        <v>171</v>
      </c>
      <c r="E481" s="235" t="s">
        <v>21</v>
      </c>
      <c r="F481" s="236" t="s">
        <v>3159</v>
      </c>
      <c r="G481" s="234"/>
      <c r="H481" s="237">
        <v>4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171</v>
      </c>
      <c r="AU481" s="243" t="s">
        <v>81</v>
      </c>
      <c r="AV481" s="12" t="s">
        <v>84</v>
      </c>
      <c r="AW481" s="12" t="s">
        <v>35</v>
      </c>
      <c r="AX481" s="12" t="s">
        <v>81</v>
      </c>
      <c r="AY481" s="243" t="s">
        <v>162</v>
      </c>
    </row>
    <row r="482" spans="2:65" s="1" customFormat="1" ht="16.5" customHeight="1">
      <c r="B482" s="39"/>
      <c r="C482" s="208" t="s">
        <v>545</v>
      </c>
      <c r="D482" s="208" t="s">
        <v>163</v>
      </c>
      <c r="E482" s="209" t="s">
        <v>3160</v>
      </c>
      <c r="F482" s="210" t="s">
        <v>3161</v>
      </c>
      <c r="G482" s="211" t="s">
        <v>241</v>
      </c>
      <c r="H482" s="212">
        <v>2</v>
      </c>
      <c r="I482" s="213"/>
      <c r="J482" s="214">
        <f>ROUND(I482*H482,2)</f>
        <v>0</v>
      </c>
      <c r="K482" s="210" t="s">
        <v>167</v>
      </c>
      <c r="L482" s="44"/>
      <c r="M482" s="215" t="s">
        <v>21</v>
      </c>
      <c r="N482" s="216" t="s">
        <v>44</v>
      </c>
      <c r="O482" s="80"/>
      <c r="P482" s="217">
        <f>O482*H482</f>
        <v>0</v>
      </c>
      <c r="Q482" s="217">
        <v>0</v>
      </c>
      <c r="R482" s="217">
        <f>Q482*H482</f>
        <v>0</v>
      </c>
      <c r="S482" s="217">
        <v>0</v>
      </c>
      <c r="T482" s="218">
        <f>S482*H482</f>
        <v>0</v>
      </c>
      <c r="AR482" s="18" t="s">
        <v>168</v>
      </c>
      <c r="AT482" s="18" t="s">
        <v>163</v>
      </c>
      <c r="AU482" s="18" t="s">
        <v>81</v>
      </c>
      <c r="AY482" s="18" t="s">
        <v>162</v>
      </c>
      <c r="BE482" s="219">
        <f>IF(N482="základní",J482,0)</f>
        <v>0</v>
      </c>
      <c r="BF482" s="219">
        <f>IF(N482="snížená",J482,0)</f>
        <v>0</v>
      </c>
      <c r="BG482" s="219">
        <f>IF(N482="zákl. přenesená",J482,0)</f>
        <v>0</v>
      </c>
      <c r="BH482" s="219">
        <f>IF(N482="sníž. přenesená",J482,0)</f>
        <v>0</v>
      </c>
      <c r="BI482" s="219">
        <f>IF(N482="nulová",J482,0)</f>
        <v>0</v>
      </c>
      <c r="BJ482" s="18" t="s">
        <v>81</v>
      </c>
      <c r="BK482" s="219">
        <f>ROUND(I482*H482,2)</f>
        <v>0</v>
      </c>
      <c r="BL482" s="18" t="s">
        <v>168</v>
      </c>
      <c r="BM482" s="18" t="s">
        <v>755</v>
      </c>
    </row>
    <row r="483" spans="2:51" s="11" customFormat="1" ht="12">
      <c r="B483" s="223"/>
      <c r="C483" s="224"/>
      <c r="D483" s="220" t="s">
        <v>171</v>
      </c>
      <c r="E483" s="225" t="s">
        <v>21</v>
      </c>
      <c r="F483" s="226" t="s">
        <v>2885</v>
      </c>
      <c r="G483" s="224"/>
      <c r="H483" s="225" t="s">
        <v>21</v>
      </c>
      <c r="I483" s="227"/>
      <c r="J483" s="224"/>
      <c r="K483" s="224"/>
      <c r="L483" s="228"/>
      <c r="M483" s="229"/>
      <c r="N483" s="230"/>
      <c r="O483" s="230"/>
      <c r="P483" s="230"/>
      <c r="Q483" s="230"/>
      <c r="R483" s="230"/>
      <c r="S483" s="230"/>
      <c r="T483" s="231"/>
      <c r="AT483" s="232" t="s">
        <v>171</v>
      </c>
      <c r="AU483" s="232" t="s">
        <v>81</v>
      </c>
      <c r="AV483" s="11" t="s">
        <v>81</v>
      </c>
      <c r="AW483" s="11" t="s">
        <v>35</v>
      </c>
      <c r="AX483" s="11" t="s">
        <v>73</v>
      </c>
      <c r="AY483" s="232" t="s">
        <v>162</v>
      </c>
    </row>
    <row r="484" spans="2:51" s="12" customFormat="1" ht="12">
      <c r="B484" s="233"/>
      <c r="C484" s="234"/>
      <c r="D484" s="220" t="s">
        <v>171</v>
      </c>
      <c r="E484" s="235" t="s">
        <v>21</v>
      </c>
      <c r="F484" s="236" t="s">
        <v>3133</v>
      </c>
      <c r="G484" s="234"/>
      <c r="H484" s="237">
        <v>2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171</v>
      </c>
      <c r="AU484" s="243" t="s">
        <v>81</v>
      </c>
      <c r="AV484" s="12" t="s">
        <v>84</v>
      </c>
      <c r="AW484" s="12" t="s">
        <v>35</v>
      </c>
      <c r="AX484" s="12" t="s">
        <v>81</v>
      </c>
      <c r="AY484" s="243" t="s">
        <v>162</v>
      </c>
    </row>
    <row r="485" spans="2:65" s="1" customFormat="1" ht="16.5" customHeight="1">
      <c r="B485" s="39"/>
      <c r="C485" s="208" t="s">
        <v>757</v>
      </c>
      <c r="D485" s="208" t="s">
        <v>163</v>
      </c>
      <c r="E485" s="209" t="s">
        <v>3162</v>
      </c>
      <c r="F485" s="210" t="s">
        <v>3163</v>
      </c>
      <c r="G485" s="211" t="s">
        <v>994</v>
      </c>
      <c r="H485" s="212">
        <v>1</v>
      </c>
      <c r="I485" s="213"/>
      <c r="J485" s="214">
        <f>ROUND(I485*H485,2)</f>
        <v>0</v>
      </c>
      <c r="K485" s="210" t="s">
        <v>234</v>
      </c>
      <c r="L485" s="44"/>
      <c r="M485" s="215" t="s">
        <v>21</v>
      </c>
      <c r="N485" s="216" t="s">
        <v>44</v>
      </c>
      <c r="O485" s="80"/>
      <c r="P485" s="217">
        <f>O485*H485</f>
        <v>0</v>
      </c>
      <c r="Q485" s="217">
        <v>0</v>
      </c>
      <c r="R485" s="217">
        <f>Q485*H485</f>
        <v>0</v>
      </c>
      <c r="S485" s="217">
        <v>0</v>
      </c>
      <c r="T485" s="218">
        <f>S485*H485</f>
        <v>0</v>
      </c>
      <c r="AR485" s="18" t="s">
        <v>168</v>
      </c>
      <c r="AT485" s="18" t="s">
        <v>163</v>
      </c>
      <c r="AU485" s="18" t="s">
        <v>81</v>
      </c>
      <c r="AY485" s="18" t="s">
        <v>162</v>
      </c>
      <c r="BE485" s="219">
        <f>IF(N485="základní",J485,0)</f>
        <v>0</v>
      </c>
      <c r="BF485" s="219">
        <f>IF(N485="snížená",J485,0)</f>
        <v>0</v>
      </c>
      <c r="BG485" s="219">
        <f>IF(N485="zákl. přenesená",J485,0)</f>
        <v>0</v>
      </c>
      <c r="BH485" s="219">
        <f>IF(N485="sníž. přenesená",J485,0)</f>
        <v>0</v>
      </c>
      <c r="BI485" s="219">
        <f>IF(N485="nulová",J485,0)</f>
        <v>0</v>
      </c>
      <c r="BJ485" s="18" t="s">
        <v>81</v>
      </c>
      <c r="BK485" s="219">
        <f>ROUND(I485*H485,2)</f>
        <v>0</v>
      </c>
      <c r="BL485" s="18" t="s">
        <v>168</v>
      </c>
      <c r="BM485" s="18" t="s">
        <v>760</v>
      </c>
    </row>
    <row r="486" spans="2:51" s="11" customFormat="1" ht="12">
      <c r="B486" s="223"/>
      <c r="C486" s="224"/>
      <c r="D486" s="220" t="s">
        <v>171</v>
      </c>
      <c r="E486" s="225" t="s">
        <v>21</v>
      </c>
      <c r="F486" s="226" t="s">
        <v>2885</v>
      </c>
      <c r="G486" s="224"/>
      <c r="H486" s="225" t="s">
        <v>21</v>
      </c>
      <c r="I486" s="227"/>
      <c r="J486" s="224"/>
      <c r="K486" s="224"/>
      <c r="L486" s="228"/>
      <c r="M486" s="229"/>
      <c r="N486" s="230"/>
      <c r="O486" s="230"/>
      <c r="P486" s="230"/>
      <c r="Q486" s="230"/>
      <c r="R486" s="230"/>
      <c r="S486" s="230"/>
      <c r="T486" s="231"/>
      <c r="AT486" s="232" t="s">
        <v>171</v>
      </c>
      <c r="AU486" s="232" t="s">
        <v>81</v>
      </c>
      <c r="AV486" s="11" t="s">
        <v>81</v>
      </c>
      <c r="AW486" s="11" t="s">
        <v>35</v>
      </c>
      <c r="AX486" s="11" t="s">
        <v>73</v>
      </c>
      <c r="AY486" s="232" t="s">
        <v>162</v>
      </c>
    </row>
    <row r="487" spans="2:51" s="12" customFormat="1" ht="12">
      <c r="B487" s="233"/>
      <c r="C487" s="234"/>
      <c r="D487" s="220" t="s">
        <v>171</v>
      </c>
      <c r="E487" s="235" t="s">
        <v>21</v>
      </c>
      <c r="F487" s="236" t="s">
        <v>3164</v>
      </c>
      <c r="G487" s="234"/>
      <c r="H487" s="237">
        <v>1</v>
      </c>
      <c r="I487" s="238"/>
      <c r="J487" s="234"/>
      <c r="K487" s="234"/>
      <c r="L487" s="239"/>
      <c r="M487" s="240"/>
      <c r="N487" s="241"/>
      <c r="O487" s="241"/>
      <c r="P487" s="241"/>
      <c r="Q487" s="241"/>
      <c r="R487" s="241"/>
      <c r="S487" s="241"/>
      <c r="T487" s="242"/>
      <c r="AT487" s="243" t="s">
        <v>171</v>
      </c>
      <c r="AU487" s="243" t="s">
        <v>81</v>
      </c>
      <c r="AV487" s="12" t="s">
        <v>84</v>
      </c>
      <c r="AW487" s="12" t="s">
        <v>35</v>
      </c>
      <c r="AX487" s="12" t="s">
        <v>81</v>
      </c>
      <c r="AY487" s="243" t="s">
        <v>162</v>
      </c>
    </row>
    <row r="488" spans="2:65" s="1" customFormat="1" ht="16.5" customHeight="1">
      <c r="B488" s="39"/>
      <c r="C488" s="208" t="s">
        <v>551</v>
      </c>
      <c r="D488" s="208" t="s">
        <v>163</v>
      </c>
      <c r="E488" s="209" t="s">
        <v>3165</v>
      </c>
      <c r="F488" s="210" t="s">
        <v>3166</v>
      </c>
      <c r="G488" s="211" t="s">
        <v>241</v>
      </c>
      <c r="H488" s="212">
        <v>2</v>
      </c>
      <c r="I488" s="213"/>
      <c r="J488" s="214">
        <f>ROUND(I488*H488,2)</f>
        <v>0</v>
      </c>
      <c r="K488" s="210" t="s">
        <v>167</v>
      </c>
      <c r="L488" s="44"/>
      <c r="M488" s="215" t="s">
        <v>21</v>
      </c>
      <c r="N488" s="216" t="s">
        <v>44</v>
      </c>
      <c r="O488" s="80"/>
      <c r="P488" s="217">
        <f>O488*H488</f>
        <v>0</v>
      </c>
      <c r="Q488" s="217">
        <v>0</v>
      </c>
      <c r="R488" s="217">
        <f>Q488*H488</f>
        <v>0</v>
      </c>
      <c r="S488" s="217">
        <v>0</v>
      </c>
      <c r="T488" s="218">
        <f>S488*H488</f>
        <v>0</v>
      </c>
      <c r="AR488" s="18" t="s">
        <v>168</v>
      </c>
      <c r="AT488" s="18" t="s">
        <v>163</v>
      </c>
      <c r="AU488" s="18" t="s">
        <v>81</v>
      </c>
      <c r="AY488" s="18" t="s">
        <v>162</v>
      </c>
      <c r="BE488" s="219">
        <f>IF(N488="základní",J488,0)</f>
        <v>0</v>
      </c>
      <c r="BF488" s="219">
        <f>IF(N488="snížená",J488,0)</f>
        <v>0</v>
      </c>
      <c r="BG488" s="219">
        <f>IF(N488="zákl. přenesená",J488,0)</f>
        <v>0</v>
      </c>
      <c r="BH488" s="219">
        <f>IF(N488="sníž. přenesená",J488,0)</f>
        <v>0</v>
      </c>
      <c r="BI488" s="219">
        <f>IF(N488="nulová",J488,0)</f>
        <v>0</v>
      </c>
      <c r="BJ488" s="18" t="s">
        <v>81</v>
      </c>
      <c r="BK488" s="219">
        <f>ROUND(I488*H488,2)</f>
        <v>0</v>
      </c>
      <c r="BL488" s="18" t="s">
        <v>168</v>
      </c>
      <c r="BM488" s="18" t="s">
        <v>767</v>
      </c>
    </row>
    <row r="489" spans="2:51" s="11" customFormat="1" ht="12">
      <c r="B489" s="223"/>
      <c r="C489" s="224"/>
      <c r="D489" s="220" t="s">
        <v>171</v>
      </c>
      <c r="E489" s="225" t="s">
        <v>21</v>
      </c>
      <c r="F489" s="226" t="s">
        <v>2885</v>
      </c>
      <c r="G489" s="224"/>
      <c r="H489" s="225" t="s">
        <v>21</v>
      </c>
      <c r="I489" s="227"/>
      <c r="J489" s="224"/>
      <c r="K489" s="224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171</v>
      </c>
      <c r="AU489" s="232" t="s">
        <v>81</v>
      </c>
      <c r="AV489" s="11" t="s">
        <v>81</v>
      </c>
      <c r="AW489" s="11" t="s">
        <v>35</v>
      </c>
      <c r="AX489" s="11" t="s">
        <v>73</v>
      </c>
      <c r="AY489" s="232" t="s">
        <v>162</v>
      </c>
    </row>
    <row r="490" spans="2:51" s="12" customFormat="1" ht="12">
      <c r="B490" s="233"/>
      <c r="C490" s="234"/>
      <c r="D490" s="220" t="s">
        <v>171</v>
      </c>
      <c r="E490" s="235" t="s">
        <v>21</v>
      </c>
      <c r="F490" s="236" t="s">
        <v>3167</v>
      </c>
      <c r="G490" s="234"/>
      <c r="H490" s="237">
        <v>2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171</v>
      </c>
      <c r="AU490" s="243" t="s">
        <v>81</v>
      </c>
      <c r="AV490" s="12" t="s">
        <v>84</v>
      </c>
      <c r="AW490" s="12" t="s">
        <v>35</v>
      </c>
      <c r="AX490" s="12" t="s">
        <v>81</v>
      </c>
      <c r="AY490" s="243" t="s">
        <v>162</v>
      </c>
    </row>
    <row r="491" spans="2:63" s="10" customFormat="1" ht="25.9" customHeight="1">
      <c r="B491" s="194"/>
      <c r="C491" s="195"/>
      <c r="D491" s="196" t="s">
        <v>72</v>
      </c>
      <c r="E491" s="197" t="s">
        <v>288</v>
      </c>
      <c r="F491" s="197" t="s">
        <v>289</v>
      </c>
      <c r="G491" s="195"/>
      <c r="H491" s="195"/>
      <c r="I491" s="198"/>
      <c r="J491" s="199">
        <f>BK491</f>
        <v>0</v>
      </c>
      <c r="K491" s="195"/>
      <c r="L491" s="200"/>
      <c r="M491" s="201"/>
      <c r="N491" s="202"/>
      <c r="O491" s="202"/>
      <c r="P491" s="203">
        <f>SUM(P492:P494)</f>
        <v>0</v>
      </c>
      <c r="Q491" s="202"/>
      <c r="R491" s="203">
        <f>SUM(R492:R494)</f>
        <v>0</v>
      </c>
      <c r="S491" s="202"/>
      <c r="T491" s="204">
        <f>SUM(T492:T494)</f>
        <v>0</v>
      </c>
      <c r="AR491" s="205" t="s">
        <v>81</v>
      </c>
      <c r="AT491" s="206" t="s">
        <v>72</v>
      </c>
      <c r="AU491" s="206" t="s">
        <v>73</v>
      </c>
      <c r="AY491" s="205" t="s">
        <v>162</v>
      </c>
      <c r="BK491" s="207">
        <f>SUM(BK492:BK494)</f>
        <v>0</v>
      </c>
    </row>
    <row r="492" spans="2:65" s="1" customFormat="1" ht="16.5" customHeight="1">
      <c r="B492" s="39"/>
      <c r="C492" s="208" t="s">
        <v>770</v>
      </c>
      <c r="D492" s="208" t="s">
        <v>163</v>
      </c>
      <c r="E492" s="209" t="s">
        <v>3168</v>
      </c>
      <c r="F492" s="210" t="s">
        <v>3169</v>
      </c>
      <c r="G492" s="211" t="s">
        <v>203</v>
      </c>
      <c r="H492" s="212">
        <v>1.5</v>
      </c>
      <c r="I492" s="213"/>
      <c r="J492" s="214">
        <f>ROUND(I492*H492,2)</f>
        <v>0</v>
      </c>
      <c r="K492" s="210" t="s">
        <v>167</v>
      </c>
      <c r="L492" s="44"/>
      <c r="M492" s="215" t="s">
        <v>21</v>
      </c>
      <c r="N492" s="216" t="s">
        <v>44</v>
      </c>
      <c r="O492" s="80"/>
      <c r="P492" s="217">
        <f>O492*H492</f>
        <v>0</v>
      </c>
      <c r="Q492" s="217">
        <v>0</v>
      </c>
      <c r="R492" s="217">
        <f>Q492*H492</f>
        <v>0</v>
      </c>
      <c r="S492" s="217">
        <v>0</v>
      </c>
      <c r="T492" s="218">
        <f>S492*H492</f>
        <v>0</v>
      </c>
      <c r="AR492" s="18" t="s">
        <v>168</v>
      </c>
      <c r="AT492" s="18" t="s">
        <v>163</v>
      </c>
      <c r="AU492" s="18" t="s">
        <v>81</v>
      </c>
      <c r="AY492" s="18" t="s">
        <v>162</v>
      </c>
      <c r="BE492" s="219">
        <f>IF(N492="základní",J492,0)</f>
        <v>0</v>
      </c>
      <c r="BF492" s="219">
        <f>IF(N492="snížená",J492,0)</f>
        <v>0</v>
      </c>
      <c r="BG492" s="219">
        <f>IF(N492="zákl. přenesená",J492,0)</f>
        <v>0</v>
      </c>
      <c r="BH492" s="219">
        <f>IF(N492="sníž. přenesená",J492,0)</f>
        <v>0</v>
      </c>
      <c r="BI492" s="219">
        <f>IF(N492="nulová",J492,0)</f>
        <v>0</v>
      </c>
      <c r="BJ492" s="18" t="s">
        <v>81</v>
      </c>
      <c r="BK492" s="219">
        <f>ROUND(I492*H492,2)</f>
        <v>0</v>
      </c>
      <c r="BL492" s="18" t="s">
        <v>168</v>
      </c>
      <c r="BM492" s="18" t="s">
        <v>773</v>
      </c>
    </row>
    <row r="493" spans="2:51" s="11" customFormat="1" ht="12">
      <c r="B493" s="223"/>
      <c r="C493" s="224"/>
      <c r="D493" s="220" t="s">
        <v>171</v>
      </c>
      <c r="E493" s="225" t="s">
        <v>21</v>
      </c>
      <c r="F493" s="226" t="s">
        <v>2885</v>
      </c>
      <c r="G493" s="224"/>
      <c r="H493" s="225" t="s">
        <v>21</v>
      </c>
      <c r="I493" s="227"/>
      <c r="J493" s="224"/>
      <c r="K493" s="224"/>
      <c r="L493" s="228"/>
      <c r="M493" s="229"/>
      <c r="N493" s="230"/>
      <c r="O493" s="230"/>
      <c r="P493" s="230"/>
      <c r="Q493" s="230"/>
      <c r="R493" s="230"/>
      <c r="S493" s="230"/>
      <c r="T493" s="231"/>
      <c r="AT493" s="232" t="s">
        <v>171</v>
      </c>
      <c r="AU493" s="232" t="s">
        <v>81</v>
      </c>
      <c r="AV493" s="11" t="s">
        <v>81</v>
      </c>
      <c r="AW493" s="11" t="s">
        <v>35</v>
      </c>
      <c r="AX493" s="11" t="s">
        <v>73</v>
      </c>
      <c r="AY493" s="232" t="s">
        <v>162</v>
      </c>
    </row>
    <row r="494" spans="2:51" s="12" customFormat="1" ht="12">
      <c r="B494" s="233"/>
      <c r="C494" s="234"/>
      <c r="D494" s="220" t="s">
        <v>171</v>
      </c>
      <c r="E494" s="235" t="s">
        <v>21</v>
      </c>
      <c r="F494" s="236" t="s">
        <v>3170</v>
      </c>
      <c r="G494" s="234"/>
      <c r="H494" s="237">
        <v>1.5</v>
      </c>
      <c r="I494" s="238"/>
      <c r="J494" s="234"/>
      <c r="K494" s="234"/>
      <c r="L494" s="239"/>
      <c r="M494" s="240"/>
      <c r="N494" s="241"/>
      <c r="O494" s="241"/>
      <c r="P494" s="241"/>
      <c r="Q494" s="241"/>
      <c r="R494" s="241"/>
      <c r="S494" s="241"/>
      <c r="T494" s="242"/>
      <c r="AT494" s="243" t="s">
        <v>171</v>
      </c>
      <c r="AU494" s="243" t="s">
        <v>81</v>
      </c>
      <c r="AV494" s="12" t="s">
        <v>84</v>
      </c>
      <c r="AW494" s="12" t="s">
        <v>35</v>
      </c>
      <c r="AX494" s="12" t="s">
        <v>81</v>
      </c>
      <c r="AY494" s="243" t="s">
        <v>162</v>
      </c>
    </row>
    <row r="495" spans="2:63" s="10" customFormat="1" ht="25.9" customHeight="1">
      <c r="B495" s="194"/>
      <c r="C495" s="195"/>
      <c r="D495" s="196" t="s">
        <v>72</v>
      </c>
      <c r="E495" s="197" t="s">
        <v>740</v>
      </c>
      <c r="F495" s="197" t="s">
        <v>741</v>
      </c>
      <c r="G495" s="195"/>
      <c r="H495" s="195"/>
      <c r="I495" s="198"/>
      <c r="J495" s="199">
        <f>BK495</f>
        <v>0</v>
      </c>
      <c r="K495" s="195"/>
      <c r="L495" s="200"/>
      <c r="M495" s="201"/>
      <c r="N495" s="202"/>
      <c r="O495" s="202"/>
      <c r="P495" s="203">
        <f>SUM(P496:P501)</f>
        <v>0</v>
      </c>
      <c r="Q495" s="202"/>
      <c r="R495" s="203">
        <f>SUM(R496:R501)</f>
        <v>0</v>
      </c>
      <c r="S495" s="202"/>
      <c r="T495" s="204">
        <f>SUM(T496:T501)</f>
        <v>0</v>
      </c>
      <c r="AR495" s="205" t="s">
        <v>81</v>
      </c>
      <c r="AT495" s="206" t="s">
        <v>72</v>
      </c>
      <c r="AU495" s="206" t="s">
        <v>73</v>
      </c>
      <c r="AY495" s="205" t="s">
        <v>162</v>
      </c>
      <c r="BK495" s="207">
        <f>SUM(BK496:BK501)</f>
        <v>0</v>
      </c>
    </row>
    <row r="496" spans="2:65" s="1" customFormat="1" ht="16.5" customHeight="1">
      <c r="B496" s="39"/>
      <c r="C496" s="208" t="s">
        <v>560</v>
      </c>
      <c r="D496" s="208" t="s">
        <v>163</v>
      </c>
      <c r="E496" s="209" t="s">
        <v>3171</v>
      </c>
      <c r="F496" s="210" t="s">
        <v>3172</v>
      </c>
      <c r="G496" s="211" t="s">
        <v>310</v>
      </c>
      <c r="H496" s="212">
        <v>586.837</v>
      </c>
      <c r="I496" s="213"/>
      <c r="J496" s="214">
        <f>ROUND(I496*H496,2)</f>
        <v>0</v>
      </c>
      <c r="K496" s="210" t="s">
        <v>167</v>
      </c>
      <c r="L496" s="44"/>
      <c r="M496" s="215" t="s">
        <v>21</v>
      </c>
      <c r="N496" s="216" t="s">
        <v>44</v>
      </c>
      <c r="O496" s="80"/>
      <c r="P496" s="217">
        <f>O496*H496</f>
        <v>0</v>
      </c>
      <c r="Q496" s="217">
        <v>0</v>
      </c>
      <c r="R496" s="217">
        <f>Q496*H496</f>
        <v>0</v>
      </c>
      <c r="S496" s="217">
        <v>0</v>
      </c>
      <c r="T496" s="218">
        <f>S496*H496</f>
        <v>0</v>
      </c>
      <c r="AR496" s="18" t="s">
        <v>168</v>
      </c>
      <c r="AT496" s="18" t="s">
        <v>163</v>
      </c>
      <c r="AU496" s="18" t="s">
        <v>81</v>
      </c>
      <c r="AY496" s="18" t="s">
        <v>162</v>
      </c>
      <c r="BE496" s="219">
        <f>IF(N496="základní",J496,0)</f>
        <v>0</v>
      </c>
      <c r="BF496" s="219">
        <f>IF(N496="snížená",J496,0)</f>
        <v>0</v>
      </c>
      <c r="BG496" s="219">
        <f>IF(N496="zákl. přenesená",J496,0)</f>
        <v>0</v>
      </c>
      <c r="BH496" s="219">
        <f>IF(N496="sníž. přenesená",J496,0)</f>
        <v>0</v>
      </c>
      <c r="BI496" s="219">
        <f>IF(N496="nulová",J496,0)</f>
        <v>0</v>
      </c>
      <c r="BJ496" s="18" t="s">
        <v>81</v>
      </c>
      <c r="BK496" s="219">
        <f>ROUND(I496*H496,2)</f>
        <v>0</v>
      </c>
      <c r="BL496" s="18" t="s">
        <v>168</v>
      </c>
      <c r="BM496" s="18" t="s">
        <v>776</v>
      </c>
    </row>
    <row r="497" spans="2:47" s="1" customFormat="1" ht="12">
      <c r="B497" s="39"/>
      <c r="C497" s="40"/>
      <c r="D497" s="220" t="s">
        <v>169</v>
      </c>
      <c r="E497" s="40"/>
      <c r="F497" s="221" t="s">
        <v>3173</v>
      </c>
      <c r="G497" s="40"/>
      <c r="H497" s="40"/>
      <c r="I497" s="143"/>
      <c r="J497" s="40"/>
      <c r="K497" s="40"/>
      <c r="L497" s="44"/>
      <c r="M497" s="222"/>
      <c r="N497" s="80"/>
      <c r="O497" s="80"/>
      <c r="P497" s="80"/>
      <c r="Q497" s="80"/>
      <c r="R497" s="80"/>
      <c r="S497" s="80"/>
      <c r="T497" s="81"/>
      <c r="AT497" s="18" t="s">
        <v>169</v>
      </c>
      <c r="AU497" s="18" t="s">
        <v>81</v>
      </c>
    </row>
    <row r="498" spans="2:51" s="11" customFormat="1" ht="12">
      <c r="B498" s="223"/>
      <c r="C498" s="224"/>
      <c r="D498" s="220" t="s">
        <v>171</v>
      </c>
      <c r="E498" s="225" t="s">
        <v>21</v>
      </c>
      <c r="F498" s="226" t="s">
        <v>2752</v>
      </c>
      <c r="G498" s="224"/>
      <c r="H498" s="225" t="s">
        <v>21</v>
      </c>
      <c r="I498" s="227"/>
      <c r="J498" s="224"/>
      <c r="K498" s="224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171</v>
      </c>
      <c r="AU498" s="232" t="s">
        <v>81</v>
      </c>
      <c r="AV498" s="11" t="s">
        <v>81</v>
      </c>
      <c r="AW498" s="11" t="s">
        <v>35</v>
      </c>
      <c r="AX498" s="11" t="s">
        <v>73</v>
      </c>
      <c r="AY498" s="232" t="s">
        <v>162</v>
      </c>
    </row>
    <row r="499" spans="2:51" s="11" customFormat="1" ht="12">
      <c r="B499" s="223"/>
      <c r="C499" s="224"/>
      <c r="D499" s="220" t="s">
        <v>171</v>
      </c>
      <c r="E499" s="225" t="s">
        <v>21</v>
      </c>
      <c r="F499" s="226" t="s">
        <v>3174</v>
      </c>
      <c r="G499" s="224"/>
      <c r="H499" s="225" t="s">
        <v>21</v>
      </c>
      <c r="I499" s="227"/>
      <c r="J499" s="224"/>
      <c r="K499" s="224"/>
      <c r="L499" s="228"/>
      <c r="M499" s="229"/>
      <c r="N499" s="230"/>
      <c r="O499" s="230"/>
      <c r="P499" s="230"/>
      <c r="Q499" s="230"/>
      <c r="R499" s="230"/>
      <c r="S499" s="230"/>
      <c r="T499" s="231"/>
      <c r="AT499" s="232" t="s">
        <v>171</v>
      </c>
      <c r="AU499" s="232" t="s">
        <v>81</v>
      </c>
      <c r="AV499" s="11" t="s">
        <v>81</v>
      </c>
      <c r="AW499" s="11" t="s">
        <v>35</v>
      </c>
      <c r="AX499" s="11" t="s">
        <v>73</v>
      </c>
      <c r="AY499" s="232" t="s">
        <v>162</v>
      </c>
    </row>
    <row r="500" spans="2:51" s="11" customFormat="1" ht="12">
      <c r="B500" s="223"/>
      <c r="C500" s="224"/>
      <c r="D500" s="220" t="s">
        <v>171</v>
      </c>
      <c r="E500" s="225" t="s">
        <v>21</v>
      </c>
      <c r="F500" s="226" t="s">
        <v>3175</v>
      </c>
      <c r="G500" s="224"/>
      <c r="H500" s="225" t="s">
        <v>21</v>
      </c>
      <c r="I500" s="227"/>
      <c r="J500" s="224"/>
      <c r="K500" s="224"/>
      <c r="L500" s="228"/>
      <c r="M500" s="229"/>
      <c r="N500" s="230"/>
      <c r="O500" s="230"/>
      <c r="P500" s="230"/>
      <c r="Q500" s="230"/>
      <c r="R500" s="230"/>
      <c r="S500" s="230"/>
      <c r="T500" s="231"/>
      <c r="AT500" s="232" t="s">
        <v>171</v>
      </c>
      <c r="AU500" s="232" t="s">
        <v>81</v>
      </c>
      <c r="AV500" s="11" t="s">
        <v>81</v>
      </c>
      <c r="AW500" s="11" t="s">
        <v>35</v>
      </c>
      <c r="AX500" s="11" t="s">
        <v>73</v>
      </c>
      <c r="AY500" s="232" t="s">
        <v>162</v>
      </c>
    </row>
    <row r="501" spans="2:51" s="12" customFormat="1" ht="12">
      <c r="B501" s="233"/>
      <c r="C501" s="234"/>
      <c r="D501" s="220" t="s">
        <v>171</v>
      </c>
      <c r="E501" s="235" t="s">
        <v>21</v>
      </c>
      <c r="F501" s="236" t="s">
        <v>3176</v>
      </c>
      <c r="G501" s="234"/>
      <c r="H501" s="237">
        <v>586.837</v>
      </c>
      <c r="I501" s="238"/>
      <c r="J501" s="234"/>
      <c r="K501" s="234"/>
      <c r="L501" s="239"/>
      <c r="M501" s="255"/>
      <c r="N501" s="256"/>
      <c r="O501" s="256"/>
      <c r="P501" s="256"/>
      <c r="Q501" s="256"/>
      <c r="R501" s="256"/>
      <c r="S501" s="256"/>
      <c r="T501" s="257"/>
      <c r="AT501" s="243" t="s">
        <v>171</v>
      </c>
      <c r="AU501" s="243" t="s">
        <v>81</v>
      </c>
      <c r="AV501" s="12" t="s">
        <v>84</v>
      </c>
      <c r="AW501" s="12" t="s">
        <v>35</v>
      </c>
      <c r="AX501" s="12" t="s">
        <v>81</v>
      </c>
      <c r="AY501" s="243" t="s">
        <v>162</v>
      </c>
    </row>
    <row r="502" spans="2:12" s="1" customFormat="1" ht="6.95" customHeight="1">
      <c r="B502" s="58"/>
      <c r="C502" s="59"/>
      <c r="D502" s="59"/>
      <c r="E502" s="59"/>
      <c r="F502" s="59"/>
      <c r="G502" s="59"/>
      <c r="H502" s="59"/>
      <c r="I502" s="167"/>
      <c r="J502" s="59"/>
      <c r="K502" s="59"/>
      <c r="L502" s="44"/>
    </row>
  </sheetData>
  <sheetProtection password="CC35" sheet="1" objects="1" scenarios="1" formatColumns="0" formatRows="0" autoFilter="0"/>
  <autoFilter ref="C86:K50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121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3177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122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ROUND(J84,2)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ROUND((SUM(BE84:BE268)),2)</f>
        <v>0</v>
      </c>
      <c r="I33" s="156">
        <v>0.21</v>
      </c>
      <c r="J33" s="155">
        <f>ROUND(((SUM(BE84:BE268))*I33),2)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ROUND((SUM(BF84:BF268)),2)</f>
        <v>0</v>
      </c>
      <c r="I34" s="156">
        <v>0.15</v>
      </c>
      <c r="J34" s="155">
        <f>ROUND(((SUM(BF84:BF268))*I34),2)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ROUND((SUM(BG84:BG268)),2)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ROUND((SUM(BH84:BH268)),2)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ROUND((SUM(BI84:BI268)),2)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SO08 - Vodovodní přípojky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J84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</row>
    <row r="61" spans="2:12" s="8" customFormat="1" ht="24.95" customHeight="1">
      <c r="B61" s="177"/>
      <c r="C61" s="178"/>
      <c r="D61" s="179" t="s">
        <v>357</v>
      </c>
      <c r="E61" s="180"/>
      <c r="F61" s="180"/>
      <c r="G61" s="180"/>
      <c r="H61" s="180"/>
      <c r="I61" s="181"/>
      <c r="J61" s="182">
        <f>J167</f>
        <v>0</v>
      </c>
      <c r="K61" s="178"/>
      <c r="L61" s="183"/>
    </row>
    <row r="62" spans="2:12" s="8" customFormat="1" ht="24.95" customHeight="1">
      <c r="B62" s="177"/>
      <c r="C62" s="178"/>
      <c r="D62" s="179" t="s">
        <v>143</v>
      </c>
      <c r="E62" s="180"/>
      <c r="F62" s="180"/>
      <c r="G62" s="180"/>
      <c r="H62" s="180"/>
      <c r="I62" s="181"/>
      <c r="J62" s="182">
        <f>J173</f>
        <v>0</v>
      </c>
      <c r="K62" s="178"/>
      <c r="L62" s="183"/>
    </row>
    <row r="63" spans="2:12" s="8" customFormat="1" ht="24.95" customHeight="1">
      <c r="B63" s="177"/>
      <c r="C63" s="178"/>
      <c r="D63" s="179" t="s">
        <v>365</v>
      </c>
      <c r="E63" s="180"/>
      <c r="F63" s="180"/>
      <c r="G63" s="180"/>
      <c r="H63" s="180"/>
      <c r="I63" s="181"/>
      <c r="J63" s="182">
        <f>J243</f>
        <v>0</v>
      </c>
      <c r="K63" s="178"/>
      <c r="L63" s="183"/>
    </row>
    <row r="64" spans="2:12" s="8" customFormat="1" ht="24.95" customHeight="1">
      <c r="B64" s="177"/>
      <c r="C64" s="178"/>
      <c r="D64" s="179" t="s">
        <v>3178</v>
      </c>
      <c r="E64" s="180"/>
      <c r="F64" s="180"/>
      <c r="G64" s="180"/>
      <c r="H64" s="180"/>
      <c r="I64" s="181"/>
      <c r="J64" s="182">
        <f>J249</f>
        <v>0</v>
      </c>
      <c r="K64" s="178"/>
      <c r="L64" s="183"/>
    </row>
    <row r="65" spans="2:12" s="1" customFormat="1" ht="21.8" customHeight="1">
      <c r="B65" s="39"/>
      <c r="C65" s="40"/>
      <c r="D65" s="40"/>
      <c r="E65" s="40"/>
      <c r="F65" s="40"/>
      <c r="G65" s="40"/>
      <c r="H65" s="40"/>
      <c r="I65" s="143"/>
      <c r="J65" s="40"/>
      <c r="K65" s="40"/>
      <c r="L65" s="44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67"/>
      <c r="J66" s="59"/>
      <c r="K66" s="59"/>
      <c r="L66" s="44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70"/>
      <c r="J70" s="61"/>
      <c r="K70" s="61"/>
      <c r="L70" s="44"/>
    </row>
    <row r="71" spans="2:12" s="1" customFormat="1" ht="24.95" customHeight="1">
      <c r="B71" s="39"/>
      <c r="C71" s="24" t="s">
        <v>148</v>
      </c>
      <c r="D71" s="40"/>
      <c r="E71" s="40"/>
      <c r="F71" s="40"/>
      <c r="G71" s="40"/>
      <c r="H71" s="40"/>
      <c r="I71" s="143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6.5" customHeight="1">
      <c r="B74" s="39"/>
      <c r="C74" s="40"/>
      <c r="D74" s="40"/>
      <c r="E74" s="171" t="str">
        <f>E7</f>
        <v>Dopravní terminál v Jablunkově</v>
      </c>
      <c r="F74" s="33"/>
      <c r="G74" s="33"/>
      <c r="H74" s="33"/>
      <c r="I74" s="143"/>
      <c r="J74" s="40"/>
      <c r="K74" s="40"/>
      <c r="L74" s="44"/>
    </row>
    <row r="75" spans="2:12" s="1" customFormat="1" ht="12" customHeight="1">
      <c r="B75" s="39"/>
      <c r="C75" s="33" t="s">
        <v>136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6.5" customHeight="1">
      <c r="B76" s="39"/>
      <c r="C76" s="40"/>
      <c r="D76" s="40"/>
      <c r="E76" s="65" t="str">
        <f>E9</f>
        <v>SO08 - Vodovodní přípojky</v>
      </c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22</v>
      </c>
      <c r="D78" s="40"/>
      <c r="E78" s="40"/>
      <c r="F78" s="28" t="str">
        <f>F12</f>
        <v>Obec Jablunkov</v>
      </c>
      <c r="G78" s="40"/>
      <c r="H78" s="40"/>
      <c r="I78" s="145" t="s">
        <v>24</v>
      </c>
      <c r="J78" s="68" t="str">
        <f>IF(J12="","",J12)</f>
        <v>26. 4. 2019</v>
      </c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3.65" customHeight="1">
      <c r="B80" s="39"/>
      <c r="C80" s="33" t="s">
        <v>26</v>
      </c>
      <c r="D80" s="40"/>
      <c r="E80" s="40"/>
      <c r="F80" s="28" t="str">
        <f>E15</f>
        <v>Město Jablunkov</v>
      </c>
      <c r="G80" s="40"/>
      <c r="H80" s="40"/>
      <c r="I80" s="145" t="s">
        <v>33</v>
      </c>
      <c r="J80" s="37" t="str">
        <f>E21</f>
        <v xml:space="preserve"> </v>
      </c>
      <c r="K80" s="40"/>
      <c r="L80" s="44"/>
    </row>
    <row r="81" spans="2:12" s="1" customFormat="1" ht="13.65" customHeight="1">
      <c r="B81" s="39"/>
      <c r="C81" s="33" t="s">
        <v>31</v>
      </c>
      <c r="D81" s="40"/>
      <c r="E81" s="40"/>
      <c r="F81" s="28" t="str">
        <f>IF(E18="","",E18)</f>
        <v>Vyplň údaj</v>
      </c>
      <c r="G81" s="40"/>
      <c r="H81" s="40"/>
      <c r="I81" s="145" t="s">
        <v>36</v>
      </c>
      <c r="J81" s="37" t="str">
        <f>E24</f>
        <v xml:space="preserve"> </v>
      </c>
      <c r="K81" s="40"/>
      <c r="L81" s="44"/>
    </row>
    <row r="82" spans="2:12" s="1" customFormat="1" ht="10.3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20" s="9" customFormat="1" ht="29.25" customHeight="1">
      <c r="B83" s="184"/>
      <c r="C83" s="185" t="s">
        <v>149</v>
      </c>
      <c r="D83" s="186" t="s">
        <v>58</v>
      </c>
      <c r="E83" s="186" t="s">
        <v>54</v>
      </c>
      <c r="F83" s="186" t="s">
        <v>55</v>
      </c>
      <c r="G83" s="186" t="s">
        <v>150</v>
      </c>
      <c r="H83" s="186" t="s">
        <v>151</v>
      </c>
      <c r="I83" s="187" t="s">
        <v>152</v>
      </c>
      <c r="J83" s="186" t="s">
        <v>140</v>
      </c>
      <c r="K83" s="188" t="s">
        <v>153</v>
      </c>
      <c r="L83" s="189"/>
      <c r="M83" s="88" t="s">
        <v>21</v>
      </c>
      <c r="N83" s="89" t="s">
        <v>43</v>
      </c>
      <c r="O83" s="89" t="s">
        <v>154</v>
      </c>
      <c r="P83" s="89" t="s">
        <v>155</v>
      </c>
      <c r="Q83" s="89" t="s">
        <v>156</v>
      </c>
      <c r="R83" s="89" t="s">
        <v>157</v>
      </c>
      <c r="S83" s="89" t="s">
        <v>158</v>
      </c>
      <c r="T83" s="90" t="s">
        <v>159</v>
      </c>
    </row>
    <row r="84" spans="2:63" s="1" customFormat="1" ht="22.8" customHeight="1">
      <c r="B84" s="39"/>
      <c r="C84" s="95" t="s">
        <v>160</v>
      </c>
      <c r="D84" s="40"/>
      <c r="E84" s="40"/>
      <c r="F84" s="40"/>
      <c r="G84" s="40"/>
      <c r="H84" s="40"/>
      <c r="I84" s="143"/>
      <c r="J84" s="190">
        <f>BK84</f>
        <v>0</v>
      </c>
      <c r="K84" s="40"/>
      <c r="L84" s="44"/>
      <c r="M84" s="91"/>
      <c r="N84" s="92"/>
      <c r="O84" s="92"/>
      <c r="P84" s="191">
        <f>P85+P167+P173+P243+P249</f>
        <v>0</v>
      </c>
      <c r="Q84" s="92"/>
      <c r="R84" s="191">
        <f>R85+R167+R173+R243+R249</f>
        <v>0</v>
      </c>
      <c r="S84" s="92"/>
      <c r="T84" s="192">
        <f>T85+T167+T173+T243+T249</f>
        <v>0</v>
      </c>
      <c r="AT84" s="18" t="s">
        <v>72</v>
      </c>
      <c r="AU84" s="18" t="s">
        <v>141</v>
      </c>
      <c r="BK84" s="193">
        <f>BK85+BK167+BK173+BK243+BK249</f>
        <v>0</v>
      </c>
    </row>
    <row r="85" spans="2:63" s="10" customFormat="1" ht="25.9" customHeight="1">
      <c r="B85" s="194"/>
      <c r="C85" s="195"/>
      <c r="D85" s="196" t="s">
        <v>72</v>
      </c>
      <c r="E85" s="197" t="s">
        <v>81</v>
      </c>
      <c r="F85" s="197" t="s">
        <v>161</v>
      </c>
      <c r="G85" s="195"/>
      <c r="H85" s="195"/>
      <c r="I85" s="198"/>
      <c r="J85" s="199">
        <f>BK85</f>
        <v>0</v>
      </c>
      <c r="K85" s="195"/>
      <c r="L85" s="200"/>
      <c r="M85" s="201"/>
      <c r="N85" s="202"/>
      <c r="O85" s="202"/>
      <c r="P85" s="203">
        <f>SUM(P86:P166)</f>
        <v>0</v>
      </c>
      <c r="Q85" s="202"/>
      <c r="R85" s="203">
        <f>SUM(R86:R166)</f>
        <v>0</v>
      </c>
      <c r="S85" s="202"/>
      <c r="T85" s="204">
        <f>SUM(T86:T166)</f>
        <v>0</v>
      </c>
      <c r="AR85" s="205" t="s">
        <v>81</v>
      </c>
      <c r="AT85" s="206" t="s">
        <v>72</v>
      </c>
      <c r="AU85" s="206" t="s">
        <v>73</v>
      </c>
      <c r="AY85" s="205" t="s">
        <v>162</v>
      </c>
      <c r="BK85" s="207">
        <f>SUM(BK86:BK166)</f>
        <v>0</v>
      </c>
    </row>
    <row r="86" spans="2:65" s="1" customFormat="1" ht="16.5" customHeight="1">
      <c r="B86" s="39"/>
      <c r="C86" s="208" t="s">
        <v>81</v>
      </c>
      <c r="D86" s="208" t="s">
        <v>163</v>
      </c>
      <c r="E86" s="209" t="s">
        <v>2509</v>
      </c>
      <c r="F86" s="210" t="s">
        <v>2510</v>
      </c>
      <c r="G86" s="211" t="s">
        <v>217</v>
      </c>
      <c r="H86" s="212">
        <v>1.08</v>
      </c>
      <c r="I86" s="213"/>
      <c r="J86" s="214">
        <f>ROUND(I86*H86,2)</f>
        <v>0</v>
      </c>
      <c r="K86" s="210" t="s">
        <v>167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84</v>
      </c>
    </row>
    <row r="87" spans="2:47" s="1" customFormat="1" ht="12">
      <c r="B87" s="39"/>
      <c r="C87" s="40"/>
      <c r="D87" s="220" t="s">
        <v>169</v>
      </c>
      <c r="E87" s="40"/>
      <c r="F87" s="221" t="s">
        <v>381</v>
      </c>
      <c r="G87" s="40"/>
      <c r="H87" s="40"/>
      <c r="I87" s="143"/>
      <c r="J87" s="40"/>
      <c r="K87" s="40"/>
      <c r="L87" s="44"/>
      <c r="M87" s="222"/>
      <c r="N87" s="80"/>
      <c r="O87" s="80"/>
      <c r="P87" s="80"/>
      <c r="Q87" s="80"/>
      <c r="R87" s="80"/>
      <c r="S87" s="80"/>
      <c r="T87" s="81"/>
      <c r="AT87" s="18" t="s">
        <v>169</v>
      </c>
      <c r="AU87" s="18" t="s">
        <v>81</v>
      </c>
    </row>
    <row r="88" spans="2:51" s="11" customFormat="1" ht="12">
      <c r="B88" s="223"/>
      <c r="C88" s="224"/>
      <c r="D88" s="220" t="s">
        <v>171</v>
      </c>
      <c r="E88" s="225" t="s">
        <v>21</v>
      </c>
      <c r="F88" s="226" t="s">
        <v>2885</v>
      </c>
      <c r="G88" s="224"/>
      <c r="H88" s="225" t="s">
        <v>21</v>
      </c>
      <c r="I88" s="227"/>
      <c r="J88" s="224"/>
      <c r="K88" s="224"/>
      <c r="L88" s="228"/>
      <c r="M88" s="229"/>
      <c r="N88" s="230"/>
      <c r="O88" s="230"/>
      <c r="P88" s="230"/>
      <c r="Q88" s="230"/>
      <c r="R88" s="230"/>
      <c r="S88" s="230"/>
      <c r="T88" s="231"/>
      <c r="AT88" s="232" t="s">
        <v>171</v>
      </c>
      <c r="AU88" s="232" t="s">
        <v>81</v>
      </c>
      <c r="AV88" s="11" t="s">
        <v>81</v>
      </c>
      <c r="AW88" s="11" t="s">
        <v>35</v>
      </c>
      <c r="AX88" s="11" t="s">
        <v>73</v>
      </c>
      <c r="AY88" s="232" t="s">
        <v>162</v>
      </c>
    </row>
    <row r="89" spans="2:51" s="11" customFormat="1" ht="12">
      <c r="B89" s="223"/>
      <c r="C89" s="224"/>
      <c r="D89" s="220" t="s">
        <v>171</v>
      </c>
      <c r="E89" s="225" t="s">
        <v>21</v>
      </c>
      <c r="F89" s="226" t="s">
        <v>3179</v>
      </c>
      <c r="G89" s="224"/>
      <c r="H89" s="225" t="s">
        <v>21</v>
      </c>
      <c r="I89" s="227"/>
      <c r="J89" s="224"/>
      <c r="K89" s="224"/>
      <c r="L89" s="228"/>
      <c r="M89" s="229"/>
      <c r="N89" s="230"/>
      <c r="O89" s="230"/>
      <c r="P89" s="230"/>
      <c r="Q89" s="230"/>
      <c r="R89" s="230"/>
      <c r="S89" s="230"/>
      <c r="T89" s="231"/>
      <c r="AT89" s="232" t="s">
        <v>171</v>
      </c>
      <c r="AU89" s="232" t="s">
        <v>81</v>
      </c>
      <c r="AV89" s="11" t="s">
        <v>81</v>
      </c>
      <c r="AW89" s="11" t="s">
        <v>35</v>
      </c>
      <c r="AX89" s="11" t="s">
        <v>73</v>
      </c>
      <c r="AY89" s="232" t="s">
        <v>162</v>
      </c>
    </row>
    <row r="90" spans="2:51" s="11" customFormat="1" ht="12">
      <c r="B90" s="223"/>
      <c r="C90" s="224"/>
      <c r="D90" s="220" t="s">
        <v>171</v>
      </c>
      <c r="E90" s="225" t="s">
        <v>21</v>
      </c>
      <c r="F90" s="226" t="s">
        <v>852</v>
      </c>
      <c r="G90" s="224"/>
      <c r="H90" s="225" t="s">
        <v>21</v>
      </c>
      <c r="I90" s="227"/>
      <c r="J90" s="224"/>
      <c r="K90" s="224"/>
      <c r="L90" s="228"/>
      <c r="M90" s="229"/>
      <c r="N90" s="230"/>
      <c r="O90" s="230"/>
      <c r="P90" s="230"/>
      <c r="Q90" s="230"/>
      <c r="R90" s="230"/>
      <c r="S90" s="230"/>
      <c r="T90" s="231"/>
      <c r="AT90" s="232" t="s">
        <v>171</v>
      </c>
      <c r="AU90" s="232" t="s">
        <v>81</v>
      </c>
      <c r="AV90" s="11" t="s">
        <v>81</v>
      </c>
      <c r="AW90" s="11" t="s">
        <v>35</v>
      </c>
      <c r="AX90" s="11" t="s">
        <v>73</v>
      </c>
      <c r="AY90" s="232" t="s">
        <v>162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3180</v>
      </c>
      <c r="G91" s="234"/>
      <c r="H91" s="237">
        <v>1.375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1" customFormat="1" ht="12">
      <c r="B92" s="223"/>
      <c r="C92" s="224"/>
      <c r="D92" s="220" t="s">
        <v>171</v>
      </c>
      <c r="E92" s="225" t="s">
        <v>21</v>
      </c>
      <c r="F92" s="226" t="s">
        <v>856</v>
      </c>
      <c r="G92" s="224"/>
      <c r="H92" s="225" t="s">
        <v>21</v>
      </c>
      <c r="I92" s="227"/>
      <c r="J92" s="224"/>
      <c r="K92" s="224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171</v>
      </c>
      <c r="AU92" s="232" t="s">
        <v>81</v>
      </c>
      <c r="AV92" s="11" t="s">
        <v>81</v>
      </c>
      <c r="AW92" s="11" t="s">
        <v>35</v>
      </c>
      <c r="AX92" s="11" t="s">
        <v>73</v>
      </c>
      <c r="AY92" s="232" t="s">
        <v>162</v>
      </c>
    </row>
    <row r="93" spans="2:51" s="11" customFormat="1" ht="12">
      <c r="B93" s="223"/>
      <c r="C93" s="224"/>
      <c r="D93" s="220" t="s">
        <v>171</v>
      </c>
      <c r="E93" s="225" t="s">
        <v>21</v>
      </c>
      <c r="F93" s="226" t="s">
        <v>3181</v>
      </c>
      <c r="G93" s="224"/>
      <c r="H93" s="225" t="s">
        <v>21</v>
      </c>
      <c r="I93" s="227"/>
      <c r="J93" s="224"/>
      <c r="K93" s="224"/>
      <c r="L93" s="228"/>
      <c r="M93" s="229"/>
      <c r="N93" s="230"/>
      <c r="O93" s="230"/>
      <c r="P93" s="230"/>
      <c r="Q93" s="230"/>
      <c r="R93" s="230"/>
      <c r="S93" s="230"/>
      <c r="T93" s="231"/>
      <c r="AT93" s="232" t="s">
        <v>171</v>
      </c>
      <c r="AU93" s="232" t="s">
        <v>81</v>
      </c>
      <c r="AV93" s="11" t="s">
        <v>81</v>
      </c>
      <c r="AW93" s="11" t="s">
        <v>35</v>
      </c>
      <c r="AX93" s="11" t="s">
        <v>73</v>
      </c>
      <c r="AY93" s="232" t="s">
        <v>162</v>
      </c>
    </row>
    <row r="94" spans="2:51" s="12" customFormat="1" ht="12">
      <c r="B94" s="233"/>
      <c r="C94" s="234"/>
      <c r="D94" s="220" t="s">
        <v>171</v>
      </c>
      <c r="E94" s="235" t="s">
        <v>21</v>
      </c>
      <c r="F94" s="236" t="s">
        <v>3182</v>
      </c>
      <c r="G94" s="234"/>
      <c r="H94" s="237">
        <v>1.08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171</v>
      </c>
      <c r="AU94" s="243" t="s">
        <v>81</v>
      </c>
      <c r="AV94" s="12" t="s">
        <v>84</v>
      </c>
      <c r="AW94" s="12" t="s">
        <v>35</v>
      </c>
      <c r="AX94" s="12" t="s">
        <v>81</v>
      </c>
      <c r="AY94" s="243" t="s">
        <v>162</v>
      </c>
    </row>
    <row r="95" spans="2:65" s="1" customFormat="1" ht="16.5" customHeight="1">
      <c r="B95" s="39"/>
      <c r="C95" s="208" t="s">
        <v>84</v>
      </c>
      <c r="D95" s="208" t="s">
        <v>163</v>
      </c>
      <c r="E95" s="209" t="s">
        <v>384</v>
      </c>
      <c r="F95" s="210" t="s">
        <v>385</v>
      </c>
      <c r="G95" s="211" t="s">
        <v>217</v>
      </c>
      <c r="H95" s="212">
        <v>0.648</v>
      </c>
      <c r="I95" s="213"/>
      <c r="J95" s="214">
        <f>ROUND(I95*H95,2)</f>
        <v>0</v>
      </c>
      <c r="K95" s="210" t="s">
        <v>167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168</v>
      </c>
    </row>
    <row r="96" spans="2:47" s="1" customFormat="1" ht="12">
      <c r="B96" s="39"/>
      <c r="C96" s="40"/>
      <c r="D96" s="220" t="s">
        <v>169</v>
      </c>
      <c r="E96" s="40"/>
      <c r="F96" s="221" t="s">
        <v>381</v>
      </c>
      <c r="G96" s="40"/>
      <c r="H96" s="40"/>
      <c r="I96" s="143"/>
      <c r="J96" s="40"/>
      <c r="K96" s="40"/>
      <c r="L96" s="44"/>
      <c r="M96" s="222"/>
      <c r="N96" s="80"/>
      <c r="O96" s="80"/>
      <c r="P96" s="80"/>
      <c r="Q96" s="80"/>
      <c r="R96" s="80"/>
      <c r="S96" s="80"/>
      <c r="T96" s="81"/>
      <c r="AT96" s="18" t="s">
        <v>169</v>
      </c>
      <c r="AU96" s="18" t="s">
        <v>81</v>
      </c>
    </row>
    <row r="97" spans="2:51" s="11" customFormat="1" ht="12">
      <c r="B97" s="223"/>
      <c r="C97" s="224"/>
      <c r="D97" s="220" t="s">
        <v>171</v>
      </c>
      <c r="E97" s="225" t="s">
        <v>21</v>
      </c>
      <c r="F97" s="226" t="s">
        <v>2885</v>
      </c>
      <c r="G97" s="224"/>
      <c r="H97" s="225" t="s">
        <v>21</v>
      </c>
      <c r="I97" s="227"/>
      <c r="J97" s="224"/>
      <c r="K97" s="224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171</v>
      </c>
      <c r="AU97" s="232" t="s">
        <v>81</v>
      </c>
      <c r="AV97" s="11" t="s">
        <v>81</v>
      </c>
      <c r="AW97" s="11" t="s">
        <v>35</v>
      </c>
      <c r="AX97" s="11" t="s">
        <v>73</v>
      </c>
      <c r="AY97" s="232" t="s">
        <v>162</v>
      </c>
    </row>
    <row r="98" spans="2:51" s="12" customFormat="1" ht="12">
      <c r="B98" s="233"/>
      <c r="C98" s="234"/>
      <c r="D98" s="220" t="s">
        <v>171</v>
      </c>
      <c r="E98" s="235" t="s">
        <v>21</v>
      </c>
      <c r="F98" s="236" t="s">
        <v>3183</v>
      </c>
      <c r="G98" s="234"/>
      <c r="H98" s="237">
        <v>0.648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171</v>
      </c>
      <c r="AU98" s="243" t="s">
        <v>81</v>
      </c>
      <c r="AV98" s="12" t="s">
        <v>84</v>
      </c>
      <c r="AW98" s="12" t="s">
        <v>35</v>
      </c>
      <c r="AX98" s="12" t="s">
        <v>81</v>
      </c>
      <c r="AY98" s="243" t="s">
        <v>162</v>
      </c>
    </row>
    <row r="99" spans="2:65" s="1" customFormat="1" ht="16.5" customHeight="1">
      <c r="B99" s="39"/>
      <c r="C99" s="208" t="s">
        <v>177</v>
      </c>
      <c r="D99" s="208" t="s">
        <v>163</v>
      </c>
      <c r="E99" s="209" t="s">
        <v>2917</v>
      </c>
      <c r="F99" s="210" t="s">
        <v>2918</v>
      </c>
      <c r="G99" s="211" t="s">
        <v>217</v>
      </c>
      <c r="H99" s="212">
        <v>0.27</v>
      </c>
      <c r="I99" s="213"/>
      <c r="J99" s="214">
        <f>ROUND(I99*H99,2)</f>
        <v>0</v>
      </c>
      <c r="K99" s="210" t="s">
        <v>167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180</v>
      </c>
    </row>
    <row r="100" spans="2:47" s="1" customFormat="1" ht="12">
      <c r="B100" s="39"/>
      <c r="C100" s="40"/>
      <c r="D100" s="220" t="s">
        <v>169</v>
      </c>
      <c r="E100" s="40"/>
      <c r="F100" s="221" t="s">
        <v>381</v>
      </c>
      <c r="G100" s="40"/>
      <c r="H100" s="40"/>
      <c r="I100" s="143"/>
      <c r="J100" s="40"/>
      <c r="K100" s="40"/>
      <c r="L100" s="44"/>
      <c r="M100" s="222"/>
      <c r="N100" s="80"/>
      <c r="O100" s="80"/>
      <c r="P100" s="80"/>
      <c r="Q100" s="80"/>
      <c r="R100" s="80"/>
      <c r="S100" s="80"/>
      <c r="T100" s="81"/>
      <c r="AT100" s="18" t="s">
        <v>169</v>
      </c>
      <c r="AU100" s="18" t="s">
        <v>81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2885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3184</v>
      </c>
      <c r="G102" s="234"/>
      <c r="H102" s="237">
        <v>0.27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81</v>
      </c>
      <c r="AY102" s="243" t="s">
        <v>162</v>
      </c>
    </row>
    <row r="103" spans="2:65" s="1" customFormat="1" ht="16.5" customHeight="1">
      <c r="B103" s="39"/>
      <c r="C103" s="208" t="s">
        <v>168</v>
      </c>
      <c r="D103" s="208" t="s">
        <v>163</v>
      </c>
      <c r="E103" s="209" t="s">
        <v>2920</v>
      </c>
      <c r="F103" s="210" t="s">
        <v>2921</v>
      </c>
      <c r="G103" s="211" t="s">
        <v>217</v>
      </c>
      <c r="H103" s="212">
        <v>0.27</v>
      </c>
      <c r="I103" s="213"/>
      <c r="J103" s="214">
        <f>ROUND(I103*H103,2)</f>
        <v>0</v>
      </c>
      <c r="K103" s="210" t="s">
        <v>167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184</v>
      </c>
    </row>
    <row r="104" spans="2:47" s="1" customFormat="1" ht="12">
      <c r="B104" s="39"/>
      <c r="C104" s="40"/>
      <c r="D104" s="220" t="s">
        <v>169</v>
      </c>
      <c r="E104" s="40"/>
      <c r="F104" s="221" t="s">
        <v>381</v>
      </c>
      <c r="G104" s="40"/>
      <c r="H104" s="40"/>
      <c r="I104" s="143"/>
      <c r="J104" s="40"/>
      <c r="K104" s="40"/>
      <c r="L104" s="44"/>
      <c r="M104" s="222"/>
      <c r="N104" s="80"/>
      <c r="O104" s="80"/>
      <c r="P104" s="80"/>
      <c r="Q104" s="80"/>
      <c r="R104" s="80"/>
      <c r="S104" s="80"/>
      <c r="T104" s="81"/>
      <c r="AT104" s="18" t="s">
        <v>169</v>
      </c>
      <c r="AU104" s="18" t="s">
        <v>81</v>
      </c>
    </row>
    <row r="105" spans="2:51" s="11" customFormat="1" ht="12">
      <c r="B105" s="223"/>
      <c r="C105" s="224"/>
      <c r="D105" s="220" t="s">
        <v>171</v>
      </c>
      <c r="E105" s="225" t="s">
        <v>21</v>
      </c>
      <c r="F105" s="226" t="s">
        <v>2885</v>
      </c>
      <c r="G105" s="224"/>
      <c r="H105" s="225" t="s">
        <v>21</v>
      </c>
      <c r="I105" s="227"/>
      <c r="J105" s="224"/>
      <c r="K105" s="224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171</v>
      </c>
      <c r="AU105" s="232" t="s">
        <v>81</v>
      </c>
      <c r="AV105" s="11" t="s">
        <v>81</v>
      </c>
      <c r="AW105" s="11" t="s">
        <v>35</v>
      </c>
      <c r="AX105" s="11" t="s">
        <v>73</v>
      </c>
      <c r="AY105" s="232" t="s">
        <v>162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3185</v>
      </c>
      <c r="G106" s="234"/>
      <c r="H106" s="237">
        <v>0.27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81</v>
      </c>
      <c r="AY106" s="243" t="s">
        <v>162</v>
      </c>
    </row>
    <row r="107" spans="2:65" s="1" customFormat="1" ht="16.5" customHeight="1">
      <c r="B107" s="39"/>
      <c r="C107" s="208" t="s">
        <v>186</v>
      </c>
      <c r="D107" s="208" t="s">
        <v>163</v>
      </c>
      <c r="E107" s="209" t="s">
        <v>2513</v>
      </c>
      <c r="F107" s="210" t="s">
        <v>2514</v>
      </c>
      <c r="G107" s="211" t="s">
        <v>166</v>
      </c>
      <c r="H107" s="212">
        <v>3.875</v>
      </c>
      <c r="I107" s="213"/>
      <c r="J107" s="214">
        <f>ROUND(I107*H107,2)</f>
        <v>0</v>
      </c>
      <c r="K107" s="210" t="s">
        <v>167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189</v>
      </c>
    </row>
    <row r="108" spans="2:47" s="1" customFormat="1" ht="12">
      <c r="B108" s="39"/>
      <c r="C108" s="40"/>
      <c r="D108" s="220" t="s">
        <v>169</v>
      </c>
      <c r="E108" s="40"/>
      <c r="F108" s="221" t="s">
        <v>2519</v>
      </c>
      <c r="G108" s="40"/>
      <c r="H108" s="40"/>
      <c r="I108" s="143"/>
      <c r="J108" s="40"/>
      <c r="K108" s="40"/>
      <c r="L108" s="44"/>
      <c r="M108" s="222"/>
      <c r="N108" s="80"/>
      <c r="O108" s="80"/>
      <c r="P108" s="80"/>
      <c r="Q108" s="80"/>
      <c r="R108" s="80"/>
      <c r="S108" s="80"/>
      <c r="T108" s="81"/>
      <c r="AT108" s="18" t="s">
        <v>169</v>
      </c>
      <c r="AU108" s="18" t="s">
        <v>81</v>
      </c>
    </row>
    <row r="109" spans="2:51" s="11" customFormat="1" ht="12">
      <c r="B109" s="223"/>
      <c r="C109" s="224"/>
      <c r="D109" s="220" t="s">
        <v>171</v>
      </c>
      <c r="E109" s="225" t="s">
        <v>21</v>
      </c>
      <c r="F109" s="226" t="s">
        <v>2885</v>
      </c>
      <c r="G109" s="224"/>
      <c r="H109" s="225" t="s">
        <v>21</v>
      </c>
      <c r="I109" s="227"/>
      <c r="J109" s="224"/>
      <c r="K109" s="224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171</v>
      </c>
      <c r="AU109" s="232" t="s">
        <v>81</v>
      </c>
      <c r="AV109" s="11" t="s">
        <v>81</v>
      </c>
      <c r="AW109" s="11" t="s">
        <v>35</v>
      </c>
      <c r="AX109" s="11" t="s">
        <v>73</v>
      </c>
      <c r="AY109" s="232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3186</v>
      </c>
      <c r="G110" s="234"/>
      <c r="H110" s="237">
        <v>3.875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81</v>
      </c>
      <c r="AY110" s="243" t="s">
        <v>162</v>
      </c>
    </row>
    <row r="111" spans="2:65" s="1" customFormat="1" ht="16.5" customHeight="1">
      <c r="B111" s="39"/>
      <c r="C111" s="208" t="s">
        <v>180</v>
      </c>
      <c r="D111" s="208" t="s">
        <v>163</v>
      </c>
      <c r="E111" s="209" t="s">
        <v>2517</v>
      </c>
      <c r="F111" s="210" t="s">
        <v>2518</v>
      </c>
      <c r="G111" s="211" t="s">
        <v>166</v>
      </c>
      <c r="H111" s="212">
        <v>3.875</v>
      </c>
      <c r="I111" s="213"/>
      <c r="J111" s="214">
        <f>ROUND(I111*H111,2)</f>
        <v>0</v>
      </c>
      <c r="K111" s="210" t="s">
        <v>167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193</v>
      </c>
    </row>
    <row r="112" spans="2:47" s="1" customFormat="1" ht="12">
      <c r="B112" s="39"/>
      <c r="C112" s="40"/>
      <c r="D112" s="220" t="s">
        <v>169</v>
      </c>
      <c r="E112" s="40"/>
      <c r="F112" s="221" t="s">
        <v>2519</v>
      </c>
      <c r="G112" s="40"/>
      <c r="H112" s="40"/>
      <c r="I112" s="143"/>
      <c r="J112" s="40"/>
      <c r="K112" s="40"/>
      <c r="L112" s="44"/>
      <c r="M112" s="222"/>
      <c r="N112" s="80"/>
      <c r="O112" s="80"/>
      <c r="P112" s="80"/>
      <c r="Q112" s="80"/>
      <c r="R112" s="80"/>
      <c r="S112" s="80"/>
      <c r="T112" s="81"/>
      <c r="AT112" s="18" t="s">
        <v>169</v>
      </c>
      <c r="AU112" s="18" t="s">
        <v>81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2885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3187</v>
      </c>
      <c r="G114" s="234"/>
      <c r="H114" s="237">
        <v>3.875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81</v>
      </c>
      <c r="AY114" s="243" t="s">
        <v>162</v>
      </c>
    </row>
    <row r="115" spans="2:65" s="1" customFormat="1" ht="16.5" customHeight="1">
      <c r="B115" s="39"/>
      <c r="C115" s="208" t="s">
        <v>195</v>
      </c>
      <c r="D115" s="208" t="s">
        <v>163</v>
      </c>
      <c r="E115" s="209" t="s">
        <v>2521</v>
      </c>
      <c r="F115" s="210" t="s">
        <v>2522</v>
      </c>
      <c r="G115" s="211" t="s">
        <v>217</v>
      </c>
      <c r="H115" s="212">
        <v>1.375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198</v>
      </c>
    </row>
    <row r="116" spans="2:47" s="1" customFormat="1" ht="12">
      <c r="B116" s="39"/>
      <c r="C116" s="40"/>
      <c r="D116" s="220" t="s">
        <v>169</v>
      </c>
      <c r="E116" s="40"/>
      <c r="F116" s="221" t="s">
        <v>2523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1" customFormat="1" ht="12">
      <c r="B117" s="223"/>
      <c r="C117" s="224"/>
      <c r="D117" s="220" t="s">
        <v>171</v>
      </c>
      <c r="E117" s="225" t="s">
        <v>21</v>
      </c>
      <c r="F117" s="226" t="s">
        <v>2885</v>
      </c>
      <c r="G117" s="224"/>
      <c r="H117" s="225" t="s">
        <v>21</v>
      </c>
      <c r="I117" s="227"/>
      <c r="J117" s="224"/>
      <c r="K117" s="224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171</v>
      </c>
      <c r="AU117" s="232" t="s">
        <v>81</v>
      </c>
      <c r="AV117" s="11" t="s">
        <v>81</v>
      </c>
      <c r="AW117" s="11" t="s">
        <v>35</v>
      </c>
      <c r="AX117" s="11" t="s">
        <v>73</v>
      </c>
      <c r="AY117" s="232" t="s">
        <v>162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3188</v>
      </c>
      <c r="G118" s="234"/>
      <c r="H118" s="237">
        <v>1.375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81</v>
      </c>
      <c r="AY118" s="243" t="s">
        <v>162</v>
      </c>
    </row>
    <row r="119" spans="2:65" s="1" customFormat="1" ht="16.5" customHeight="1">
      <c r="B119" s="39"/>
      <c r="C119" s="208" t="s">
        <v>184</v>
      </c>
      <c r="D119" s="208" t="s">
        <v>163</v>
      </c>
      <c r="E119" s="209" t="s">
        <v>387</v>
      </c>
      <c r="F119" s="210" t="s">
        <v>388</v>
      </c>
      <c r="G119" s="211" t="s">
        <v>217</v>
      </c>
      <c r="H119" s="212">
        <v>1.078</v>
      </c>
      <c r="I119" s="213"/>
      <c r="J119" s="214">
        <f>ROUND(I119*H119,2)</f>
        <v>0</v>
      </c>
      <c r="K119" s="210" t="s">
        <v>167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204</v>
      </c>
    </row>
    <row r="120" spans="2:47" s="1" customFormat="1" ht="12">
      <c r="B120" s="39"/>
      <c r="C120" s="40"/>
      <c r="D120" s="220" t="s">
        <v>169</v>
      </c>
      <c r="E120" s="40"/>
      <c r="F120" s="221" t="s">
        <v>225</v>
      </c>
      <c r="G120" s="40"/>
      <c r="H120" s="40"/>
      <c r="I120" s="143"/>
      <c r="J120" s="40"/>
      <c r="K120" s="40"/>
      <c r="L120" s="44"/>
      <c r="M120" s="222"/>
      <c r="N120" s="80"/>
      <c r="O120" s="80"/>
      <c r="P120" s="80"/>
      <c r="Q120" s="80"/>
      <c r="R120" s="80"/>
      <c r="S120" s="80"/>
      <c r="T120" s="81"/>
      <c r="AT120" s="18" t="s">
        <v>169</v>
      </c>
      <c r="AU120" s="18" t="s">
        <v>81</v>
      </c>
    </row>
    <row r="121" spans="2:51" s="11" customFormat="1" ht="12">
      <c r="B121" s="223"/>
      <c r="C121" s="224"/>
      <c r="D121" s="220" t="s">
        <v>171</v>
      </c>
      <c r="E121" s="225" t="s">
        <v>21</v>
      </c>
      <c r="F121" s="226" t="s">
        <v>2885</v>
      </c>
      <c r="G121" s="224"/>
      <c r="H121" s="225" t="s">
        <v>21</v>
      </c>
      <c r="I121" s="227"/>
      <c r="J121" s="224"/>
      <c r="K121" s="224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171</v>
      </c>
      <c r="AU121" s="232" t="s">
        <v>81</v>
      </c>
      <c r="AV121" s="11" t="s">
        <v>81</v>
      </c>
      <c r="AW121" s="11" t="s">
        <v>35</v>
      </c>
      <c r="AX121" s="11" t="s">
        <v>73</v>
      </c>
      <c r="AY121" s="232" t="s">
        <v>162</v>
      </c>
    </row>
    <row r="122" spans="2:51" s="12" customFormat="1" ht="12">
      <c r="B122" s="233"/>
      <c r="C122" s="234"/>
      <c r="D122" s="220" t="s">
        <v>171</v>
      </c>
      <c r="E122" s="235" t="s">
        <v>21</v>
      </c>
      <c r="F122" s="236" t="s">
        <v>3189</v>
      </c>
      <c r="G122" s="234"/>
      <c r="H122" s="237">
        <v>1.078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171</v>
      </c>
      <c r="AU122" s="243" t="s">
        <v>81</v>
      </c>
      <c r="AV122" s="12" t="s">
        <v>84</v>
      </c>
      <c r="AW122" s="12" t="s">
        <v>35</v>
      </c>
      <c r="AX122" s="12" t="s">
        <v>81</v>
      </c>
      <c r="AY122" s="243" t="s">
        <v>162</v>
      </c>
    </row>
    <row r="123" spans="2:65" s="1" customFormat="1" ht="16.5" customHeight="1">
      <c r="B123" s="39"/>
      <c r="C123" s="208" t="s">
        <v>209</v>
      </c>
      <c r="D123" s="208" t="s">
        <v>163</v>
      </c>
      <c r="E123" s="209" t="s">
        <v>2950</v>
      </c>
      <c r="F123" s="210" t="s">
        <v>2951</v>
      </c>
      <c r="G123" s="211" t="s">
        <v>217</v>
      </c>
      <c r="H123" s="212">
        <v>0.836</v>
      </c>
      <c r="I123" s="213"/>
      <c r="J123" s="214">
        <f>ROUND(I123*H123,2)</f>
        <v>0</v>
      </c>
      <c r="K123" s="210" t="s">
        <v>167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212</v>
      </c>
    </row>
    <row r="124" spans="2:47" s="1" customFormat="1" ht="12">
      <c r="B124" s="39"/>
      <c r="C124" s="40"/>
      <c r="D124" s="220" t="s">
        <v>169</v>
      </c>
      <c r="E124" s="40"/>
      <c r="F124" s="221" t="s">
        <v>225</v>
      </c>
      <c r="G124" s="40"/>
      <c r="H124" s="40"/>
      <c r="I124" s="143"/>
      <c r="J124" s="40"/>
      <c r="K124" s="40"/>
      <c r="L124" s="44"/>
      <c r="M124" s="222"/>
      <c r="N124" s="80"/>
      <c r="O124" s="80"/>
      <c r="P124" s="80"/>
      <c r="Q124" s="80"/>
      <c r="R124" s="80"/>
      <c r="S124" s="80"/>
      <c r="T124" s="81"/>
      <c r="AT124" s="18" t="s">
        <v>169</v>
      </c>
      <c r="AU124" s="18" t="s">
        <v>81</v>
      </c>
    </row>
    <row r="125" spans="2:51" s="11" customFormat="1" ht="12">
      <c r="B125" s="223"/>
      <c r="C125" s="224"/>
      <c r="D125" s="220" t="s">
        <v>171</v>
      </c>
      <c r="E125" s="225" t="s">
        <v>21</v>
      </c>
      <c r="F125" s="226" t="s">
        <v>2885</v>
      </c>
      <c r="G125" s="224"/>
      <c r="H125" s="225" t="s">
        <v>21</v>
      </c>
      <c r="I125" s="227"/>
      <c r="J125" s="224"/>
      <c r="K125" s="224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171</v>
      </c>
      <c r="AU125" s="232" t="s">
        <v>81</v>
      </c>
      <c r="AV125" s="11" t="s">
        <v>81</v>
      </c>
      <c r="AW125" s="11" t="s">
        <v>35</v>
      </c>
      <c r="AX125" s="11" t="s">
        <v>73</v>
      </c>
      <c r="AY125" s="232" t="s">
        <v>162</v>
      </c>
    </row>
    <row r="126" spans="2:51" s="11" customFormat="1" ht="12">
      <c r="B126" s="223"/>
      <c r="C126" s="224"/>
      <c r="D126" s="220" t="s">
        <v>171</v>
      </c>
      <c r="E126" s="225" t="s">
        <v>21</v>
      </c>
      <c r="F126" s="226" t="s">
        <v>2952</v>
      </c>
      <c r="G126" s="224"/>
      <c r="H126" s="225" t="s">
        <v>21</v>
      </c>
      <c r="I126" s="227"/>
      <c r="J126" s="224"/>
      <c r="K126" s="224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171</v>
      </c>
      <c r="AU126" s="232" t="s">
        <v>81</v>
      </c>
      <c r="AV126" s="11" t="s">
        <v>81</v>
      </c>
      <c r="AW126" s="11" t="s">
        <v>35</v>
      </c>
      <c r="AX126" s="11" t="s">
        <v>73</v>
      </c>
      <c r="AY126" s="232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3190</v>
      </c>
      <c r="G127" s="234"/>
      <c r="H127" s="237">
        <v>1.375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73</v>
      </c>
      <c r="AY127" s="243" t="s">
        <v>162</v>
      </c>
    </row>
    <row r="128" spans="2:51" s="12" customFormat="1" ht="12">
      <c r="B128" s="233"/>
      <c r="C128" s="234"/>
      <c r="D128" s="220" t="s">
        <v>171</v>
      </c>
      <c r="E128" s="235" t="s">
        <v>21</v>
      </c>
      <c r="F128" s="236" t="s">
        <v>3191</v>
      </c>
      <c r="G128" s="234"/>
      <c r="H128" s="237">
        <v>-0.539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171</v>
      </c>
      <c r="AU128" s="243" t="s">
        <v>81</v>
      </c>
      <c r="AV128" s="12" t="s">
        <v>84</v>
      </c>
      <c r="AW128" s="12" t="s">
        <v>35</v>
      </c>
      <c r="AX128" s="12" t="s">
        <v>73</v>
      </c>
      <c r="AY128" s="243" t="s">
        <v>162</v>
      </c>
    </row>
    <row r="129" spans="2:51" s="13" customFormat="1" ht="12">
      <c r="B129" s="244"/>
      <c r="C129" s="245"/>
      <c r="D129" s="220" t="s">
        <v>171</v>
      </c>
      <c r="E129" s="246" t="s">
        <v>21</v>
      </c>
      <c r="F129" s="247" t="s">
        <v>208</v>
      </c>
      <c r="G129" s="245"/>
      <c r="H129" s="248">
        <v>0.836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171</v>
      </c>
      <c r="AU129" s="254" t="s">
        <v>81</v>
      </c>
      <c r="AV129" s="13" t="s">
        <v>168</v>
      </c>
      <c r="AW129" s="13" t="s">
        <v>35</v>
      </c>
      <c r="AX129" s="13" t="s">
        <v>81</v>
      </c>
      <c r="AY129" s="254" t="s">
        <v>162</v>
      </c>
    </row>
    <row r="130" spans="2:65" s="1" customFormat="1" ht="16.5" customHeight="1">
      <c r="B130" s="39"/>
      <c r="C130" s="208" t="s">
        <v>189</v>
      </c>
      <c r="D130" s="208" t="s">
        <v>163</v>
      </c>
      <c r="E130" s="209" t="s">
        <v>392</v>
      </c>
      <c r="F130" s="210" t="s">
        <v>2955</v>
      </c>
      <c r="G130" s="211" t="s">
        <v>217</v>
      </c>
      <c r="H130" s="212">
        <v>0.539</v>
      </c>
      <c r="I130" s="213"/>
      <c r="J130" s="214">
        <f>ROUND(I130*H130,2)</f>
        <v>0</v>
      </c>
      <c r="K130" s="210" t="s">
        <v>167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218</v>
      </c>
    </row>
    <row r="131" spans="2:51" s="11" customFormat="1" ht="12">
      <c r="B131" s="223"/>
      <c r="C131" s="224"/>
      <c r="D131" s="220" t="s">
        <v>171</v>
      </c>
      <c r="E131" s="225" t="s">
        <v>21</v>
      </c>
      <c r="F131" s="226" t="s">
        <v>2885</v>
      </c>
      <c r="G131" s="224"/>
      <c r="H131" s="225" t="s">
        <v>21</v>
      </c>
      <c r="I131" s="227"/>
      <c r="J131" s="224"/>
      <c r="K131" s="224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171</v>
      </c>
      <c r="AU131" s="232" t="s">
        <v>81</v>
      </c>
      <c r="AV131" s="11" t="s">
        <v>81</v>
      </c>
      <c r="AW131" s="11" t="s">
        <v>35</v>
      </c>
      <c r="AX131" s="11" t="s">
        <v>73</v>
      </c>
      <c r="AY131" s="232" t="s">
        <v>162</v>
      </c>
    </row>
    <row r="132" spans="2:51" s="12" customFormat="1" ht="12">
      <c r="B132" s="233"/>
      <c r="C132" s="234"/>
      <c r="D132" s="220" t="s">
        <v>171</v>
      </c>
      <c r="E132" s="235" t="s">
        <v>21</v>
      </c>
      <c r="F132" s="236" t="s">
        <v>3192</v>
      </c>
      <c r="G132" s="234"/>
      <c r="H132" s="237">
        <v>0.539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171</v>
      </c>
      <c r="AU132" s="243" t="s">
        <v>81</v>
      </c>
      <c r="AV132" s="12" t="s">
        <v>84</v>
      </c>
      <c r="AW132" s="12" t="s">
        <v>35</v>
      </c>
      <c r="AX132" s="12" t="s">
        <v>81</v>
      </c>
      <c r="AY132" s="243" t="s">
        <v>162</v>
      </c>
    </row>
    <row r="133" spans="2:65" s="1" customFormat="1" ht="16.5" customHeight="1">
      <c r="B133" s="39"/>
      <c r="C133" s="208" t="s">
        <v>221</v>
      </c>
      <c r="D133" s="208" t="s">
        <v>163</v>
      </c>
      <c r="E133" s="209" t="s">
        <v>227</v>
      </c>
      <c r="F133" s="210" t="s">
        <v>228</v>
      </c>
      <c r="G133" s="211" t="s">
        <v>217</v>
      </c>
      <c r="H133" s="212">
        <v>0.836</v>
      </c>
      <c r="I133" s="213"/>
      <c r="J133" s="214">
        <f>ROUND(I133*H133,2)</f>
        <v>0</v>
      </c>
      <c r="K133" s="210" t="s">
        <v>167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224</v>
      </c>
    </row>
    <row r="134" spans="2:51" s="11" customFormat="1" ht="12">
      <c r="B134" s="223"/>
      <c r="C134" s="224"/>
      <c r="D134" s="220" t="s">
        <v>171</v>
      </c>
      <c r="E134" s="225" t="s">
        <v>21</v>
      </c>
      <c r="F134" s="226" t="s">
        <v>2885</v>
      </c>
      <c r="G134" s="224"/>
      <c r="H134" s="225" t="s">
        <v>21</v>
      </c>
      <c r="I134" s="227"/>
      <c r="J134" s="224"/>
      <c r="K134" s="224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171</v>
      </c>
      <c r="AU134" s="232" t="s">
        <v>81</v>
      </c>
      <c r="AV134" s="11" t="s">
        <v>81</v>
      </c>
      <c r="AW134" s="11" t="s">
        <v>35</v>
      </c>
      <c r="AX134" s="11" t="s">
        <v>73</v>
      </c>
      <c r="AY134" s="232" t="s">
        <v>162</v>
      </c>
    </row>
    <row r="135" spans="2:51" s="12" customFormat="1" ht="12">
      <c r="B135" s="233"/>
      <c r="C135" s="234"/>
      <c r="D135" s="220" t="s">
        <v>171</v>
      </c>
      <c r="E135" s="235" t="s">
        <v>21</v>
      </c>
      <c r="F135" s="236" t="s">
        <v>3193</v>
      </c>
      <c r="G135" s="234"/>
      <c r="H135" s="237">
        <v>0.836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171</v>
      </c>
      <c r="AU135" s="243" t="s">
        <v>81</v>
      </c>
      <c r="AV135" s="12" t="s">
        <v>84</v>
      </c>
      <c r="AW135" s="12" t="s">
        <v>35</v>
      </c>
      <c r="AX135" s="12" t="s">
        <v>81</v>
      </c>
      <c r="AY135" s="243" t="s">
        <v>162</v>
      </c>
    </row>
    <row r="136" spans="2:65" s="1" customFormat="1" ht="16.5" customHeight="1">
      <c r="B136" s="39"/>
      <c r="C136" s="208" t="s">
        <v>193</v>
      </c>
      <c r="D136" s="208" t="s">
        <v>163</v>
      </c>
      <c r="E136" s="209" t="s">
        <v>2538</v>
      </c>
      <c r="F136" s="210" t="s">
        <v>2539</v>
      </c>
      <c r="G136" s="211" t="s">
        <v>217</v>
      </c>
      <c r="H136" s="212">
        <v>0.539</v>
      </c>
      <c r="I136" s="213"/>
      <c r="J136" s="214">
        <f>ROUND(I136*H136,2)</f>
        <v>0</v>
      </c>
      <c r="K136" s="210" t="s">
        <v>167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229</v>
      </c>
    </row>
    <row r="137" spans="2:47" s="1" customFormat="1" ht="12">
      <c r="B137" s="39"/>
      <c r="C137" s="40"/>
      <c r="D137" s="220" t="s">
        <v>169</v>
      </c>
      <c r="E137" s="40"/>
      <c r="F137" s="221" t="s">
        <v>2540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169</v>
      </c>
      <c r="AU137" s="18" t="s">
        <v>81</v>
      </c>
    </row>
    <row r="138" spans="2:51" s="11" customFormat="1" ht="12">
      <c r="B138" s="223"/>
      <c r="C138" s="224"/>
      <c r="D138" s="220" t="s">
        <v>171</v>
      </c>
      <c r="E138" s="225" t="s">
        <v>21</v>
      </c>
      <c r="F138" s="226" t="s">
        <v>2885</v>
      </c>
      <c r="G138" s="224"/>
      <c r="H138" s="225" t="s">
        <v>21</v>
      </c>
      <c r="I138" s="227"/>
      <c r="J138" s="224"/>
      <c r="K138" s="224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171</v>
      </c>
      <c r="AU138" s="232" t="s">
        <v>81</v>
      </c>
      <c r="AV138" s="11" t="s">
        <v>81</v>
      </c>
      <c r="AW138" s="11" t="s">
        <v>35</v>
      </c>
      <c r="AX138" s="11" t="s">
        <v>73</v>
      </c>
      <c r="AY138" s="232" t="s">
        <v>162</v>
      </c>
    </row>
    <row r="139" spans="2:51" s="11" customFormat="1" ht="12">
      <c r="B139" s="223"/>
      <c r="C139" s="224"/>
      <c r="D139" s="220" t="s">
        <v>171</v>
      </c>
      <c r="E139" s="225" t="s">
        <v>21</v>
      </c>
      <c r="F139" s="226" t="s">
        <v>2959</v>
      </c>
      <c r="G139" s="224"/>
      <c r="H139" s="225" t="s">
        <v>21</v>
      </c>
      <c r="I139" s="227"/>
      <c r="J139" s="224"/>
      <c r="K139" s="224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171</v>
      </c>
      <c r="AU139" s="232" t="s">
        <v>81</v>
      </c>
      <c r="AV139" s="11" t="s">
        <v>81</v>
      </c>
      <c r="AW139" s="11" t="s">
        <v>35</v>
      </c>
      <c r="AX139" s="11" t="s">
        <v>73</v>
      </c>
      <c r="AY139" s="232" t="s">
        <v>162</v>
      </c>
    </row>
    <row r="140" spans="2:51" s="12" customFormat="1" ht="12">
      <c r="B140" s="233"/>
      <c r="C140" s="234"/>
      <c r="D140" s="220" t="s">
        <v>171</v>
      </c>
      <c r="E140" s="235" t="s">
        <v>21</v>
      </c>
      <c r="F140" s="236" t="s">
        <v>3194</v>
      </c>
      <c r="G140" s="234"/>
      <c r="H140" s="237">
        <v>0.539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171</v>
      </c>
      <c r="AU140" s="243" t="s">
        <v>81</v>
      </c>
      <c r="AV140" s="12" t="s">
        <v>84</v>
      </c>
      <c r="AW140" s="12" t="s">
        <v>35</v>
      </c>
      <c r="AX140" s="12" t="s">
        <v>81</v>
      </c>
      <c r="AY140" s="243" t="s">
        <v>162</v>
      </c>
    </row>
    <row r="141" spans="2:51" s="11" customFormat="1" ht="12">
      <c r="B141" s="223"/>
      <c r="C141" s="224"/>
      <c r="D141" s="220" t="s">
        <v>171</v>
      </c>
      <c r="E141" s="225" t="s">
        <v>21</v>
      </c>
      <c r="F141" s="226" t="s">
        <v>3195</v>
      </c>
      <c r="G141" s="224"/>
      <c r="H141" s="225" t="s">
        <v>21</v>
      </c>
      <c r="I141" s="227"/>
      <c r="J141" s="224"/>
      <c r="K141" s="224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171</v>
      </c>
      <c r="AU141" s="232" t="s">
        <v>81</v>
      </c>
      <c r="AV141" s="11" t="s">
        <v>81</v>
      </c>
      <c r="AW141" s="11" t="s">
        <v>35</v>
      </c>
      <c r="AX141" s="11" t="s">
        <v>73</v>
      </c>
      <c r="AY141" s="232" t="s">
        <v>162</v>
      </c>
    </row>
    <row r="142" spans="2:65" s="1" customFormat="1" ht="16.5" customHeight="1">
      <c r="B142" s="39"/>
      <c r="C142" s="208" t="s">
        <v>231</v>
      </c>
      <c r="D142" s="208" t="s">
        <v>163</v>
      </c>
      <c r="E142" s="209" t="s">
        <v>2543</v>
      </c>
      <c r="F142" s="210" t="s">
        <v>2544</v>
      </c>
      <c r="G142" s="211" t="s">
        <v>217</v>
      </c>
      <c r="H142" s="212">
        <v>0.486</v>
      </c>
      <c r="I142" s="213"/>
      <c r="J142" s="214">
        <f>ROUND(I142*H142,2)</f>
        <v>0</v>
      </c>
      <c r="K142" s="210" t="s">
        <v>167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235</v>
      </c>
    </row>
    <row r="143" spans="2:47" s="1" customFormat="1" ht="12">
      <c r="B143" s="39"/>
      <c r="C143" s="40"/>
      <c r="D143" s="220" t="s">
        <v>169</v>
      </c>
      <c r="E143" s="40"/>
      <c r="F143" s="221" t="s">
        <v>2545</v>
      </c>
      <c r="G143" s="40"/>
      <c r="H143" s="40"/>
      <c r="I143" s="143"/>
      <c r="J143" s="40"/>
      <c r="K143" s="40"/>
      <c r="L143" s="44"/>
      <c r="M143" s="222"/>
      <c r="N143" s="80"/>
      <c r="O143" s="80"/>
      <c r="P143" s="80"/>
      <c r="Q143" s="80"/>
      <c r="R143" s="80"/>
      <c r="S143" s="80"/>
      <c r="T143" s="81"/>
      <c r="AT143" s="18" t="s">
        <v>169</v>
      </c>
      <c r="AU143" s="18" t="s">
        <v>81</v>
      </c>
    </row>
    <row r="144" spans="2:51" s="11" customFormat="1" ht="12">
      <c r="B144" s="223"/>
      <c r="C144" s="224"/>
      <c r="D144" s="220" t="s">
        <v>171</v>
      </c>
      <c r="E144" s="225" t="s">
        <v>21</v>
      </c>
      <c r="F144" s="226" t="s">
        <v>2885</v>
      </c>
      <c r="G144" s="224"/>
      <c r="H144" s="225" t="s">
        <v>21</v>
      </c>
      <c r="I144" s="227"/>
      <c r="J144" s="224"/>
      <c r="K144" s="224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171</v>
      </c>
      <c r="AU144" s="232" t="s">
        <v>81</v>
      </c>
      <c r="AV144" s="11" t="s">
        <v>81</v>
      </c>
      <c r="AW144" s="11" t="s">
        <v>35</v>
      </c>
      <c r="AX144" s="11" t="s">
        <v>73</v>
      </c>
      <c r="AY144" s="232" t="s">
        <v>162</v>
      </c>
    </row>
    <row r="145" spans="2:51" s="12" customFormat="1" ht="12">
      <c r="B145" s="233"/>
      <c r="C145" s="234"/>
      <c r="D145" s="220" t="s">
        <v>171</v>
      </c>
      <c r="E145" s="235" t="s">
        <v>21</v>
      </c>
      <c r="F145" s="236" t="s">
        <v>3196</v>
      </c>
      <c r="G145" s="234"/>
      <c r="H145" s="237">
        <v>0.486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171</v>
      </c>
      <c r="AU145" s="243" t="s">
        <v>81</v>
      </c>
      <c r="AV145" s="12" t="s">
        <v>84</v>
      </c>
      <c r="AW145" s="12" t="s">
        <v>35</v>
      </c>
      <c r="AX145" s="12" t="s">
        <v>81</v>
      </c>
      <c r="AY145" s="243" t="s">
        <v>162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3197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65" s="1" customFormat="1" ht="16.5" customHeight="1">
      <c r="B147" s="39"/>
      <c r="C147" s="208" t="s">
        <v>198</v>
      </c>
      <c r="D147" s="208" t="s">
        <v>163</v>
      </c>
      <c r="E147" s="209" t="s">
        <v>2985</v>
      </c>
      <c r="F147" s="210" t="s">
        <v>2986</v>
      </c>
      <c r="G147" s="211" t="s">
        <v>166</v>
      </c>
      <c r="H147" s="212">
        <v>1.1</v>
      </c>
      <c r="I147" s="213"/>
      <c r="J147" s="214">
        <f>ROUND(I147*H147,2)</f>
        <v>0</v>
      </c>
      <c r="K147" s="210" t="s">
        <v>167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242</v>
      </c>
    </row>
    <row r="148" spans="2:51" s="11" customFormat="1" ht="12">
      <c r="B148" s="223"/>
      <c r="C148" s="224"/>
      <c r="D148" s="220" t="s">
        <v>171</v>
      </c>
      <c r="E148" s="225" t="s">
        <v>21</v>
      </c>
      <c r="F148" s="226" t="s">
        <v>2885</v>
      </c>
      <c r="G148" s="224"/>
      <c r="H148" s="225" t="s">
        <v>21</v>
      </c>
      <c r="I148" s="227"/>
      <c r="J148" s="224"/>
      <c r="K148" s="224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171</v>
      </c>
      <c r="AU148" s="232" t="s">
        <v>81</v>
      </c>
      <c r="AV148" s="11" t="s">
        <v>81</v>
      </c>
      <c r="AW148" s="11" t="s">
        <v>35</v>
      </c>
      <c r="AX148" s="11" t="s">
        <v>73</v>
      </c>
      <c r="AY148" s="232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3198</v>
      </c>
      <c r="G149" s="234"/>
      <c r="H149" s="237">
        <v>1.1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81</v>
      </c>
      <c r="AY149" s="243" t="s">
        <v>162</v>
      </c>
    </row>
    <row r="150" spans="2:65" s="1" customFormat="1" ht="16.5" customHeight="1">
      <c r="B150" s="39"/>
      <c r="C150" s="208" t="s">
        <v>8</v>
      </c>
      <c r="D150" s="208" t="s">
        <v>163</v>
      </c>
      <c r="E150" s="209" t="s">
        <v>2560</v>
      </c>
      <c r="F150" s="210" t="s">
        <v>2561</v>
      </c>
      <c r="G150" s="211" t="s">
        <v>166</v>
      </c>
      <c r="H150" s="212">
        <v>1.1</v>
      </c>
      <c r="I150" s="213"/>
      <c r="J150" s="214">
        <f>ROUND(I150*H150,2)</f>
        <v>0</v>
      </c>
      <c r="K150" s="210" t="s">
        <v>167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246</v>
      </c>
    </row>
    <row r="151" spans="2:47" s="1" customFormat="1" ht="12">
      <c r="B151" s="39"/>
      <c r="C151" s="40"/>
      <c r="D151" s="220" t="s">
        <v>169</v>
      </c>
      <c r="E151" s="40"/>
      <c r="F151" s="221" t="s">
        <v>2562</v>
      </c>
      <c r="G151" s="40"/>
      <c r="H151" s="40"/>
      <c r="I151" s="143"/>
      <c r="J151" s="40"/>
      <c r="K151" s="40"/>
      <c r="L151" s="44"/>
      <c r="M151" s="222"/>
      <c r="N151" s="80"/>
      <c r="O151" s="80"/>
      <c r="P151" s="80"/>
      <c r="Q151" s="80"/>
      <c r="R151" s="80"/>
      <c r="S151" s="80"/>
      <c r="T151" s="81"/>
      <c r="AT151" s="18" t="s">
        <v>169</v>
      </c>
      <c r="AU151" s="18" t="s">
        <v>81</v>
      </c>
    </row>
    <row r="152" spans="2:51" s="11" customFormat="1" ht="12">
      <c r="B152" s="223"/>
      <c r="C152" s="224"/>
      <c r="D152" s="220" t="s">
        <v>171</v>
      </c>
      <c r="E152" s="225" t="s">
        <v>21</v>
      </c>
      <c r="F152" s="226" t="s">
        <v>2885</v>
      </c>
      <c r="G152" s="224"/>
      <c r="H152" s="225" t="s">
        <v>21</v>
      </c>
      <c r="I152" s="227"/>
      <c r="J152" s="224"/>
      <c r="K152" s="224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171</v>
      </c>
      <c r="AU152" s="232" t="s">
        <v>81</v>
      </c>
      <c r="AV152" s="11" t="s">
        <v>81</v>
      </c>
      <c r="AW152" s="11" t="s">
        <v>35</v>
      </c>
      <c r="AX152" s="11" t="s">
        <v>73</v>
      </c>
      <c r="AY152" s="232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3198</v>
      </c>
      <c r="G153" s="234"/>
      <c r="H153" s="237">
        <v>1.1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81</v>
      </c>
      <c r="AY153" s="243" t="s">
        <v>162</v>
      </c>
    </row>
    <row r="154" spans="2:65" s="1" customFormat="1" ht="16.5" customHeight="1">
      <c r="B154" s="39"/>
      <c r="C154" s="208" t="s">
        <v>204</v>
      </c>
      <c r="D154" s="208" t="s">
        <v>163</v>
      </c>
      <c r="E154" s="209" t="s">
        <v>2997</v>
      </c>
      <c r="F154" s="210" t="s">
        <v>2998</v>
      </c>
      <c r="G154" s="211" t="s">
        <v>166</v>
      </c>
      <c r="H154" s="212">
        <v>1.1</v>
      </c>
      <c r="I154" s="213"/>
      <c r="J154" s="214">
        <f>ROUND(I154*H154,2)</f>
        <v>0</v>
      </c>
      <c r="K154" s="210" t="s">
        <v>167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253</v>
      </c>
    </row>
    <row r="155" spans="2:47" s="1" customFormat="1" ht="12">
      <c r="B155" s="39"/>
      <c r="C155" s="40"/>
      <c r="D155" s="220" t="s">
        <v>169</v>
      </c>
      <c r="E155" s="40"/>
      <c r="F155" s="221" t="s">
        <v>2999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169</v>
      </c>
      <c r="AU155" s="18" t="s">
        <v>81</v>
      </c>
    </row>
    <row r="156" spans="2:51" s="11" customFormat="1" ht="12">
      <c r="B156" s="223"/>
      <c r="C156" s="224"/>
      <c r="D156" s="220" t="s">
        <v>171</v>
      </c>
      <c r="E156" s="225" t="s">
        <v>21</v>
      </c>
      <c r="F156" s="226" t="s">
        <v>2885</v>
      </c>
      <c r="G156" s="224"/>
      <c r="H156" s="225" t="s">
        <v>21</v>
      </c>
      <c r="I156" s="227"/>
      <c r="J156" s="224"/>
      <c r="K156" s="224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171</v>
      </c>
      <c r="AU156" s="232" t="s">
        <v>81</v>
      </c>
      <c r="AV156" s="11" t="s">
        <v>81</v>
      </c>
      <c r="AW156" s="11" t="s">
        <v>35</v>
      </c>
      <c r="AX156" s="11" t="s">
        <v>73</v>
      </c>
      <c r="AY156" s="232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3198</v>
      </c>
      <c r="G157" s="234"/>
      <c r="H157" s="237">
        <v>1.1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81</v>
      </c>
      <c r="AY157" s="243" t="s">
        <v>162</v>
      </c>
    </row>
    <row r="158" spans="2:65" s="1" customFormat="1" ht="16.5" customHeight="1">
      <c r="B158" s="39"/>
      <c r="C158" s="208" t="s">
        <v>256</v>
      </c>
      <c r="D158" s="208" t="s">
        <v>163</v>
      </c>
      <c r="E158" s="209" t="s">
        <v>3019</v>
      </c>
      <c r="F158" s="210" t="s">
        <v>3020</v>
      </c>
      <c r="G158" s="211" t="s">
        <v>217</v>
      </c>
      <c r="H158" s="212">
        <v>0.836</v>
      </c>
      <c r="I158" s="213"/>
      <c r="J158" s="214">
        <f>ROUND(I158*H158,2)</f>
        <v>0</v>
      </c>
      <c r="K158" s="210" t="s">
        <v>167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259</v>
      </c>
    </row>
    <row r="159" spans="2:51" s="11" customFormat="1" ht="12">
      <c r="B159" s="223"/>
      <c r="C159" s="224"/>
      <c r="D159" s="220" t="s">
        <v>171</v>
      </c>
      <c r="E159" s="225" t="s">
        <v>21</v>
      </c>
      <c r="F159" s="226" t="s">
        <v>2885</v>
      </c>
      <c r="G159" s="224"/>
      <c r="H159" s="225" t="s">
        <v>21</v>
      </c>
      <c r="I159" s="227"/>
      <c r="J159" s="224"/>
      <c r="K159" s="224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171</v>
      </c>
      <c r="AU159" s="232" t="s">
        <v>81</v>
      </c>
      <c r="AV159" s="11" t="s">
        <v>81</v>
      </c>
      <c r="AW159" s="11" t="s">
        <v>35</v>
      </c>
      <c r="AX159" s="11" t="s">
        <v>73</v>
      </c>
      <c r="AY159" s="232" t="s">
        <v>162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3199</v>
      </c>
      <c r="G160" s="234"/>
      <c r="H160" s="237">
        <v>0.836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81</v>
      </c>
      <c r="AY160" s="243" t="s">
        <v>162</v>
      </c>
    </row>
    <row r="161" spans="2:65" s="1" customFormat="1" ht="16.5" customHeight="1">
      <c r="B161" s="39"/>
      <c r="C161" s="208" t="s">
        <v>212</v>
      </c>
      <c r="D161" s="208" t="s">
        <v>163</v>
      </c>
      <c r="E161" s="209" t="s">
        <v>3022</v>
      </c>
      <c r="F161" s="210" t="s">
        <v>3023</v>
      </c>
      <c r="G161" s="211" t="s">
        <v>1192</v>
      </c>
      <c r="H161" s="212">
        <v>0.033</v>
      </c>
      <c r="I161" s="213"/>
      <c r="J161" s="214">
        <f>ROUND(I161*H161,2)</f>
        <v>0</v>
      </c>
      <c r="K161" s="210" t="s">
        <v>167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263</v>
      </c>
    </row>
    <row r="162" spans="2:51" s="11" customFormat="1" ht="12">
      <c r="B162" s="223"/>
      <c r="C162" s="224"/>
      <c r="D162" s="220" t="s">
        <v>171</v>
      </c>
      <c r="E162" s="225" t="s">
        <v>21</v>
      </c>
      <c r="F162" s="226" t="s">
        <v>2885</v>
      </c>
      <c r="G162" s="224"/>
      <c r="H162" s="225" t="s">
        <v>21</v>
      </c>
      <c r="I162" s="227"/>
      <c r="J162" s="224"/>
      <c r="K162" s="224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171</v>
      </c>
      <c r="AU162" s="232" t="s">
        <v>81</v>
      </c>
      <c r="AV162" s="11" t="s">
        <v>81</v>
      </c>
      <c r="AW162" s="11" t="s">
        <v>35</v>
      </c>
      <c r="AX162" s="11" t="s">
        <v>73</v>
      </c>
      <c r="AY162" s="232" t="s">
        <v>162</v>
      </c>
    </row>
    <row r="163" spans="2:51" s="12" customFormat="1" ht="12">
      <c r="B163" s="233"/>
      <c r="C163" s="234"/>
      <c r="D163" s="220" t="s">
        <v>171</v>
      </c>
      <c r="E163" s="235" t="s">
        <v>21</v>
      </c>
      <c r="F163" s="236" t="s">
        <v>3200</v>
      </c>
      <c r="G163" s="234"/>
      <c r="H163" s="237">
        <v>0.033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171</v>
      </c>
      <c r="AU163" s="243" t="s">
        <v>81</v>
      </c>
      <c r="AV163" s="12" t="s">
        <v>84</v>
      </c>
      <c r="AW163" s="12" t="s">
        <v>35</v>
      </c>
      <c r="AX163" s="12" t="s">
        <v>81</v>
      </c>
      <c r="AY163" s="243" t="s">
        <v>162</v>
      </c>
    </row>
    <row r="164" spans="2:65" s="1" customFormat="1" ht="16.5" customHeight="1">
      <c r="B164" s="39"/>
      <c r="C164" s="208" t="s">
        <v>267</v>
      </c>
      <c r="D164" s="208" t="s">
        <v>163</v>
      </c>
      <c r="E164" s="209" t="s">
        <v>2564</v>
      </c>
      <c r="F164" s="210" t="s">
        <v>2565</v>
      </c>
      <c r="G164" s="211" t="s">
        <v>310</v>
      </c>
      <c r="H164" s="212">
        <v>1.199</v>
      </c>
      <c r="I164" s="213"/>
      <c r="J164" s="214">
        <f>ROUND(I164*H164,2)</f>
        <v>0</v>
      </c>
      <c r="K164" s="210" t="s">
        <v>167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270</v>
      </c>
    </row>
    <row r="165" spans="2:51" s="11" customFormat="1" ht="12">
      <c r="B165" s="223"/>
      <c r="C165" s="224"/>
      <c r="D165" s="220" t="s">
        <v>171</v>
      </c>
      <c r="E165" s="225" t="s">
        <v>21</v>
      </c>
      <c r="F165" s="226" t="s">
        <v>2885</v>
      </c>
      <c r="G165" s="224"/>
      <c r="H165" s="225" t="s">
        <v>21</v>
      </c>
      <c r="I165" s="227"/>
      <c r="J165" s="224"/>
      <c r="K165" s="224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171</v>
      </c>
      <c r="AU165" s="232" t="s">
        <v>81</v>
      </c>
      <c r="AV165" s="11" t="s">
        <v>81</v>
      </c>
      <c r="AW165" s="11" t="s">
        <v>35</v>
      </c>
      <c r="AX165" s="11" t="s">
        <v>73</v>
      </c>
      <c r="AY165" s="232" t="s">
        <v>162</v>
      </c>
    </row>
    <row r="166" spans="2:51" s="12" customFormat="1" ht="12">
      <c r="B166" s="233"/>
      <c r="C166" s="234"/>
      <c r="D166" s="220" t="s">
        <v>171</v>
      </c>
      <c r="E166" s="235" t="s">
        <v>21</v>
      </c>
      <c r="F166" s="236" t="s">
        <v>3201</v>
      </c>
      <c r="G166" s="234"/>
      <c r="H166" s="237">
        <v>1.199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171</v>
      </c>
      <c r="AU166" s="243" t="s">
        <v>81</v>
      </c>
      <c r="AV166" s="12" t="s">
        <v>84</v>
      </c>
      <c r="AW166" s="12" t="s">
        <v>35</v>
      </c>
      <c r="AX166" s="12" t="s">
        <v>81</v>
      </c>
      <c r="AY166" s="243" t="s">
        <v>162</v>
      </c>
    </row>
    <row r="167" spans="2:63" s="10" customFormat="1" ht="25.9" customHeight="1">
      <c r="B167" s="194"/>
      <c r="C167" s="195"/>
      <c r="D167" s="196" t="s">
        <v>72</v>
      </c>
      <c r="E167" s="197" t="s">
        <v>168</v>
      </c>
      <c r="F167" s="197" t="s">
        <v>518</v>
      </c>
      <c r="G167" s="195"/>
      <c r="H167" s="195"/>
      <c r="I167" s="198"/>
      <c r="J167" s="199">
        <f>BK167</f>
        <v>0</v>
      </c>
      <c r="K167" s="195"/>
      <c r="L167" s="200"/>
      <c r="M167" s="201"/>
      <c r="N167" s="202"/>
      <c r="O167" s="202"/>
      <c r="P167" s="203">
        <f>SUM(P168:P172)</f>
        <v>0</v>
      </c>
      <c r="Q167" s="202"/>
      <c r="R167" s="203">
        <f>SUM(R168:R172)</f>
        <v>0</v>
      </c>
      <c r="S167" s="202"/>
      <c r="T167" s="204">
        <f>SUM(T168:T172)</f>
        <v>0</v>
      </c>
      <c r="AR167" s="205" t="s">
        <v>81</v>
      </c>
      <c r="AT167" s="206" t="s">
        <v>72</v>
      </c>
      <c r="AU167" s="206" t="s">
        <v>73</v>
      </c>
      <c r="AY167" s="205" t="s">
        <v>162</v>
      </c>
      <c r="BK167" s="207">
        <f>SUM(BK168:BK172)</f>
        <v>0</v>
      </c>
    </row>
    <row r="168" spans="2:65" s="1" customFormat="1" ht="16.5" customHeight="1">
      <c r="B168" s="39"/>
      <c r="C168" s="208" t="s">
        <v>218</v>
      </c>
      <c r="D168" s="208" t="s">
        <v>163</v>
      </c>
      <c r="E168" s="209" t="s">
        <v>2570</v>
      </c>
      <c r="F168" s="210" t="s">
        <v>2571</v>
      </c>
      <c r="G168" s="211" t="s">
        <v>217</v>
      </c>
      <c r="H168" s="212">
        <v>0.165</v>
      </c>
      <c r="I168" s="213"/>
      <c r="J168" s="214">
        <f>ROUND(I168*H168,2)</f>
        <v>0</v>
      </c>
      <c r="K168" s="210" t="s">
        <v>167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275</v>
      </c>
    </row>
    <row r="169" spans="2:47" s="1" customFormat="1" ht="12">
      <c r="B169" s="39"/>
      <c r="C169" s="40"/>
      <c r="D169" s="220" t="s">
        <v>169</v>
      </c>
      <c r="E169" s="40"/>
      <c r="F169" s="221" t="s">
        <v>2572</v>
      </c>
      <c r="G169" s="40"/>
      <c r="H169" s="40"/>
      <c r="I169" s="143"/>
      <c r="J169" s="40"/>
      <c r="K169" s="40"/>
      <c r="L169" s="44"/>
      <c r="M169" s="222"/>
      <c r="N169" s="80"/>
      <c r="O169" s="80"/>
      <c r="P169" s="80"/>
      <c r="Q169" s="80"/>
      <c r="R169" s="80"/>
      <c r="S169" s="80"/>
      <c r="T169" s="81"/>
      <c r="AT169" s="18" t="s">
        <v>169</v>
      </c>
      <c r="AU169" s="18" t="s">
        <v>81</v>
      </c>
    </row>
    <row r="170" spans="2:51" s="11" customFormat="1" ht="12">
      <c r="B170" s="223"/>
      <c r="C170" s="224"/>
      <c r="D170" s="220" t="s">
        <v>171</v>
      </c>
      <c r="E170" s="225" t="s">
        <v>21</v>
      </c>
      <c r="F170" s="226" t="s">
        <v>2885</v>
      </c>
      <c r="G170" s="224"/>
      <c r="H170" s="225" t="s">
        <v>21</v>
      </c>
      <c r="I170" s="227"/>
      <c r="J170" s="224"/>
      <c r="K170" s="224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171</v>
      </c>
      <c r="AU170" s="232" t="s">
        <v>81</v>
      </c>
      <c r="AV170" s="11" t="s">
        <v>81</v>
      </c>
      <c r="AW170" s="11" t="s">
        <v>35</v>
      </c>
      <c r="AX170" s="11" t="s">
        <v>73</v>
      </c>
      <c r="AY170" s="232" t="s">
        <v>162</v>
      </c>
    </row>
    <row r="171" spans="2:51" s="12" customFormat="1" ht="12">
      <c r="B171" s="233"/>
      <c r="C171" s="234"/>
      <c r="D171" s="220" t="s">
        <v>171</v>
      </c>
      <c r="E171" s="235" t="s">
        <v>21</v>
      </c>
      <c r="F171" s="236" t="s">
        <v>3202</v>
      </c>
      <c r="G171" s="234"/>
      <c r="H171" s="237">
        <v>0.165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171</v>
      </c>
      <c r="AU171" s="243" t="s">
        <v>81</v>
      </c>
      <c r="AV171" s="12" t="s">
        <v>84</v>
      </c>
      <c r="AW171" s="12" t="s">
        <v>35</v>
      </c>
      <c r="AX171" s="12" t="s">
        <v>81</v>
      </c>
      <c r="AY171" s="243" t="s">
        <v>162</v>
      </c>
    </row>
    <row r="172" spans="2:51" s="11" customFormat="1" ht="12">
      <c r="B172" s="223"/>
      <c r="C172" s="224"/>
      <c r="D172" s="220" t="s">
        <v>171</v>
      </c>
      <c r="E172" s="225" t="s">
        <v>21</v>
      </c>
      <c r="F172" s="226" t="s">
        <v>3203</v>
      </c>
      <c r="G172" s="224"/>
      <c r="H172" s="225" t="s">
        <v>21</v>
      </c>
      <c r="I172" s="227"/>
      <c r="J172" s="224"/>
      <c r="K172" s="224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171</v>
      </c>
      <c r="AU172" s="232" t="s">
        <v>81</v>
      </c>
      <c r="AV172" s="11" t="s">
        <v>81</v>
      </c>
      <c r="AW172" s="11" t="s">
        <v>35</v>
      </c>
      <c r="AX172" s="11" t="s">
        <v>73</v>
      </c>
      <c r="AY172" s="232" t="s">
        <v>162</v>
      </c>
    </row>
    <row r="173" spans="2:63" s="10" customFormat="1" ht="25.9" customHeight="1">
      <c r="B173" s="194"/>
      <c r="C173" s="195"/>
      <c r="D173" s="196" t="s">
        <v>72</v>
      </c>
      <c r="E173" s="197" t="s">
        <v>184</v>
      </c>
      <c r="F173" s="197" t="s">
        <v>238</v>
      </c>
      <c r="G173" s="195"/>
      <c r="H173" s="195"/>
      <c r="I173" s="198"/>
      <c r="J173" s="199">
        <f>BK173</f>
        <v>0</v>
      </c>
      <c r="K173" s="195"/>
      <c r="L173" s="200"/>
      <c r="M173" s="201"/>
      <c r="N173" s="202"/>
      <c r="O173" s="202"/>
      <c r="P173" s="203">
        <f>SUM(P174:P242)</f>
        <v>0</v>
      </c>
      <c r="Q173" s="202"/>
      <c r="R173" s="203">
        <f>SUM(R174:R242)</f>
        <v>0</v>
      </c>
      <c r="S173" s="202"/>
      <c r="T173" s="204">
        <f>SUM(T174:T242)</f>
        <v>0</v>
      </c>
      <c r="AR173" s="205" t="s">
        <v>81</v>
      </c>
      <c r="AT173" s="206" t="s">
        <v>72</v>
      </c>
      <c r="AU173" s="206" t="s">
        <v>73</v>
      </c>
      <c r="AY173" s="205" t="s">
        <v>162</v>
      </c>
      <c r="BK173" s="207">
        <f>SUM(BK174:BK242)</f>
        <v>0</v>
      </c>
    </row>
    <row r="174" spans="2:65" s="1" customFormat="1" ht="16.5" customHeight="1">
      <c r="B174" s="39"/>
      <c r="C174" s="208" t="s">
        <v>7</v>
      </c>
      <c r="D174" s="208" t="s">
        <v>163</v>
      </c>
      <c r="E174" s="209" t="s">
        <v>3204</v>
      </c>
      <c r="F174" s="210" t="s">
        <v>3205</v>
      </c>
      <c r="G174" s="211" t="s">
        <v>203</v>
      </c>
      <c r="H174" s="212">
        <v>6</v>
      </c>
      <c r="I174" s="213"/>
      <c r="J174" s="214">
        <f>ROUND(I174*H174,2)</f>
        <v>0</v>
      </c>
      <c r="K174" s="210" t="s">
        <v>167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280</v>
      </c>
    </row>
    <row r="175" spans="2:47" s="1" customFormat="1" ht="12">
      <c r="B175" s="39"/>
      <c r="C175" s="40"/>
      <c r="D175" s="220" t="s">
        <v>169</v>
      </c>
      <c r="E175" s="40"/>
      <c r="F175" s="221" t="s">
        <v>2572</v>
      </c>
      <c r="G175" s="40"/>
      <c r="H175" s="40"/>
      <c r="I175" s="143"/>
      <c r="J175" s="40"/>
      <c r="K175" s="40"/>
      <c r="L175" s="44"/>
      <c r="M175" s="222"/>
      <c r="N175" s="80"/>
      <c r="O175" s="80"/>
      <c r="P175" s="80"/>
      <c r="Q175" s="80"/>
      <c r="R175" s="80"/>
      <c r="S175" s="80"/>
      <c r="T175" s="81"/>
      <c r="AT175" s="18" t="s">
        <v>169</v>
      </c>
      <c r="AU175" s="18" t="s">
        <v>81</v>
      </c>
    </row>
    <row r="176" spans="2:51" s="11" customFormat="1" ht="12">
      <c r="B176" s="223"/>
      <c r="C176" s="224"/>
      <c r="D176" s="220" t="s">
        <v>171</v>
      </c>
      <c r="E176" s="225" t="s">
        <v>21</v>
      </c>
      <c r="F176" s="226" t="s">
        <v>2885</v>
      </c>
      <c r="G176" s="224"/>
      <c r="H176" s="225" t="s">
        <v>21</v>
      </c>
      <c r="I176" s="227"/>
      <c r="J176" s="224"/>
      <c r="K176" s="224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171</v>
      </c>
      <c r="AU176" s="232" t="s">
        <v>81</v>
      </c>
      <c r="AV176" s="11" t="s">
        <v>81</v>
      </c>
      <c r="AW176" s="11" t="s">
        <v>35</v>
      </c>
      <c r="AX176" s="11" t="s">
        <v>73</v>
      </c>
      <c r="AY176" s="232" t="s">
        <v>162</v>
      </c>
    </row>
    <row r="177" spans="2:51" s="12" customFormat="1" ht="12">
      <c r="B177" s="233"/>
      <c r="C177" s="234"/>
      <c r="D177" s="220" t="s">
        <v>171</v>
      </c>
      <c r="E177" s="235" t="s">
        <v>21</v>
      </c>
      <c r="F177" s="236" t="s">
        <v>3206</v>
      </c>
      <c r="G177" s="234"/>
      <c r="H177" s="237">
        <v>6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171</v>
      </c>
      <c r="AU177" s="243" t="s">
        <v>81</v>
      </c>
      <c r="AV177" s="12" t="s">
        <v>84</v>
      </c>
      <c r="AW177" s="12" t="s">
        <v>35</v>
      </c>
      <c r="AX177" s="12" t="s">
        <v>81</v>
      </c>
      <c r="AY177" s="243" t="s">
        <v>162</v>
      </c>
    </row>
    <row r="178" spans="2:65" s="1" customFormat="1" ht="16.5" customHeight="1">
      <c r="B178" s="39"/>
      <c r="C178" s="208" t="s">
        <v>224</v>
      </c>
      <c r="D178" s="208" t="s">
        <v>163</v>
      </c>
      <c r="E178" s="209" t="s">
        <v>3207</v>
      </c>
      <c r="F178" s="210" t="s">
        <v>3208</v>
      </c>
      <c r="G178" s="211" t="s">
        <v>241</v>
      </c>
      <c r="H178" s="212">
        <v>6</v>
      </c>
      <c r="I178" s="213"/>
      <c r="J178" s="214">
        <f>ROUND(I178*H178,2)</f>
        <v>0</v>
      </c>
      <c r="K178" s="210" t="s">
        <v>167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286</v>
      </c>
    </row>
    <row r="179" spans="2:47" s="1" customFormat="1" ht="12">
      <c r="B179" s="39"/>
      <c r="C179" s="40"/>
      <c r="D179" s="220" t="s">
        <v>169</v>
      </c>
      <c r="E179" s="40"/>
      <c r="F179" s="221" t="s">
        <v>2572</v>
      </c>
      <c r="G179" s="40"/>
      <c r="H179" s="40"/>
      <c r="I179" s="143"/>
      <c r="J179" s="40"/>
      <c r="K179" s="40"/>
      <c r="L179" s="44"/>
      <c r="M179" s="222"/>
      <c r="N179" s="80"/>
      <c r="O179" s="80"/>
      <c r="P179" s="80"/>
      <c r="Q179" s="80"/>
      <c r="R179" s="80"/>
      <c r="S179" s="80"/>
      <c r="T179" s="81"/>
      <c r="AT179" s="18" t="s">
        <v>169</v>
      </c>
      <c r="AU179" s="18" t="s">
        <v>81</v>
      </c>
    </row>
    <row r="180" spans="2:51" s="11" customFormat="1" ht="12">
      <c r="B180" s="223"/>
      <c r="C180" s="224"/>
      <c r="D180" s="220" t="s">
        <v>171</v>
      </c>
      <c r="E180" s="225" t="s">
        <v>21</v>
      </c>
      <c r="F180" s="226" t="s">
        <v>2885</v>
      </c>
      <c r="G180" s="224"/>
      <c r="H180" s="225" t="s">
        <v>21</v>
      </c>
      <c r="I180" s="227"/>
      <c r="J180" s="224"/>
      <c r="K180" s="224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171</v>
      </c>
      <c r="AU180" s="232" t="s">
        <v>81</v>
      </c>
      <c r="AV180" s="11" t="s">
        <v>81</v>
      </c>
      <c r="AW180" s="11" t="s">
        <v>35</v>
      </c>
      <c r="AX180" s="11" t="s">
        <v>73</v>
      </c>
      <c r="AY180" s="232" t="s">
        <v>162</v>
      </c>
    </row>
    <row r="181" spans="2:51" s="12" customFormat="1" ht="12">
      <c r="B181" s="233"/>
      <c r="C181" s="234"/>
      <c r="D181" s="220" t="s">
        <v>171</v>
      </c>
      <c r="E181" s="235" t="s">
        <v>21</v>
      </c>
      <c r="F181" s="236" t="s">
        <v>3209</v>
      </c>
      <c r="G181" s="234"/>
      <c r="H181" s="237">
        <v>6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171</v>
      </c>
      <c r="AU181" s="243" t="s">
        <v>81</v>
      </c>
      <c r="AV181" s="12" t="s">
        <v>84</v>
      </c>
      <c r="AW181" s="12" t="s">
        <v>35</v>
      </c>
      <c r="AX181" s="12" t="s">
        <v>81</v>
      </c>
      <c r="AY181" s="243" t="s">
        <v>162</v>
      </c>
    </row>
    <row r="182" spans="2:65" s="1" customFormat="1" ht="16.5" customHeight="1">
      <c r="B182" s="39"/>
      <c r="C182" s="208" t="s">
        <v>290</v>
      </c>
      <c r="D182" s="208" t="s">
        <v>163</v>
      </c>
      <c r="E182" s="209" t="s">
        <v>3210</v>
      </c>
      <c r="F182" s="210" t="s">
        <v>3211</v>
      </c>
      <c r="G182" s="211" t="s">
        <v>241</v>
      </c>
      <c r="H182" s="212">
        <v>8</v>
      </c>
      <c r="I182" s="213"/>
      <c r="J182" s="214">
        <f>ROUND(I182*H182,2)</f>
        <v>0</v>
      </c>
      <c r="K182" s="210" t="s">
        <v>167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293</v>
      </c>
    </row>
    <row r="183" spans="2:47" s="1" customFormat="1" ht="12">
      <c r="B183" s="39"/>
      <c r="C183" s="40"/>
      <c r="D183" s="220" t="s">
        <v>169</v>
      </c>
      <c r="E183" s="40"/>
      <c r="F183" s="221" t="s">
        <v>2572</v>
      </c>
      <c r="G183" s="40"/>
      <c r="H183" s="40"/>
      <c r="I183" s="143"/>
      <c r="J183" s="40"/>
      <c r="K183" s="40"/>
      <c r="L183" s="44"/>
      <c r="M183" s="222"/>
      <c r="N183" s="80"/>
      <c r="O183" s="80"/>
      <c r="P183" s="80"/>
      <c r="Q183" s="80"/>
      <c r="R183" s="80"/>
      <c r="S183" s="80"/>
      <c r="T183" s="81"/>
      <c r="AT183" s="18" t="s">
        <v>169</v>
      </c>
      <c r="AU183" s="18" t="s">
        <v>81</v>
      </c>
    </row>
    <row r="184" spans="2:51" s="11" customFormat="1" ht="12">
      <c r="B184" s="223"/>
      <c r="C184" s="224"/>
      <c r="D184" s="220" t="s">
        <v>171</v>
      </c>
      <c r="E184" s="225" t="s">
        <v>21</v>
      </c>
      <c r="F184" s="226" t="s">
        <v>2885</v>
      </c>
      <c r="G184" s="224"/>
      <c r="H184" s="225" t="s">
        <v>21</v>
      </c>
      <c r="I184" s="227"/>
      <c r="J184" s="224"/>
      <c r="K184" s="224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171</v>
      </c>
      <c r="AU184" s="232" t="s">
        <v>81</v>
      </c>
      <c r="AV184" s="11" t="s">
        <v>81</v>
      </c>
      <c r="AW184" s="11" t="s">
        <v>35</v>
      </c>
      <c r="AX184" s="11" t="s">
        <v>73</v>
      </c>
      <c r="AY184" s="232" t="s">
        <v>162</v>
      </c>
    </row>
    <row r="185" spans="2:51" s="12" customFormat="1" ht="12">
      <c r="B185" s="233"/>
      <c r="C185" s="234"/>
      <c r="D185" s="220" t="s">
        <v>171</v>
      </c>
      <c r="E185" s="235" t="s">
        <v>21</v>
      </c>
      <c r="F185" s="236" t="s">
        <v>3212</v>
      </c>
      <c r="G185" s="234"/>
      <c r="H185" s="237">
        <v>4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171</v>
      </c>
      <c r="AU185" s="243" t="s">
        <v>81</v>
      </c>
      <c r="AV185" s="12" t="s">
        <v>84</v>
      </c>
      <c r="AW185" s="12" t="s">
        <v>35</v>
      </c>
      <c r="AX185" s="12" t="s">
        <v>73</v>
      </c>
      <c r="AY185" s="243" t="s">
        <v>162</v>
      </c>
    </row>
    <row r="186" spans="2:51" s="12" customFormat="1" ht="12">
      <c r="B186" s="233"/>
      <c r="C186" s="234"/>
      <c r="D186" s="220" t="s">
        <v>171</v>
      </c>
      <c r="E186" s="235" t="s">
        <v>21</v>
      </c>
      <c r="F186" s="236" t="s">
        <v>3213</v>
      </c>
      <c r="G186" s="234"/>
      <c r="H186" s="237">
        <v>2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171</v>
      </c>
      <c r="AU186" s="243" t="s">
        <v>81</v>
      </c>
      <c r="AV186" s="12" t="s">
        <v>84</v>
      </c>
      <c r="AW186" s="12" t="s">
        <v>35</v>
      </c>
      <c r="AX186" s="12" t="s">
        <v>73</v>
      </c>
      <c r="AY186" s="243" t="s">
        <v>162</v>
      </c>
    </row>
    <row r="187" spans="2:51" s="12" customFormat="1" ht="12">
      <c r="B187" s="233"/>
      <c r="C187" s="234"/>
      <c r="D187" s="220" t="s">
        <v>171</v>
      </c>
      <c r="E187" s="235" t="s">
        <v>21</v>
      </c>
      <c r="F187" s="236" t="s">
        <v>3214</v>
      </c>
      <c r="G187" s="234"/>
      <c r="H187" s="237">
        <v>2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171</v>
      </c>
      <c r="AU187" s="243" t="s">
        <v>81</v>
      </c>
      <c r="AV187" s="12" t="s">
        <v>84</v>
      </c>
      <c r="AW187" s="12" t="s">
        <v>35</v>
      </c>
      <c r="AX187" s="12" t="s">
        <v>73</v>
      </c>
      <c r="AY187" s="243" t="s">
        <v>162</v>
      </c>
    </row>
    <row r="188" spans="2:51" s="13" customFormat="1" ht="12">
      <c r="B188" s="244"/>
      <c r="C188" s="245"/>
      <c r="D188" s="220" t="s">
        <v>171</v>
      </c>
      <c r="E188" s="246" t="s">
        <v>21</v>
      </c>
      <c r="F188" s="247" t="s">
        <v>208</v>
      </c>
      <c r="G188" s="245"/>
      <c r="H188" s="248">
        <v>8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171</v>
      </c>
      <c r="AU188" s="254" t="s">
        <v>81</v>
      </c>
      <c r="AV188" s="13" t="s">
        <v>168</v>
      </c>
      <c r="AW188" s="13" t="s">
        <v>35</v>
      </c>
      <c r="AX188" s="13" t="s">
        <v>81</v>
      </c>
      <c r="AY188" s="254" t="s">
        <v>162</v>
      </c>
    </row>
    <row r="189" spans="2:65" s="1" customFormat="1" ht="16.5" customHeight="1">
      <c r="B189" s="39"/>
      <c r="C189" s="208" t="s">
        <v>229</v>
      </c>
      <c r="D189" s="208" t="s">
        <v>163</v>
      </c>
      <c r="E189" s="209" t="s">
        <v>3215</v>
      </c>
      <c r="F189" s="210" t="s">
        <v>3216</v>
      </c>
      <c r="G189" s="211" t="s">
        <v>241</v>
      </c>
      <c r="H189" s="212">
        <v>1</v>
      </c>
      <c r="I189" s="213"/>
      <c r="J189" s="214">
        <f>ROUND(I189*H189,2)</f>
        <v>0</v>
      </c>
      <c r="K189" s="210" t="s">
        <v>167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298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3217</v>
      </c>
      <c r="G190" s="234"/>
      <c r="H190" s="237">
        <v>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81</v>
      </c>
      <c r="AY190" s="243" t="s">
        <v>162</v>
      </c>
    </row>
    <row r="191" spans="2:65" s="1" customFormat="1" ht="16.5" customHeight="1">
      <c r="B191" s="39"/>
      <c r="C191" s="208" t="s">
        <v>299</v>
      </c>
      <c r="D191" s="208" t="s">
        <v>163</v>
      </c>
      <c r="E191" s="209" t="s">
        <v>3218</v>
      </c>
      <c r="F191" s="210" t="s">
        <v>3219</v>
      </c>
      <c r="G191" s="211" t="s">
        <v>241</v>
      </c>
      <c r="H191" s="212">
        <v>4</v>
      </c>
      <c r="I191" s="213"/>
      <c r="J191" s="214">
        <f>ROUND(I191*H191,2)</f>
        <v>0</v>
      </c>
      <c r="K191" s="210" t="s">
        <v>167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81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302</v>
      </c>
    </row>
    <row r="192" spans="2:51" s="11" customFormat="1" ht="12">
      <c r="B192" s="223"/>
      <c r="C192" s="224"/>
      <c r="D192" s="220" t="s">
        <v>171</v>
      </c>
      <c r="E192" s="225" t="s">
        <v>21</v>
      </c>
      <c r="F192" s="226" t="s">
        <v>3220</v>
      </c>
      <c r="G192" s="224"/>
      <c r="H192" s="225" t="s">
        <v>21</v>
      </c>
      <c r="I192" s="227"/>
      <c r="J192" s="224"/>
      <c r="K192" s="224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171</v>
      </c>
      <c r="AU192" s="232" t="s">
        <v>81</v>
      </c>
      <c r="AV192" s="11" t="s">
        <v>81</v>
      </c>
      <c r="AW192" s="11" t="s">
        <v>35</v>
      </c>
      <c r="AX192" s="11" t="s">
        <v>73</v>
      </c>
      <c r="AY192" s="232" t="s">
        <v>162</v>
      </c>
    </row>
    <row r="193" spans="2:51" s="12" customFormat="1" ht="12">
      <c r="B193" s="233"/>
      <c r="C193" s="234"/>
      <c r="D193" s="220" t="s">
        <v>171</v>
      </c>
      <c r="E193" s="235" t="s">
        <v>21</v>
      </c>
      <c r="F193" s="236" t="s">
        <v>3221</v>
      </c>
      <c r="G193" s="234"/>
      <c r="H193" s="237">
        <v>1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171</v>
      </c>
      <c r="AU193" s="243" t="s">
        <v>81</v>
      </c>
      <c r="AV193" s="12" t="s">
        <v>84</v>
      </c>
      <c r="AW193" s="12" t="s">
        <v>35</v>
      </c>
      <c r="AX193" s="12" t="s">
        <v>73</v>
      </c>
      <c r="AY193" s="243" t="s">
        <v>162</v>
      </c>
    </row>
    <row r="194" spans="2:51" s="12" customFormat="1" ht="12">
      <c r="B194" s="233"/>
      <c r="C194" s="234"/>
      <c r="D194" s="220" t="s">
        <v>171</v>
      </c>
      <c r="E194" s="235" t="s">
        <v>21</v>
      </c>
      <c r="F194" s="236" t="s">
        <v>3222</v>
      </c>
      <c r="G194" s="234"/>
      <c r="H194" s="237">
        <v>1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171</v>
      </c>
      <c r="AU194" s="243" t="s">
        <v>81</v>
      </c>
      <c r="AV194" s="12" t="s">
        <v>84</v>
      </c>
      <c r="AW194" s="12" t="s">
        <v>35</v>
      </c>
      <c r="AX194" s="12" t="s">
        <v>73</v>
      </c>
      <c r="AY194" s="243" t="s">
        <v>162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3223</v>
      </c>
      <c r="G195" s="234"/>
      <c r="H195" s="237">
        <v>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73</v>
      </c>
      <c r="AY195" s="243" t="s">
        <v>162</v>
      </c>
    </row>
    <row r="196" spans="2:51" s="12" customFormat="1" ht="12">
      <c r="B196" s="233"/>
      <c r="C196" s="234"/>
      <c r="D196" s="220" t="s">
        <v>171</v>
      </c>
      <c r="E196" s="235" t="s">
        <v>21</v>
      </c>
      <c r="F196" s="236" t="s">
        <v>3224</v>
      </c>
      <c r="G196" s="234"/>
      <c r="H196" s="237">
        <v>1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171</v>
      </c>
      <c r="AU196" s="243" t="s">
        <v>81</v>
      </c>
      <c r="AV196" s="12" t="s">
        <v>84</v>
      </c>
      <c r="AW196" s="12" t="s">
        <v>35</v>
      </c>
      <c r="AX196" s="12" t="s">
        <v>73</v>
      </c>
      <c r="AY196" s="243" t="s">
        <v>162</v>
      </c>
    </row>
    <row r="197" spans="2:51" s="13" customFormat="1" ht="12">
      <c r="B197" s="244"/>
      <c r="C197" s="245"/>
      <c r="D197" s="220" t="s">
        <v>171</v>
      </c>
      <c r="E197" s="246" t="s">
        <v>21</v>
      </c>
      <c r="F197" s="247" t="s">
        <v>208</v>
      </c>
      <c r="G197" s="245"/>
      <c r="H197" s="248">
        <v>4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171</v>
      </c>
      <c r="AU197" s="254" t="s">
        <v>81</v>
      </c>
      <c r="AV197" s="13" t="s">
        <v>168</v>
      </c>
      <c r="AW197" s="13" t="s">
        <v>35</v>
      </c>
      <c r="AX197" s="13" t="s">
        <v>81</v>
      </c>
      <c r="AY197" s="254" t="s">
        <v>162</v>
      </c>
    </row>
    <row r="198" spans="2:65" s="1" customFormat="1" ht="16.5" customHeight="1">
      <c r="B198" s="39"/>
      <c r="C198" s="208" t="s">
        <v>235</v>
      </c>
      <c r="D198" s="208" t="s">
        <v>163</v>
      </c>
      <c r="E198" s="209" t="s">
        <v>3225</v>
      </c>
      <c r="F198" s="210" t="s">
        <v>3226</v>
      </c>
      <c r="G198" s="211" t="s">
        <v>241</v>
      </c>
      <c r="H198" s="212">
        <v>1</v>
      </c>
      <c r="I198" s="213"/>
      <c r="J198" s="214">
        <f>ROUND(I198*H198,2)</f>
        <v>0</v>
      </c>
      <c r="K198" s="210" t="s">
        <v>167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311</v>
      </c>
    </row>
    <row r="199" spans="2:51" s="11" customFormat="1" ht="12">
      <c r="B199" s="223"/>
      <c r="C199" s="224"/>
      <c r="D199" s="220" t="s">
        <v>171</v>
      </c>
      <c r="E199" s="225" t="s">
        <v>21</v>
      </c>
      <c r="F199" s="226" t="s">
        <v>3220</v>
      </c>
      <c r="G199" s="224"/>
      <c r="H199" s="225" t="s">
        <v>21</v>
      </c>
      <c r="I199" s="227"/>
      <c r="J199" s="224"/>
      <c r="K199" s="224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171</v>
      </c>
      <c r="AU199" s="232" t="s">
        <v>81</v>
      </c>
      <c r="AV199" s="11" t="s">
        <v>81</v>
      </c>
      <c r="AW199" s="11" t="s">
        <v>35</v>
      </c>
      <c r="AX199" s="11" t="s">
        <v>73</v>
      </c>
      <c r="AY199" s="232" t="s">
        <v>162</v>
      </c>
    </row>
    <row r="200" spans="2:51" s="12" customFormat="1" ht="12">
      <c r="B200" s="233"/>
      <c r="C200" s="234"/>
      <c r="D200" s="220" t="s">
        <v>171</v>
      </c>
      <c r="E200" s="235" t="s">
        <v>21</v>
      </c>
      <c r="F200" s="236" t="s">
        <v>3227</v>
      </c>
      <c r="G200" s="234"/>
      <c r="H200" s="237">
        <v>1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171</v>
      </c>
      <c r="AU200" s="243" t="s">
        <v>81</v>
      </c>
      <c r="AV200" s="12" t="s">
        <v>84</v>
      </c>
      <c r="AW200" s="12" t="s">
        <v>35</v>
      </c>
      <c r="AX200" s="12" t="s">
        <v>81</v>
      </c>
      <c r="AY200" s="243" t="s">
        <v>162</v>
      </c>
    </row>
    <row r="201" spans="2:65" s="1" customFormat="1" ht="22.5" customHeight="1">
      <c r="B201" s="39"/>
      <c r="C201" s="208" t="s">
        <v>315</v>
      </c>
      <c r="D201" s="208" t="s">
        <v>163</v>
      </c>
      <c r="E201" s="209" t="s">
        <v>3228</v>
      </c>
      <c r="F201" s="210" t="s">
        <v>3229</v>
      </c>
      <c r="G201" s="211" t="s">
        <v>241</v>
      </c>
      <c r="H201" s="212">
        <v>1</v>
      </c>
      <c r="I201" s="213"/>
      <c r="J201" s="214">
        <f>ROUND(I201*H201,2)</f>
        <v>0</v>
      </c>
      <c r="K201" s="210" t="s">
        <v>167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318</v>
      </c>
    </row>
    <row r="202" spans="2:51" s="11" customFormat="1" ht="12">
      <c r="B202" s="223"/>
      <c r="C202" s="224"/>
      <c r="D202" s="220" t="s">
        <v>171</v>
      </c>
      <c r="E202" s="225" t="s">
        <v>21</v>
      </c>
      <c r="F202" s="226" t="s">
        <v>3220</v>
      </c>
      <c r="G202" s="224"/>
      <c r="H202" s="225" t="s">
        <v>21</v>
      </c>
      <c r="I202" s="227"/>
      <c r="J202" s="224"/>
      <c r="K202" s="224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171</v>
      </c>
      <c r="AU202" s="232" t="s">
        <v>81</v>
      </c>
      <c r="AV202" s="11" t="s">
        <v>81</v>
      </c>
      <c r="AW202" s="11" t="s">
        <v>35</v>
      </c>
      <c r="AX202" s="11" t="s">
        <v>73</v>
      </c>
      <c r="AY202" s="232" t="s">
        <v>162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3230</v>
      </c>
      <c r="G203" s="234"/>
      <c r="H203" s="237">
        <v>1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81</v>
      </c>
      <c r="AY203" s="243" t="s">
        <v>162</v>
      </c>
    </row>
    <row r="204" spans="2:65" s="1" customFormat="1" ht="16.5" customHeight="1">
      <c r="B204" s="39"/>
      <c r="C204" s="208" t="s">
        <v>242</v>
      </c>
      <c r="D204" s="208" t="s">
        <v>163</v>
      </c>
      <c r="E204" s="209" t="s">
        <v>3231</v>
      </c>
      <c r="F204" s="210" t="s">
        <v>3232</v>
      </c>
      <c r="G204" s="211" t="s">
        <v>241</v>
      </c>
      <c r="H204" s="212">
        <v>1</v>
      </c>
      <c r="I204" s="213"/>
      <c r="J204" s="214">
        <f>ROUND(I204*H204,2)</f>
        <v>0</v>
      </c>
      <c r="K204" s="210" t="s">
        <v>167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81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324</v>
      </c>
    </row>
    <row r="205" spans="2:47" s="1" customFormat="1" ht="12">
      <c r="B205" s="39"/>
      <c r="C205" s="40"/>
      <c r="D205" s="220" t="s">
        <v>169</v>
      </c>
      <c r="E205" s="40"/>
      <c r="F205" s="221" t="s">
        <v>3233</v>
      </c>
      <c r="G205" s="40"/>
      <c r="H205" s="40"/>
      <c r="I205" s="143"/>
      <c r="J205" s="40"/>
      <c r="K205" s="40"/>
      <c r="L205" s="44"/>
      <c r="M205" s="222"/>
      <c r="N205" s="80"/>
      <c r="O205" s="80"/>
      <c r="P205" s="80"/>
      <c r="Q205" s="80"/>
      <c r="R205" s="80"/>
      <c r="S205" s="80"/>
      <c r="T205" s="81"/>
      <c r="AT205" s="18" t="s">
        <v>169</v>
      </c>
      <c r="AU205" s="18" t="s">
        <v>81</v>
      </c>
    </row>
    <row r="206" spans="2:51" s="12" customFormat="1" ht="12">
      <c r="B206" s="233"/>
      <c r="C206" s="234"/>
      <c r="D206" s="220" t="s">
        <v>171</v>
      </c>
      <c r="E206" s="235" t="s">
        <v>21</v>
      </c>
      <c r="F206" s="236" t="s">
        <v>3217</v>
      </c>
      <c r="G206" s="234"/>
      <c r="H206" s="237">
        <v>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171</v>
      </c>
      <c r="AU206" s="243" t="s">
        <v>81</v>
      </c>
      <c r="AV206" s="12" t="s">
        <v>84</v>
      </c>
      <c r="AW206" s="12" t="s">
        <v>35</v>
      </c>
      <c r="AX206" s="12" t="s">
        <v>81</v>
      </c>
      <c r="AY206" s="243" t="s">
        <v>162</v>
      </c>
    </row>
    <row r="207" spans="2:65" s="1" customFormat="1" ht="16.5" customHeight="1">
      <c r="B207" s="39"/>
      <c r="C207" s="208" t="s">
        <v>328</v>
      </c>
      <c r="D207" s="208" t="s">
        <v>163</v>
      </c>
      <c r="E207" s="209" t="s">
        <v>3234</v>
      </c>
      <c r="F207" s="210" t="s">
        <v>3235</v>
      </c>
      <c r="G207" s="211" t="s">
        <v>203</v>
      </c>
      <c r="H207" s="212">
        <v>32</v>
      </c>
      <c r="I207" s="213"/>
      <c r="J207" s="214">
        <f>ROUND(I207*H207,2)</f>
        <v>0</v>
      </c>
      <c r="K207" s="210" t="s">
        <v>167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81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331</v>
      </c>
    </row>
    <row r="208" spans="2:51" s="12" customFormat="1" ht="12">
      <c r="B208" s="233"/>
      <c r="C208" s="234"/>
      <c r="D208" s="220" t="s">
        <v>171</v>
      </c>
      <c r="E208" s="235" t="s">
        <v>21</v>
      </c>
      <c r="F208" s="236" t="s">
        <v>3236</v>
      </c>
      <c r="G208" s="234"/>
      <c r="H208" s="237">
        <v>32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171</v>
      </c>
      <c r="AU208" s="243" t="s">
        <v>81</v>
      </c>
      <c r="AV208" s="12" t="s">
        <v>84</v>
      </c>
      <c r="AW208" s="12" t="s">
        <v>35</v>
      </c>
      <c r="AX208" s="12" t="s">
        <v>81</v>
      </c>
      <c r="AY208" s="243" t="s">
        <v>162</v>
      </c>
    </row>
    <row r="209" spans="2:65" s="1" customFormat="1" ht="16.5" customHeight="1">
      <c r="B209" s="39"/>
      <c r="C209" s="208" t="s">
        <v>246</v>
      </c>
      <c r="D209" s="208" t="s">
        <v>163</v>
      </c>
      <c r="E209" s="209" t="s">
        <v>3237</v>
      </c>
      <c r="F209" s="210" t="s">
        <v>3238</v>
      </c>
      <c r="G209" s="211" t="s">
        <v>203</v>
      </c>
      <c r="H209" s="212">
        <v>6.18</v>
      </c>
      <c r="I209" s="213"/>
      <c r="J209" s="214">
        <f>ROUND(I209*H209,2)</f>
        <v>0</v>
      </c>
      <c r="K209" s="210" t="s">
        <v>167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337</v>
      </c>
    </row>
    <row r="210" spans="2:51" s="11" customFormat="1" ht="12">
      <c r="B210" s="223"/>
      <c r="C210" s="224"/>
      <c r="D210" s="220" t="s">
        <v>171</v>
      </c>
      <c r="E210" s="225" t="s">
        <v>21</v>
      </c>
      <c r="F210" s="226" t="s">
        <v>2885</v>
      </c>
      <c r="G210" s="224"/>
      <c r="H210" s="225" t="s">
        <v>21</v>
      </c>
      <c r="I210" s="227"/>
      <c r="J210" s="224"/>
      <c r="K210" s="224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171</v>
      </c>
      <c r="AU210" s="232" t="s">
        <v>81</v>
      </c>
      <c r="AV210" s="11" t="s">
        <v>81</v>
      </c>
      <c r="AW210" s="11" t="s">
        <v>35</v>
      </c>
      <c r="AX210" s="11" t="s">
        <v>73</v>
      </c>
      <c r="AY210" s="232" t="s">
        <v>162</v>
      </c>
    </row>
    <row r="211" spans="2:51" s="12" customFormat="1" ht="12">
      <c r="B211" s="233"/>
      <c r="C211" s="234"/>
      <c r="D211" s="220" t="s">
        <v>171</v>
      </c>
      <c r="E211" s="235" t="s">
        <v>21</v>
      </c>
      <c r="F211" s="236" t="s">
        <v>3239</v>
      </c>
      <c r="G211" s="234"/>
      <c r="H211" s="237">
        <v>6.18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171</v>
      </c>
      <c r="AU211" s="243" t="s">
        <v>81</v>
      </c>
      <c r="AV211" s="12" t="s">
        <v>84</v>
      </c>
      <c r="AW211" s="12" t="s">
        <v>35</v>
      </c>
      <c r="AX211" s="12" t="s">
        <v>81</v>
      </c>
      <c r="AY211" s="243" t="s">
        <v>162</v>
      </c>
    </row>
    <row r="212" spans="2:65" s="1" customFormat="1" ht="16.5" customHeight="1">
      <c r="B212" s="39"/>
      <c r="C212" s="208" t="s">
        <v>342</v>
      </c>
      <c r="D212" s="208" t="s">
        <v>163</v>
      </c>
      <c r="E212" s="209" t="s">
        <v>3240</v>
      </c>
      <c r="F212" s="210" t="s">
        <v>3241</v>
      </c>
      <c r="G212" s="211" t="s">
        <v>994</v>
      </c>
      <c r="H212" s="212">
        <v>2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81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345</v>
      </c>
    </row>
    <row r="213" spans="2:51" s="11" customFormat="1" ht="12">
      <c r="B213" s="223"/>
      <c r="C213" s="224"/>
      <c r="D213" s="220" t="s">
        <v>171</v>
      </c>
      <c r="E213" s="225" t="s">
        <v>21</v>
      </c>
      <c r="F213" s="226" t="s">
        <v>2885</v>
      </c>
      <c r="G213" s="224"/>
      <c r="H213" s="225" t="s">
        <v>21</v>
      </c>
      <c r="I213" s="227"/>
      <c r="J213" s="224"/>
      <c r="K213" s="224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171</v>
      </c>
      <c r="AU213" s="232" t="s">
        <v>81</v>
      </c>
      <c r="AV213" s="11" t="s">
        <v>81</v>
      </c>
      <c r="AW213" s="11" t="s">
        <v>35</v>
      </c>
      <c r="AX213" s="11" t="s">
        <v>73</v>
      </c>
      <c r="AY213" s="232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3242</v>
      </c>
      <c r="G214" s="234"/>
      <c r="H214" s="237">
        <v>2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81</v>
      </c>
      <c r="AY214" s="243" t="s">
        <v>162</v>
      </c>
    </row>
    <row r="215" spans="2:65" s="1" customFormat="1" ht="16.5" customHeight="1">
      <c r="B215" s="39"/>
      <c r="C215" s="208" t="s">
        <v>253</v>
      </c>
      <c r="D215" s="208" t="s">
        <v>163</v>
      </c>
      <c r="E215" s="209" t="s">
        <v>3243</v>
      </c>
      <c r="F215" s="210" t="s">
        <v>3244</v>
      </c>
      <c r="G215" s="211" t="s">
        <v>994</v>
      </c>
      <c r="H215" s="212">
        <v>1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349</v>
      </c>
    </row>
    <row r="216" spans="2:51" s="11" customFormat="1" ht="12">
      <c r="B216" s="223"/>
      <c r="C216" s="224"/>
      <c r="D216" s="220" t="s">
        <v>171</v>
      </c>
      <c r="E216" s="225" t="s">
        <v>21</v>
      </c>
      <c r="F216" s="226" t="s">
        <v>2885</v>
      </c>
      <c r="G216" s="224"/>
      <c r="H216" s="225" t="s">
        <v>21</v>
      </c>
      <c r="I216" s="227"/>
      <c r="J216" s="224"/>
      <c r="K216" s="224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171</v>
      </c>
      <c r="AU216" s="232" t="s">
        <v>81</v>
      </c>
      <c r="AV216" s="11" t="s">
        <v>81</v>
      </c>
      <c r="AW216" s="11" t="s">
        <v>35</v>
      </c>
      <c r="AX216" s="11" t="s">
        <v>73</v>
      </c>
      <c r="AY216" s="232" t="s">
        <v>162</v>
      </c>
    </row>
    <row r="217" spans="2:51" s="12" customFormat="1" ht="12">
      <c r="B217" s="233"/>
      <c r="C217" s="234"/>
      <c r="D217" s="220" t="s">
        <v>171</v>
      </c>
      <c r="E217" s="235" t="s">
        <v>21</v>
      </c>
      <c r="F217" s="236" t="s">
        <v>3245</v>
      </c>
      <c r="G217" s="234"/>
      <c r="H217" s="237">
        <v>1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171</v>
      </c>
      <c r="AU217" s="243" t="s">
        <v>81</v>
      </c>
      <c r="AV217" s="12" t="s">
        <v>84</v>
      </c>
      <c r="AW217" s="12" t="s">
        <v>35</v>
      </c>
      <c r="AX217" s="12" t="s">
        <v>81</v>
      </c>
      <c r="AY217" s="243" t="s">
        <v>162</v>
      </c>
    </row>
    <row r="218" spans="2:65" s="1" customFormat="1" ht="16.5" customHeight="1">
      <c r="B218" s="39"/>
      <c r="C218" s="208" t="s">
        <v>514</v>
      </c>
      <c r="D218" s="208" t="s">
        <v>163</v>
      </c>
      <c r="E218" s="209" t="s">
        <v>3246</v>
      </c>
      <c r="F218" s="210" t="s">
        <v>3247</v>
      </c>
      <c r="G218" s="211" t="s">
        <v>994</v>
      </c>
      <c r="H218" s="212">
        <v>1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81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517</v>
      </c>
    </row>
    <row r="219" spans="2:51" s="11" customFormat="1" ht="12">
      <c r="B219" s="223"/>
      <c r="C219" s="224"/>
      <c r="D219" s="220" t="s">
        <v>171</v>
      </c>
      <c r="E219" s="225" t="s">
        <v>21</v>
      </c>
      <c r="F219" s="226" t="s">
        <v>2885</v>
      </c>
      <c r="G219" s="224"/>
      <c r="H219" s="225" t="s">
        <v>21</v>
      </c>
      <c r="I219" s="227"/>
      <c r="J219" s="224"/>
      <c r="K219" s="224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171</v>
      </c>
      <c r="AU219" s="232" t="s">
        <v>81</v>
      </c>
      <c r="AV219" s="11" t="s">
        <v>81</v>
      </c>
      <c r="AW219" s="11" t="s">
        <v>35</v>
      </c>
      <c r="AX219" s="11" t="s">
        <v>73</v>
      </c>
      <c r="AY219" s="232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3248</v>
      </c>
      <c r="G220" s="234"/>
      <c r="H220" s="237">
        <v>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81</v>
      </c>
      <c r="AY220" s="243" t="s">
        <v>162</v>
      </c>
    </row>
    <row r="221" spans="2:65" s="1" customFormat="1" ht="16.5" customHeight="1">
      <c r="B221" s="39"/>
      <c r="C221" s="208" t="s">
        <v>259</v>
      </c>
      <c r="D221" s="208" t="s">
        <v>163</v>
      </c>
      <c r="E221" s="209" t="s">
        <v>3249</v>
      </c>
      <c r="F221" s="210" t="s">
        <v>3250</v>
      </c>
      <c r="G221" s="211" t="s">
        <v>994</v>
      </c>
      <c r="H221" s="212">
        <v>3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521</v>
      </c>
    </row>
    <row r="222" spans="2:51" s="11" customFormat="1" ht="12">
      <c r="B222" s="223"/>
      <c r="C222" s="224"/>
      <c r="D222" s="220" t="s">
        <v>171</v>
      </c>
      <c r="E222" s="225" t="s">
        <v>21</v>
      </c>
      <c r="F222" s="226" t="s">
        <v>2885</v>
      </c>
      <c r="G222" s="224"/>
      <c r="H222" s="225" t="s">
        <v>21</v>
      </c>
      <c r="I222" s="227"/>
      <c r="J222" s="224"/>
      <c r="K222" s="224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171</v>
      </c>
      <c r="AU222" s="232" t="s">
        <v>81</v>
      </c>
      <c r="AV222" s="11" t="s">
        <v>81</v>
      </c>
      <c r="AW222" s="11" t="s">
        <v>35</v>
      </c>
      <c r="AX222" s="11" t="s">
        <v>73</v>
      </c>
      <c r="AY222" s="232" t="s">
        <v>162</v>
      </c>
    </row>
    <row r="223" spans="2:51" s="12" customFormat="1" ht="12">
      <c r="B223" s="233"/>
      <c r="C223" s="234"/>
      <c r="D223" s="220" t="s">
        <v>171</v>
      </c>
      <c r="E223" s="235" t="s">
        <v>21</v>
      </c>
      <c r="F223" s="236" t="s">
        <v>3251</v>
      </c>
      <c r="G223" s="234"/>
      <c r="H223" s="237">
        <v>3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171</v>
      </c>
      <c r="AU223" s="243" t="s">
        <v>81</v>
      </c>
      <c r="AV223" s="12" t="s">
        <v>84</v>
      </c>
      <c r="AW223" s="12" t="s">
        <v>35</v>
      </c>
      <c r="AX223" s="12" t="s">
        <v>81</v>
      </c>
      <c r="AY223" s="243" t="s">
        <v>162</v>
      </c>
    </row>
    <row r="224" spans="2:65" s="1" customFormat="1" ht="22.5" customHeight="1">
      <c r="B224" s="39"/>
      <c r="C224" s="208" t="s">
        <v>524</v>
      </c>
      <c r="D224" s="208" t="s">
        <v>163</v>
      </c>
      <c r="E224" s="209" t="s">
        <v>3252</v>
      </c>
      <c r="F224" s="210" t="s">
        <v>3253</v>
      </c>
      <c r="G224" s="211" t="s">
        <v>241</v>
      </c>
      <c r="H224" s="212">
        <v>1</v>
      </c>
      <c r="I224" s="213"/>
      <c r="J224" s="214">
        <f>ROUND(I224*H224,2)</f>
        <v>0</v>
      </c>
      <c r="K224" s="210" t="s">
        <v>167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81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527</v>
      </c>
    </row>
    <row r="225" spans="2:51" s="12" customFormat="1" ht="12">
      <c r="B225" s="233"/>
      <c r="C225" s="234"/>
      <c r="D225" s="220" t="s">
        <v>171</v>
      </c>
      <c r="E225" s="235" t="s">
        <v>21</v>
      </c>
      <c r="F225" s="236" t="s">
        <v>3217</v>
      </c>
      <c r="G225" s="234"/>
      <c r="H225" s="237">
        <v>1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171</v>
      </c>
      <c r="AU225" s="243" t="s">
        <v>81</v>
      </c>
      <c r="AV225" s="12" t="s">
        <v>84</v>
      </c>
      <c r="AW225" s="12" t="s">
        <v>35</v>
      </c>
      <c r="AX225" s="12" t="s">
        <v>81</v>
      </c>
      <c r="AY225" s="243" t="s">
        <v>162</v>
      </c>
    </row>
    <row r="226" spans="2:65" s="1" customFormat="1" ht="16.5" customHeight="1">
      <c r="B226" s="39"/>
      <c r="C226" s="208" t="s">
        <v>263</v>
      </c>
      <c r="D226" s="208" t="s">
        <v>163</v>
      </c>
      <c r="E226" s="209" t="s">
        <v>3254</v>
      </c>
      <c r="F226" s="210" t="s">
        <v>3255</v>
      </c>
      <c r="G226" s="211" t="s">
        <v>241</v>
      </c>
      <c r="H226" s="212">
        <v>1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81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537</v>
      </c>
    </row>
    <row r="227" spans="2:51" s="11" customFormat="1" ht="12">
      <c r="B227" s="223"/>
      <c r="C227" s="224"/>
      <c r="D227" s="220" t="s">
        <v>171</v>
      </c>
      <c r="E227" s="225" t="s">
        <v>21</v>
      </c>
      <c r="F227" s="226" t="s">
        <v>3220</v>
      </c>
      <c r="G227" s="224"/>
      <c r="H227" s="225" t="s">
        <v>21</v>
      </c>
      <c r="I227" s="227"/>
      <c r="J227" s="224"/>
      <c r="K227" s="224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171</v>
      </c>
      <c r="AU227" s="232" t="s">
        <v>81</v>
      </c>
      <c r="AV227" s="11" t="s">
        <v>81</v>
      </c>
      <c r="AW227" s="11" t="s">
        <v>35</v>
      </c>
      <c r="AX227" s="11" t="s">
        <v>73</v>
      </c>
      <c r="AY227" s="232" t="s">
        <v>162</v>
      </c>
    </row>
    <row r="228" spans="2:51" s="12" customFormat="1" ht="12">
      <c r="B228" s="233"/>
      <c r="C228" s="234"/>
      <c r="D228" s="220" t="s">
        <v>171</v>
      </c>
      <c r="E228" s="235" t="s">
        <v>21</v>
      </c>
      <c r="F228" s="236" t="s">
        <v>3256</v>
      </c>
      <c r="G228" s="234"/>
      <c r="H228" s="237">
        <v>1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171</v>
      </c>
      <c r="AU228" s="243" t="s">
        <v>81</v>
      </c>
      <c r="AV228" s="12" t="s">
        <v>84</v>
      </c>
      <c r="AW228" s="12" t="s">
        <v>35</v>
      </c>
      <c r="AX228" s="12" t="s">
        <v>81</v>
      </c>
      <c r="AY228" s="243" t="s">
        <v>162</v>
      </c>
    </row>
    <row r="229" spans="2:65" s="1" customFormat="1" ht="16.5" customHeight="1">
      <c r="B229" s="39"/>
      <c r="C229" s="208" t="s">
        <v>542</v>
      </c>
      <c r="D229" s="208" t="s">
        <v>163</v>
      </c>
      <c r="E229" s="209" t="s">
        <v>3257</v>
      </c>
      <c r="F229" s="210" t="s">
        <v>3258</v>
      </c>
      <c r="G229" s="211" t="s">
        <v>241</v>
      </c>
      <c r="H229" s="212">
        <v>1</v>
      </c>
      <c r="I229" s="213"/>
      <c r="J229" s="214">
        <f>ROUND(I229*H229,2)</f>
        <v>0</v>
      </c>
      <c r="K229" s="210" t="s">
        <v>167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81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545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3217</v>
      </c>
      <c r="G230" s="234"/>
      <c r="H230" s="237">
        <v>1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81</v>
      </c>
      <c r="AY230" s="243" t="s">
        <v>162</v>
      </c>
    </row>
    <row r="231" spans="2:65" s="1" customFormat="1" ht="16.5" customHeight="1">
      <c r="B231" s="39"/>
      <c r="C231" s="208" t="s">
        <v>270</v>
      </c>
      <c r="D231" s="208" t="s">
        <v>163</v>
      </c>
      <c r="E231" s="209" t="s">
        <v>3259</v>
      </c>
      <c r="F231" s="210" t="s">
        <v>3260</v>
      </c>
      <c r="G231" s="211" t="s">
        <v>241</v>
      </c>
      <c r="H231" s="212">
        <v>1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81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551</v>
      </c>
    </row>
    <row r="232" spans="2:51" s="11" customFormat="1" ht="12">
      <c r="B232" s="223"/>
      <c r="C232" s="224"/>
      <c r="D232" s="220" t="s">
        <v>171</v>
      </c>
      <c r="E232" s="225" t="s">
        <v>21</v>
      </c>
      <c r="F232" s="226" t="s">
        <v>3220</v>
      </c>
      <c r="G232" s="224"/>
      <c r="H232" s="225" t="s">
        <v>21</v>
      </c>
      <c r="I232" s="227"/>
      <c r="J232" s="224"/>
      <c r="K232" s="224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171</v>
      </c>
      <c r="AU232" s="232" t="s">
        <v>81</v>
      </c>
      <c r="AV232" s="11" t="s">
        <v>81</v>
      </c>
      <c r="AW232" s="11" t="s">
        <v>35</v>
      </c>
      <c r="AX232" s="11" t="s">
        <v>73</v>
      </c>
      <c r="AY232" s="232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3227</v>
      </c>
      <c r="G233" s="234"/>
      <c r="H233" s="237">
        <v>1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81</v>
      </c>
      <c r="AY233" s="243" t="s">
        <v>162</v>
      </c>
    </row>
    <row r="234" spans="2:65" s="1" customFormat="1" ht="16.5" customHeight="1">
      <c r="B234" s="39"/>
      <c r="C234" s="208" t="s">
        <v>557</v>
      </c>
      <c r="D234" s="208" t="s">
        <v>163</v>
      </c>
      <c r="E234" s="209" t="s">
        <v>3261</v>
      </c>
      <c r="F234" s="210" t="s">
        <v>3262</v>
      </c>
      <c r="G234" s="211" t="s">
        <v>241</v>
      </c>
      <c r="H234" s="212">
        <v>1</v>
      </c>
      <c r="I234" s="213"/>
      <c r="J234" s="214">
        <f>ROUND(I234*H234,2)</f>
        <v>0</v>
      </c>
      <c r="K234" s="210" t="s">
        <v>167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560</v>
      </c>
    </row>
    <row r="235" spans="2:51" s="11" customFormat="1" ht="12">
      <c r="B235" s="223"/>
      <c r="C235" s="224"/>
      <c r="D235" s="220" t="s">
        <v>171</v>
      </c>
      <c r="E235" s="225" t="s">
        <v>21</v>
      </c>
      <c r="F235" s="226" t="s">
        <v>3220</v>
      </c>
      <c r="G235" s="224"/>
      <c r="H235" s="225" t="s">
        <v>21</v>
      </c>
      <c r="I235" s="227"/>
      <c r="J235" s="224"/>
      <c r="K235" s="224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171</v>
      </c>
      <c r="AU235" s="232" t="s">
        <v>81</v>
      </c>
      <c r="AV235" s="11" t="s">
        <v>81</v>
      </c>
      <c r="AW235" s="11" t="s">
        <v>35</v>
      </c>
      <c r="AX235" s="11" t="s">
        <v>73</v>
      </c>
      <c r="AY235" s="232" t="s">
        <v>162</v>
      </c>
    </row>
    <row r="236" spans="2:51" s="12" customFormat="1" ht="12">
      <c r="B236" s="233"/>
      <c r="C236" s="234"/>
      <c r="D236" s="220" t="s">
        <v>171</v>
      </c>
      <c r="E236" s="235" t="s">
        <v>21</v>
      </c>
      <c r="F236" s="236" t="s">
        <v>3263</v>
      </c>
      <c r="G236" s="234"/>
      <c r="H236" s="237">
        <v>1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171</v>
      </c>
      <c r="AU236" s="243" t="s">
        <v>81</v>
      </c>
      <c r="AV236" s="12" t="s">
        <v>84</v>
      </c>
      <c r="AW236" s="12" t="s">
        <v>35</v>
      </c>
      <c r="AX236" s="12" t="s">
        <v>81</v>
      </c>
      <c r="AY236" s="243" t="s">
        <v>162</v>
      </c>
    </row>
    <row r="237" spans="2:65" s="1" customFormat="1" ht="16.5" customHeight="1">
      <c r="B237" s="39"/>
      <c r="C237" s="208" t="s">
        <v>275</v>
      </c>
      <c r="D237" s="208" t="s">
        <v>163</v>
      </c>
      <c r="E237" s="209" t="s">
        <v>3264</v>
      </c>
      <c r="F237" s="210" t="s">
        <v>3265</v>
      </c>
      <c r="G237" s="211" t="s">
        <v>994</v>
      </c>
      <c r="H237" s="212">
        <v>1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81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565</v>
      </c>
    </row>
    <row r="238" spans="2:51" s="11" customFormat="1" ht="12">
      <c r="B238" s="223"/>
      <c r="C238" s="224"/>
      <c r="D238" s="220" t="s">
        <v>171</v>
      </c>
      <c r="E238" s="225" t="s">
        <v>21</v>
      </c>
      <c r="F238" s="226" t="s">
        <v>3220</v>
      </c>
      <c r="G238" s="224"/>
      <c r="H238" s="225" t="s">
        <v>21</v>
      </c>
      <c r="I238" s="227"/>
      <c r="J238" s="224"/>
      <c r="K238" s="224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171</v>
      </c>
      <c r="AU238" s="232" t="s">
        <v>81</v>
      </c>
      <c r="AV238" s="11" t="s">
        <v>81</v>
      </c>
      <c r="AW238" s="11" t="s">
        <v>35</v>
      </c>
      <c r="AX238" s="11" t="s">
        <v>73</v>
      </c>
      <c r="AY238" s="232" t="s">
        <v>162</v>
      </c>
    </row>
    <row r="239" spans="2:51" s="12" customFormat="1" ht="12">
      <c r="B239" s="233"/>
      <c r="C239" s="234"/>
      <c r="D239" s="220" t="s">
        <v>171</v>
      </c>
      <c r="E239" s="235" t="s">
        <v>21</v>
      </c>
      <c r="F239" s="236" t="s">
        <v>3227</v>
      </c>
      <c r="G239" s="234"/>
      <c r="H239" s="237">
        <v>1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171</v>
      </c>
      <c r="AU239" s="243" t="s">
        <v>81</v>
      </c>
      <c r="AV239" s="12" t="s">
        <v>84</v>
      </c>
      <c r="AW239" s="12" t="s">
        <v>35</v>
      </c>
      <c r="AX239" s="12" t="s">
        <v>81</v>
      </c>
      <c r="AY239" s="243" t="s">
        <v>162</v>
      </c>
    </row>
    <row r="240" spans="2:65" s="1" customFormat="1" ht="16.5" customHeight="1">
      <c r="B240" s="39"/>
      <c r="C240" s="208" t="s">
        <v>571</v>
      </c>
      <c r="D240" s="208" t="s">
        <v>163</v>
      </c>
      <c r="E240" s="209" t="s">
        <v>3266</v>
      </c>
      <c r="F240" s="210" t="s">
        <v>3267</v>
      </c>
      <c r="G240" s="211" t="s">
        <v>994</v>
      </c>
      <c r="H240" s="212">
        <v>1</v>
      </c>
      <c r="I240" s="213"/>
      <c r="J240" s="214">
        <f>ROUND(I240*H240,2)</f>
        <v>0</v>
      </c>
      <c r="K240" s="210" t="s">
        <v>234</v>
      </c>
      <c r="L240" s="44"/>
      <c r="M240" s="215" t="s">
        <v>21</v>
      </c>
      <c r="N240" s="216" t="s">
        <v>44</v>
      </c>
      <c r="O240" s="80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8" t="s">
        <v>168</v>
      </c>
      <c r="AT240" s="18" t="s">
        <v>163</v>
      </c>
      <c r="AU240" s="18" t="s">
        <v>81</v>
      </c>
      <c r="AY240" s="18" t="s">
        <v>162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8" t="s">
        <v>81</v>
      </c>
      <c r="BK240" s="219">
        <f>ROUND(I240*H240,2)</f>
        <v>0</v>
      </c>
      <c r="BL240" s="18" t="s">
        <v>168</v>
      </c>
      <c r="BM240" s="18" t="s">
        <v>574</v>
      </c>
    </row>
    <row r="241" spans="2:51" s="11" customFormat="1" ht="12">
      <c r="B241" s="223"/>
      <c r="C241" s="224"/>
      <c r="D241" s="220" t="s">
        <v>171</v>
      </c>
      <c r="E241" s="225" t="s">
        <v>21</v>
      </c>
      <c r="F241" s="226" t="s">
        <v>3220</v>
      </c>
      <c r="G241" s="224"/>
      <c r="H241" s="225" t="s">
        <v>21</v>
      </c>
      <c r="I241" s="227"/>
      <c r="J241" s="224"/>
      <c r="K241" s="224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171</v>
      </c>
      <c r="AU241" s="232" t="s">
        <v>81</v>
      </c>
      <c r="AV241" s="11" t="s">
        <v>81</v>
      </c>
      <c r="AW241" s="11" t="s">
        <v>35</v>
      </c>
      <c r="AX241" s="11" t="s">
        <v>73</v>
      </c>
      <c r="AY241" s="232" t="s">
        <v>162</v>
      </c>
    </row>
    <row r="242" spans="2:51" s="12" customFormat="1" ht="12">
      <c r="B242" s="233"/>
      <c r="C242" s="234"/>
      <c r="D242" s="220" t="s">
        <v>171</v>
      </c>
      <c r="E242" s="235" t="s">
        <v>21</v>
      </c>
      <c r="F242" s="236" t="s">
        <v>3268</v>
      </c>
      <c r="G242" s="234"/>
      <c r="H242" s="237">
        <v>1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171</v>
      </c>
      <c r="AU242" s="243" t="s">
        <v>81</v>
      </c>
      <c r="AV242" s="12" t="s">
        <v>84</v>
      </c>
      <c r="AW242" s="12" t="s">
        <v>35</v>
      </c>
      <c r="AX242" s="12" t="s">
        <v>81</v>
      </c>
      <c r="AY242" s="243" t="s">
        <v>162</v>
      </c>
    </row>
    <row r="243" spans="2:63" s="10" customFormat="1" ht="25.9" customHeight="1">
      <c r="B243" s="194"/>
      <c r="C243" s="195"/>
      <c r="D243" s="196" t="s">
        <v>72</v>
      </c>
      <c r="E243" s="197" t="s">
        <v>740</v>
      </c>
      <c r="F243" s="197" t="s">
        <v>741</v>
      </c>
      <c r="G243" s="195"/>
      <c r="H243" s="195"/>
      <c r="I243" s="198"/>
      <c r="J243" s="199">
        <f>BK243</f>
        <v>0</v>
      </c>
      <c r="K243" s="195"/>
      <c r="L243" s="200"/>
      <c r="M243" s="201"/>
      <c r="N243" s="202"/>
      <c r="O243" s="202"/>
      <c r="P243" s="203">
        <f>SUM(P244:P248)</f>
        <v>0</v>
      </c>
      <c r="Q243" s="202"/>
      <c r="R243" s="203">
        <f>SUM(R244:R248)</f>
        <v>0</v>
      </c>
      <c r="S243" s="202"/>
      <c r="T243" s="204">
        <f>SUM(T244:T248)</f>
        <v>0</v>
      </c>
      <c r="AR243" s="205" t="s">
        <v>81</v>
      </c>
      <c r="AT243" s="206" t="s">
        <v>72</v>
      </c>
      <c r="AU243" s="206" t="s">
        <v>73</v>
      </c>
      <c r="AY243" s="205" t="s">
        <v>162</v>
      </c>
      <c r="BK243" s="207">
        <f>SUM(BK244:BK248)</f>
        <v>0</v>
      </c>
    </row>
    <row r="244" spans="2:65" s="1" customFormat="1" ht="16.5" customHeight="1">
      <c r="B244" s="39"/>
      <c r="C244" s="208" t="s">
        <v>280</v>
      </c>
      <c r="D244" s="208" t="s">
        <v>163</v>
      </c>
      <c r="E244" s="209" t="s">
        <v>3171</v>
      </c>
      <c r="F244" s="210" t="s">
        <v>3172</v>
      </c>
      <c r="G244" s="211" t="s">
        <v>310</v>
      </c>
      <c r="H244" s="212">
        <v>1.666</v>
      </c>
      <c r="I244" s="213"/>
      <c r="J244" s="214">
        <f>ROUND(I244*H244,2)</f>
        <v>0</v>
      </c>
      <c r="K244" s="210" t="s">
        <v>167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81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579</v>
      </c>
    </row>
    <row r="245" spans="2:47" s="1" customFormat="1" ht="12">
      <c r="B245" s="39"/>
      <c r="C245" s="40"/>
      <c r="D245" s="220" t="s">
        <v>169</v>
      </c>
      <c r="E245" s="40"/>
      <c r="F245" s="221" t="s">
        <v>3173</v>
      </c>
      <c r="G245" s="40"/>
      <c r="H245" s="40"/>
      <c r="I245" s="143"/>
      <c r="J245" s="40"/>
      <c r="K245" s="40"/>
      <c r="L245" s="44"/>
      <c r="M245" s="222"/>
      <c r="N245" s="80"/>
      <c r="O245" s="80"/>
      <c r="P245" s="80"/>
      <c r="Q245" s="80"/>
      <c r="R245" s="80"/>
      <c r="S245" s="80"/>
      <c r="T245" s="81"/>
      <c r="AT245" s="18" t="s">
        <v>169</v>
      </c>
      <c r="AU245" s="18" t="s">
        <v>81</v>
      </c>
    </row>
    <row r="246" spans="2:51" s="11" customFormat="1" ht="12">
      <c r="B246" s="223"/>
      <c r="C246" s="224"/>
      <c r="D246" s="220" t="s">
        <v>171</v>
      </c>
      <c r="E246" s="225" t="s">
        <v>21</v>
      </c>
      <c r="F246" s="226" t="s">
        <v>2752</v>
      </c>
      <c r="G246" s="224"/>
      <c r="H246" s="225" t="s">
        <v>21</v>
      </c>
      <c r="I246" s="227"/>
      <c r="J246" s="224"/>
      <c r="K246" s="224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171</v>
      </c>
      <c r="AU246" s="232" t="s">
        <v>81</v>
      </c>
      <c r="AV246" s="11" t="s">
        <v>81</v>
      </c>
      <c r="AW246" s="11" t="s">
        <v>35</v>
      </c>
      <c r="AX246" s="11" t="s">
        <v>73</v>
      </c>
      <c r="AY246" s="232" t="s">
        <v>162</v>
      </c>
    </row>
    <row r="247" spans="2:51" s="11" customFormat="1" ht="12">
      <c r="B247" s="223"/>
      <c r="C247" s="224"/>
      <c r="D247" s="220" t="s">
        <v>171</v>
      </c>
      <c r="E247" s="225" t="s">
        <v>21</v>
      </c>
      <c r="F247" s="226" t="s">
        <v>3269</v>
      </c>
      <c r="G247" s="224"/>
      <c r="H247" s="225" t="s">
        <v>21</v>
      </c>
      <c r="I247" s="227"/>
      <c r="J247" s="224"/>
      <c r="K247" s="224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171</v>
      </c>
      <c r="AU247" s="232" t="s">
        <v>81</v>
      </c>
      <c r="AV247" s="11" t="s">
        <v>81</v>
      </c>
      <c r="AW247" s="11" t="s">
        <v>35</v>
      </c>
      <c r="AX247" s="11" t="s">
        <v>73</v>
      </c>
      <c r="AY247" s="232" t="s">
        <v>162</v>
      </c>
    </row>
    <row r="248" spans="2:51" s="12" customFormat="1" ht="12">
      <c r="B248" s="233"/>
      <c r="C248" s="234"/>
      <c r="D248" s="220" t="s">
        <v>171</v>
      </c>
      <c r="E248" s="235" t="s">
        <v>21</v>
      </c>
      <c r="F248" s="236" t="s">
        <v>3270</v>
      </c>
      <c r="G248" s="234"/>
      <c r="H248" s="237">
        <v>1.666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171</v>
      </c>
      <c r="AU248" s="243" t="s">
        <v>81</v>
      </c>
      <c r="AV248" s="12" t="s">
        <v>84</v>
      </c>
      <c r="AW248" s="12" t="s">
        <v>35</v>
      </c>
      <c r="AX248" s="12" t="s">
        <v>81</v>
      </c>
      <c r="AY248" s="243" t="s">
        <v>162</v>
      </c>
    </row>
    <row r="249" spans="2:63" s="10" customFormat="1" ht="25.9" customHeight="1">
      <c r="B249" s="194"/>
      <c r="C249" s="195"/>
      <c r="D249" s="196" t="s">
        <v>72</v>
      </c>
      <c r="E249" s="197" t="s">
        <v>3271</v>
      </c>
      <c r="F249" s="197" t="s">
        <v>3272</v>
      </c>
      <c r="G249" s="195"/>
      <c r="H249" s="195"/>
      <c r="I249" s="198"/>
      <c r="J249" s="199">
        <f>BK249</f>
        <v>0</v>
      </c>
      <c r="K249" s="195"/>
      <c r="L249" s="200"/>
      <c r="M249" s="201"/>
      <c r="N249" s="202"/>
      <c r="O249" s="202"/>
      <c r="P249" s="203">
        <f>SUM(P250:P268)</f>
        <v>0</v>
      </c>
      <c r="Q249" s="202"/>
      <c r="R249" s="203">
        <f>SUM(R250:R268)</f>
        <v>0</v>
      </c>
      <c r="S249" s="202"/>
      <c r="T249" s="204">
        <f>SUM(T250:T268)</f>
        <v>0</v>
      </c>
      <c r="AR249" s="205" t="s">
        <v>81</v>
      </c>
      <c r="AT249" s="206" t="s">
        <v>72</v>
      </c>
      <c r="AU249" s="206" t="s">
        <v>73</v>
      </c>
      <c r="AY249" s="205" t="s">
        <v>162</v>
      </c>
      <c r="BK249" s="207">
        <f>SUM(BK250:BK268)</f>
        <v>0</v>
      </c>
    </row>
    <row r="250" spans="2:65" s="1" customFormat="1" ht="16.5" customHeight="1">
      <c r="B250" s="39"/>
      <c r="C250" s="208" t="s">
        <v>581</v>
      </c>
      <c r="D250" s="208" t="s">
        <v>163</v>
      </c>
      <c r="E250" s="209" t="s">
        <v>3273</v>
      </c>
      <c r="F250" s="210" t="s">
        <v>3274</v>
      </c>
      <c r="G250" s="211" t="s">
        <v>203</v>
      </c>
      <c r="H250" s="212">
        <v>20.2</v>
      </c>
      <c r="I250" s="213"/>
      <c r="J250" s="214">
        <f>ROUND(I250*H250,2)</f>
        <v>0</v>
      </c>
      <c r="K250" s="210" t="s">
        <v>167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81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583</v>
      </c>
    </row>
    <row r="251" spans="2:51" s="11" customFormat="1" ht="12">
      <c r="B251" s="223"/>
      <c r="C251" s="224"/>
      <c r="D251" s="220" t="s">
        <v>171</v>
      </c>
      <c r="E251" s="225" t="s">
        <v>21</v>
      </c>
      <c r="F251" s="226" t="s">
        <v>3220</v>
      </c>
      <c r="G251" s="224"/>
      <c r="H251" s="225" t="s">
        <v>21</v>
      </c>
      <c r="I251" s="227"/>
      <c r="J251" s="224"/>
      <c r="K251" s="224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171</v>
      </c>
      <c r="AU251" s="232" t="s">
        <v>81</v>
      </c>
      <c r="AV251" s="11" t="s">
        <v>81</v>
      </c>
      <c r="AW251" s="11" t="s">
        <v>35</v>
      </c>
      <c r="AX251" s="11" t="s">
        <v>73</v>
      </c>
      <c r="AY251" s="232" t="s">
        <v>162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3275</v>
      </c>
      <c r="G252" s="234"/>
      <c r="H252" s="237">
        <v>20.2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81</v>
      </c>
      <c r="AY252" s="243" t="s">
        <v>162</v>
      </c>
    </row>
    <row r="253" spans="2:65" s="1" customFormat="1" ht="16.5" customHeight="1">
      <c r="B253" s="39"/>
      <c r="C253" s="208" t="s">
        <v>286</v>
      </c>
      <c r="D253" s="208" t="s">
        <v>163</v>
      </c>
      <c r="E253" s="209" t="s">
        <v>3276</v>
      </c>
      <c r="F253" s="210" t="s">
        <v>3277</v>
      </c>
      <c r="G253" s="211" t="s">
        <v>203</v>
      </c>
      <c r="H253" s="212">
        <v>20.2</v>
      </c>
      <c r="I253" s="213"/>
      <c r="J253" s="214">
        <f>ROUND(I253*H253,2)</f>
        <v>0</v>
      </c>
      <c r="K253" s="210" t="s">
        <v>167</v>
      </c>
      <c r="L253" s="44"/>
      <c r="M253" s="215" t="s">
        <v>21</v>
      </c>
      <c r="N253" s="216" t="s">
        <v>44</v>
      </c>
      <c r="O253" s="80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AR253" s="18" t="s">
        <v>168</v>
      </c>
      <c r="AT253" s="18" t="s">
        <v>163</v>
      </c>
      <c r="AU253" s="18" t="s">
        <v>81</v>
      </c>
      <c r="AY253" s="18" t="s">
        <v>162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8" t="s">
        <v>81</v>
      </c>
      <c r="BK253" s="219">
        <f>ROUND(I253*H253,2)</f>
        <v>0</v>
      </c>
      <c r="BL253" s="18" t="s">
        <v>168</v>
      </c>
      <c r="BM253" s="18" t="s">
        <v>589</v>
      </c>
    </row>
    <row r="254" spans="2:51" s="11" customFormat="1" ht="12">
      <c r="B254" s="223"/>
      <c r="C254" s="224"/>
      <c r="D254" s="220" t="s">
        <v>171</v>
      </c>
      <c r="E254" s="225" t="s">
        <v>21</v>
      </c>
      <c r="F254" s="226" t="s">
        <v>3220</v>
      </c>
      <c r="G254" s="224"/>
      <c r="H254" s="225" t="s">
        <v>21</v>
      </c>
      <c r="I254" s="227"/>
      <c r="J254" s="224"/>
      <c r="K254" s="224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171</v>
      </c>
      <c r="AU254" s="232" t="s">
        <v>81</v>
      </c>
      <c r="AV254" s="11" t="s">
        <v>81</v>
      </c>
      <c r="AW254" s="11" t="s">
        <v>35</v>
      </c>
      <c r="AX254" s="11" t="s">
        <v>73</v>
      </c>
      <c r="AY254" s="232" t="s">
        <v>162</v>
      </c>
    </row>
    <row r="255" spans="2:51" s="12" customFormat="1" ht="12">
      <c r="B255" s="233"/>
      <c r="C255" s="234"/>
      <c r="D255" s="220" t="s">
        <v>171</v>
      </c>
      <c r="E255" s="235" t="s">
        <v>21</v>
      </c>
      <c r="F255" s="236" t="s">
        <v>3275</v>
      </c>
      <c r="G255" s="234"/>
      <c r="H255" s="237">
        <v>20.2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171</v>
      </c>
      <c r="AU255" s="243" t="s">
        <v>81</v>
      </c>
      <c r="AV255" s="12" t="s">
        <v>84</v>
      </c>
      <c r="AW255" s="12" t="s">
        <v>35</v>
      </c>
      <c r="AX255" s="12" t="s">
        <v>81</v>
      </c>
      <c r="AY255" s="243" t="s">
        <v>162</v>
      </c>
    </row>
    <row r="256" spans="2:65" s="1" customFormat="1" ht="16.5" customHeight="1">
      <c r="B256" s="39"/>
      <c r="C256" s="208" t="s">
        <v>594</v>
      </c>
      <c r="D256" s="208" t="s">
        <v>163</v>
      </c>
      <c r="E256" s="209" t="s">
        <v>3278</v>
      </c>
      <c r="F256" s="210" t="s">
        <v>3279</v>
      </c>
      <c r="G256" s="211" t="s">
        <v>241</v>
      </c>
      <c r="H256" s="212">
        <v>23</v>
      </c>
      <c r="I256" s="213"/>
      <c r="J256" s="214">
        <f>ROUND(I256*H256,2)</f>
        <v>0</v>
      </c>
      <c r="K256" s="210" t="s">
        <v>167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81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596</v>
      </c>
    </row>
    <row r="257" spans="2:51" s="12" customFormat="1" ht="12">
      <c r="B257" s="233"/>
      <c r="C257" s="234"/>
      <c r="D257" s="220" t="s">
        <v>171</v>
      </c>
      <c r="E257" s="235" t="s">
        <v>21</v>
      </c>
      <c r="F257" s="236" t="s">
        <v>3280</v>
      </c>
      <c r="G257" s="234"/>
      <c r="H257" s="237">
        <v>23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171</v>
      </c>
      <c r="AU257" s="243" t="s">
        <v>81</v>
      </c>
      <c r="AV257" s="12" t="s">
        <v>84</v>
      </c>
      <c r="AW257" s="12" t="s">
        <v>35</v>
      </c>
      <c r="AX257" s="12" t="s">
        <v>81</v>
      </c>
      <c r="AY257" s="243" t="s">
        <v>162</v>
      </c>
    </row>
    <row r="258" spans="2:65" s="1" customFormat="1" ht="16.5" customHeight="1">
      <c r="B258" s="39"/>
      <c r="C258" s="208" t="s">
        <v>293</v>
      </c>
      <c r="D258" s="208" t="s">
        <v>163</v>
      </c>
      <c r="E258" s="209" t="s">
        <v>3281</v>
      </c>
      <c r="F258" s="210" t="s">
        <v>3282</v>
      </c>
      <c r="G258" s="211" t="s">
        <v>241</v>
      </c>
      <c r="H258" s="212">
        <v>1</v>
      </c>
      <c r="I258" s="213"/>
      <c r="J258" s="214">
        <f>ROUND(I258*H258,2)</f>
        <v>0</v>
      </c>
      <c r="K258" s="210" t="s">
        <v>167</v>
      </c>
      <c r="L258" s="44"/>
      <c r="M258" s="215" t="s">
        <v>21</v>
      </c>
      <c r="N258" s="216" t="s">
        <v>44</v>
      </c>
      <c r="O258" s="80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AR258" s="18" t="s">
        <v>168</v>
      </c>
      <c r="AT258" s="18" t="s">
        <v>163</v>
      </c>
      <c r="AU258" s="18" t="s">
        <v>81</v>
      </c>
      <c r="AY258" s="18" t="s">
        <v>162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81</v>
      </c>
      <c r="BK258" s="219">
        <f>ROUND(I258*H258,2)</f>
        <v>0</v>
      </c>
      <c r="BL258" s="18" t="s">
        <v>168</v>
      </c>
      <c r="BM258" s="18" t="s">
        <v>601</v>
      </c>
    </row>
    <row r="259" spans="2:51" s="12" customFormat="1" ht="12">
      <c r="B259" s="233"/>
      <c r="C259" s="234"/>
      <c r="D259" s="220" t="s">
        <v>171</v>
      </c>
      <c r="E259" s="235" t="s">
        <v>21</v>
      </c>
      <c r="F259" s="236" t="s">
        <v>3217</v>
      </c>
      <c r="G259" s="234"/>
      <c r="H259" s="237">
        <v>1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171</v>
      </c>
      <c r="AU259" s="243" t="s">
        <v>81</v>
      </c>
      <c r="AV259" s="12" t="s">
        <v>84</v>
      </c>
      <c r="AW259" s="12" t="s">
        <v>35</v>
      </c>
      <c r="AX259" s="12" t="s">
        <v>81</v>
      </c>
      <c r="AY259" s="243" t="s">
        <v>162</v>
      </c>
    </row>
    <row r="260" spans="2:65" s="1" customFormat="1" ht="16.5" customHeight="1">
      <c r="B260" s="39"/>
      <c r="C260" s="208" t="s">
        <v>603</v>
      </c>
      <c r="D260" s="208" t="s">
        <v>163</v>
      </c>
      <c r="E260" s="209" t="s">
        <v>3283</v>
      </c>
      <c r="F260" s="210" t="s">
        <v>3284</v>
      </c>
      <c r="G260" s="211" t="s">
        <v>203</v>
      </c>
      <c r="H260" s="212">
        <v>20.806</v>
      </c>
      <c r="I260" s="213"/>
      <c r="J260" s="214">
        <f>ROUND(I260*H260,2)</f>
        <v>0</v>
      </c>
      <c r="K260" s="210" t="s">
        <v>167</v>
      </c>
      <c r="L260" s="44"/>
      <c r="M260" s="215" t="s">
        <v>21</v>
      </c>
      <c r="N260" s="216" t="s">
        <v>44</v>
      </c>
      <c r="O260" s="80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AR260" s="18" t="s">
        <v>168</v>
      </c>
      <c r="AT260" s="18" t="s">
        <v>163</v>
      </c>
      <c r="AU260" s="18" t="s">
        <v>81</v>
      </c>
      <c r="AY260" s="18" t="s">
        <v>162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8" t="s">
        <v>81</v>
      </c>
      <c r="BK260" s="219">
        <f>ROUND(I260*H260,2)</f>
        <v>0</v>
      </c>
      <c r="BL260" s="18" t="s">
        <v>168</v>
      </c>
      <c r="BM260" s="18" t="s">
        <v>606</v>
      </c>
    </row>
    <row r="261" spans="2:51" s="11" customFormat="1" ht="12">
      <c r="B261" s="223"/>
      <c r="C261" s="224"/>
      <c r="D261" s="220" t="s">
        <v>171</v>
      </c>
      <c r="E261" s="225" t="s">
        <v>21</v>
      </c>
      <c r="F261" s="226" t="s">
        <v>3220</v>
      </c>
      <c r="G261" s="224"/>
      <c r="H261" s="225" t="s">
        <v>21</v>
      </c>
      <c r="I261" s="227"/>
      <c r="J261" s="224"/>
      <c r="K261" s="224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171</v>
      </c>
      <c r="AU261" s="232" t="s">
        <v>81</v>
      </c>
      <c r="AV261" s="11" t="s">
        <v>81</v>
      </c>
      <c r="AW261" s="11" t="s">
        <v>35</v>
      </c>
      <c r="AX261" s="11" t="s">
        <v>73</v>
      </c>
      <c r="AY261" s="232" t="s">
        <v>162</v>
      </c>
    </row>
    <row r="262" spans="2:51" s="12" customFormat="1" ht="12">
      <c r="B262" s="233"/>
      <c r="C262" s="234"/>
      <c r="D262" s="220" t="s">
        <v>171</v>
      </c>
      <c r="E262" s="235" t="s">
        <v>21</v>
      </c>
      <c r="F262" s="236" t="s">
        <v>3285</v>
      </c>
      <c r="G262" s="234"/>
      <c r="H262" s="237">
        <v>20.806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171</v>
      </c>
      <c r="AU262" s="243" t="s">
        <v>81</v>
      </c>
      <c r="AV262" s="12" t="s">
        <v>84</v>
      </c>
      <c r="AW262" s="12" t="s">
        <v>35</v>
      </c>
      <c r="AX262" s="12" t="s">
        <v>81</v>
      </c>
      <c r="AY262" s="243" t="s">
        <v>162</v>
      </c>
    </row>
    <row r="263" spans="2:65" s="1" customFormat="1" ht="16.5" customHeight="1">
      <c r="B263" s="39"/>
      <c r="C263" s="208" t="s">
        <v>298</v>
      </c>
      <c r="D263" s="208" t="s">
        <v>163</v>
      </c>
      <c r="E263" s="209" t="s">
        <v>3237</v>
      </c>
      <c r="F263" s="210" t="s">
        <v>3238</v>
      </c>
      <c r="G263" s="211" t="s">
        <v>203</v>
      </c>
      <c r="H263" s="212">
        <v>20.806</v>
      </c>
      <c r="I263" s="213"/>
      <c r="J263" s="214">
        <f>ROUND(I263*H263,2)</f>
        <v>0</v>
      </c>
      <c r="K263" s="210" t="s">
        <v>167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81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265</v>
      </c>
    </row>
    <row r="264" spans="2:51" s="11" customFormat="1" ht="12">
      <c r="B264" s="223"/>
      <c r="C264" s="224"/>
      <c r="D264" s="220" t="s">
        <v>171</v>
      </c>
      <c r="E264" s="225" t="s">
        <v>21</v>
      </c>
      <c r="F264" s="226" t="s">
        <v>3220</v>
      </c>
      <c r="G264" s="224"/>
      <c r="H264" s="225" t="s">
        <v>21</v>
      </c>
      <c r="I264" s="227"/>
      <c r="J264" s="224"/>
      <c r="K264" s="224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171</v>
      </c>
      <c r="AU264" s="232" t="s">
        <v>81</v>
      </c>
      <c r="AV264" s="11" t="s">
        <v>81</v>
      </c>
      <c r="AW264" s="11" t="s">
        <v>35</v>
      </c>
      <c r="AX264" s="11" t="s">
        <v>73</v>
      </c>
      <c r="AY264" s="232" t="s">
        <v>162</v>
      </c>
    </row>
    <row r="265" spans="2:51" s="12" customFormat="1" ht="12">
      <c r="B265" s="233"/>
      <c r="C265" s="234"/>
      <c r="D265" s="220" t="s">
        <v>171</v>
      </c>
      <c r="E265" s="235" t="s">
        <v>21</v>
      </c>
      <c r="F265" s="236" t="s">
        <v>3285</v>
      </c>
      <c r="G265" s="234"/>
      <c r="H265" s="237">
        <v>20.806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171</v>
      </c>
      <c r="AU265" s="243" t="s">
        <v>81</v>
      </c>
      <c r="AV265" s="12" t="s">
        <v>84</v>
      </c>
      <c r="AW265" s="12" t="s">
        <v>35</v>
      </c>
      <c r="AX265" s="12" t="s">
        <v>81</v>
      </c>
      <c r="AY265" s="243" t="s">
        <v>162</v>
      </c>
    </row>
    <row r="266" spans="2:65" s="1" customFormat="1" ht="16.5" customHeight="1">
      <c r="B266" s="39"/>
      <c r="C266" s="208" t="s">
        <v>616</v>
      </c>
      <c r="D266" s="208" t="s">
        <v>163</v>
      </c>
      <c r="E266" s="209" t="s">
        <v>3286</v>
      </c>
      <c r="F266" s="210" t="s">
        <v>3287</v>
      </c>
      <c r="G266" s="211" t="s">
        <v>994</v>
      </c>
      <c r="H266" s="212">
        <v>23</v>
      </c>
      <c r="I266" s="213"/>
      <c r="J266" s="214">
        <f>ROUND(I266*H266,2)</f>
        <v>0</v>
      </c>
      <c r="K266" s="210" t="s">
        <v>234</v>
      </c>
      <c r="L266" s="44"/>
      <c r="M266" s="215" t="s">
        <v>21</v>
      </c>
      <c r="N266" s="216" t="s">
        <v>44</v>
      </c>
      <c r="O266" s="80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AR266" s="18" t="s">
        <v>168</v>
      </c>
      <c r="AT266" s="18" t="s">
        <v>163</v>
      </c>
      <c r="AU266" s="18" t="s">
        <v>81</v>
      </c>
      <c r="AY266" s="18" t="s">
        <v>162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8" t="s">
        <v>81</v>
      </c>
      <c r="BK266" s="219">
        <f>ROUND(I266*H266,2)</f>
        <v>0</v>
      </c>
      <c r="BL266" s="18" t="s">
        <v>168</v>
      </c>
      <c r="BM266" s="18" t="s">
        <v>619</v>
      </c>
    </row>
    <row r="267" spans="2:51" s="11" customFormat="1" ht="12">
      <c r="B267" s="223"/>
      <c r="C267" s="224"/>
      <c r="D267" s="220" t="s">
        <v>171</v>
      </c>
      <c r="E267" s="225" t="s">
        <v>21</v>
      </c>
      <c r="F267" s="226" t="s">
        <v>3220</v>
      </c>
      <c r="G267" s="224"/>
      <c r="H267" s="225" t="s">
        <v>21</v>
      </c>
      <c r="I267" s="227"/>
      <c r="J267" s="224"/>
      <c r="K267" s="224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171</v>
      </c>
      <c r="AU267" s="232" t="s">
        <v>81</v>
      </c>
      <c r="AV267" s="11" t="s">
        <v>81</v>
      </c>
      <c r="AW267" s="11" t="s">
        <v>35</v>
      </c>
      <c r="AX267" s="11" t="s">
        <v>73</v>
      </c>
      <c r="AY267" s="232" t="s">
        <v>162</v>
      </c>
    </row>
    <row r="268" spans="2:51" s="12" customFormat="1" ht="12">
      <c r="B268" s="233"/>
      <c r="C268" s="234"/>
      <c r="D268" s="220" t="s">
        <v>171</v>
      </c>
      <c r="E268" s="235" t="s">
        <v>21</v>
      </c>
      <c r="F268" s="236" t="s">
        <v>3288</v>
      </c>
      <c r="G268" s="234"/>
      <c r="H268" s="237">
        <v>23</v>
      </c>
      <c r="I268" s="238"/>
      <c r="J268" s="234"/>
      <c r="K268" s="234"/>
      <c r="L268" s="239"/>
      <c r="M268" s="255"/>
      <c r="N268" s="256"/>
      <c r="O268" s="256"/>
      <c r="P268" s="256"/>
      <c r="Q268" s="256"/>
      <c r="R268" s="256"/>
      <c r="S268" s="256"/>
      <c r="T268" s="257"/>
      <c r="AT268" s="243" t="s">
        <v>171</v>
      </c>
      <c r="AU268" s="243" t="s">
        <v>81</v>
      </c>
      <c r="AV268" s="12" t="s">
        <v>84</v>
      </c>
      <c r="AW268" s="12" t="s">
        <v>35</v>
      </c>
      <c r="AX268" s="12" t="s">
        <v>81</v>
      </c>
      <c r="AY268" s="243" t="s">
        <v>162</v>
      </c>
    </row>
    <row r="269" spans="2:12" s="1" customFormat="1" ht="6.95" customHeight="1">
      <c r="B269" s="58"/>
      <c r="C269" s="59"/>
      <c r="D269" s="59"/>
      <c r="E269" s="59"/>
      <c r="F269" s="59"/>
      <c r="G269" s="59"/>
      <c r="H269" s="59"/>
      <c r="I269" s="167"/>
      <c r="J269" s="59"/>
      <c r="K269" s="59"/>
      <c r="L269" s="44"/>
    </row>
  </sheetData>
  <sheetProtection password="CC35" sheet="1" objects="1" scenarios="1" formatColumns="0" formatRows="0" autoFilter="0"/>
  <autoFilter ref="C83:K26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125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3289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ROUND(J81,2)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ROUND((SUM(BE81:BE133)),2)</f>
        <v>0</v>
      </c>
      <c r="I33" s="156">
        <v>0.21</v>
      </c>
      <c r="J33" s="155">
        <f>ROUND(((SUM(BE81:BE133))*I33),2)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ROUND((SUM(BF81:BF133)),2)</f>
        <v>0</v>
      </c>
      <c r="I34" s="156">
        <v>0.15</v>
      </c>
      <c r="J34" s="155">
        <f>ROUND(((SUM(BF81:BF133))*I34),2)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ROUND((SUM(BG81:BG133)),2)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ROUND((SUM(BH81:BH133)),2)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ROUND((SUM(BI81:BI133)),2)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SO10 - Veřejné osvětlení, osvětlení přechodu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J81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3290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</row>
    <row r="61" spans="2:12" s="8" customFormat="1" ht="24.95" customHeight="1">
      <c r="B61" s="177"/>
      <c r="C61" s="178"/>
      <c r="D61" s="179" t="s">
        <v>3291</v>
      </c>
      <c r="E61" s="180"/>
      <c r="F61" s="180"/>
      <c r="G61" s="180"/>
      <c r="H61" s="180"/>
      <c r="I61" s="181"/>
      <c r="J61" s="182">
        <f>J94</f>
        <v>0</v>
      </c>
      <c r="K61" s="178"/>
      <c r="L61" s="183"/>
    </row>
    <row r="62" spans="2:12" s="1" customFormat="1" ht="21.8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12" s="1" customFormat="1" ht="6.95" customHeight="1">
      <c r="B63" s="58"/>
      <c r="C63" s="59"/>
      <c r="D63" s="59"/>
      <c r="E63" s="59"/>
      <c r="F63" s="59"/>
      <c r="G63" s="59"/>
      <c r="H63" s="59"/>
      <c r="I63" s="167"/>
      <c r="J63" s="59"/>
      <c r="K63" s="59"/>
      <c r="L63" s="44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70"/>
      <c r="J67" s="61"/>
      <c r="K67" s="61"/>
      <c r="L67" s="44"/>
    </row>
    <row r="68" spans="2:12" s="1" customFormat="1" ht="24.95" customHeight="1">
      <c r="B68" s="39"/>
      <c r="C68" s="24" t="s">
        <v>148</v>
      </c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39"/>
      <c r="C69" s="40"/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16.5" customHeight="1">
      <c r="B71" s="39"/>
      <c r="C71" s="40"/>
      <c r="D71" s="40"/>
      <c r="E71" s="171" t="str">
        <f>E7</f>
        <v>Dopravní terminál v Jablunkově</v>
      </c>
      <c r="F71" s="33"/>
      <c r="G71" s="33"/>
      <c r="H71" s="33"/>
      <c r="I71" s="143"/>
      <c r="J71" s="40"/>
      <c r="K71" s="40"/>
      <c r="L71" s="44"/>
    </row>
    <row r="72" spans="2:12" s="1" customFormat="1" ht="12" customHeight="1">
      <c r="B72" s="39"/>
      <c r="C72" s="33" t="s">
        <v>136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6.5" customHeight="1">
      <c r="B73" s="39"/>
      <c r="C73" s="40"/>
      <c r="D73" s="40"/>
      <c r="E73" s="65" t="str">
        <f>E9</f>
        <v>SO10 - Veřejné osvětlení, osvětlení přechodu</v>
      </c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22</v>
      </c>
      <c r="D75" s="40"/>
      <c r="E75" s="40"/>
      <c r="F75" s="28" t="str">
        <f>F12</f>
        <v>Obec Jablunkov</v>
      </c>
      <c r="G75" s="40"/>
      <c r="H75" s="40"/>
      <c r="I75" s="145" t="s">
        <v>24</v>
      </c>
      <c r="J75" s="68" t="str">
        <f>IF(J12="","",J12)</f>
        <v>26. 4. 2019</v>
      </c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3.65" customHeight="1">
      <c r="B77" s="39"/>
      <c r="C77" s="33" t="s">
        <v>26</v>
      </c>
      <c r="D77" s="40"/>
      <c r="E77" s="40"/>
      <c r="F77" s="28" t="str">
        <f>E15</f>
        <v>Město Jablunkov</v>
      </c>
      <c r="G77" s="40"/>
      <c r="H77" s="40"/>
      <c r="I77" s="145" t="s">
        <v>33</v>
      </c>
      <c r="J77" s="37" t="str">
        <f>E21</f>
        <v xml:space="preserve"> </v>
      </c>
      <c r="K77" s="40"/>
      <c r="L77" s="44"/>
    </row>
    <row r="78" spans="2:12" s="1" customFormat="1" ht="13.65" customHeight="1">
      <c r="B78" s="39"/>
      <c r="C78" s="33" t="s">
        <v>31</v>
      </c>
      <c r="D78" s="40"/>
      <c r="E78" s="40"/>
      <c r="F78" s="28" t="str">
        <f>IF(E18="","",E18)</f>
        <v>Vyplň údaj</v>
      </c>
      <c r="G78" s="40"/>
      <c r="H78" s="40"/>
      <c r="I78" s="145" t="s">
        <v>36</v>
      </c>
      <c r="J78" s="37" t="str">
        <f>E24</f>
        <v xml:space="preserve"> </v>
      </c>
      <c r="K78" s="40"/>
      <c r="L78" s="44"/>
    </row>
    <row r="79" spans="2:12" s="1" customFormat="1" ht="10.3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20" s="9" customFormat="1" ht="29.25" customHeight="1">
      <c r="B80" s="184"/>
      <c r="C80" s="185" t="s">
        <v>149</v>
      </c>
      <c r="D80" s="186" t="s">
        <v>58</v>
      </c>
      <c r="E80" s="186" t="s">
        <v>54</v>
      </c>
      <c r="F80" s="186" t="s">
        <v>55</v>
      </c>
      <c r="G80" s="186" t="s">
        <v>150</v>
      </c>
      <c r="H80" s="186" t="s">
        <v>151</v>
      </c>
      <c r="I80" s="187" t="s">
        <v>152</v>
      </c>
      <c r="J80" s="186" t="s">
        <v>140</v>
      </c>
      <c r="K80" s="188" t="s">
        <v>153</v>
      </c>
      <c r="L80" s="189"/>
      <c r="M80" s="88" t="s">
        <v>21</v>
      </c>
      <c r="N80" s="89" t="s">
        <v>43</v>
      </c>
      <c r="O80" s="89" t="s">
        <v>154</v>
      </c>
      <c r="P80" s="89" t="s">
        <v>155</v>
      </c>
      <c r="Q80" s="89" t="s">
        <v>156</v>
      </c>
      <c r="R80" s="89" t="s">
        <v>157</v>
      </c>
      <c r="S80" s="89" t="s">
        <v>158</v>
      </c>
      <c r="T80" s="90" t="s">
        <v>159</v>
      </c>
    </row>
    <row r="81" spans="2:63" s="1" customFormat="1" ht="22.8" customHeight="1">
      <c r="B81" s="39"/>
      <c r="C81" s="95" t="s">
        <v>160</v>
      </c>
      <c r="D81" s="40"/>
      <c r="E81" s="40"/>
      <c r="F81" s="40"/>
      <c r="G81" s="40"/>
      <c r="H81" s="40"/>
      <c r="I81" s="143"/>
      <c r="J81" s="190">
        <f>BK81</f>
        <v>0</v>
      </c>
      <c r="K81" s="40"/>
      <c r="L81" s="44"/>
      <c r="M81" s="91"/>
      <c r="N81" s="92"/>
      <c r="O81" s="92"/>
      <c r="P81" s="191">
        <f>P82+P94</f>
        <v>0</v>
      </c>
      <c r="Q81" s="92"/>
      <c r="R81" s="191">
        <f>R82+R94</f>
        <v>0</v>
      </c>
      <c r="S81" s="92"/>
      <c r="T81" s="192">
        <f>T82+T94</f>
        <v>0</v>
      </c>
      <c r="AT81" s="18" t="s">
        <v>72</v>
      </c>
      <c r="AU81" s="18" t="s">
        <v>141</v>
      </c>
      <c r="BK81" s="193">
        <f>BK82+BK94</f>
        <v>0</v>
      </c>
    </row>
    <row r="82" spans="2:63" s="10" customFormat="1" ht="25.9" customHeight="1">
      <c r="B82" s="194"/>
      <c r="C82" s="195"/>
      <c r="D82" s="196" t="s">
        <v>72</v>
      </c>
      <c r="E82" s="197" t="s">
        <v>1225</v>
      </c>
      <c r="F82" s="197" t="s">
        <v>161</v>
      </c>
      <c r="G82" s="195"/>
      <c r="H82" s="195"/>
      <c r="I82" s="198"/>
      <c r="J82" s="199">
        <f>BK82</f>
        <v>0</v>
      </c>
      <c r="K82" s="195"/>
      <c r="L82" s="200"/>
      <c r="M82" s="201"/>
      <c r="N82" s="202"/>
      <c r="O82" s="202"/>
      <c r="P82" s="203">
        <f>SUM(P83:P93)</f>
        <v>0</v>
      </c>
      <c r="Q82" s="202"/>
      <c r="R82" s="203">
        <f>SUM(R83:R93)</f>
        <v>0</v>
      </c>
      <c r="S82" s="202"/>
      <c r="T82" s="204">
        <f>SUM(T83:T93)</f>
        <v>0</v>
      </c>
      <c r="AR82" s="205" t="s">
        <v>81</v>
      </c>
      <c r="AT82" s="206" t="s">
        <v>72</v>
      </c>
      <c r="AU82" s="206" t="s">
        <v>73</v>
      </c>
      <c r="AY82" s="205" t="s">
        <v>162</v>
      </c>
      <c r="BK82" s="207">
        <f>SUM(BK83:BK93)</f>
        <v>0</v>
      </c>
    </row>
    <row r="83" spans="2:65" s="1" customFormat="1" ht="16.5" customHeight="1">
      <c r="B83" s="39"/>
      <c r="C83" s="208" t="s">
        <v>81</v>
      </c>
      <c r="D83" s="208" t="s">
        <v>163</v>
      </c>
      <c r="E83" s="209" t="s">
        <v>3292</v>
      </c>
      <c r="F83" s="210" t="s">
        <v>3293</v>
      </c>
      <c r="G83" s="211" t="s">
        <v>3294</v>
      </c>
      <c r="H83" s="212">
        <v>0.2</v>
      </c>
      <c r="I83" s="213"/>
      <c r="J83" s="214">
        <f>ROUND(I83*H83,2)</f>
        <v>0</v>
      </c>
      <c r="K83" s="210" t="s">
        <v>234</v>
      </c>
      <c r="L83" s="44"/>
      <c r="M83" s="215" t="s">
        <v>21</v>
      </c>
      <c r="N83" s="216" t="s">
        <v>44</v>
      </c>
      <c r="O83" s="80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AR83" s="18" t="s">
        <v>168</v>
      </c>
      <c r="AT83" s="18" t="s">
        <v>163</v>
      </c>
      <c r="AU83" s="18" t="s">
        <v>81</v>
      </c>
      <c r="AY83" s="18" t="s">
        <v>162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8" t="s">
        <v>81</v>
      </c>
      <c r="BK83" s="219">
        <f>ROUND(I83*H83,2)</f>
        <v>0</v>
      </c>
      <c r="BL83" s="18" t="s">
        <v>168</v>
      </c>
      <c r="BM83" s="18" t="s">
        <v>84</v>
      </c>
    </row>
    <row r="84" spans="2:65" s="1" customFormat="1" ht="22.5" customHeight="1">
      <c r="B84" s="39"/>
      <c r="C84" s="208" t="s">
        <v>84</v>
      </c>
      <c r="D84" s="208" t="s">
        <v>163</v>
      </c>
      <c r="E84" s="209" t="s">
        <v>3295</v>
      </c>
      <c r="F84" s="210" t="s">
        <v>3296</v>
      </c>
      <c r="G84" s="211" t="s">
        <v>203</v>
      </c>
      <c r="H84" s="212">
        <v>28</v>
      </c>
      <c r="I84" s="213"/>
      <c r="J84" s="214">
        <f>ROUND(I84*H84,2)</f>
        <v>0</v>
      </c>
      <c r="K84" s="210" t="s">
        <v>234</v>
      </c>
      <c r="L84" s="44"/>
      <c r="M84" s="215" t="s">
        <v>21</v>
      </c>
      <c r="N84" s="216" t="s">
        <v>44</v>
      </c>
      <c r="O84" s="80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AR84" s="18" t="s">
        <v>168</v>
      </c>
      <c r="AT84" s="18" t="s">
        <v>163</v>
      </c>
      <c r="AU84" s="18" t="s">
        <v>81</v>
      </c>
      <c r="AY84" s="18" t="s">
        <v>162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8" t="s">
        <v>81</v>
      </c>
      <c r="BK84" s="219">
        <f>ROUND(I84*H84,2)</f>
        <v>0</v>
      </c>
      <c r="BL84" s="18" t="s">
        <v>168</v>
      </c>
      <c r="BM84" s="18" t="s">
        <v>168</v>
      </c>
    </row>
    <row r="85" spans="2:65" s="1" customFormat="1" ht="16.5" customHeight="1">
      <c r="B85" s="39"/>
      <c r="C85" s="208" t="s">
        <v>177</v>
      </c>
      <c r="D85" s="208" t="s">
        <v>163</v>
      </c>
      <c r="E85" s="209" t="s">
        <v>3297</v>
      </c>
      <c r="F85" s="210" t="s">
        <v>3298</v>
      </c>
      <c r="G85" s="211" t="s">
        <v>166</v>
      </c>
      <c r="H85" s="212">
        <v>11.2</v>
      </c>
      <c r="I85" s="213"/>
      <c r="J85" s="214">
        <f>ROUND(I85*H85,2)</f>
        <v>0</v>
      </c>
      <c r="K85" s="210" t="s">
        <v>234</v>
      </c>
      <c r="L85" s="44"/>
      <c r="M85" s="215" t="s">
        <v>21</v>
      </c>
      <c r="N85" s="216" t="s">
        <v>44</v>
      </c>
      <c r="O85" s="80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AR85" s="18" t="s">
        <v>168</v>
      </c>
      <c r="AT85" s="18" t="s">
        <v>163</v>
      </c>
      <c r="AU85" s="18" t="s">
        <v>81</v>
      </c>
      <c r="AY85" s="18" t="s">
        <v>162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8" t="s">
        <v>81</v>
      </c>
      <c r="BK85" s="219">
        <f>ROUND(I85*H85,2)</f>
        <v>0</v>
      </c>
      <c r="BL85" s="18" t="s">
        <v>168</v>
      </c>
      <c r="BM85" s="18" t="s">
        <v>180</v>
      </c>
    </row>
    <row r="86" spans="2:65" s="1" customFormat="1" ht="16.5" customHeight="1">
      <c r="B86" s="39"/>
      <c r="C86" s="208" t="s">
        <v>168</v>
      </c>
      <c r="D86" s="208" t="s">
        <v>163</v>
      </c>
      <c r="E86" s="209" t="s">
        <v>3299</v>
      </c>
      <c r="F86" s="210" t="s">
        <v>3300</v>
      </c>
      <c r="G86" s="211" t="s">
        <v>217</v>
      </c>
      <c r="H86" s="212">
        <v>2</v>
      </c>
      <c r="I86" s="213"/>
      <c r="J86" s="214">
        <f>ROUND(I86*H86,2)</f>
        <v>0</v>
      </c>
      <c r="K86" s="210" t="s">
        <v>234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184</v>
      </c>
    </row>
    <row r="87" spans="2:65" s="1" customFormat="1" ht="16.5" customHeight="1">
      <c r="B87" s="39"/>
      <c r="C87" s="208" t="s">
        <v>186</v>
      </c>
      <c r="D87" s="208" t="s">
        <v>163</v>
      </c>
      <c r="E87" s="209" t="s">
        <v>3301</v>
      </c>
      <c r="F87" s="210" t="s">
        <v>3302</v>
      </c>
      <c r="G87" s="211" t="s">
        <v>994</v>
      </c>
      <c r="H87" s="212">
        <v>5</v>
      </c>
      <c r="I87" s="213"/>
      <c r="J87" s="214">
        <f>ROUND(I87*H87,2)</f>
        <v>0</v>
      </c>
      <c r="K87" s="210" t="s">
        <v>234</v>
      </c>
      <c r="L87" s="44"/>
      <c r="M87" s="215" t="s">
        <v>21</v>
      </c>
      <c r="N87" s="216" t="s">
        <v>44</v>
      </c>
      <c r="O87" s="80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8" t="s">
        <v>168</v>
      </c>
      <c r="AT87" s="18" t="s">
        <v>163</v>
      </c>
      <c r="AU87" s="18" t="s">
        <v>81</v>
      </c>
      <c r="AY87" s="18" t="s">
        <v>162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8" t="s">
        <v>81</v>
      </c>
      <c r="BK87" s="219">
        <f>ROUND(I87*H87,2)</f>
        <v>0</v>
      </c>
      <c r="BL87" s="18" t="s">
        <v>168</v>
      </c>
      <c r="BM87" s="18" t="s">
        <v>189</v>
      </c>
    </row>
    <row r="88" spans="2:65" s="1" customFormat="1" ht="16.5" customHeight="1">
      <c r="B88" s="39"/>
      <c r="C88" s="208" t="s">
        <v>180</v>
      </c>
      <c r="D88" s="208" t="s">
        <v>163</v>
      </c>
      <c r="E88" s="209" t="s">
        <v>3303</v>
      </c>
      <c r="F88" s="210" t="s">
        <v>3304</v>
      </c>
      <c r="G88" s="211" t="s">
        <v>203</v>
      </c>
      <c r="H88" s="212">
        <v>150</v>
      </c>
      <c r="I88" s="213"/>
      <c r="J88" s="214">
        <f>ROUND(I88*H88,2)</f>
        <v>0</v>
      </c>
      <c r="K88" s="210" t="s">
        <v>234</v>
      </c>
      <c r="L88" s="44"/>
      <c r="M88" s="215" t="s">
        <v>21</v>
      </c>
      <c r="N88" s="216" t="s">
        <v>44</v>
      </c>
      <c r="O88" s="80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18" t="s">
        <v>168</v>
      </c>
      <c r="AT88" s="18" t="s">
        <v>163</v>
      </c>
      <c r="AU88" s="18" t="s">
        <v>81</v>
      </c>
      <c r="AY88" s="18" t="s">
        <v>162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8" t="s">
        <v>81</v>
      </c>
      <c r="BK88" s="219">
        <f>ROUND(I88*H88,2)</f>
        <v>0</v>
      </c>
      <c r="BL88" s="18" t="s">
        <v>168</v>
      </c>
      <c r="BM88" s="18" t="s">
        <v>193</v>
      </c>
    </row>
    <row r="89" spans="2:65" s="1" customFormat="1" ht="16.5" customHeight="1">
      <c r="B89" s="39"/>
      <c r="C89" s="208" t="s">
        <v>195</v>
      </c>
      <c r="D89" s="208" t="s">
        <v>163</v>
      </c>
      <c r="E89" s="209" t="s">
        <v>3305</v>
      </c>
      <c r="F89" s="210" t="s">
        <v>3306</v>
      </c>
      <c r="G89" s="211" t="s">
        <v>203</v>
      </c>
      <c r="H89" s="212">
        <v>30</v>
      </c>
      <c r="I89" s="213"/>
      <c r="J89" s="214">
        <f>ROUND(I89*H89,2)</f>
        <v>0</v>
      </c>
      <c r="K89" s="210" t="s">
        <v>234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198</v>
      </c>
    </row>
    <row r="90" spans="2:65" s="1" customFormat="1" ht="16.5" customHeight="1">
      <c r="B90" s="39"/>
      <c r="C90" s="208" t="s">
        <v>184</v>
      </c>
      <c r="D90" s="208" t="s">
        <v>163</v>
      </c>
      <c r="E90" s="209" t="s">
        <v>3307</v>
      </c>
      <c r="F90" s="210" t="s">
        <v>3308</v>
      </c>
      <c r="G90" s="211" t="s">
        <v>203</v>
      </c>
      <c r="H90" s="212">
        <v>180</v>
      </c>
      <c r="I90" s="213"/>
      <c r="J90" s="214">
        <f>ROUND(I90*H90,2)</f>
        <v>0</v>
      </c>
      <c r="K90" s="210" t="s">
        <v>234</v>
      </c>
      <c r="L90" s="44"/>
      <c r="M90" s="215" t="s">
        <v>21</v>
      </c>
      <c r="N90" s="216" t="s">
        <v>44</v>
      </c>
      <c r="O90" s="80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AR90" s="18" t="s">
        <v>168</v>
      </c>
      <c r="AT90" s="18" t="s">
        <v>163</v>
      </c>
      <c r="AU90" s="18" t="s">
        <v>81</v>
      </c>
      <c r="AY90" s="18" t="s">
        <v>162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8" t="s">
        <v>81</v>
      </c>
      <c r="BK90" s="219">
        <f>ROUND(I90*H90,2)</f>
        <v>0</v>
      </c>
      <c r="BL90" s="18" t="s">
        <v>168</v>
      </c>
      <c r="BM90" s="18" t="s">
        <v>204</v>
      </c>
    </row>
    <row r="91" spans="2:65" s="1" customFormat="1" ht="16.5" customHeight="1">
      <c r="B91" s="39"/>
      <c r="C91" s="208" t="s">
        <v>209</v>
      </c>
      <c r="D91" s="208" t="s">
        <v>163</v>
      </c>
      <c r="E91" s="209" t="s">
        <v>3309</v>
      </c>
      <c r="F91" s="210" t="s">
        <v>3310</v>
      </c>
      <c r="G91" s="211" t="s">
        <v>203</v>
      </c>
      <c r="H91" s="212">
        <v>150</v>
      </c>
      <c r="I91" s="213"/>
      <c r="J91" s="214">
        <f>ROUND(I91*H91,2)</f>
        <v>0</v>
      </c>
      <c r="K91" s="210" t="s">
        <v>234</v>
      </c>
      <c r="L91" s="44"/>
      <c r="M91" s="215" t="s">
        <v>21</v>
      </c>
      <c r="N91" s="216" t="s">
        <v>44</v>
      </c>
      <c r="O91" s="80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8" t="s">
        <v>168</v>
      </c>
      <c r="AT91" s="18" t="s">
        <v>163</v>
      </c>
      <c r="AU91" s="18" t="s">
        <v>81</v>
      </c>
      <c r="AY91" s="18" t="s">
        <v>162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81</v>
      </c>
      <c r="BK91" s="219">
        <f>ROUND(I91*H91,2)</f>
        <v>0</v>
      </c>
      <c r="BL91" s="18" t="s">
        <v>168</v>
      </c>
      <c r="BM91" s="18" t="s">
        <v>212</v>
      </c>
    </row>
    <row r="92" spans="2:65" s="1" customFormat="1" ht="16.5" customHeight="1">
      <c r="B92" s="39"/>
      <c r="C92" s="208" t="s">
        <v>189</v>
      </c>
      <c r="D92" s="208" t="s">
        <v>163</v>
      </c>
      <c r="E92" s="209" t="s">
        <v>3311</v>
      </c>
      <c r="F92" s="210" t="s">
        <v>3312</v>
      </c>
      <c r="G92" s="211" t="s">
        <v>203</v>
      </c>
      <c r="H92" s="212">
        <v>30</v>
      </c>
      <c r="I92" s="213"/>
      <c r="J92" s="214">
        <f>ROUND(I92*H92,2)</f>
        <v>0</v>
      </c>
      <c r="K92" s="210" t="s">
        <v>234</v>
      </c>
      <c r="L92" s="44"/>
      <c r="M92" s="215" t="s">
        <v>21</v>
      </c>
      <c r="N92" s="216" t="s">
        <v>44</v>
      </c>
      <c r="O92" s="80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8" t="s">
        <v>168</v>
      </c>
      <c r="AT92" s="18" t="s">
        <v>163</v>
      </c>
      <c r="AU92" s="18" t="s">
        <v>81</v>
      </c>
      <c r="AY92" s="18" t="s">
        <v>162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8" t="s">
        <v>81</v>
      </c>
      <c r="BK92" s="219">
        <f>ROUND(I92*H92,2)</f>
        <v>0</v>
      </c>
      <c r="BL92" s="18" t="s">
        <v>168</v>
      </c>
      <c r="BM92" s="18" t="s">
        <v>218</v>
      </c>
    </row>
    <row r="93" spans="2:65" s="1" customFormat="1" ht="16.5" customHeight="1">
      <c r="B93" s="39"/>
      <c r="C93" s="208" t="s">
        <v>221</v>
      </c>
      <c r="D93" s="208" t="s">
        <v>163</v>
      </c>
      <c r="E93" s="209" t="s">
        <v>3313</v>
      </c>
      <c r="F93" s="210" t="s">
        <v>3314</v>
      </c>
      <c r="G93" s="211" t="s">
        <v>203</v>
      </c>
      <c r="H93" s="212">
        <v>180</v>
      </c>
      <c r="I93" s="213"/>
      <c r="J93" s="214">
        <f>ROUND(I93*H93,2)</f>
        <v>0</v>
      </c>
      <c r="K93" s="210" t="s">
        <v>234</v>
      </c>
      <c r="L93" s="44"/>
      <c r="M93" s="215" t="s">
        <v>21</v>
      </c>
      <c r="N93" s="216" t="s">
        <v>44</v>
      </c>
      <c r="O93" s="80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8" t="s">
        <v>168</v>
      </c>
      <c r="AT93" s="18" t="s">
        <v>163</v>
      </c>
      <c r="AU93" s="18" t="s">
        <v>81</v>
      </c>
      <c r="AY93" s="18" t="s">
        <v>162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81</v>
      </c>
      <c r="BK93" s="219">
        <f>ROUND(I93*H93,2)</f>
        <v>0</v>
      </c>
      <c r="BL93" s="18" t="s">
        <v>168</v>
      </c>
      <c r="BM93" s="18" t="s">
        <v>224</v>
      </c>
    </row>
    <row r="94" spans="2:63" s="10" customFormat="1" ht="25.9" customHeight="1">
      <c r="B94" s="194"/>
      <c r="C94" s="195"/>
      <c r="D94" s="196" t="s">
        <v>72</v>
      </c>
      <c r="E94" s="197" t="s">
        <v>1242</v>
      </c>
      <c r="F94" s="197" t="s">
        <v>3315</v>
      </c>
      <c r="G94" s="195"/>
      <c r="H94" s="195"/>
      <c r="I94" s="198"/>
      <c r="J94" s="199">
        <f>BK94</f>
        <v>0</v>
      </c>
      <c r="K94" s="195"/>
      <c r="L94" s="200"/>
      <c r="M94" s="201"/>
      <c r="N94" s="202"/>
      <c r="O94" s="202"/>
      <c r="P94" s="203">
        <f>SUM(P95:P133)</f>
        <v>0</v>
      </c>
      <c r="Q94" s="202"/>
      <c r="R94" s="203">
        <f>SUM(R95:R133)</f>
        <v>0</v>
      </c>
      <c r="S94" s="202"/>
      <c r="T94" s="204">
        <f>SUM(T95:T133)</f>
        <v>0</v>
      </c>
      <c r="AR94" s="205" t="s">
        <v>81</v>
      </c>
      <c r="AT94" s="206" t="s">
        <v>72</v>
      </c>
      <c r="AU94" s="206" t="s">
        <v>73</v>
      </c>
      <c r="AY94" s="205" t="s">
        <v>162</v>
      </c>
      <c r="BK94" s="207">
        <f>SUM(BK95:BK133)</f>
        <v>0</v>
      </c>
    </row>
    <row r="95" spans="2:65" s="1" customFormat="1" ht="16.5" customHeight="1">
      <c r="B95" s="39"/>
      <c r="C95" s="208" t="s">
        <v>193</v>
      </c>
      <c r="D95" s="208" t="s">
        <v>163</v>
      </c>
      <c r="E95" s="209" t="s">
        <v>3316</v>
      </c>
      <c r="F95" s="210" t="s">
        <v>3317</v>
      </c>
      <c r="G95" s="211" t="s">
        <v>994</v>
      </c>
      <c r="H95" s="212">
        <v>1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229</v>
      </c>
    </row>
    <row r="96" spans="2:65" s="1" customFormat="1" ht="16.5" customHeight="1">
      <c r="B96" s="39"/>
      <c r="C96" s="208" t="s">
        <v>231</v>
      </c>
      <c r="D96" s="208" t="s">
        <v>163</v>
      </c>
      <c r="E96" s="209" t="s">
        <v>3318</v>
      </c>
      <c r="F96" s="210" t="s">
        <v>3319</v>
      </c>
      <c r="G96" s="211" t="s">
        <v>203</v>
      </c>
      <c r="H96" s="212">
        <v>10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235</v>
      </c>
    </row>
    <row r="97" spans="2:65" s="1" customFormat="1" ht="16.5" customHeight="1">
      <c r="B97" s="39"/>
      <c r="C97" s="208" t="s">
        <v>198</v>
      </c>
      <c r="D97" s="208" t="s">
        <v>163</v>
      </c>
      <c r="E97" s="209" t="s">
        <v>3320</v>
      </c>
      <c r="F97" s="210" t="s">
        <v>3321</v>
      </c>
      <c r="G97" s="211" t="s">
        <v>994</v>
      </c>
      <c r="H97" s="212">
        <v>3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246</v>
      </c>
    </row>
    <row r="98" spans="2:65" s="1" customFormat="1" ht="16.5" customHeight="1">
      <c r="B98" s="39"/>
      <c r="C98" s="208" t="s">
        <v>8</v>
      </c>
      <c r="D98" s="208" t="s">
        <v>163</v>
      </c>
      <c r="E98" s="209" t="s">
        <v>3322</v>
      </c>
      <c r="F98" s="210" t="s">
        <v>3323</v>
      </c>
      <c r="G98" s="211" t="s">
        <v>994</v>
      </c>
      <c r="H98" s="212">
        <v>13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253</v>
      </c>
    </row>
    <row r="99" spans="2:65" s="1" customFormat="1" ht="16.5" customHeight="1">
      <c r="B99" s="39"/>
      <c r="C99" s="208" t="s">
        <v>204</v>
      </c>
      <c r="D99" s="208" t="s">
        <v>163</v>
      </c>
      <c r="E99" s="209" t="s">
        <v>3324</v>
      </c>
      <c r="F99" s="210" t="s">
        <v>3325</v>
      </c>
      <c r="G99" s="211" t="s">
        <v>203</v>
      </c>
      <c r="H99" s="212">
        <v>10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259</v>
      </c>
    </row>
    <row r="100" spans="2:65" s="1" customFormat="1" ht="16.5" customHeight="1">
      <c r="B100" s="39"/>
      <c r="C100" s="208" t="s">
        <v>256</v>
      </c>
      <c r="D100" s="208" t="s">
        <v>163</v>
      </c>
      <c r="E100" s="209" t="s">
        <v>3326</v>
      </c>
      <c r="F100" s="210" t="s">
        <v>3327</v>
      </c>
      <c r="G100" s="211" t="s">
        <v>203</v>
      </c>
      <c r="H100" s="212">
        <v>220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263</v>
      </c>
    </row>
    <row r="101" spans="2:65" s="1" customFormat="1" ht="16.5" customHeight="1">
      <c r="B101" s="39"/>
      <c r="C101" s="208" t="s">
        <v>212</v>
      </c>
      <c r="D101" s="208" t="s">
        <v>163</v>
      </c>
      <c r="E101" s="209" t="s">
        <v>3328</v>
      </c>
      <c r="F101" s="210" t="s">
        <v>3329</v>
      </c>
      <c r="G101" s="211" t="s">
        <v>203</v>
      </c>
      <c r="H101" s="212">
        <v>190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270</v>
      </c>
    </row>
    <row r="102" spans="2:47" s="1" customFormat="1" ht="12">
      <c r="B102" s="39"/>
      <c r="C102" s="40"/>
      <c r="D102" s="220" t="s">
        <v>169</v>
      </c>
      <c r="E102" s="40"/>
      <c r="F102" s="221" t="s">
        <v>3330</v>
      </c>
      <c r="G102" s="40"/>
      <c r="H102" s="40"/>
      <c r="I102" s="143"/>
      <c r="J102" s="40"/>
      <c r="K102" s="40"/>
      <c r="L102" s="44"/>
      <c r="M102" s="222"/>
      <c r="N102" s="80"/>
      <c r="O102" s="80"/>
      <c r="P102" s="80"/>
      <c r="Q102" s="80"/>
      <c r="R102" s="80"/>
      <c r="S102" s="80"/>
      <c r="T102" s="81"/>
      <c r="AT102" s="18" t="s">
        <v>169</v>
      </c>
      <c r="AU102" s="18" t="s">
        <v>81</v>
      </c>
    </row>
    <row r="103" spans="2:65" s="1" customFormat="1" ht="16.5" customHeight="1">
      <c r="B103" s="39"/>
      <c r="C103" s="208" t="s">
        <v>267</v>
      </c>
      <c r="D103" s="208" t="s">
        <v>163</v>
      </c>
      <c r="E103" s="209" t="s">
        <v>3331</v>
      </c>
      <c r="F103" s="210" t="s">
        <v>3332</v>
      </c>
      <c r="G103" s="211" t="s">
        <v>203</v>
      </c>
      <c r="H103" s="212">
        <v>185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275</v>
      </c>
    </row>
    <row r="104" spans="2:65" s="1" customFormat="1" ht="16.5" customHeight="1">
      <c r="B104" s="39"/>
      <c r="C104" s="208" t="s">
        <v>218</v>
      </c>
      <c r="D104" s="208" t="s">
        <v>163</v>
      </c>
      <c r="E104" s="209" t="s">
        <v>3333</v>
      </c>
      <c r="F104" s="210" t="s">
        <v>3334</v>
      </c>
      <c r="G104" s="211" t="s">
        <v>994</v>
      </c>
      <c r="H104" s="212">
        <v>7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280</v>
      </c>
    </row>
    <row r="105" spans="2:65" s="1" customFormat="1" ht="16.5" customHeight="1">
      <c r="B105" s="39"/>
      <c r="C105" s="208" t="s">
        <v>7</v>
      </c>
      <c r="D105" s="208" t="s">
        <v>163</v>
      </c>
      <c r="E105" s="209" t="s">
        <v>3335</v>
      </c>
      <c r="F105" s="210" t="s">
        <v>3336</v>
      </c>
      <c r="G105" s="211" t="s">
        <v>994</v>
      </c>
      <c r="H105" s="212">
        <v>7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286</v>
      </c>
    </row>
    <row r="106" spans="2:65" s="1" customFormat="1" ht="16.5" customHeight="1">
      <c r="B106" s="39"/>
      <c r="C106" s="208" t="s">
        <v>224</v>
      </c>
      <c r="D106" s="208" t="s">
        <v>163</v>
      </c>
      <c r="E106" s="209" t="s">
        <v>3337</v>
      </c>
      <c r="F106" s="210" t="s">
        <v>3338</v>
      </c>
      <c r="G106" s="211" t="s">
        <v>994</v>
      </c>
      <c r="H106" s="212">
        <v>12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293</v>
      </c>
    </row>
    <row r="107" spans="2:65" s="1" customFormat="1" ht="16.5" customHeight="1">
      <c r="B107" s="39"/>
      <c r="C107" s="208" t="s">
        <v>290</v>
      </c>
      <c r="D107" s="208" t="s">
        <v>163</v>
      </c>
      <c r="E107" s="209" t="s">
        <v>3339</v>
      </c>
      <c r="F107" s="210" t="s">
        <v>3340</v>
      </c>
      <c r="G107" s="211" t="s">
        <v>994</v>
      </c>
      <c r="H107" s="212">
        <v>7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298</v>
      </c>
    </row>
    <row r="108" spans="2:65" s="1" customFormat="1" ht="16.5" customHeight="1">
      <c r="B108" s="39"/>
      <c r="C108" s="208" t="s">
        <v>229</v>
      </c>
      <c r="D108" s="208" t="s">
        <v>163</v>
      </c>
      <c r="E108" s="209" t="s">
        <v>3341</v>
      </c>
      <c r="F108" s="210" t="s">
        <v>3340</v>
      </c>
      <c r="G108" s="211" t="s">
        <v>994</v>
      </c>
      <c r="H108" s="212">
        <v>7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302</v>
      </c>
    </row>
    <row r="109" spans="2:65" s="1" customFormat="1" ht="16.5" customHeight="1">
      <c r="B109" s="39"/>
      <c r="C109" s="208" t="s">
        <v>299</v>
      </c>
      <c r="D109" s="208" t="s">
        <v>163</v>
      </c>
      <c r="E109" s="209" t="s">
        <v>3342</v>
      </c>
      <c r="F109" s="210" t="s">
        <v>3343</v>
      </c>
      <c r="G109" s="211" t="s">
        <v>994</v>
      </c>
      <c r="H109" s="212">
        <v>4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311</v>
      </c>
    </row>
    <row r="110" spans="2:65" s="1" customFormat="1" ht="22.5" customHeight="1">
      <c r="B110" s="39"/>
      <c r="C110" s="208" t="s">
        <v>235</v>
      </c>
      <c r="D110" s="208" t="s">
        <v>163</v>
      </c>
      <c r="E110" s="209" t="s">
        <v>3344</v>
      </c>
      <c r="F110" s="210" t="s">
        <v>3345</v>
      </c>
      <c r="G110" s="211" t="s">
        <v>994</v>
      </c>
      <c r="H110" s="212">
        <v>12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318</v>
      </c>
    </row>
    <row r="111" spans="2:65" s="1" customFormat="1" ht="16.5" customHeight="1">
      <c r="B111" s="39"/>
      <c r="C111" s="208" t="s">
        <v>315</v>
      </c>
      <c r="D111" s="208" t="s">
        <v>163</v>
      </c>
      <c r="E111" s="209" t="s">
        <v>3346</v>
      </c>
      <c r="F111" s="210" t="s">
        <v>3347</v>
      </c>
      <c r="G111" s="211" t="s">
        <v>994</v>
      </c>
      <c r="H111" s="212">
        <v>7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324</v>
      </c>
    </row>
    <row r="112" spans="2:65" s="1" customFormat="1" ht="16.5" customHeight="1">
      <c r="B112" s="39"/>
      <c r="C112" s="208" t="s">
        <v>242</v>
      </c>
      <c r="D112" s="208" t="s">
        <v>163</v>
      </c>
      <c r="E112" s="209" t="s">
        <v>3348</v>
      </c>
      <c r="F112" s="210" t="s">
        <v>3349</v>
      </c>
      <c r="G112" s="211" t="s">
        <v>1545</v>
      </c>
      <c r="H112" s="212">
        <v>28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331</v>
      </c>
    </row>
    <row r="113" spans="2:65" s="1" customFormat="1" ht="16.5" customHeight="1">
      <c r="B113" s="39"/>
      <c r="C113" s="208" t="s">
        <v>328</v>
      </c>
      <c r="D113" s="208" t="s">
        <v>163</v>
      </c>
      <c r="E113" s="209" t="s">
        <v>3350</v>
      </c>
      <c r="F113" s="210" t="s">
        <v>3351</v>
      </c>
      <c r="G113" s="211" t="s">
        <v>994</v>
      </c>
      <c r="H113" s="212">
        <v>2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337</v>
      </c>
    </row>
    <row r="114" spans="2:65" s="1" customFormat="1" ht="16.5" customHeight="1">
      <c r="B114" s="39"/>
      <c r="C114" s="208" t="s">
        <v>246</v>
      </c>
      <c r="D114" s="208" t="s">
        <v>163</v>
      </c>
      <c r="E114" s="209" t="s">
        <v>3352</v>
      </c>
      <c r="F114" s="210" t="s">
        <v>3353</v>
      </c>
      <c r="G114" s="211" t="s">
        <v>994</v>
      </c>
      <c r="H114" s="212">
        <v>2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345</v>
      </c>
    </row>
    <row r="115" spans="2:65" s="1" customFormat="1" ht="16.5" customHeight="1">
      <c r="B115" s="39"/>
      <c r="C115" s="208" t="s">
        <v>342</v>
      </c>
      <c r="D115" s="208" t="s">
        <v>163</v>
      </c>
      <c r="E115" s="209" t="s">
        <v>3354</v>
      </c>
      <c r="F115" s="210" t="s">
        <v>3355</v>
      </c>
      <c r="G115" s="211" t="s">
        <v>994</v>
      </c>
      <c r="H115" s="212">
        <v>2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349</v>
      </c>
    </row>
    <row r="116" spans="2:65" s="1" customFormat="1" ht="16.5" customHeight="1">
      <c r="B116" s="39"/>
      <c r="C116" s="208" t="s">
        <v>253</v>
      </c>
      <c r="D116" s="208" t="s">
        <v>163</v>
      </c>
      <c r="E116" s="209" t="s">
        <v>3356</v>
      </c>
      <c r="F116" s="210" t="s">
        <v>3357</v>
      </c>
      <c r="G116" s="211" t="s">
        <v>994</v>
      </c>
      <c r="H116" s="212">
        <v>2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517</v>
      </c>
    </row>
    <row r="117" spans="2:65" s="1" customFormat="1" ht="16.5" customHeight="1">
      <c r="B117" s="39"/>
      <c r="C117" s="208" t="s">
        <v>514</v>
      </c>
      <c r="D117" s="208" t="s">
        <v>163</v>
      </c>
      <c r="E117" s="209" t="s">
        <v>3358</v>
      </c>
      <c r="F117" s="210" t="s">
        <v>3359</v>
      </c>
      <c r="G117" s="211" t="s">
        <v>994</v>
      </c>
      <c r="H117" s="212">
        <v>2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521</v>
      </c>
    </row>
    <row r="118" spans="2:65" s="1" customFormat="1" ht="16.5" customHeight="1">
      <c r="B118" s="39"/>
      <c r="C118" s="208" t="s">
        <v>259</v>
      </c>
      <c r="D118" s="208" t="s">
        <v>163</v>
      </c>
      <c r="E118" s="209" t="s">
        <v>3360</v>
      </c>
      <c r="F118" s="210" t="s">
        <v>3361</v>
      </c>
      <c r="G118" s="211" t="s">
        <v>994</v>
      </c>
      <c r="H118" s="212">
        <v>2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527</v>
      </c>
    </row>
    <row r="119" spans="2:65" s="1" customFormat="1" ht="16.5" customHeight="1">
      <c r="B119" s="39"/>
      <c r="C119" s="208" t="s">
        <v>524</v>
      </c>
      <c r="D119" s="208" t="s">
        <v>163</v>
      </c>
      <c r="E119" s="209" t="s">
        <v>3362</v>
      </c>
      <c r="F119" s="210" t="s">
        <v>3363</v>
      </c>
      <c r="G119" s="211" t="s">
        <v>994</v>
      </c>
      <c r="H119" s="212">
        <v>2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537</v>
      </c>
    </row>
    <row r="120" spans="2:65" s="1" customFormat="1" ht="16.5" customHeight="1">
      <c r="B120" s="39"/>
      <c r="C120" s="208" t="s">
        <v>263</v>
      </c>
      <c r="D120" s="208" t="s">
        <v>163</v>
      </c>
      <c r="E120" s="209" t="s">
        <v>3364</v>
      </c>
      <c r="F120" s="210" t="s">
        <v>3365</v>
      </c>
      <c r="G120" s="211" t="s">
        <v>994</v>
      </c>
      <c r="H120" s="212">
        <v>2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545</v>
      </c>
    </row>
    <row r="121" spans="2:65" s="1" customFormat="1" ht="16.5" customHeight="1">
      <c r="B121" s="39"/>
      <c r="C121" s="208" t="s">
        <v>542</v>
      </c>
      <c r="D121" s="208" t="s">
        <v>163</v>
      </c>
      <c r="E121" s="209" t="s">
        <v>3366</v>
      </c>
      <c r="F121" s="210" t="s">
        <v>3367</v>
      </c>
      <c r="G121" s="211" t="s">
        <v>994</v>
      </c>
      <c r="H121" s="212">
        <v>4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551</v>
      </c>
    </row>
    <row r="122" spans="2:65" s="1" customFormat="1" ht="16.5" customHeight="1">
      <c r="B122" s="39"/>
      <c r="C122" s="208" t="s">
        <v>270</v>
      </c>
      <c r="D122" s="208" t="s">
        <v>163</v>
      </c>
      <c r="E122" s="209" t="s">
        <v>3368</v>
      </c>
      <c r="F122" s="210" t="s">
        <v>3369</v>
      </c>
      <c r="G122" s="211" t="s">
        <v>994</v>
      </c>
      <c r="H122" s="212">
        <v>5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560</v>
      </c>
    </row>
    <row r="123" spans="2:65" s="1" customFormat="1" ht="16.5" customHeight="1">
      <c r="B123" s="39"/>
      <c r="C123" s="208" t="s">
        <v>557</v>
      </c>
      <c r="D123" s="208" t="s">
        <v>163</v>
      </c>
      <c r="E123" s="209" t="s">
        <v>3370</v>
      </c>
      <c r="F123" s="210" t="s">
        <v>3371</v>
      </c>
      <c r="G123" s="211" t="s">
        <v>203</v>
      </c>
      <c r="H123" s="212">
        <v>15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574</v>
      </c>
    </row>
    <row r="124" spans="2:65" s="1" customFormat="1" ht="16.5" customHeight="1">
      <c r="B124" s="39"/>
      <c r="C124" s="208" t="s">
        <v>275</v>
      </c>
      <c r="D124" s="208" t="s">
        <v>163</v>
      </c>
      <c r="E124" s="209" t="s">
        <v>3372</v>
      </c>
      <c r="F124" s="210" t="s">
        <v>2211</v>
      </c>
      <c r="G124" s="211" t="s">
        <v>1545</v>
      </c>
      <c r="H124" s="212">
        <v>16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579</v>
      </c>
    </row>
    <row r="125" spans="2:65" s="1" customFormat="1" ht="16.5" customHeight="1">
      <c r="B125" s="39"/>
      <c r="C125" s="208" t="s">
        <v>571</v>
      </c>
      <c r="D125" s="208" t="s">
        <v>163</v>
      </c>
      <c r="E125" s="209" t="s">
        <v>3373</v>
      </c>
      <c r="F125" s="210" t="s">
        <v>2214</v>
      </c>
      <c r="G125" s="211" t="s">
        <v>1545</v>
      </c>
      <c r="H125" s="212">
        <v>16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583</v>
      </c>
    </row>
    <row r="126" spans="2:65" s="1" customFormat="1" ht="16.5" customHeight="1">
      <c r="B126" s="39"/>
      <c r="C126" s="208" t="s">
        <v>280</v>
      </c>
      <c r="D126" s="208" t="s">
        <v>163</v>
      </c>
      <c r="E126" s="209" t="s">
        <v>3374</v>
      </c>
      <c r="F126" s="210" t="s">
        <v>2218</v>
      </c>
      <c r="G126" s="211" t="s">
        <v>1545</v>
      </c>
      <c r="H126" s="212">
        <v>12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589</v>
      </c>
    </row>
    <row r="127" spans="2:65" s="1" customFormat="1" ht="16.5" customHeight="1">
      <c r="B127" s="39"/>
      <c r="C127" s="208" t="s">
        <v>581</v>
      </c>
      <c r="D127" s="208" t="s">
        <v>163</v>
      </c>
      <c r="E127" s="209" t="s">
        <v>3375</v>
      </c>
      <c r="F127" s="210" t="s">
        <v>2225</v>
      </c>
      <c r="G127" s="211" t="s">
        <v>1545</v>
      </c>
      <c r="H127" s="212">
        <v>10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596</v>
      </c>
    </row>
    <row r="128" spans="2:65" s="1" customFormat="1" ht="16.5" customHeight="1">
      <c r="B128" s="39"/>
      <c r="C128" s="208" t="s">
        <v>286</v>
      </c>
      <c r="D128" s="208" t="s">
        <v>163</v>
      </c>
      <c r="E128" s="209" t="s">
        <v>3376</v>
      </c>
      <c r="F128" s="210" t="s">
        <v>3377</v>
      </c>
      <c r="G128" s="211" t="s">
        <v>1545</v>
      </c>
      <c r="H128" s="212">
        <v>24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601</v>
      </c>
    </row>
    <row r="129" spans="2:65" s="1" customFormat="1" ht="16.5" customHeight="1">
      <c r="B129" s="39"/>
      <c r="C129" s="208" t="s">
        <v>594</v>
      </c>
      <c r="D129" s="208" t="s">
        <v>163</v>
      </c>
      <c r="E129" s="209" t="s">
        <v>3378</v>
      </c>
      <c r="F129" s="210" t="s">
        <v>3379</v>
      </c>
      <c r="G129" s="211" t="s">
        <v>1545</v>
      </c>
      <c r="H129" s="212">
        <v>4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606</v>
      </c>
    </row>
    <row r="130" spans="2:65" s="1" customFormat="1" ht="16.5" customHeight="1">
      <c r="B130" s="39"/>
      <c r="C130" s="208" t="s">
        <v>293</v>
      </c>
      <c r="D130" s="208" t="s">
        <v>163</v>
      </c>
      <c r="E130" s="209" t="s">
        <v>3380</v>
      </c>
      <c r="F130" s="210" t="s">
        <v>3381</v>
      </c>
      <c r="G130" s="211" t="s">
        <v>1545</v>
      </c>
      <c r="H130" s="212">
        <v>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265</v>
      </c>
    </row>
    <row r="131" spans="2:65" s="1" customFormat="1" ht="16.5" customHeight="1">
      <c r="B131" s="39"/>
      <c r="C131" s="208" t="s">
        <v>603</v>
      </c>
      <c r="D131" s="208" t="s">
        <v>163</v>
      </c>
      <c r="E131" s="209" t="s">
        <v>3382</v>
      </c>
      <c r="F131" s="210" t="s">
        <v>2146</v>
      </c>
      <c r="G131" s="211" t="s">
        <v>1296</v>
      </c>
      <c r="H131" s="212">
        <v>1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619</v>
      </c>
    </row>
    <row r="132" spans="2:65" s="1" customFormat="1" ht="16.5" customHeight="1">
      <c r="B132" s="39"/>
      <c r="C132" s="208" t="s">
        <v>298</v>
      </c>
      <c r="D132" s="208" t="s">
        <v>163</v>
      </c>
      <c r="E132" s="209" t="s">
        <v>3383</v>
      </c>
      <c r="F132" s="210" t="s">
        <v>2254</v>
      </c>
      <c r="G132" s="211" t="s">
        <v>1296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3384</v>
      </c>
    </row>
    <row r="133" spans="2:65" s="1" customFormat="1" ht="16.5" customHeight="1">
      <c r="B133" s="39"/>
      <c r="C133" s="208" t="s">
        <v>616</v>
      </c>
      <c r="D133" s="208" t="s">
        <v>163</v>
      </c>
      <c r="E133" s="209" t="s">
        <v>3385</v>
      </c>
      <c r="F133" s="210" t="s">
        <v>3386</v>
      </c>
      <c r="G133" s="211" t="s">
        <v>1296</v>
      </c>
      <c r="H133" s="212">
        <v>1</v>
      </c>
      <c r="I133" s="213"/>
      <c r="J133" s="214">
        <f>ROUND(I133*H133,2)</f>
        <v>0</v>
      </c>
      <c r="K133" s="210" t="s">
        <v>234</v>
      </c>
      <c r="L133" s="44"/>
      <c r="M133" s="272" t="s">
        <v>21</v>
      </c>
      <c r="N133" s="273" t="s">
        <v>44</v>
      </c>
      <c r="O133" s="274"/>
      <c r="P133" s="275">
        <f>O133*H133</f>
        <v>0</v>
      </c>
      <c r="Q133" s="275">
        <v>0</v>
      </c>
      <c r="R133" s="275">
        <f>Q133*H133</f>
        <v>0</v>
      </c>
      <c r="S133" s="275">
        <v>0</v>
      </c>
      <c r="T133" s="276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3387</v>
      </c>
    </row>
    <row r="134" spans="2:12" s="1" customFormat="1" ht="6.95" customHeight="1">
      <c r="B134" s="58"/>
      <c r="C134" s="59"/>
      <c r="D134" s="59"/>
      <c r="E134" s="59"/>
      <c r="F134" s="59"/>
      <c r="G134" s="59"/>
      <c r="H134" s="59"/>
      <c r="I134" s="167"/>
      <c r="J134" s="59"/>
      <c r="K134" s="59"/>
      <c r="L134" s="44"/>
    </row>
  </sheetData>
  <sheetProtection password="CC35" sheet="1" objects="1" scenarios="1" formatColumns="0" formatRows="0" autoFilter="0"/>
  <autoFilter ref="C80:K13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128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3388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ROUND(J93,2)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ROUND((SUM(BE93:BE252)),2)</f>
        <v>0</v>
      </c>
      <c r="I33" s="156">
        <v>0.21</v>
      </c>
      <c r="J33" s="155">
        <f>ROUND(((SUM(BE93:BE252))*I33),2)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ROUND((SUM(BF93:BF252)),2)</f>
        <v>0</v>
      </c>
      <c r="I34" s="156">
        <v>0.15</v>
      </c>
      <c r="J34" s="155">
        <f>ROUND(((SUM(BF93:BF252))*I34),2)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ROUND((SUM(BG93:BG252)),2)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ROUND((SUM(BH93:BH252)),2)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ROUND((SUM(BI93:BI252)),2)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SO11 - Sadové úpravy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J93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3389</v>
      </c>
      <c r="E60" s="180"/>
      <c r="F60" s="180"/>
      <c r="G60" s="180"/>
      <c r="H60" s="180"/>
      <c r="I60" s="181"/>
      <c r="J60" s="182">
        <f>J94</f>
        <v>0</v>
      </c>
      <c r="K60" s="178"/>
      <c r="L60" s="183"/>
    </row>
    <row r="61" spans="2:12" s="8" customFormat="1" ht="24.95" customHeight="1">
      <c r="B61" s="177"/>
      <c r="C61" s="178"/>
      <c r="D61" s="179" t="s">
        <v>3390</v>
      </c>
      <c r="E61" s="180"/>
      <c r="F61" s="180"/>
      <c r="G61" s="180"/>
      <c r="H61" s="180"/>
      <c r="I61" s="181"/>
      <c r="J61" s="182">
        <f>J96</f>
        <v>0</v>
      </c>
      <c r="K61" s="178"/>
      <c r="L61" s="183"/>
    </row>
    <row r="62" spans="2:12" s="8" customFormat="1" ht="24.95" customHeight="1">
      <c r="B62" s="177"/>
      <c r="C62" s="178"/>
      <c r="D62" s="179" t="s">
        <v>3391</v>
      </c>
      <c r="E62" s="180"/>
      <c r="F62" s="180"/>
      <c r="G62" s="180"/>
      <c r="H62" s="180"/>
      <c r="I62" s="181"/>
      <c r="J62" s="182">
        <f>J98</f>
        <v>0</v>
      </c>
      <c r="K62" s="178"/>
      <c r="L62" s="183"/>
    </row>
    <row r="63" spans="2:12" s="8" customFormat="1" ht="24.95" customHeight="1">
      <c r="B63" s="177"/>
      <c r="C63" s="178"/>
      <c r="D63" s="179" t="s">
        <v>3392</v>
      </c>
      <c r="E63" s="180"/>
      <c r="F63" s="180"/>
      <c r="G63" s="180"/>
      <c r="H63" s="180"/>
      <c r="I63" s="181"/>
      <c r="J63" s="182">
        <f>J140</f>
        <v>0</v>
      </c>
      <c r="K63" s="178"/>
      <c r="L63" s="183"/>
    </row>
    <row r="64" spans="2:12" s="15" customFormat="1" ht="19.9" customHeight="1">
      <c r="B64" s="277"/>
      <c r="C64" s="122"/>
      <c r="D64" s="278" t="s">
        <v>3393</v>
      </c>
      <c r="E64" s="279"/>
      <c r="F64" s="279"/>
      <c r="G64" s="279"/>
      <c r="H64" s="279"/>
      <c r="I64" s="280"/>
      <c r="J64" s="281">
        <f>J141</f>
        <v>0</v>
      </c>
      <c r="K64" s="122"/>
      <c r="L64" s="282"/>
    </row>
    <row r="65" spans="2:12" s="8" customFormat="1" ht="24.95" customHeight="1">
      <c r="B65" s="177"/>
      <c r="C65" s="178"/>
      <c r="D65" s="179" t="s">
        <v>3394</v>
      </c>
      <c r="E65" s="180"/>
      <c r="F65" s="180"/>
      <c r="G65" s="180"/>
      <c r="H65" s="180"/>
      <c r="I65" s="181"/>
      <c r="J65" s="182">
        <f>J147</f>
        <v>0</v>
      </c>
      <c r="K65" s="178"/>
      <c r="L65" s="183"/>
    </row>
    <row r="66" spans="2:12" s="8" customFormat="1" ht="24.95" customHeight="1">
      <c r="B66" s="177"/>
      <c r="C66" s="178"/>
      <c r="D66" s="179" t="s">
        <v>3395</v>
      </c>
      <c r="E66" s="180"/>
      <c r="F66" s="180"/>
      <c r="G66" s="180"/>
      <c r="H66" s="180"/>
      <c r="I66" s="181"/>
      <c r="J66" s="182">
        <f>J159</f>
        <v>0</v>
      </c>
      <c r="K66" s="178"/>
      <c r="L66" s="183"/>
    </row>
    <row r="67" spans="2:12" s="15" customFormat="1" ht="19.9" customHeight="1">
      <c r="B67" s="277"/>
      <c r="C67" s="122"/>
      <c r="D67" s="278" t="s">
        <v>3396</v>
      </c>
      <c r="E67" s="279"/>
      <c r="F67" s="279"/>
      <c r="G67" s="279"/>
      <c r="H67" s="279"/>
      <c r="I67" s="280"/>
      <c r="J67" s="281">
        <f>J160</f>
        <v>0</v>
      </c>
      <c r="K67" s="122"/>
      <c r="L67" s="282"/>
    </row>
    <row r="68" spans="2:12" s="15" customFormat="1" ht="19.9" customHeight="1">
      <c r="B68" s="277"/>
      <c r="C68" s="122"/>
      <c r="D68" s="278" t="s">
        <v>3397</v>
      </c>
      <c r="E68" s="279"/>
      <c r="F68" s="279"/>
      <c r="G68" s="279"/>
      <c r="H68" s="279"/>
      <c r="I68" s="280"/>
      <c r="J68" s="281">
        <f>J172</f>
        <v>0</v>
      </c>
      <c r="K68" s="122"/>
      <c r="L68" s="282"/>
    </row>
    <row r="69" spans="2:12" s="15" customFormat="1" ht="19.9" customHeight="1">
      <c r="B69" s="277"/>
      <c r="C69" s="122"/>
      <c r="D69" s="278" t="s">
        <v>3398</v>
      </c>
      <c r="E69" s="279"/>
      <c r="F69" s="279"/>
      <c r="G69" s="279"/>
      <c r="H69" s="279"/>
      <c r="I69" s="280"/>
      <c r="J69" s="281">
        <f>J189</f>
        <v>0</v>
      </c>
      <c r="K69" s="122"/>
      <c r="L69" s="282"/>
    </row>
    <row r="70" spans="2:12" s="15" customFormat="1" ht="19.9" customHeight="1">
      <c r="B70" s="277"/>
      <c r="C70" s="122"/>
      <c r="D70" s="278" t="s">
        <v>3399</v>
      </c>
      <c r="E70" s="279"/>
      <c r="F70" s="279"/>
      <c r="G70" s="279"/>
      <c r="H70" s="279"/>
      <c r="I70" s="280"/>
      <c r="J70" s="281">
        <f>J225</f>
        <v>0</v>
      </c>
      <c r="K70" s="122"/>
      <c r="L70" s="282"/>
    </row>
    <row r="71" spans="2:12" s="8" customFormat="1" ht="24.95" customHeight="1">
      <c r="B71" s="177"/>
      <c r="C71" s="178"/>
      <c r="D71" s="179" t="s">
        <v>3400</v>
      </c>
      <c r="E71" s="180"/>
      <c r="F71" s="180"/>
      <c r="G71" s="180"/>
      <c r="H71" s="180"/>
      <c r="I71" s="181"/>
      <c r="J71" s="182">
        <f>J235</f>
        <v>0</v>
      </c>
      <c r="K71" s="178"/>
      <c r="L71" s="183"/>
    </row>
    <row r="72" spans="2:12" s="15" customFormat="1" ht="19.9" customHeight="1">
      <c r="B72" s="277"/>
      <c r="C72" s="122"/>
      <c r="D72" s="278" t="s">
        <v>3401</v>
      </c>
      <c r="E72" s="279"/>
      <c r="F72" s="279"/>
      <c r="G72" s="279"/>
      <c r="H72" s="279"/>
      <c r="I72" s="280"/>
      <c r="J72" s="281">
        <f>J236</f>
        <v>0</v>
      </c>
      <c r="K72" s="122"/>
      <c r="L72" s="282"/>
    </row>
    <row r="73" spans="2:12" s="15" customFormat="1" ht="19.9" customHeight="1">
      <c r="B73" s="277"/>
      <c r="C73" s="122"/>
      <c r="D73" s="278" t="s">
        <v>3402</v>
      </c>
      <c r="E73" s="279"/>
      <c r="F73" s="279"/>
      <c r="G73" s="279"/>
      <c r="H73" s="279"/>
      <c r="I73" s="280"/>
      <c r="J73" s="281">
        <f>J243</f>
        <v>0</v>
      </c>
      <c r="K73" s="122"/>
      <c r="L73" s="282"/>
    </row>
    <row r="74" spans="2:12" s="1" customFormat="1" ht="21.8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67"/>
      <c r="J75" s="59"/>
      <c r="K75" s="59"/>
      <c r="L75" s="44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70"/>
      <c r="J79" s="61"/>
      <c r="K79" s="61"/>
      <c r="L79" s="44"/>
    </row>
    <row r="80" spans="2:12" s="1" customFormat="1" ht="24.95" customHeight="1">
      <c r="B80" s="39"/>
      <c r="C80" s="24" t="s">
        <v>148</v>
      </c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12" customHeight="1">
      <c r="B82" s="39"/>
      <c r="C82" s="33" t="s">
        <v>16</v>
      </c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6.5" customHeight="1">
      <c r="B83" s="39"/>
      <c r="C83" s="40"/>
      <c r="D83" s="40"/>
      <c r="E83" s="171" t="str">
        <f>E7</f>
        <v>Dopravní terminál v Jablunkově</v>
      </c>
      <c r="F83" s="33"/>
      <c r="G83" s="33"/>
      <c r="H83" s="33"/>
      <c r="I83" s="143"/>
      <c r="J83" s="40"/>
      <c r="K83" s="40"/>
      <c r="L83" s="44"/>
    </row>
    <row r="84" spans="2:12" s="1" customFormat="1" ht="12" customHeight="1">
      <c r="B84" s="39"/>
      <c r="C84" s="33" t="s">
        <v>136</v>
      </c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E9</f>
        <v>SO11 - Sadové úpravy</v>
      </c>
      <c r="F85" s="40"/>
      <c r="G85" s="40"/>
      <c r="H85" s="40"/>
      <c r="I85" s="143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3"/>
      <c r="J86" s="40"/>
      <c r="K86" s="40"/>
      <c r="L86" s="44"/>
    </row>
    <row r="87" spans="2:12" s="1" customFormat="1" ht="12" customHeight="1">
      <c r="B87" s="39"/>
      <c r="C87" s="33" t="s">
        <v>22</v>
      </c>
      <c r="D87" s="40"/>
      <c r="E87" s="40"/>
      <c r="F87" s="28" t="str">
        <f>F12</f>
        <v>Obec Jablunkov</v>
      </c>
      <c r="G87" s="40"/>
      <c r="H87" s="40"/>
      <c r="I87" s="145" t="s">
        <v>24</v>
      </c>
      <c r="J87" s="68" t="str">
        <f>IF(J12="","",J12)</f>
        <v>26. 4. 2019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3"/>
      <c r="J88" s="40"/>
      <c r="K88" s="40"/>
      <c r="L88" s="44"/>
    </row>
    <row r="89" spans="2:12" s="1" customFormat="1" ht="13.65" customHeight="1">
      <c r="B89" s="39"/>
      <c r="C89" s="33" t="s">
        <v>26</v>
      </c>
      <c r="D89" s="40"/>
      <c r="E89" s="40"/>
      <c r="F89" s="28" t="str">
        <f>E15</f>
        <v>Město Jablunkov</v>
      </c>
      <c r="G89" s="40"/>
      <c r="H89" s="40"/>
      <c r="I89" s="145" t="s">
        <v>33</v>
      </c>
      <c r="J89" s="37" t="str">
        <f>E21</f>
        <v xml:space="preserve"> </v>
      </c>
      <c r="K89" s="40"/>
      <c r="L89" s="44"/>
    </row>
    <row r="90" spans="2:12" s="1" customFormat="1" ht="13.65" customHeight="1">
      <c r="B90" s="39"/>
      <c r="C90" s="33" t="s">
        <v>31</v>
      </c>
      <c r="D90" s="40"/>
      <c r="E90" s="40"/>
      <c r="F90" s="28" t="str">
        <f>IF(E18="","",E18)</f>
        <v>Vyplň údaj</v>
      </c>
      <c r="G90" s="40"/>
      <c r="H90" s="40"/>
      <c r="I90" s="145" t="s">
        <v>36</v>
      </c>
      <c r="J90" s="37" t="str">
        <f>E24</f>
        <v xml:space="preserve"> 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3"/>
      <c r="J91" s="40"/>
      <c r="K91" s="40"/>
      <c r="L91" s="44"/>
    </row>
    <row r="92" spans="2:20" s="9" customFormat="1" ht="29.25" customHeight="1">
      <c r="B92" s="184"/>
      <c r="C92" s="185" t="s">
        <v>149</v>
      </c>
      <c r="D92" s="186" t="s">
        <v>58</v>
      </c>
      <c r="E92" s="186" t="s">
        <v>54</v>
      </c>
      <c r="F92" s="186" t="s">
        <v>55</v>
      </c>
      <c r="G92" s="186" t="s">
        <v>150</v>
      </c>
      <c r="H92" s="186" t="s">
        <v>151</v>
      </c>
      <c r="I92" s="187" t="s">
        <v>152</v>
      </c>
      <c r="J92" s="186" t="s">
        <v>140</v>
      </c>
      <c r="K92" s="188" t="s">
        <v>153</v>
      </c>
      <c r="L92" s="189"/>
      <c r="M92" s="88" t="s">
        <v>21</v>
      </c>
      <c r="N92" s="89" t="s">
        <v>43</v>
      </c>
      <c r="O92" s="89" t="s">
        <v>154</v>
      </c>
      <c r="P92" s="89" t="s">
        <v>155</v>
      </c>
      <c r="Q92" s="89" t="s">
        <v>156</v>
      </c>
      <c r="R92" s="89" t="s">
        <v>157</v>
      </c>
      <c r="S92" s="89" t="s">
        <v>158</v>
      </c>
      <c r="T92" s="90" t="s">
        <v>159</v>
      </c>
    </row>
    <row r="93" spans="2:63" s="1" customFormat="1" ht="22.8" customHeight="1">
      <c r="B93" s="39"/>
      <c r="C93" s="95" t="s">
        <v>160</v>
      </c>
      <c r="D93" s="40"/>
      <c r="E93" s="40"/>
      <c r="F93" s="40"/>
      <c r="G93" s="40"/>
      <c r="H93" s="40"/>
      <c r="I93" s="143"/>
      <c r="J93" s="190">
        <f>BK93</f>
        <v>0</v>
      </c>
      <c r="K93" s="40"/>
      <c r="L93" s="44"/>
      <c r="M93" s="91"/>
      <c r="N93" s="92"/>
      <c r="O93" s="92"/>
      <c r="P93" s="191">
        <f>P94+P96+P98+P140+P147+P159+P235</f>
        <v>0</v>
      </c>
      <c r="Q93" s="92"/>
      <c r="R93" s="191">
        <f>R94+R96+R98+R140+R147+R159+R235</f>
        <v>0</v>
      </c>
      <c r="S93" s="92"/>
      <c r="T93" s="192">
        <f>T94+T96+T98+T140+T147+T159+T235</f>
        <v>0</v>
      </c>
      <c r="AT93" s="18" t="s">
        <v>72</v>
      </c>
      <c r="AU93" s="18" t="s">
        <v>141</v>
      </c>
      <c r="BK93" s="193">
        <f>BK94+BK96+BK98+BK140+BK147+BK159+BK235</f>
        <v>0</v>
      </c>
    </row>
    <row r="94" spans="2:63" s="10" customFormat="1" ht="25.9" customHeight="1">
      <c r="B94" s="194"/>
      <c r="C94" s="195"/>
      <c r="D94" s="196" t="s">
        <v>72</v>
      </c>
      <c r="E94" s="197" t="s">
        <v>3403</v>
      </c>
      <c r="F94" s="197" t="s">
        <v>3404</v>
      </c>
      <c r="G94" s="195"/>
      <c r="H94" s="195"/>
      <c r="I94" s="198"/>
      <c r="J94" s="199">
        <f>BK94</f>
        <v>0</v>
      </c>
      <c r="K94" s="195"/>
      <c r="L94" s="200"/>
      <c r="M94" s="201"/>
      <c r="N94" s="202"/>
      <c r="O94" s="202"/>
      <c r="P94" s="203">
        <f>P95</f>
        <v>0</v>
      </c>
      <c r="Q94" s="202"/>
      <c r="R94" s="203">
        <f>R95</f>
        <v>0</v>
      </c>
      <c r="S94" s="202"/>
      <c r="T94" s="204">
        <f>T95</f>
        <v>0</v>
      </c>
      <c r="AR94" s="205" t="s">
        <v>81</v>
      </c>
      <c r="AT94" s="206" t="s">
        <v>72</v>
      </c>
      <c r="AU94" s="206" t="s">
        <v>73</v>
      </c>
      <c r="AY94" s="205" t="s">
        <v>162</v>
      </c>
      <c r="BK94" s="207">
        <f>BK95</f>
        <v>0</v>
      </c>
    </row>
    <row r="95" spans="2:65" s="1" customFormat="1" ht="16.5" customHeight="1">
      <c r="B95" s="39"/>
      <c r="C95" s="208" t="s">
        <v>81</v>
      </c>
      <c r="D95" s="208" t="s">
        <v>163</v>
      </c>
      <c r="E95" s="209" t="s">
        <v>3405</v>
      </c>
      <c r="F95" s="210" t="s">
        <v>3406</v>
      </c>
      <c r="G95" s="211" t="s">
        <v>3407</v>
      </c>
      <c r="H95" s="212">
        <v>5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84</v>
      </c>
    </row>
    <row r="96" spans="2:63" s="10" customFormat="1" ht="25.9" customHeight="1">
      <c r="B96" s="194"/>
      <c r="C96" s="195"/>
      <c r="D96" s="196" t="s">
        <v>72</v>
      </c>
      <c r="E96" s="197" t="s">
        <v>3408</v>
      </c>
      <c r="F96" s="197" t="s">
        <v>3409</v>
      </c>
      <c r="G96" s="195"/>
      <c r="H96" s="195"/>
      <c r="I96" s="198"/>
      <c r="J96" s="199">
        <f>BK96</f>
        <v>0</v>
      </c>
      <c r="K96" s="195"/>
      <c r="L96" s="200"/>
      <c r="M96" s="201"/>
      <c r="N96" s="202"/>
      <c r="O96" s="202"/>
      <c r="P96" s="203">
        <f>P97</f>
        <v>0</v>
      </c>
      <c r="Q96" s="202"/>
      <c r="R96" s="203">
        <f>R97</f>
        <v>0</v>
      </c>
      <c r="S96" s="202"/>
      <c r="T96" s="204">
        <f>T97</f>
        <v>0</v>
      </c>
      <c r="AR96" s="205" t="s">
        <v>81</v>
      </c>
      <c r="AT96" s="206" t="s">
        <v>72</v>
      </c>
      <c r="AU96" s="206" t="s">
        <v>73</v>
      </c>
      <c r="AY96" s="205" t="s">
        <v>162</v>
      </c>
      <c r="BK96" s="207">
        <f>BK97</f>
        <v>0</v>
      </c>
    </row>
    <row r="97" spans="2:65" s="1" customFormat="1" ht="16.5" customHeight="1">
      <c r="B97" s="39"/>
      <c r="C97" s="208" t="s">
        <v>84</v>
      </c>
      <c r="D97" s="208" t="s">
        <v>163</v>
      </c>
      <c r="E97" s="209" t="s">
        <v>3410</v>
      </c>
      <c r="F97" s="210" t="s">
        <v>3411</v>
      </c>
      <c r="G97" s="211" t="s">
        <v>1545</v>
      </c>
      <c r="H97" s="212">
        <v>5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168</v>
      </c>
    </row>
    <row r="98" spans="2:63" s="10" customFormat="1" ht="25.9" customHeight="1">
      <c r="B98" s="194"/>
      <c r="C98" s="195"/>
      <c r="D98" s="196" t="s">
        <v>72</v>
      </c>
      <c r="E98" s="197" t="s">
        <v>3412</v>
      </c>
      <c r="F98" s="197" t="s">
        <v>3413</v>
      </c>
      <c r="G98" s="195"/>
      <c r="H98" s="195"/>
      <c r="I98" s="198"/>
      <c r="J98" s="199">
        <f>BK98</f>
        <v>0</v>
      </c>
      <c r="K98" s="195"/>
      <c r="L98" s="200"/>
      <c r="M98" s="201"/>
      <c r="N98" s="202"/>
      <c r="O98" s="202"/>
      <c r="P98" s="203">
        <f>SUM(P99:P139)</f>
        <v>0</v>
      </c>
      <c r="Q98" s="202"/>
      <c r="R98" s="203">
        <f>SUM(R99:R139)</f>
        <v>0</v>
      </c>
      <c r="S98" s="202"/>
      <c r="T98" s="204">
        <f>SUM(T99:T139)</f>
        <v>0</v>
      </c>
      <c r="AR98" s="205" t="s">
        <v>81</v>
      </c>
      <c r="AT98" s="206" t="s">
        <v>72</v>
      </c>
      <c r="AU98" s="206" t="s">
        <v>73</v>
      </c>
      <c r="AY98" s="205" t="s">
        <v>162</v>
      </c>
      <c r="BK98" s="207">
        <f>SUM(BK99:BK139)</f>
        <v>0</v>
      </c>
    </row>
    <row r="99" spans="2:65" s="1" customFormat="1" ht="16.5" customHeight="1">
      <c r="B99" s="39"/>
      <c r="C99" s="208" t="s">
        <v>177</v>
      </c>
      <c r="D99" s="208" t="s">
        <v>163</v>
      </c>
      <c r="E99" s="209" t="s">
        <v>3414</v>
      </c>
      <c r="F99" s="210" t="s">
        <v>3415</v>
      </c>
      <c r="G99" s="211" t="s">
        <v>994</v>
      </c>
      <c r="H99" s="212">
        <v>10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180</v>
      </c>
    </row>
    <row r="100" spans="2:65" s="1" customFormat="1" ht="16.5" customHeight="1">
      <c r="B100" s="39"/>
      <c r="C100" s="208" t="s">
        <v>168</v>
      </c>
      <c r="D100" s="208" t="s">
        <v>163</v>
      </c>
      <c r="E100" s="209" t="s">
        <v>3416</v>
      </c>
      <c r="F100" s="210" t="s">
        <v>3417</v>
      </c>
      <c r="G100" s="211" t="s">
        <v>994</v>
      </c>
      <c r="H100" s="212">
        <v>10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184</v>
      </c>
    </row>
    <row r="101" spans="2:65" s="1" customFormat="1" ht="16.5" customHeight="1">
      <c r="B101" s="39"/>
      <c r="C101" s="208" t="s">
        <v>186</v>
      </c>
      <c r="D101" s="208" t="s">
        <v>163</v>
      </c>
      <c r="E101" s="209" t="s">
        <v>3418</v>
      </c>
      <c r="F101" s="210" t="s">
        <v>3419</v>
      </c>
      <c r="G101" s="211" t="s">
        <v>994</v>
      </c>
      <c r="H101" s="212">
        <v>10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189</v>
      </c>
    </row>
    <row r="102" spans="2:65" s="1" customFormat="1" ht="16.5" customHeight="1">
      <c r="B102" s="39"/>
      <c r="C102" s="208" t="s">
        <v>180</v>
      </c>
      <c r="D102" s="208" t="s">
        <v>163</v>
      </c>
      <c r="E102" s="209" t="s">
        <v>3420</v>
      </c>
      <c r="F102" s="210" t="s">
        <v>3421</v>
      </c>
      <c r="G102" s="211" t="s">
        <v>203</v>
      </c>
      <c r="H102" s="212">
        <v>20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193</v>
      </c>
    </row>
    <row r="103" spans="2:65" s="1" customFormat="1" ht="16.5" customHeight="1">
      <c r="B103" s="39"/>
      <c r="C103" s="208" t="s">
        <v>195</v>
      </c>
      <c r="D103" s="208" t="s">
        <v>163</v>
      </c>
      <c r="E103" s="209" t="s">
        <v>3422</v>
      </c>
      <c r="F103" s="210" t="s">
        <v>3423</v>
      </c>
      <c r="G103" s="211" t="s">
        <v>203</v>
      </c>
      <c r="H103" s="212">
        <v>20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198</v>
      </c>
    </row>
    <row r="104" spans="2:65" s="1" customFormat="1" ht="16.5" customHeight="1">
      <c r="B104" s="39"/>
      <c r="C104" s="208" t="s">
        <v>184</v>
      </c>
      <c r="D104" s="208" t="s">
        <v>163</v>
      </c>
      <c r="E104" s="209" t="s">
        <v>3424</v>
      </c>
      <c r="F104" s="210" t="s">
        <v>3425</v>
      </c>
      <c r="G104" s="211" t="s">
        <v>994</v>
      </c>
      <c r="H104" s="212">
        <v>10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204</v>
      </c>
    </row>
    <row r="105" spans="2:65" s="1" customFormat="1" ht="16.5" customHeight="1">
      <c r="B105" s="39"/>
      <c r="C105" s="208" t="s">
        <v>209</v>
      </c>
      <c r="D105" s="208" t="s">
        <v>163</v>
      </c>
      <c r="E105" s="209" t="s">
        <v>3426</v>
      </c>
      <c r="F105" s="210" t="s">
        <v>3427</v>
      </c>
      <c r="G105" s="211" t="s">
        <v>994</v>
      </c>
      <c r="H105" s="212">
        <v>10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212</v>
      </c>
    </row>
    <row r="106" spans="2:65" s="1" customFormat="1" ht="16.5" customHeight="1">
      <c r="B106" s="39"/>
      <c r="C106" s="208" t="s">
        <v>189</v>
      </c>
      <c r="D106" s="208" t="s">
        <v>163</v>
      </c>
      <c r="E106" s="209" t="s">
        <v>3428</v>
      </c>
      <c r="F106" s="210" t="s">
        <v>3429</v>
      </c>
      <c r="G106" s="211" t="s">
        <v>203</v>
      </c>
      <c r="H106" s="212">
        <v>20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218</v>
      </c>
    </row>
    <row r="107" spans="2:65" s="1" customFormat="1" ht="16.5" customHeight="1">
      <c r="B107" s="39"/>
      <c r="C107" s="208" t="s">
        <v>221</v>
      </c>
      <c r="D107" s="208" t="s">
        <v>163</v>
      </c>
      <c r="E107" s="209" t="s">
        <v>3430</v>
      </c>
      <c r="F107" s="210" t="s">
        <v>3431</v>
      </c>
      <c r="G107" s="211" t="s">
        <v>994</v>
      </c>
      <c r="H107" s="212">
        <v>2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224</v>
      </c>
    </row>
    <row r="108" spans="2:65" s="1" customFormat="1" ht="16.5" customHeight="1">
      <c r="B108" s="39"/>
      <c r="C108" s="208" t="s">
        <v>193</v>
      </c>
      <c r="D108" s="208" t="s">
        <v>163</v>
      </c>
      <c r="E108" s="209" t="s">
        <v>3432</v>
      </c>
      <c r="F108" s="210" t="s">
        <v>3433</v>
      </c>
      <c r="G108" s="211" t="s">
        <v>994</v>
      </c>
      <c r="H108" s="212">
        <v>2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229</v>
      </c>
    </row>
    <row r="109" spans="2:65" s="1" customFormat="1" ht="16.5" customHeight="1">
      <c r="B109" s="39"/>
      <c r="C109" s="208" t="s">
        <v>231</v>
      </c>
      <c r="D109" s="208" t="s">
        <v>163</v>
      </c>
      <c r="E109" s="209" t="s">
        <v>3434</v>
      </c>
      <c r="F109" s="210" t="s">
        <v>3435</v>
      </c>
      <c r="G109" s="211" t="s">
        <v>217</v>
      </c>
      <c r="H109" s="212">
        <v>2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235</v>
      </c>
    </row>
    <row r="110" spans="2:65" s="1" customFormat="1" ht="16.5" customHeight="1">
      <c r="B110" s="39"/>
      <c r="C110" s="208" t="s">
        <v>198</v>
      </c>
      <c r="D110" s="208" t="s">
        <v>163</v>
      </c>
      <c r="E110" s="209" t="s">
        <v>3436</v>
      </c>
      <c r="F110" s="210" t="s">
        <v>3437</v>
      </c>
      <c r="G110" s="211" t="s">
        <v>217</v>
      </c>
      <c r="H110" s="212">
        <v>2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242</v>
      </c>
    </row>
    <row r="111" spans="2:65" s="1" customFormat="1" ht="22.5" customHeight="1">
      <c r="B111" s="39"/>
      <c r="C111" s="208" t="s">
        <v>8</v>
      </c>
      <c r="D111" s="208" t="s">
        <v>163</v>
      </c>
      <c r="E111" s="209" t="s">
        <v>3438</v>
      </c>
      <c r="F111" s="210" t="s">
        <v>3439</v>
      </c>
      <c r="G111" s="211" t="s">
        <v>994</v>
      </c>
      <c r="H111" s="212">
        <v>2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246</v>
      </c>
    </row>
    <row r="112" spans="2:65" s="1" customFormat="1" ht="22.5" customHeight="1">
      <c r="B112" s="39"/>
      <c r="C112" s="208" t="s">
        <v>204</v>
      </c>
      <c r="D112" s="208" t="s">
        <v>163</v>
      </c>
      <c r="E112" s="209" t="s">
        <v>3440</v>
      </c>
      <c r="F112" s="210" t="s">
        <v>3441</v>
      </c>
      <c r="G112" s="211" t="s">
        <v>166</v>
      </c>
      <c r="H112" s="212">
        <v>6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253</v>
      </c>
    </row>
    <row r="113" spans="2:65" s="1" customFormat="1" ht="16.5" customHeight="1">
      <c r="B113" s="39"/>
      <c r="C113" s="208" t="s">
        <v>256</v>
      </c>
      <c r="D113" s="208" t="s">
        <v>163</v>
      </c>
      <c r="E113" s="209" t="s">
        <v>3442</v>
      </c>
      <c r="F113" s="210" t="s">
        <v>3443</v>
      </c>
      <c r="G113" s="211" t="s">
        <v>166</v>
      </c>
      <c r="H113" s="212">
        <v>6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259</v>
      </c>
    </row>
    <row r="114" spans="2:65" s="1" customFormat="1" ht="22.5" customHeight="1">
      <c r="B114" s="39"/>
      <c r="C114" s="208" t="s">
        <v>212</v>
      </c>
      <c r="D114" s="208" t="s">
        <v>163</v>
      </c>
      <c r="E114" s="209" t="s">
        <v>3444</v>
      </c>
      <c r="F114" s="210" t="s">
        <v>3445</v>
      </c>
      <c r="G114" s="211" t="s">
        <v>994</v>
      </c>
      <c r="H114" s="212">
        <v>4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263</v>
      </c>
    </row>
    <row r="115" spans="2:65" s="1" customFormat="1" ht="22.5" customHeight="1">
      <c r="B115" s="39"/>
      <c r="C115" s="208" t="s">
        <v>267</v>
      </c>
      <c r="D115" s="208" t="s">
        <v>163</v>
      </c>
      <c r="E115" s="209" t="s">
        <v>3446</v>
      </c>
      <c r="F115" s="210" t="s">
        <v>3447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270</v>
      </c>
    </row>
    <row r="116" spans="2:65" s="1" customFormat="1" ht="22.5" customHeight="1">
      <c r="B116" s="39"/>
      <c r="C116" s="208" t="s">
        <v>218</v>
      </c>
      <c r="D116" s="208" t="s">
        <v>163</v>
      </c>
      <c r="E116" s="209" t="s">
        <v>3448</v>
      </c>
      <c r="F116" s="210" t="s">
        <v>3449</v>
      </c>
      <c r="G116" s="211" t="s">
        <v>994</v>
      </c>
      <c r="H116" s="212">
        <v>7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275</v>
      </c>
    </row>
    <row r="117" spans="2:65" s="1" customFormat="1" ht="22.5" customHeight="1">
      <c r="B117" s="39"/>
      <c r="C117" s="208" t="s">
        <v>7</v>
      </c>
      <c r="D117" s="208" t="s">
        <v>163</v>
      </c>
      <c r="E117" s="209" t="s">
        <v>3450</v>
      </c>
      <c r="F117" s="210" t="s">
        <v>3451</v>
      </c>
      <c r="G117" s="211" t="s">
        <v>994</v>
      </c>
      <c r="H117" s="212">
        <v>2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280</v>
      </c>
    </row>
    <row r="118" spans="2:65" s="1" customFormat="1" ht="22.5" customHeight="1">
      <c r="B118" s="39"/>
      <c r="C118" s="208" t="s">
        <v>224</v>
      </c>
      <c r="D118" s="208" t="s">
        <v>163</v>
      </c>
      <c r="E118" s="209" t="s">
        <v>3452</v>
      </c>
      <c r="F118" s="210" t="s">
        <v>3453</v>
      </c>
      <c r="G118" s="211" t="s">
        <v>994</v>
      </c>
      <c r="H118" s="212">
        <v>4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286</v>
      </c>
    </row>
    <row r="119" spans="2:65" s="1" customFormat="1" ht="22.5" customHeight="1">
      <c r="B119" s="39"/>
      <c r="C119" s="208" t="s">
        <v>290</v>
      </c>
      <c r="D119" s="208" t="s">
        <v>163</v>
      </c>
      <c r="E119" s="209" t="s">
        <v>3454</v>
      </c>
      <c r="F119" s="210" t="s">
        <v>3455</v>
      </c>
      <c r="G119" s="211" t="s">
        <v>994</v>
      </c>
      <c r="H119" s="212">
        <v>1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293</v>
      </c>
    </row>
    <row r="120" spans="2:65" s="1" customFormat="1" ht="22.5" customHeight="1">
      <c r="B120" s="39"/>
      <c r="C120" s="208" t="s">
        <v>229</v>
      </c>
      <c r="D120" s="208" t="s">
        <v>163</v>
      </c>
      <c r="E120" s="209" t="s">
        <v>3456</v>
      </c>
      <c r="F120" s="210" t="s">
        <v>3457</v>
      </c>
      <c r="G120" s="211" t="s">
        <v>994</v>
      </c>
      <c r="H120" s="212">
        <v>9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298</v>
      </c>
    </row>
    <row r="121" spans="2:65" s="1" customFormat="1" ht="16.5" customHeight="1">
      <c r="B121" s="39"/>
      <c r="C121" s="208" t="s">
        <v>299</v>
      </c>
      <c r="D121" s="208" t="s">
        <v>163</v>
      </c>
      <c r="E121" s="209" t="s">
        <v>3458</v>
      </c>
      <c r="F121" s="210" t="s">
        <v>3459</v>
      </c>
      <c r="G121" s="211" t="s">
        <v>994</v>
      </c>
      <c r="H121" s="212">
        <v>4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302</v>
      </c>
    </row>
    <row r="122" spans="2:65" s="1" customFormat="1" ht="16.5" customHeight="1">
      <c r="B122" s="39"/>
      <c r="C122" s="208" t="s">
        <v>235</v>
      </c>
      <c r="D122" s="208" t="s">
        <v>163</v>
      </c>
      <c r="E122" s="209" t="s">
        <v>3460</v>
      </c>
      <c r="F122" s="210" t="s">
        <v>3461</v>
      </c>
      <c r="G122" s="211" t="s">
        <v>994</v>
      </c>
      <c r="H122" s="212">
        <v>1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311</v>
      </c>
    </row>
    <row r="123" spans="2:65" s="1" customFormat="1" ht="16.5" customHeight="1">
      <c r="B123" s="39"/>
      <c r="C123" s="208" t="s">
        <v>315</v>
      </c>
      <c r="D123" s="208" t="s">
        <v>163</v>
      </c>
      <c r="E123" s="209" t="s">
        <v>3462</v>
      </c>
      <c r="F123" s="210" t="s">
        <v>3463</v>
      </c>
      <c r="G123" s="211" t="s">
        <v>994</v>
      </c>
      <c r="H123" s="212">
        <v>9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318</v>
      </c>
    </row>
    <row r="124" spans="2:65" s="1" customFormat="1" ht="16.5" customHeight="1">
      <c r="B124" s="39"/>
      <c r="C124" s="208" t="s">
        <v>242</v>
      </c>
      <c r="D124" s="208" t="s">
        <v>163</v>
      </c>
      <c r="E124" s="209" t="s">
        <v>3464</v>
      </c>
      <c r="F124" s="210" t="s">
        <v>3465</v>
      </c>
      <c r="G124" s="211" t="s">
        <v>217</v>
      </c>
      <c r="H124" s="212">
        <v>3.45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324</v>
      </c>
    </row>
    <row r="125" spans="2:65" s="1" customFormat="1" ht="16.5" customHeight="1">
      <c r="B125" s="39"/>
      <c r="C125" s="208" t="s">
        <v>328</v>
      </c>
      <c r="D125" s="208" t="s">
        <v>163</v>
      </c>
      <c r="E125" s="209" t="s">
        <v>3466</v>
      </c>
      <c r="F125" s="210" t="s">
        <v>3467</v>
      </c>
      <c r="G125" s="211" t="s">
        <v>217</v>
      </c>
      <c r="H125" s="212">
        <v>3.45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331</v>
      </c>
    </row>
    <row r="126" spans="2:65" s="1" customFormat="1" ht="16.5" customHeight="1">
      <c r="B126" s="39"/>
      <c r="C126" s="208" t="s">
        <v>246</v>
      </c>
      <c r="D126" s="208" t="s">
        <v>163</v>
      </c>
      <c r="E126" s="209" t="s">
        <v>3468</v>
      </c>
      <c r="F126" s="210" t="s">
        <v>3469</v>
      </c>
      <c r="G126" s="211" t="s">
        <v>217</v>
      </c>
      <c r="H126" s="212">
        <v>3.45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337</v>
      </c>
    </row>
    <row r="127" spans="2:65" s="1" customFormat="1" ht="16.5" customHeight="1">
      <c r="B127" s="39"/>
      <c r="C127" s="208" t="s">
        <v>342</v>
      </c>
      <c r="D127" s="208" t="s">
        <v>163</v>
      </c>
      <c r="E127" s="209" t="s">
        <v>3470</v>
      </c>
      <c r="F127" s="210" t="s">
        <v>3471</v>
      </c>
      <c r="G127" s="211" t="s">
        <v>994</v>
      </c>
      <c r="H127" s="212">
        <v>4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345</v>
      </c>
    </row>
    <row r="128" spans="2:65" s="1" customFormat="1" ht="16.5" customHeight="1">
      <c r="B128" s="39"/>
      <c r="C128" s="208" t="s">
        <v>253</v>
      </c>
      <c r="D128" s="208" t="s">
        <v>163</v>
      </c>
      <c r="E128" s="209" t="s">
        <v>3472</v>
      </c>
      <c r="F128" s="210" t="s">
        <v>3473</v>
      </c>
      <c r="G128" s="211" t="s">
        <v>994</v>
      </c>
      <c r="H128" s="212">
        <v>1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349</v>
      </c>
    </row>
    <row r="129" spans="2:65" s="1" customFormat="1" ht="16.5" customHeight="1">
      <c r="B129" s="39"/>
      <c r="C129" s="208" t="s">
        <v>514</v>
      </c>
      <c r="D129" s="208" t="s">
        <v>163</v>
      </c>
      <c r="E129" s="209" t="s">
        <v>3474</v>
      </c>
      <c r="F129" s="210" t="s">
        <v>3475</v>
      </c>
      <c r="G129" s="211" t="s">
        <v>994</v>
      </c>
      <c r="H129" s="212">
        <v>7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517</v>
      </c>
    </row>
    <row r="130" spans="2:65" s="1" customFormat="1" ht="16.5" customHeight="1">
      <c r="B130" s="39"/>
      <c r="C130" s="208" t="s">
        <v>259</v>
      </c>
      <c r="D130" s="208" t="s">
        <v>163</v>
      </c>
      <c r="E130" s="209" t="s">
        <v>3476</v>
      </c>
      <c r="F130" s="210" t="s">
        <v>3477</v>
      </c>
      <c r="G130" s="211" t="s">
        <v>994</v>
      </c>
      <c r="H130" s="212">
        <v>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521</v>
      </c>
    </row>
    <row r="131" spans="2:65" s="1" customFormat="1" ht="16.5" customHeight="1">
      <c r="B131" s="39"/>
      <c r="C131" s="208" t="s">
        <v>524</v>
      </c>
      <c r="D131" s="208" t="s">
        <v>163</v>
      </c>
      <c r="E131" s="209" t="s">
        <v>3478</v>
      </c>
      <c r="F131" s="210" t="s">
        <v>3479</v>
      </c>
      <c r="G131" s="211" t="s">
        <v>994</v>
      </c>
      <c r="H131" s="212">
        <v>4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527</v>
      </c>
    </row>
    <row r="132" spans="2:65" s="1" customFormat="1" ht="16.5" customHeight="1">
      <c r="B132" s="39"/>
      <c r="C132" s="208" t="s">
        <v>263</v>
      </c>
      <c r="D132" s="208" t="s">
        <v>163</v>
      </c>
      <c r="E132" s="209" t="s">
        <v>3480</v>
      </c>
      <c r="F132" s="210" t="s">
        <v>3481</v>
      </c>
      <c r="G132" s="211" t="s">
        <v>994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537</v>
      </c>
    </row>
    <row r="133" spans="2:65" s="1" customFormat="1" ht="16.5" customHeight="1">
      <c r="B133" s="39"/>
      <c r="C133" s="208" t="s">
        <v>542</v>
      </c>
      <c r="D133" s="208" t="s">
        <v>163</v>
      </c>
      <c r="E133" s="209" t="s">
        <v>3482</v>
      </c>
      <c r="F133" s="210" t="s">
        <v>3483</v>
      </c>
      <c r="G133" s="211" t="s">
        <v>994</v>
      </c>
      <c r="H133" s="212">
        <v>7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545</v>
      </c>
    </row>
    <row r="134" spans="2:65" s="1" customFormat="1" ht="16.5" customHeight="1">
      <c r="B134" s="39"/>
      <c r="C134" s="208" t="s">
        <v>270</v>
      </c>
      <c r="D134" s="208" t="s">
        <v>163</v>
      </c>
      <c r="E134" s="209" t="s">
        <v>3484</v>
      </c>
      <c r="F134" s="210" t="s">
        <v>3485</v>
      </c>
      <c r="G134" s="211" t="s">
        <v>994</v>
      </c>
      <c r="H134" s="212">
        <v>2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551</v>
      </c>
    </row>
    <row r="135" spans="2:65" s="1" customFormat="1" ht="16.5" customHeight="1">
      <c r="B135" s="39"/>
      <c r="C135" s="208" t="s">
        <v>557</v>
      </c>
      <c r="D135" s="208" t="s">
        <v>163</v>
      </c>
      <c r="E135" s="209" t="s">
        <v>3486</v>
      </c>
      <c r="F135" s="210" t="s">
        <v>3487</v>
      </c>
      <c r="G135" s="211" t="s">
        <v>994</v>
      </c>
      <c r="H135" s="212">
        <v>4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560</v>
      </c>
    </row>
    <row r="136" spans="2:65" s="1" customFormat="1" ht="16.5" customHeight="1">
      <c r="B136" s="39"/>
      <c r="C136" s="208" t="s">
        <v>275</v>
      </c>
      <c r="D136" s="208" t="s">
        <v>163</v>
      </c>
      <c r="E136" s="209" t="s">
        <v>3488</v>
      </c>
      <c r="F136" s="210" t="s">
        <v>3489</v>
      </c>
      <c r="G136" s="211" t="s">
        <v>994</v>
      </c>
      <c r="H136" s="212">
        <v>1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565</v>
      </c>
    </row>
    <row r="137" spans="2:65" s="1" customFormat="1" ht="16.5" customHeight="1">
      <c r="B137" s="39"/>
      <c r="C137" s="208" t="s">
        <v>571</v>
      </c>
      <c r="D137" s="208" t="s">
        <v>163</v>
      </c>
      <c r="E137" s="209" t="s">
        <v>3490</v>
      </c>
      <c r="F137" s="210" t="s">
        <v>3491</v>
      </c>
      <c r="G137" s="211" t="s">
        <v>994</v>
      </c>
      <c r="H137" s="212">
        <v>9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574</v>
      </c>
    </row>
    <row r="138" spans="2:65" s="1" customFormat="1" ht="16.5" customHeight="1">
      <c r="B138" s="39"/>
      <c r="C138" s="208" t="s">
        <v>280</v>
      </c>
      <c r="D138" s="208" t="s">
        <v>163</v>
      </c>
      <c r="E138" s="209" t="s">
        <v>3492</v>
      </c>
      <c r="F138" s="210" t="s">
        <v>3493</v>
      </c>
      <c r="G138" s="211" t="s">
        <v>217</v>
      </c>
      <c r="H138" s="212">
        <v>3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579</v>
      </c>
    </row>
    <row r="139" spans="2:65" s="1" customFormat="1" ht="16.5" customHeight="1">
      <c r="B139" s="39"/>
      <c r="C139" s="208" t="s">
        <v>581</v>
      </c>
      <c r="D139" s="208" t="s">
        <v>163</v>
      </c>
      <c r="E139" s="209" t="s">
        <v>3494</v>
      </c>
      <c r="F139" s="210" t="s">
        <v>3495</v>
      </c>
      <c r="G139" s="211" t="s">
        <v>310</v>
      </c>
      <c r="H139" s="212">
        <v>0.224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583</v>
      </c>
    </row>
    <row r="140" spans="2:63" s="10" customFormat="1" ht="25.9" customHeight="1">
      <c r="B140" s="194"/>
      <c r="C140" s="195"/>
      <c r="D140" s="196" t="s">
        <v>72</v>
      </c>
      <c r="E140" s="197" t="s">
        <v>3496</v>
      </c>
      <c r="F140" s="197" t="s">
        <v>3497</v>
      </c>
      <c r="G140" s="195"/>
      <c r="H140" s="195"/>
      <c r="I140" s="198"/>
      <c r="J140" s="199">
        <f>BK140</f>
        <v>0</v>
      </c>
      <c r="K140" s="195"/>
      <c r="L140" s="200"/>
      <c r="M140" s="201"/>
      <c r="N140" s="202"/>
      <c r="O140" s="202"/>
      <c r="P140" s="203">
        <f>P141</f>
        <v>0</v>
      </c>
      <c r="Q140" s="202"/>
      <c r="R140" s="203">
        <f>R141</f>
        <v>0</v>
      </c>
      <c r="S140" s="202"/>
      <c r="T140" s="204">
        <f>T141</f>
        <v>0</v>
      </c>
      <c r="AR140" s="205" t="s">
        <v>81</v>
      </c>
      <c r="AT140" s="206" t="s">
        <v>72</v>
      </c>
      <c r="AU140" s="206" t="s">
        <v>73</v>
      </c>
      <c r="AY140" s="205" t="s">
        <v>162</v>
      </c>
      <c r="BK140" s="207">
        <f>BK141</f>
        <v>0</v>
      </c>
    </row>
    <row r="141" spans="2:63" s="10" customFormat="1" ht="22.8" customHeight="1">
      <c r="B141" s="194"/>
      <c r="C141" s="195"/>
      <c r="D141" s="196" t="s">
        <v>72</v>
      </c>
      <c r="E141" s="283" t="s">
        <v>3498</v>
      </c>
      <c r="F141" s="283" t="s">
        <v>3499</v>
      </c>
      <c r="G141" s="195"/>
      <c r="H141" s="195"/>
      <c r="I141" s="198"/>
      <c r="J141" s="284">
        <f>BK141</f>
        <v>0</v>
      </c>
      <c r="K141" s="195"/>
      <c r="L141" s="200"/>
      <c r="M141" s="201"/>
      <c r="N141" s="202"/>
      <c r="O141" s="202"/>
      <c r="P141" s="203">
        <f>SUM(P142:P146)</f>
        <v>0</v>
      </c>
      <c r="Q141" s="202"/>
      <c r="R141" s="203">
        <f>SUM(R142:R146)</f>
        <v>0</v>
      </c>
      <c r="S141" s="202"/>
      <c r="T141" s="204">
        <f>SUM(T142:T146)</f>
        <v>0</v>
      </c>
      <c r="AR141" s="205" t="s">
        <v>81</v>
      </c>
      <c r="AT141" s="206" t="s">
        <v>72</v>
      </c>
      <c r="AU141" s="206" t="s">
        <v>81</v>
      </c>
      <c r="AY141" s="205" t="s">
        <v>162</v>
      </c>
      <c r="BK141" s="207">
        <f>SUM(BK142:BK146)</f>
        <v>0</v>
      </c>
    </row>
    <row r="142" spans="2:65" s="1" customFormat="1" ht="16.5" customHeight="1">
      <c r="B142" s="39"/>
      <c r="C142" s="208" t="s">
        <v>286</v>
      </c>
      <c r="D142" s="208" t="s">
        <v>163</v>
      </c>
      <c r="E142" s="209" t="s">
        <v>3500</v>
      </c>
      <c r="F142" s="210" t="s">
        <v>3501</v>
      </c>
      <c r="G142" s="211" t="s">
        <v>217</v>
      </c>
      <c r="H142" s="212">
        <v>2.51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84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589</v>
      </c>
    </row>
    <row r="143" spans="2:65" s="1" customFormat="1" ht="16.5" customHeight="1">
      <c r="B143" s="39"/>
      <c r="C143" s="208" t="s">
        <v>594</v>
      </c>
      <c r="D143" s="208" t="s">
        <v>163</v>
      </c>
      <c r="E143" s="209" t="s">
        <v>3502</v>
      </c>
      <c r="F143" s="210" t="s">
        <v>3503</v>
      </c>
      <c r="G143" s="211" t="s">
        <v>217</v>
      </c>
      <c r="H143" s="212">
        <v>2.51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84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596</v>
      </c>
    </row>
    <row r="144" spans="2:65" s="1" customFormat="1" ht="16.5" customHeight="1">
      <c r="B144" s="39"/>
      <c r="C144" s="208" t="s">
        <v>293</v>
      </c>
      <c r="D144" s="208" t="s">
        <v>163</v>
      </c>
      <c r="E144" s="209" t="s">
        <v>3504</v>
      </c>
      <c r="F144" s="210" t="s">
        <v>3505</v>
      </c>
      <c r="G144" s="211" t="s">
        <v>217</v>
      </c>
      <c r="H144" s="212">
        <v>2.26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84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601</v>
      </c>
    </row>
    <row r="145" spans="2:65" s="1" customFormat="1" ht="16.5" customHeight="1">
      <c r="B145" s="39"/>
      <c r="C145" s="208" t="s">
        <v>603</v>
      </c>
      <c r="D145" s="208" t="s">
        <v>163</v>
      </c>
      <c r="E145" s="209" t="s">
        <v>3506</v>
      </c>
      <c r="F145" s="210" t="s">
        <v>3507</v>
      </c>
      <c r="G145" s="211" t="s">
        <v>166</v>
      </c>
      <c r="H145" s="212">
        <v>1255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84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606</v>
      </c>
    </row>
    <row r="146" spans="2:65" s="1" customFormat="1" ht="16.5" customHeight="1">
      <c r="B146" s="39"/>
      <c r="C146" s="208" t="s">
        <v>298</v>
      </c>
      <c r="D146" s="208" t="s">
        <v>163</v>
      </c>
      <c r="E146" s="209" t="s">
        <v>3508</v>
      </c>
      <c r="F146" s="210" t="s">
        <v>3509</v>
      </c>
      <c r="G146" s="211" t="s">
        <v>3027</v>
      </c>
      <c r="H146" s="212">
        <v>0.63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84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265</v>
      </c>
    </row>
    <row r="147" spans="2:63" s="10" customFormat="1" ht="25.9" customHeight="1">
      <c r="B147" s="194"/>
      <c r="C147" s="195"/>
      <c r="D147" s="196" t="s">
        <v>72</v>
      </c>
      <c r="E147" s="197" t="s">
        <v>3510</v>
      </c>
      <c r="F147" s="197" t="s">
        <v>3511</v>
      </c>
      <c r="G147" s="195"/>
      <c r="H147" s="195"/>
      <c r="I147" s="198"/>
      <c r="J147" s="199">
        <f>BK147</f>
        <v>0</v>
      </c>
      <c r="K147" s="195"/>
      <c r="L147" s="200"/>
      <c r="M147" s="201"/>
      <c r="N147" s="202"/>
      <c r="O147" s="202"/>
      <c r="P147" s="203">
        <f>SUM(P148:P158)</f>
        <v>0</v>
      </c>
      <c r="Q147" s="202"/>
      <c r="R147" s="203">
        <f>SUM(R148:R158)</f>
        <v>0</v>
      </c>
      <c r="S147" s="202"/>
      <c r="T147" s="204">
        <f>SUM(T148:T158)</f>
        <v>0</v>
      </c>
      <c r="AR147" s="205" t="s">
        <v>81</v>
      </c>
      <c r="AT147" s="206" t="s">
        <v>72</v>
      </c>
      <c r="AU147" s="206" t="s">
        <v>73</v>
      </c>
      <c r="AY147" s="205" t="s">
        <v>162</v>
      </c>
      <c r="BK147" s="207">
        <f>SUM(BK148:BK158)</f>
        <v>0</v>
      </c>
    </row>
    <row r="148" spans="2:65" s="1" customFormat="1" ht="16.5" customHeight="1">
      <c r="B148" s="39"/>
      <c r="C148" s="208" t="s">
        <v>616</v>
      </c>
      <c r="D148" s="208" t="s">
        <v>163</v>
      </c>
      <c r="E148" s="209" t="s">
        <v>3512</v>
      </c>
      <c r="F148" s="210" t="s">
        <v>3513</v>
      </c>
      <c r="G148" s="211" t="s">
        <v>217</v>
      </c>
      <c r="H148" s="212">
        <v>64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619</v>
      </c>
    </row>
    <row r="149" spans="2:65" s="1" customFormat="1" ht="16.5" customHeight="1">
      <c r="B149" s="39"/>
      <c r="C149" s="208" t="s">
        <v>302</v>
      </c>
      <c r="D149" s="208" t="s">
        <v>163</v>
      </c>
      <c r="E149" s="209" t="s">
        <v>1232</v>
      </c>
      <c r="F149" s="210" t="s">
        <v>3514</v>
      </c>
      <c r="G149" s="211" t="s">
        <v>217</v>
      </c>
      <c r="H149" s="212">
        <v>64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623</v>
      </c>
    </row>
    <row r="150" spans="2:65" s="1" customFormat="1" ht="16.5" customHeight="1">
      <c r="B150" s="39"/>
      <c r="C150" s="208" t="s">
        <v>626</v>
      </c>
      <c r="D150" s="208" t="s">
        <v>163</v>
      </c>
      <c r="E150" s="209" t="s">
        <v>3515</v>
      </c>
      <c r="F150" s="210" t="s">
        <v>3516</v>
      </c>
      <c r="G150" s="211" t="s">
        <v>217</v>
      </c>
      <c r="H150" s="212">
        <v>64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629</v>
      </c>
    </row>
    <row r="151" spans="2:65" s="1" customFormat="1" ht="16.5" customHeight="1">
      <c r="B151" s="39"/>
      <c r="C151" s="208" t="s">
        <v>311</v>
      </c>
      <c r="D151" s="208" t="s">
        <v>163</v>
      </c>
      <c r="E151" s="209" t="s">
        <v>3517</v>
      </c>
      <c r="F151" s="210" t="s">
        <v>3518</v>
      </c>
      <c r="G151" s="211" t="s">
        <v>217</v>
      </c>
      <c r="H151" s="212">
        <v>64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633</v>
      </c>
    </row>
    <row r="152" spans="2:65" s="1" customFormat="1" ht="16.5" customHeight="1">
      <c r="B152" s="39"/>
      <c r="C152" s="208" t="s">
        <v>635</v>
      </c>
      <c r="D152" s="208" t="s">
        <v>163</v>
      </c>
      <c r="E152" s="209" t="s">
        <v>3519</v>
      </c>
      <c r="F152" s="210" t="s">
        <v>3520</v>
      </c>
      <c r="G152" s="211" t="s">
        <v>166</v>
      </c>
      <c r="H152" s="212">
        <v>1041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638</v>
      </c>
    </row>
    <row r="153" spans="2:65" s="1" customFormat="1" ht="16.5" customHeight="1">
      <c r="B153" s="39"/>
      <c r="C153" s="208" t="s">
        <v>318</v>
      </c>
      <c r="D153" s="208" t="s">
        <v>163</v>
      </c>
      <c r="E153" s="209" t="s">
        <v>3521</v>
      </c>
      <c r="F153" s="210" t="s">
        <v>3522</v>
      </c>
      <c r="G153" s="211" t="s">
        <v>166</v>
      </c>
      <c r="H153" s="212">
        <v>74</v>
      </c>
      <c r="I153" s="213"/>
      <c r="J153" s="214">
        <f>ROUND(I153*H153,2)</f>
        <v>0</v>
      </c>
      <c r="K153" s="210" t="s">
        <v>234</v>
      </c>
      <c r="L153" s="44"/>
      <c r="M153" s="215" t="s">
        <v>21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8" t="s">
        <v>168</v>
      </c>
      <c r="AT153" s="18" t="s">
        <v>163</v>
      </c>
      <c r="AU153" s="18" t="s">
        <v>81</v>
      </c>
      <c r="AY153" s="18" t="s">
        <v>162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8" t="s">
        <v>81</v>
      </c>
      <c r="BK153" s="219">
        <f>ROUND(I153*H153,2)</f>
        <v>0</v>
      </c>
      <c r="BL153" s="18" t="s">
        <v>168</v>
      </c>
      <c r="BM153" s="18" t="s">
        <v>642</v>
      </c>
    </row>
    <row r="154" spans="2:65" s="1" customFormat="1" ht="16.5" customHeight="1">
      <c r="B154" s="39"/>
      <c r="C154" s="208" t="s">
        <v>645</v>
      </c>
      <c r="D154" s="208" t="s">
        <v>163</v>
      </c>
      <c r="E154" s="209" t="s">
        <v>3523</v>
      </c>
      <c r="F154" s="210" t="s">
        <v>3524</v>
      </c>
      <c r="G154" s="211" t="s">
        <v>166</v>
      </c>
      <c r="H154" s="212">
        <v>197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648</v>
      </c>
    </row>
    <row r="155" spans="2:65" s="1" customFormat="1" ht="16.5" customHeight="1">
      <c r="B155" s="39"/>
      <c r="C155" s="208" t="s">
        <v>324</v>
      </c>
      <c r="D155" s="208" t="s">
        <v>163</v>
      </c>
      <c r="E155" s="209" t="s">
        <v>3525</v>
      </c>
      <c r="F155" s="210" t="s">
        <v>3526</v>
      </c>
      <c r="G155" s="211" t="s">
        <v>217</v>
      </c>
      <c r="H155" s="212">
        <v>208.4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652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3527</v>
      </c>
      <c r="G156" s="234"/>
      <c r="H156" s="237">
        <v>208.4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3" customFormat="1" ht="12">
      <c r="B157" s="244"/>
      <c r="C157" s="245"/>
      <c r="D157" s="220" t="s">
        <v>171</v>
      </c>
      <c r="E157" s="246" t="s">
        <v>21</v>
      </c>
      <c r="F157" s="247" t="s">
        <v>208</v>
      </c>
      <c r="G157" s="245"/>
      <c r="H157" s="248">
        <v>208.4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171</v>
      </c>
      <c r="AU157" s="254" t="s">
        <v>81</v>
      </c>
      <c r="AV157" s="13" t="s">
        <v>168</v>
      </c>
      <c r="AW157" s="13" t="s">
        <v>35</v>
      </c>
      <c r="AX157" s="13" t="s">
        <v>81</v>
      </c>
      <c r="AY157" s="254" t="s">
        <v>162</v>
      </c>
    </row>
    <row r="158" spans="2:65" s="1" customFormat="1" ht="16.5" customHeight="1">
      <c r="B158" s="39"/>
      <c r="C158" s="208" t="s">
        <v>654</v>
      </c>
      <c r="D158" s="208" t="s">
        <v>163</v>
      </c>
      <c r="E158" s="209" t="s">
        <v>3528</v>
      </c>
      <c r="F158" s="210" t="s">
        <v>3529</v>
      </c>
      <c r="G158" s="211" t="s">
        <v>217</v>
      </c>
      <c r="H158" s="212">
        <v>208.4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657</v>
      </c>
    </row>
    <row r="159" spans="2:63" s="10" customFormat="1" ht="25.9" customHeight="1">
      <c r="B159" s="194"/>
      <c r="C159" s="195"/>
      <c r="D159" s="196" t="s">
        <v>72</v>
      </c>
      <c r="E159" s="197" t="s">
        <v>3530</v>
      </c>
      <c r="F159" s="197" t="s">
        <v>3531</v>
      </c>
      <c r="G159" s="195"/>
      <c r="H159" s="195"/>
      <c r="I159" s="198"/>
      <c r="J159" s="199">
        <f>BK159</f>
        <v>0</v>
      </c>
      <c r="K159" s="195"/>
      <c r="L159" s="200"/>
      <c r="M159" s="201"/>
      <c r="N159" s="202"/>
      <c r="O159" s="202"/>
      <c r="P159" s="203">
        <f>P160+P172+P189+P225</f>
        <v>0</v>
      </c>
      <c r="Q159" s="202"/>
      <c r="R159" s="203">
        <f>R160+R172+R189+R225</f>
        <v>0</v>
      </c>
      <c r="S159" s="202"/>
      <c r="T159" s="204">
        <f>T160+T172+T189+T225</f>
        <v>0</v>
      </c>
      <c r="AR159" s="205" t="s">
        <v>81</v>
      </c>
      <c r="AT159" s="206" t="s">
        <v>72</v>
      </c>
      <c r="AU159" s="206" t="s">
        <v>73</v>
      </c>
      <c r="AY159" s="205" t="s">
        <v>162</v>
      </c>
      <c r="BK159" s="207">
        <f>BK160+BK172+BK189+BK225</f>
        <v>0</v>
      </c>
    </row>
    <row r="160" spans="2:63" s="10" customFormat="1" ht="22.8" customHeight="1">
      <c r="B160" s="194"/>
      <c r="C160" s="195"/>
      <c r="D160" s="196" t="s">
        <v>72</v>
      </c>
      <c r="E160" s="283" t="s">
        <v>3532</v>
      </c>
      <c r="F160" s="283" t="s">
        <v>3533</v>
      </c>
      <c r="G160" s="195"/>
      <c r="H160" s="195"/>
      <c r="I160" s="198"/>
      <c r="J160" s="284">
        <f>BK160</f>
        <v>0</v>
      </c>
      <c r="K160" s="195"/>
      <c r="L160" s="200"/>
      <c r="M160" s="201"/>
      <c r="N160" s="202"/>
      <c r="O160" s="202"/>
      <c r="P160" s="203">
        <f>SUM(P161:P171)</f>
        <v>0</v>
      </c>
      <c r="Q160" s="202"/>
      <c r="R160" s="203">
        <f>SUM(R161:R171)</f>
        <v>0</v>
      </c>
      <c r="S160" s="202"/>
      <c r="T160" s="204">
        <f>SUM(T161:T171)</f>
        <v>0</v>
      </c>
      <c r="AR160" s="205" t="s">
        <v>81</v>
      </c>
      <c r="AT160" s="206" t="s">
        <v>72</v>
      </c>
      <c r="AU160" s="206" t="s">
        <v>81</v>
      </c>
      <c r="AY160" s="205" t="s">
        <v>162</v>
      </c>
      <c r="BK160" s="207">
        <f>SUM(BK161:BK171)</f>
        <v>0</v>
      </c>
    </row>
    <row r="161" spans="2:65" s="1" customFormat="1" ht="16.5" customHeight="1">
      <c r="B161" s="39"/>
      <c r="C161" s="208" t="s">
        <v>331</v>
      </c>
      <c r="D161" s="208" t="s">
        <v>163</v>
      </c>
      <c r="E161" s="209" t="s">
        <v>3534</v>
      </c>
      <c r="F161" s="210" t="s">
        <v>3535</v>
      </c>
      <c r="G161" s="211" t="s">
        <v>217</v>
      </c>
      <c r="H161" s="212">
        <v>1.26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84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663</v>
      </c>
    </row>
    <row r="162" spans="2:65" s="1" customFormat="1" ht="16.5" customHeight="1">
      <c r="B162" s="39"/>
      <c r="C162" s="208" t="s">
        <v>665</v>
      </c>
      <c r="D162" s="208" t="s">
        <v>163</v>
      </c>
      <c r="E162" s="209" t="s">
        <v>3536</v>
      </c>
      <c r="F162" s="210" t="s">
        <v>3537</v>
      </c>
      <c r="G162" s="211" t="s">
        <v>217</v>
      </c>
      <c r="H162" s="212">
        <v>1.26</v>
      </c>
      <c r="I162" s="213"/>
      <c r="J162" s="214">
        <f>ROUND(I162*H162,2)</f>
        <v>0</v>
      </c>
      <c r="K162" s="210" t="s">
        <v>234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84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668</v>
      </c>
    </row>
    <row r="163" spans="2:65" s="1" customFormat="1" ht="16.5" customHeight="1">
      <c r="B163" s="39"/>
      <c r="C163" s="208" t="s">
        <v>337</v>
      </c>
      <c r="D163" s="208" t="s">
        <v>163</v>
      </c>
      <c r="E163" s="209" t="s">
        <v>3538</v>
      </c>
      <c r="F163" s="210" t="s">
        <v>3539</v>
      </c>
      <c r="G163" s="211" t="s">
        <v>217</v>
      </c>
      <c r="H163" s="212">
        <v>1</v>
      </c>
      <c r="I163" s="213"/>
      <c r="J163" s="214">
        <f>ROUND(I163*H163,2)</f>
        <v>0</v>
      </c>
      <c r="K163" s="210" t="s">
        <v>234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84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674</v>
      </c>
    </row>
    <row r="164" spans="2:65" s="1" customFormat="1" ht="16.5" customHeight="1">
      <c r="B164" s="39"/>
      <c r="C164" s="208" t="s">
        <v>533</v>
      </c>
      <c r="D164" s="208" t="s">
        <v>163</v>
      </c>
      <c r="E164" s="209" t="s">
        <v>3540</v>
      </c>
      <c r="F164" s="210" t="s">
        <v>3541</v>
      </c>
      <c r="G164" s="211" t="s">
        <v>166</v>
      </c>
      <c r="H164" s="212">
        <v>255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84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678</v>
      </c>
    </row>
    <row r="165" spans="2:65" s="1" customFormat="1" ht="16.5" customHeight="1">
      <c r="B165" s="39"/>
      <c r="C165" s="208" t="s">
        <v>345</v>
      </c>
      <c r="D165" s="208" t="s">
        <v>163</v>
      </c>
      <c r="E165" s="209" t="s">
        <v>3542</v>
      </c>
      <c r="F165" s="210" t="s">
        <v>3543</v>
      </c>
      <c r="G165" s="211" t="s">
        <v>166</v>
      </c>
      <c r="H165" s="212">
        <v>1000</v>
      </c>
      <c r="I165" s="213"/>
      <c r="J165" s="214">
        <f>ROUND(I165*H165,2)</f>
        <v>0</v>
      </c>
      <c r="K165" s="210" t="s">
        <v>234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84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684</v>
      </c>
    </row>
    <row r="166" spans="2:65" s="1" customFormat="1" ht="16.5" customHeight="1">
      <c r="B166" s="39"/>
      <c r="C166" s="208" t="s">
        <v>608</v>
      </c>
      <c r="D166" s="208" t="s">
        <v>163</v>
      </c>
      <c r="E166" s="209" t="s">
        <v>3544</v>
      </c>
      <c r="F166" s="210" t="s">
        <v>3545</v>
      </c>
      <c r="G166" s="211" t="s">
        <v>166</v>
      </c>
      <c r="H166" s="212">
        <v>255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84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688</v>
      </c>
    </row>
    <row r="167" spans="2:65" s="1" customFormat="1" ht="16.5" customHeight="1">
      <c r="B167" s="39"/>
      <c r="C167" s="208" t="s">
        <v>349</v>
      </c>
      <c r="D167" s="208" t="s">
        <v>163</v>
      </c>
      <c r="E167" s="209" t="s">
        <v>3546</v>
      </c>
      <c r="F167" s="210" t="s">
        <v>3547</v>
      </c>
      <c r="G167" s="211" t="s">
        <v>166</v>
      </c>
      <c r="H167" s="212">
        <v>1000</v>
      </c>
      <c r="I167" s="213"/>
      <c r="J167" s="214">
        <f>ROUND(I167*H167,2)</f>
        <v>0</v>
      </c>
      <c r="K167" s="210" t="s">
        <v>234</v>
      </c>
      <c r="L167" s="44"/>
      <c r="M167" s="215" t="s">
        <v>21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AR167" s="18" t="s">
        <v>168</v>
      </c>
      <c r="AT167" s="18" t="s">
        <v>163</v>
      </c>
      <c r="AU167" s="18" t="s">
        <v>84</v>
      </c>
      <c r="AY167" s="18" t="s">
        <v>162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81</v>
      </c>
      <c r="BK167" s="219">
        <f>ROUND(I167*H167,2)</f>
        <v>0</v>
      </c>
      <c r="BL167" s="18" t="s">
        <v>168</v>
      </c>
      <c r="BM167" s="18" t="s">
        <v>692</v>
      </c>
    </row>
    <row r="168" spans="2:65" s="1" customFormat="1" ht="16.5" customHeight="1">
      <c r="B168" s="39"/>
      <c r="C168" s="208" t="s">
        <v>693</v>
      </c>
      <c r="D168" s="208" t="s">
        <v>163</v>
      </c>
      <c r="E168" s="209" t="s">
        <v>3548</v>
      </c>
      <c r="F168" s="210" t="s">
        <v>3549</v>
      </c>
      <c r="G168" s="211" t="s">
        <v>166</v>
      </c>
      <c r="H168" s="212">
        <v>1000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84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696</v>
      </c>
    </row>
    <row r="169" spans="2:65" s="1" customFormat="1" ht="16.5" customHeight="1">
      <c r="B169" s="39"/>
      <c r="C169" s="208" t="s">
        <v>517</v>
      </c>
      <c r="D169" s="208" t="s">
        <v>163</v>
      </c>
      <c r="E169" s="209" t="s">
        <v>3550</v>
      </c>
      <c r="F169" s="210" t="s">
        <v>3551</v>
      </c>
      <c r="G169" s="211" t="s">
        <v>166</v>
      </c>
      <c r="H169" s="212">
        <v>1255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84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702</v>
      </c>
    </row>
    <row r="170" spans="2:65" s="1" customFormat="1" ht="16.5" customHeight="1">
      <c r="B170" s="39"/>
      <c r="C170" s="208" t="s">
        <v>707</v>
      </c>
      <c r="D170" s="208" t="s">
        <v>163</v>
      </c>
      <c r="E170" s="209" t="s">
        <v>3552</v>
      </c>
      <c r="F170" s="210" t="s">
        <v>3507</v>
      </c>
      <c r="G170" s="211" t="s">
        <v>166</v>
      </c>
      <c r="H170" s="212">
        <v>1255</v>
      </c>
      <c r="I170" s="213"/>
      <c r="J170" s="214">
        <f>ROUND(I170*H170,2)</f>
        <v>0</v>
      </c>
      <c r="K170" s="210" t="s">
        <v>234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84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710</v>
      </c>
    </row>
    <row r="171" spans="2:65" s="1" customFormat="1" ht="16.5" customHeight="1">
      <c r="B171" s="39"/>
      <c r="C171" s="208" t="s">
        <v>521</v>
      </c>
      <c r="D171" s="208" t="s">
        <v>163</v>
      </c>
      <c r="E171" s="209" t="s">
        <v>3553</v>
      </c>
      <c r="F171" s="210" t="s">
        <v>3554</v>
      </c>
      <c r="G171" s="211" t="s">
        <v>3027</v>
      </c>
      <c r="H171" s="212">
        <v>0.63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84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718</v>
      </c>
    </row>
    <row r="172" spans="2:63" s="10" customFormat="1" ht="22.8" customHeight="1">
      <c r="B172" s="194"/>
      <c r="C172" s="195"/>
      <c r="D172" s="196" t="s">
        <v>72</v>
      </c>
      <c r="E172" s="283" t="s">
        <v>3555</v>
      </c>
      <c r="F172" s="283" t="s">
        <v>3556</v>
      </c>
      <c r="G172" s="195"/>
      <c r="H172" s="195"/>
      <c r="I172" s="198"/>
      <c r="J172" s="284">
        <f>BK172</f>
        <v>0</v>
      </c>
      <c r="K172" s="195"/>
      <c r="L172" s="200"/>
      <c r="M172" s="201"/>
      <c r="N172" s="202"/>
      <c r="O172" s="202"/>
      <c r="P172" s="203">
        <f>SUM(P173:P188)</f>
        <v>0</v>
      </c>
      <c r="Q172" s="202"/>
      <c r="R172" s="203">
        <f>SUM(R173:R188)</f>
        <v>0</v>
      </c>
      <c r="S172" s="202"/>
      <c r="T172" s="204">
        <f>SUM(T173:T188)</f>
        <v>0</v>
      </c>
      <c r="AR172" s="205" t="s">
        <v>81</v>
      </c>
      <c r="AT172" s="206" t="s">
        <v>72</v>
      </c>
      <c r="AU172" s="206" t="s">
        <v>81</v>
      </c>
      <c r="AY172" s="205" t="s">
        <v>162</v>
      </c>
      <c r="BK172" s="207">
        <f>SUM(BK173:BK188)</f>
        <v>0</v>
      </c>
    </row>
    <row r="173" spans="2:65" s="1" customFormat="1" ht="16.5" customHeight="1">
      <c r="B173" s="39"/>
      <c r="C173" s="208" t="s">
        <v>721</v>
      </c>
      <c r="D173" s="208" t="s">
        <v>163</v>
      </c>
      <c r="E173" s="209" t="s">
        <v>3557</v>
      </c>
      <c r="F173" s="210" t="s">
        <v>3558</v>
      </c>
      <c r="G173" s="211" t="s">
        <v>1545</v>
      </c>
      <c r="H173" s="212">
        <v>3</v>
      </c>
      <c r="I173" s="213"/>
      <c r="J173" s="214">
        <f>ROUND(I173*H173,2)</f>
        <v>0</v>
      </c>
      <c r="K173" s="210" t="s">
        <v>234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84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724</v>
      </c>
    </row>
    <row r="174" spans="2:65" s="1" customFormat="1" ht="16.5" customHeight="1">
      <c r="B174" s="39"/>
      <c r="C174" s="208" t="s">
        <v>527</v>
      </c>
      <c r="D174" s="208" t="s">
        <v>163</v>
      </c>
      <c r="E174" s="209" t="s">
        <v>3559</v>
      </c>
      <c r="F174" s="210" t="s">
        <v>3560</v>
      </c>
      <c r="G174" s="211" t="s">
        <v>994</v>
      </c>
      <c r="H174" s="212">
        <v>13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84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727</v>
      </c>
    </row>
    <row r="175" spans="2:65" s="1" customFormat="1" ht="16.5" customHeight="1">
      <c r="B175" s="39"/>
      <c r="C175" s="208" t="s">
        <v>735</v>
      </c>
      <c r="D175" s="208" t="s">
        <v>163</v>
      </c>
      <c r="E175" s="209" t="s">
        <v>3561</v>
      </c>
      <c r="F175" s="210" t="s">
        <v>3562</v>
      </c>
      <c r="G175" s="211" t="s">
        <v>994</v>
      </c>
      <c r="H175" s="212">
        <v>13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84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738</v>
      </c>
    </row>
    <row r="176" spans="2:65" s="1" customFormat="1" ht="16.5" customHeight="1">
      <c r="B176" s="39"/>
      <c r="C176" s="208" t="s">
        <v>537</v>
      </c>
      <c r="D176" s="208" t="s">
        <v>163</v>
      </c>
      <c r="E176" s="209" t="s">
        <v>3563</v>
      </c>
      <c r="F176" s="210" t="s">
        <v>3564</v>
      </c>
      <c r="G176" s="211" t="s">
        <v>994</v>
      </c>
      <c r="H176" s="212">
        <v>4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84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744</v>
      </c>
    </row>
    <row r="177" spans="2:65" s="1" customFormat="1" ht="16.5" customHeight="1">
      <c r="B177" s="39"/>
      <c r="C177" s="208" t="s">
        <v>748</v>
      </c>
      <c r="D177" s="208" t="s">
        <v>163</v>
      </c>
      <c r="E177" s="209" t="s">
        <v>3565</v>
      </c>
      <c r="F177" s="210" t="s">
        <v>3566</v>
      </c>
      <c r="G177" s="211" t="s">
        <v>994</v>
      </c>
      <c r="H177" s="212">
        <v>12</v>
      </c>
      <c r="I177" s="213"/>
      <c r="J177" s="214">
        <f>ROUND(I177*H177,2)</f>
        <v>0</v>
      </c>
      <c r="K177" s="210" t="s">
        <v>234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84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751</v>
      </c>
    </row>
    <row r="178" spans="2:65" s="1" customFormat="1" ht="16.5" customHeight="1">
      <c r="B178" s="39"/>
      <c r="C178" s="208" t="s">
        <v>545</v>
      </c>
      <c r="D178" s="208" t="s">
        <v>163</v>
      </c>
      <c r="E178" s="209" t="s">
        <v>3567</v>
      </c>
      <c r="F178" s="210" t="s">
        <v>3568</v>
      </c>
      <c r="G178" s="211" t="s">
        <v>994</v>
      </c>
      <c r="H178" s="212">
        <v>12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84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755</v>
      </c>
    </row>
    <row r="179" spans="2:65" s="1" customFormat="1" ht="16.5" customHeight="1">
      <c r="B179" s="39"/>
      <c r="C179" s="208" t="s">
        <v>757</v>
      </c>
      <c r="D179" s="208" t="s">
        <v>163</v>
      </c>
      <c r="E179" s="209" t="s">
        <v>3569</v>
      </c>
      <c r="F179" s="210" t="s">
        <v>3570</v>
      </c>
      <c r="G179" s="211" t="s">
        <v>203</v>
      </c>
      <c r="H179" s="212">
        <v>39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84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760</v>
      </c>
    </row>
    <row r="180" spans="2:65" s="1" customFormat="1" ht="16.5" customHeight="1">
      <c r="B180" s="39"/>
      <c r="C180" s="208" t="s">
        <v>551</v>
      </c>
      <c r="D180" s="208" t="s">
        <v>163</v>
      </c>
      <c r="E180" s="209" t="s">
        <v>3571</v>
      </c>
      <c r="F180" s="210" t="s">
        <v>3572</v>
      </c>
      <c r="G180" s="211" t="s">
        <v>217</v>
      </c>
      <c r="H180" s="212">
        <v>2.6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84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767</v>
      </c>
    </row>
    <row r="181" spans="2:65" s="1" customFormat="1" ht="16.5" customHeight="1">
      <c r="B181" s="39"/>
      <c r="C181" s="208" t="s">
        <v>770</v>
      </c>
      <c r="D181" s="208" t="s">
        <v>163</v>
      </c>
      <c r="E181" s="209" t="s">
        <v>3573</v>
      </c>
      <c r="F181" s="210" t="s">
        <v>3574</v>
      </c>
      <c r="G181" s="211" t="s">
        <v>166</v>
      </c>
      <c r="H181" s="212">
        <v>13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84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773</v>
      </c>
    </row>
    <row r="182" spans="2:65" s="1" customFormat="1" ht="16.5" customHeight="1">
      <c r="B182" s="39"/>
      <c r="C182" s="208" t="s">
        <v>560</v>
      </c>
      <c r="D182" s="208" t="s">
        <v>163</v>
      </c>
      <c r="E182" s="209" t="s">
        <v>3575</v>
      </c>
      <c r="F182" s="210" t="s">
        <v>3576</v>
      </c>
      <c r="G182" s="211" t="s">
        <v>203</v>
      </c>
      <c r="H182" s="212">
        <v>65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84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776</v>
      </c>
    </row>
    <row r="183" spans="2:65" s="1" customFormat="1" ht="16.5" customHeight="1">
      <c r="B183" s="39"/>
      <c r="C183" s="208" t="s">
        <v>778</v>
      </c>
      <c r="D183" s="208" t="s">
        <v>163</v>
      </c>
      <c r="E183" s="209" t="s">
        <v>3577</v>
      </c>
      <c r="F183" s="210" t="s">
        <v>3578</v>
      </c>
      <c r="G183" s="211" t="s">
        <v>166</v>
      </c>
      <c r="H183" s="212">
        <v>8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84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781</v>
      </c>
    </row>
    <row r="184" spans="2:65" s="1" customFormat="1" ht="16.5" customHeight="1">
      <c r="B184" s="39"/>
      <c r="C184" s="208" t="s">
        <v>565</v>
      </c>
      <c r="D184" s="208" t="s">
        <v>163</v>
      </c>
      <c r="E184" s="209" t="s">
        <v>3579</v>
      </c>
      <c r="F184" s="210" t="s">
        <v>3580</v>
      </c>
      <c r="G184" s="211" t="s">
        <v>310</v>
      </c>
      <c r="H184" s="212">
        <v>0.68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84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785</v>
      </c>
    </row>
    <row r="185" spans="2:65" s="1" customFormat="1" ht="16.5" customHeight="1">
      <c r="B185" s="39"/>
      <c r="C185" s="208" t="s">
        <v>789</v>
      </c>
      <c r="D185" s="208" t="s">
        <v>163</v>
      </c>
      <c r="E185" s="209" t="s">
        <v>3581</v>
      </c>
      <c r="F185" s="210" t="s">
        <v>3582</v>
      </c>
      <c r="G185" s="211" t="s">
        <v>994</v>
      </c>
      <c r="H185" s="212">
        <v>6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84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792</v>
      </c>
    </row>
    <row r="186" spans="2:65" s="1" customFormat="1" ht="16.5" customHeight="1">
      <c r="B186" s="39"/>
      <c r="C186" s="208" t="s">
        <v>574</v>
      </c>
      <c r="D186" s="208" t="s">
        <v>163</v>
      </c>
      <c r="E186" s="209" t="s">
        <v>3583</v>
      </c>
      <c r="F186" s="210" t="s">
        <v>3584</v>
      </c>
      <c r="G186" s="211" t="s">
        <v>994</v>
      </c>
      <c r="H186" s="212">
        <v>1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84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798</v>
      </c>
    </row>
    <row r="187" spans="2:65" s="1" customFormat="1" ht="16.5" customHeight="1">
      <c r="B187" s="39"/>
      <c r="C187" s="208" t="s">
        <v>804</v>
      </c>
      <c r="D187" s="208" t="s">
        <v>163</v>
      </c>
      <c r="E187" s="209" t="s">
        <v>3585</v>
      </c>
      <c r="F187" s="210" t="s">
        <v>3586</v>
      </c>
      <c r="G187" s="211" t="s">
        <v>994</v>
      </c>
      <c r="H187" s="212">
        <v>6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84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807</v>
      </c>
    </row>
    <row r="188" spans="2:65" s="1" customFormat="1" ht="16.5" customHeight="1">
      <c r="B188" s="39"/>
      <c r="C188" s="208" t="s">
        <v>579</v>
      </c>
      <c r="D188" s="208" t="s">
        <v>163</v>
      </c>
      <c r="E188" s="209" t="s">
        <v>3494</v>
      </c>
      <c r="F188" s="210" t="s">
        <v>3495</v>
      </c>
      <c r="G188" s="211" t="s">
        <v>310</v>
      </c>
      <c r="H188" s="212">
        <v>3.818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84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812</v>
      </c>
    </row>
    <row r="189" spans="2:63" s="10" customFormat="1" ht="22.8" customHeight="1">
      <c r="B189" s="194"/>
      <c r="C189" s="195"/>
      <c r="D189" s="196" t="s">
        <v>72</v>
      </c>
      <c r="E189" s="283" t="s">
        <v>3587</v>
      </c>
      <c r="F189" s="283" t="s">
        <v>3588</v>
      </c>
      <c r="G189" s="195"/>
      <c r="H189" s="195"/>
      <c r="I189" s="198"/>
      <c r="J189" s="284">
        <f>BK189</f>
        <v>0</v>
      </c>
      <c r="K189" s="195"/>
      <c r="L189" s="200"/>
      <c r="M189" s="201"/>
      <c r="N189" s="202"/>
      <c r="O189" s="202"/>
      <c r="P189" s="203">
        <f>SUM(P190:P224)</f>
        <v>0</v>
      </c>
      <c r="Q189" s="202"/>
      <c r="R189" s="203">
        <f>SUM(R190:R224)</f>
        <v>0</v>
      </c>
      <c r="S189" s="202"/>
      <c r="T189" s="204">
        <f>SUM(T190:T224)</f>
        <v>0</v>
      </c>
      <c r="AR189" s="205" t="s">
        <v>81</v>
      </c>
      <c r="AT189" s="206" t="s">
        <v>72</v>
      </c>
      <c r="AU189" s="206" t="s">
        <v>81</v>
      </c>
      <c r="AY189" s="205" t="s">
        <v>162</v>
      </c>
      <c r="BK189" s="207">
        <f>SUM(BK190:BK224)</f>
        <v>0</v>
      </c>
    </row>
    <row r="190" spans="2:65" s="1" customFormat="1" ht="16.5" customHeight="1">
      <c r="B190" s="39"/>
      <c r="C190" s="208" t="s">
        <v>815</v>
      </c>
      <c r="D190" s="208" t="s">
        <v>163</v>
      </c>
      <c r="E190" s="209" t="s">
        <v>3589</v>
      </c>
      <c r="F190" s="210" t="s">
        <v>3558</v>
      </c>
      <c r="G190" s="211" t="s">
        <v>1545</v>
      </c>
      <c r="H190" s="212">
        <v>5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84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818</v>
      </c>
    </row>
    <row r="191" spans="2:65" s="1" customFormat="1" ht="16.5" customHeight="1">
      <c r="B191" s="39"/>
      <c r="C191" s="208" t="s">
        <v>583</v>
      </c>
      <c r="D191" s="208" t="s">
        <v>163</v>
      </c>
      <c r="E191" s="209" t="s">
        <v>3590</v>
      </c>
      <c r="F191" s="210" t="s">
        <v>3591</v>
      </c>
      <c r="G191" s="211" t="s">
        <v>166</v>
      </c>
      <c r="H191" s="212">
        <v>214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84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821</v>
      </c>
    </row>
    <row r="192" spans="2:65" s="1" customFormat="1" ht="16.5" customHeight="1">
      <c r="B192" s="39"/>
      <c r="C192" s="208" t="s">
        <v>824</v>
      </c>
      <c r="D192" s="208" t="s">
        <v>163</v>
      </c>
      <c r="E192" s="209" t="s">
        <v>3592</v>
      </c>
      <c r="F192" s="210" t="s">
        <v>3593</v>
      </c>
      <c r="G192" s="211" t="s">
        <v>994</v>
      </c>
      <c r="H192" s="212">
        <v>554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84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827</v>
      </c>
    </row>
    <row r="193" spans="2:65" s="1" customFormat="1" ht="16.5" customHeight="1">
      <c r="B193" s="39"/>
      <c r="C193" s="208" t="s">
        <v>589</v>
      </c>
      <c r="D193" s="208" t="s">
        <v>163</v>
      </c>
      <c r="E193" s="209" t="s">
        <v>3594</v>
      </c>
      <c r="F193" s="210" t="s">
        <v>3595</v>
      </c>
      <c r="G193" s="211" t="s">
        <v>994</v>
      </c>
      <c r="H193" s="212">
        <v>218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84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832</v>
      </c>
    </row>
    <row r="194" spans="2:65" s="1" customFormat="1" ht="16.5" customHeight="1">
      <c r="B194" s="39"/>
      <c r="C194" s="208" t="s">
        <v>835</v>
      </c>
      <c r="D194" s="208" t="s">
        <v>163</v>
      </c>
      <c r="E194" s="209" t="s">
        <v>3596</v>
      </c>
      <c r="F194" s="210" t="s">
        <v>3597</v>
      </c>
      <c r="G194" s="211" t="s">
        <v>994</v>
      </c>
      <c r="H194" s="212">
        <v>18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84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838</v>
      </c>
    </row>
    <row r="195" spans="2:65" s="1" customFormat="1" ht="16.5" customHeight="1">
      <c r="B195" s="39"/>
      <c r="C195" s="208" t="s">
        <v>596</v>
      </c>
      <c r="D195" s="208" t="s">
        <v>163</v>
      </c>
      <c r="E195" s="209" t="s">
        <v>3598</v>
      </c>
      <c r="F195" s="210" t="s">
        <v>3599</v>
      </c>
      <c r="G195" s="211" t="s">
        <v>994</v>
      </c>
      <c r="H195" s="212">
        <v>640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84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844</v>
      </c>
    </row>
    <row r="196" spans="2:65" s="1" customFormat="1" ht="16.5" customHeight="1">
      <c r="B196" s="39"/>
      <c r="C196" s="208" t="s">
        <v>249</v>
      </c>
      <c r="D196" s="208" t="s">
        <v>163</v>
      </c>
      <c r="E196" s="209" t="s">
        <v>3600</v>
      </c>
      <c r="F196" s="210" t="s">
        <v>3601</v>
      </c>
      <c r="G196" s="211" t="s">
        <v>994</v>
      </c>
      <c r="H196" s="212">
        <v>554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84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849</v>
      </c>
    </row>
    <row r="197" spans="2:65" s="1" customFormat="1" ht="16.5" customHeight="1">
      <c r="B197" s="39"/>
      <c r="C197" s="208" t="s">
        <v>601</v>
      </c>
      <c r="D197" s="208" t="s">
        <v>163</v>
      </c>
      <c r="E197" s="209" t="s">
        <v>3602</v>
      </c>
      <c r="F197" s="210" t="s">
        <v>3603</v>
      </c>
      <c r="G197" s="211" t="s">
        <v>994</v>
      </c>
      <c r="H197" s="212">
        <v>218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84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859</v>
      </c>
    </row>
    <row r="198" spans="2:65" s="1" customFormat="1" ht="16.5" customHeight="1">
      <c r="B198" s="39"/>
      <c r="C198" s="208" t="s">
        <v>698</v>
      </c>
      <c r="D198" s="208" t="s">
        <v>163</v>
      </c>
      <c r="E198" s="209" t="s">
        <v>3604</v>
      </c>
      <c r="F198" s="210" t="s">
        <v>3605</v>
      </c>
      <c r="G198" s="211" t="s">
        <v>994</v>
      </c>
      <c r="H198" s="212">
        <v>18</v>
      </c>
      <c r="I198" s="213"/>
      <c r="J198" s="214">
        <f>ROUND(I198*H198,2)</f>
        <v>0</v>
      </c>
      <c r="K198" s="210" t="s">
        <v>234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84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864</v>
      </c>
    </row>
    <row r="199" spans="2:65" s="1" customFormat="1" ht="16.5" customHeight="1">
      <c r="B199" s="39"/>
      <c r="C199" s="208" t="s">
        <v>606</v>
      </c>
      <c r="D199" s="208" t="s">
        <v>163</v>
      </c>
      <c r="E199" s="209" t="s">
        <v>3606</v>
      </c>
      <c r="F199" s="210" t="s">
        <v>3607</v>
      </c>
      <c r="G199" s="211" t="s">
        <v>217</v>
      </c>
      <c r="H199" s="212">
        <v>3.184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84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868</v>
      </c>
    </row>
    <row r="200" spans="2:65" s="1" customFormat="1" ht="16.5" customHeight="1">
      <c r="B200" s="39"/>
      <c r="C200" s="208" t="s">
        <v>733</v>
      </c>
      <c r="D200" s="208" t="s">
        <v>163</v>
      </c>
      <c r="E200" s="209" t="s">
        <v>3608</v>
      </c>
      <c r="F200" s="210" t="s">
        <v>3609</v>
      </c>
      <c r="G200" s="211" t="s">
        <v>166</v>
      </c>
      <c r="H200" s="212">
        <v>214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84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879</v>
      </c>
    </row>
    <row r="201" spans="2:65" s="1" customFormat="1" ht="16.5" customHeight="1">
      <c r="B201" s="39"/>
      <c r="C201" s="208" t="s">
        <v>265</v>
      </c>
      <c r="D201" s="208" t="s">
        <v>163</v>
      </c>
      <c r="E201" s="209" t="s">
        <v>3610</v>
      </c>
      <c r="F201" s="210" t="s">
        <v>3580</v>
      </c>
      <c r="G201" s="211" t="s">
        <v>217</v>
      </c>
      <c r="H201" s="212">
        <v>10.9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84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884</v>
      </c>
    </row>
    <row r="202" spans="2:65" s="1" customFormat="1" ht="16.5" customHeight="1">
      <c r="B202" s="39"/>
      <c r="C202" s="208" t="s">
        <v>288</v>
      </c>
      <c r="D202" s="208" t="s">
        <v>163</v>
      </c>
      <c r="E202" s="209" t="s">
        <v>3611</v>
      </c>
      <c r="F202" s="210" t="s">
        <v>3612</v>
      </c>
      <c r="G202" s="211" t="s">
        <v>994</v>
      </c>
      <c r="H202" s="212">
        <v>174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84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889</v>
      </c>
    </row>
    <row r="203" spans="2:65" s="1" customFormat="1" ht="16.5" customHeight="1">
      <c r="B203" s="39"/>
      <c r="C203" s="208" t="s">
        <v>619</v>
      </c>
      <c r="D203" s="208" t="s">
        <v>163</v>
      </c>
      <c r="E203" s="209" t="s">
        <v>3613</v>
      </c>
      <c r="F203" s="210" t="s">
        <v>3614</v>
      </c>
      <c r="G203" s="211" t="s">
        <v>994</v>
      </c>
      <c r="H203" s="212">
        <v>15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84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894</v>
      </c>
    </row>
    <row r="204" spans="2:65" s="1" customFormat="1" ht="16.5" customHeight="1">
      <c r="B204" s="39"/>
      <c r="C204" s="208" t="s">
        <v>740</v>
      </c>
      <c r="D204" s="208" t="s">
        <v>163</v>
      </c>
      <c r="E204" s="209" t="s">
        <v>3615</v>
      </c>
      <c r="F204" s="210" t="s">
        <v>3616</v>
      </c>
      <c r="G204" s="211" t="s">
        <v>994</v>
      </c>
      <c r="H204" s="212">
        <v>4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84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899</v>
      </c>
    </row>
    <row r="205" spans="2:65" s="1" customFormat="1" ht="16.5" customHeight="1">
      <c r="B205" s="39"/>
      <c r="C205" s="208" t="s">
        <v>623</v>
      </c>
      <c r="D205" s="208" t="s">
        <v>163</v>
      </c>
      <c r="E205" s="209" t="s">
        <v>3617</v>
      </c>
      <c r="F205" s="210" t="s">
        <v>3618</v>
      </c>
      <c r="G205" s="211" t="s">
        <v>994</v>
      </c>
      <c r="H205" s="212">
        <v>8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84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904</v>
      </c>
    </row>
    <row r="206" spans="2:65" s="1" customFormat="1" ht="16.5" customHeight="1">
      <c r="B206" s="39"/>
      <c r="C206" s="208" t="s">
        <v>911</v>
      </c>
      <c r="D206" s="208" t="s">
        <v>163</v>
      </c>
      <c r="E206" s="209" t="s">
        <v>3619</v>
      </c>
      <c r="F206" s="210" t="s">
        <v>3620</v>
      </c>
      <c r="G206" s="211" t="s">
        <v>994</v>
      </c>
      <c r="H206" s="212">
        <v>6</v>
      </c>
      <c r="I206" s="213"/>
      <c r="J206" s="214">
        <f>ROUND(I206*H206,2)</f>
        <v>0</v>
      </c>
      <c r="K206" s="210" t="s">
        <v>234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84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914</v>
      </c>
    </row>
    <row r="207" spans="2:65" s="1" customFormat="1" ht="16.5" customHeight="1">
      <c r="B207" s="39"/>
      <c r="C207" s="208" t="s">
        <v>629</v>
      </c>
      <c r="D207" s="208" t="s">
        <v>163</v>
      </c>
      <c r="E207" s="209" t="s">
        <v>3621</v>
      </c>
      <c r="F207" s="210" t="s">
        <v>3622</v>
      </c>
      <c r="G207" s="211" t="s">
        <v>994</v>
      </c>
      <c r="H207" s="212">
        <v>8</v>
      </c>
      <c r="I207" s="213"/>
      <c r="J207" s="214">
        <f>ROUND(I207*H207,2)</f>
        <v>0</v>
      </c>
      <c r="K207" s="210" t="s">
        <v>234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84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918</v>
      </c>
    </row>
    <row r="208" spans="2:65" s="1" customFormat="1" ht="16.5" customHeight="1">
      <c r="B208" s="39"/>
      <c r="C208" s="208" t="s">
        <v>919</v>
      </c>
      <c r="D208" s="208" t="s">
        <v>163</v>
      </c>
      <c r="E208" s="209" t="s">
        <v>3623</v>
      </c>
      <c r="F208" s="210" t="s">
        <v>3624</v>
      </c>
      <c r="G208" s="211" t="s">
        <v>994</v>
      </c>
      <c r="H208" s="212">
        <v>80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84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922</v>
      </c>
    </row>
    <row r="209" spans="2:65" s="1" customFormat="1" ht="16.5" customHeight="1">
      <c r="B209" s="39"/>
      <c r="C209" s="208" t="s">
        <v>633</v>
      </c>
      <c r="D209" s="208" t="s">
        <v>163</v>
      </c>
      <c r="E209" s="209" t="s">
        <v>3625</v>
      </c>
      <c r="F209" s="210" t="s">
        <v>3626</v>
      </c>
      <c r="G209" s="211" t="s">
        <v>994</v>
      </c>
      <c r="H209" s="212">
        <v>30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84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925</v>
      </c>
    </row>
    <row r="210" spans="2:65" s="1" customFormat="1" ht="16.5" customHeight="1">
      <c r="B210" s="39"/>
      <c r="C210" s="208" t="s">
        <v>929</v>
      </c>
      <c r="D210" s="208" t="s">
        <v>163</v>
      </c>
      <c r="E210" s="209" t="s">
        <v>3627</v>
      </c>
      <c r="F210" s="210" t="s">
        <v>3628</v>
      </c>
      <c r="G210" s="211" t="s">
        <v>994</v>
      </c>
      <c r="H210" s="212">
        <v>30</v>
      </c>
      <c r="I210" s="213"/>
      <c r="J210" s="214">
        <f>ROUND(I210*H210,2)</f>
        <v>0</v>
      </c>
      <c r="K210" s="210" t="s">
        <v>234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84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932</v>
      </c>
    </row>
    <row r="211" spans="2:65" s="1" customFormat="1" ht="16.5" customHeight="1">
      <c r="B211" s="39"/>
      <c r="C211" s="208" t="s">
        <v>638</v>
      </c>
      <c r="D211" s="208" t="s">
        <v>163</v>
      </c>
      <c r="E211" s="209" t="s">
        <v>3629</v>
      </c>
      <c r="F211" s="210" t="s">
        <v>3630</v>
      </c>
      <c r="G211" s="211" t="s">
        <v>994</v>
      </c>
      <c r="H211" s="212">
        <v>35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84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941</v>
      </c>
    </row>
    <row r="212" spans="2:65" s="1" customFormat="1" ht="16.5" customHeight="1">
      <c r="B212" s="39"/>
      <c r="C212" s="208" t="s">
        <v>943</v>
      </c>
      <c r="D212" s="208" t="s">
        <v>163</v>
      </c>
      <c r="E212" s="209" t="s">
        <v>3631</v>
      </c>
      <c r="F212" s="210" t="s">
        <v>3632</v>
      </c>
      <c r="G212" s="211" t="s">
        <v>994</v>
      </c>
      <c r="H212" s="212">
        <v>10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84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946</v>
      </c>
    </row>
    <row r="213" spans="2:65" s="1" customFormat="1" ht="16.5" customHeight="1">
      <c r="B213" s="39"/>
      <c r="C213" s="208" t="s">
        <v>642</v>
      </c>
      <c r="D213" s="208" t="s">
        <v>163</v>
      </c>
      <c r="E213" s="209" t="s">
        <v>3633</v>
      </c>
      <c r="F213" s="210" t="s">
        <v>3634</v>
      </c>
      <c r="G213" s="211" t="s">
        <v>994</v>
      </c>
      <c r="H213" s="212">
        <v>45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84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951</v>
      </c>
    </row>
    <row r="214" spans="2:65" s="1" customFormat="1" ht="16.5" customHeight="1">
      <c r="B214" s="39"/>
      <c r="C214" s="208" t="s">
        <v>954</v>
      </c>
      <c r="D214" s="208" t="s">
        <v>163</v>
      </c>
      <c r="E214" s="209" t="s">
        <v>3635</v>
      </c>
      <c r="F214" s="210" t="s">
        <v>3636</v>
      </c>
      <c r="G214" s="211" t="s">
        <v>994</v>
      </c>
      <c r="H214" s="212">
        <v>25</v>
      </c>
      <c r="I214" s="213"/>
      <c r="J214" s="214">
        <f>ROUND(I214*H214,2)</f>
        <v>0</v>
      </c>
      <c r="K214" s="210" t="s">
        <v>234</v>
      </c>
      <c r="L214" s="44"/>
      <c r="M214" s="215" t="s">
        <v>21</v>
      </c>
      <c r="N214" s="216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8" t="s">
        <v>168</v>
      </c>
      <c r="AT214" s="18" t="s">
        <v>163</v>
      </c>
      <c r="AU214" s="18" t="s">
        <v>84</v>
      </c>
      <c r="AY214" s="18" t="s">
        <v>162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81</v>
      </c>
      <c r="BK214" s="219">
        <f>ROUND(I214*H214,2)</f>
        <v>0</v>
      </c>
      <c r="BL214" s="18" t="s">
        <v>168</v>
      </c>
      <c r="BM214" s="18" t="s">
        <v>957</v>
      </c>
    </row>
    <row r="215" spans="2:65" s="1" customFormat="1" ht="16.5" customHeight="1">
      <c r="B215" s="39"/>
      <c r="C215" s="208" t="s">
        <v>648</v>
      </c>
      <c r="D215" s="208" t="s">
        <v>163</v>
      </c>
      <c r="E215" s="209" t="s">
        <v>3637</v>
      </c>
      <c r="F215" s="210" t="s">
        <v>3638</v>
      </c>
      <c r="G215" s="211" t="s">
        <v>994</v>
      </c>
      <c r="H215" s="212">
        <v>20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84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963</v>
      </c>
    </row>
    <row r="216" spans="2:65" s="1" customFormat="1" ht="16.5" customHeight="1">
      <c r="B216" s="39"/>
      <c r="C216" s="208" t="s">
        <v>965</v>
      </c>
      <c r="D216" s="208" t="s">
        <v>163</v>
      </c>
      <c r="E216" s="209" t="s">
        <v>3639</v>
      </c>
      <c r="F216" s="210" t="s">
        <v>3640</v>
      </c>
      <c r="G216" s="211" t="s">
        <v>994</v>
      </c>
      <c r="H216" s="212">
        <v>6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84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968</v>
      </c>
    </row>
    <row r="217" spans="2:65" s="1" customFormat="1" ht="16.5" customHeight="1">
      <c r="B217" s="39"/>
      <c r="C217" s="208" t="s">
        <v>652</v>
      </c>
      <c r="D217" s="208" t="s">
        <v>163</v>
      </c>
      <c r="E217" s="209" t="s">
        <v>3641</v>
      </c>
      <c r="F217" s="210" t="s">
        <v>3642</v>
      </c>
      <c r="G217" s="211" t="s">
        <v>994</v>
      </c>
      <c r="H217" s="212">
        <v>80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84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973</v>
      </c>
    </row>
    <row r="218" spans="2:65" s="1" customFormat="1" ht="16.5" customHeight="1">
      <c r="B218" s="39"/>
      <c r="C218" s="208" t="s">
        <v>976</v>
      </c>
      <c r="D218" s="208" t="s">
        <v>163</v>
      </c>
      <c r="E218" s="209" t="s">
        <v>3643</v>
      </c>
      <c r="F218" s="210" t="s">
        <v>3644</v>
      </c>
      <c r="G218" s="211" t="s">
        <v>994</v>
      </c>
      <c r="H218" s="212">
        <v>10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84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979</v>
      </c>
    </row>
    <row r="219" spans="2:65" s="1" customFormat="1" ht="16.5" customHeight="1">
      <c r="B219" s="39"/>
      <c r="C219" s="208" t="s">
        <v>657</v>
      </c>
      <c r="D219" s="208" t="s">
        <v>163</v>
      </c>
      <c r="E219" s="209" t="s">
        <v>3645</v>
      </c>
      <c r="F219" s="210" t="s">
        <v>3646</v>
      </c>
      <c r="G219" s="211" t="s">
        <v>994</v>
      </c>
      <c r="H219" s="212">
        <v>6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84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983</v>
      </c>
    </row>
    <row r="220" spans="2:65" s="1" customFormat="1" ht="16.5" customHeight="1">
      <c r="B220" s="39"/>
      <c r="C220" s="208" t="s">
        <v>986</v>
      </c>
      <c r="D220" s="208" t="s">
        <v>163</v>
      </c>
      <c r="E220" s="209" t="s">
        <v>3647</v>
      </c>
      <c r="F220" s="210" t="s">
        <v>3648</v>
      </c>
      <c r="G220" s="211" t="s">
        <v>994</v>
      </c>
      <c r="H220" s="212">
        <v>23</v>
      </c>
      <c r="I220" s="213"/>
      <c r="J220" s="214">
        <f>ROUND(I220*H220,2)</f>
        <v>0</v>
      </c>
      <c r="K220" s="210" t="s">
        <v>234</v>
      </c>
      <c r="L220" s="44"/>
      <c r="M220" s="215" t="s">
        <v>21</v>
      </c>
      <c r="N220" s="216" t="s">
        <v>44</v>
      </c>
      <c r="O220" s="80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8" t="s">
        <v>168</v>
      </c>
      <c r="AT220" s="18" t="s">
        <v>163</v>
      </c>
      <c r="AU220" s="18" t="s">
        <v>84</v>
      </c>
      <c r="AY220" s="18" t="s">
        <v>162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81</v>
      </c>
      <c r="BK220" s="219">
        <f>ROUND(I220*H220,2)</f>
        <v>0</v>
      </c>
      <c r="BL220" s="18" t="s">
        <v>168</v>
      </c>
      <c r="BM220" s="18" t="s">
        <v>989</v>
      </c>
    </row>
    <row r="221" spans="2:65" s="1" customFormat="1" ht="16.5" customHeight="1">
      <c r="B221" s="39"/>
      <c r="C221" s="208" t="s">
        <v>663</v>
      </c>
      <c r="D221" s="208" t="s">
        <v>163</v>
      </c>
      <c r="E221" s="209" t="s">
        <v>3649</v>
      </c>
      <c r="F221" s="210" t="s">
        <v>3650</v>
      </c>
      <c r="G221" s="211" t="s">
        <v>994</v>
      </c>
      <c r="H221" s="212">
        <v>85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84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995</v>
      </c>
    </row>
    <row r="222" spans="2:65" s="1" customFormat="1" ht="16.5" customHeight="1">
      <c r="B222" s="39"/>
      <c r="C222" s="208" t="s">
        <v>997</v>
      </c>
      <c r="D222" s="208" t="s">
        <v>163</v>
      </c>
      <c r="E222" s="209" t="s">
        <v>3651</v>
      </c>
      <c r="F222" s="210" t="s">
        <v>3652</v>
      </c>
      <c r="G222" s="211" t="s">
        <v>994</v>
      </c>
      <c r="H222" s="212">
        <v>90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84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1000</v>
      </c>
    </row>
    <row r="223" spans="2:65" s="1" customFormat="1" ht="16.5" customHeight="1">
      <c r="B223" s="39"/>
      <c r="C223" s="208" t="s">
        <v>668</v>
      </c>
      <c r="D223" s="208" t="s">
        <v>163</v>
      </c>
      <c r="E223" s="209" t="s">
        <v>3653</v>
      </c>
      <c r="F223" s="210" t="s">
        <v>3654</v>
      </c>
      <c r="G223" s="211" t="s">
        <v>994</v>
      </c>
      <c r="H223" s="212">
        <v>640</v>
      </c>
      <c r="I223" s="213"/>
      <c r="J223" s="214">
        <f>ROUND(I223*H223,2)</f>
        <v>0</v>
      </c>
      <c r="K223" s="210" t="s">
        <v>234</v>
      </c>
      <c r="L223" s="44"/>
      <c r="M223" s="215" t="s">
        <v>21</v>
      </c>
      <c r="N223" s="216" t="s">
        <v>44</v>
      </c>
      <c r="O223" s="80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8" t="s">
        <v>168</v>
      </c>
      <c r="AT223" s="18" t="s">
        <v>163</v>
      </c>
      <c r="AU223" s="18" t="s">
        <v>84</v>
      </c>
      <c r="AY223" s="18" t="s">
        <v>162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8" t="s">
        <v>81</v>
      </c>
      <c r="BK223" s="219">
        <f>ROUND(I223*H223,2)</f>
        <v>0</v>
      </c>
      <c r="BL223" s="18" t="s">
        <v>168</v>
      </c>
      <c r="BM223" s="18" t="s">
        <v>1004</v>
      </c>
    </row>
    <row r="224" spans="2:65" s="1" customFormat="1" ht="16.5" customHeight="1">
      <c r="B224" s="39"/>
      <c r="C224" s="208" t="s">
        <v>1006</v>
      </c>
      <c r="D224" s="208" t="s">
        <v>163</v>
      </c>
      <c r="E224" s="209" t="s">
        <v>3494</v>
      </c>
      <c r="F224" s="210" t="s">
        <v>3495</v>
      </c>
      <c r="G224" s="211" t="s">
        <v>310</v>
      </c>
      <c r="H224" s="212">
        <v>22.098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84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1009</v>
      </c>
    </row>
    <row r="225" spans="2:63" s="10" customFormat="1" ht="22.8" customHeight="1">
      <c r="B225" s="194"/>
      <c r="C225" s="195"/>
      <c r="D225" s="196" t="s">
        <v>72</v>
      </c>
      <c r="E225" s="283" t="s">
        <v>3655</v>
      </c>
      <c r="F225" s="283" t="s">
        <v>3656</v>
      </c>
      <c r="G225" s="195"/>
      <c r="H225" s="195"/>
      <c r="I225" s="198"/>
      <c r="J225" s="284">
        <f>BK225</f>
        <v>0</v>
      </c>
      <c r="K225" s="195"/>
      <c r="L225" s="200"/>
      <c r="M225" s="201"/>
      <c r="N225" s="202"/>
      <c r="O225" s="202"/>
      <c r="P225" s="203">
        <f>SUM(P226:P234)</f>
        <v>0</v>
      </c>
      <c r="Q225" s="202"/>
      <c r="R225" s="203">
        <f>SUM(R226:R234)</f>
        <v>0</v>
      </c>
      <c r="S225" s="202"/>
      <c r="T225" s="204">
        <f>SUM(T226:T234)</f>
        <v>0</v>
      </c>
      <c r="AR225" s="205" t="s">
        <v>81</v>
      </c>
      <c r="AT225" s="206" t="s">
        <v>72</v>
      </c>
      <c r="AU225" s="206" t="s">
        <v>81</v>
      </c>
      <c r="AY225" s="205" t="s">
        <v>162</v>
      </c>
      <c r="BK225" s="207">
        <f>SUM(BK226:BK234)</f>
        <v>0</v>
      </c>
    </row>
    <row r="226" spans="2:65" s="1" customFormat="1" ht="16.5" customHeight="1">
      <c r="B226" s="39"/>
      <c r="C226" s="208" t="s">
        <v>674</v>
      </c>
      <c r="D226" s="208" t="s">
        <v>163</v>
      </c>
      <c r="E226" s="209" t="s">
        <v>3657</v>
      </c>
      <c r="F226" s="210" t="s">
        <v>3658</v>
      </c>
      <c r="G226" s="211" t="s">
        <v>166</v>
      </c>
      <c r="H226" s="212">
        <v>2082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84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1013</v>
      </c>
    </row>
    <row r="227" spans="2:65" s="1" customFormat="1" ht="16.5" customHeight="1">
      <c r="B227" s="39"/>
      <c r="C227" s="208" t="s">
        <v>1015</v>
      </c>
      <c r="D227" s="208" t="s">
        <v>163</v>
      </c>
      <c r="E227" s="209" t="s">
        <v>3659</v>
      </c>
      <c r="F227" s="210" t="s">
        <v>3660</v>
      </c>
      <c r="G227" s="211" t="s">
        <v>166</v>
      </c>
      <c r="H227" s="212">
        <v>2082</v>
      </c>
      <c r="I227" s="213"/>
      <c r="J227" s="214">
        <f>ROUND(I227*H227,2)</f>
        <v>0</v>
      </c>
      <c r="K227" s="210" t="s">
        <v>234</v>
      </c>
      <c r="L227" s="44"/>
      <c r="M227" s="215" t="s">
        <v>21</v>
      </c>
      <c r="N227" s="216" t="s">
        <v>44</v>
      </c>
      <c r="O227" s="80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8" t="s">
        <v>168</v>
      </c>
      <c r="AT227" s="18" t="s">
        <v>163</v>
      </c>
      <c r="AU227" s="18" t="s">
        <v>84</v>
      </c>
      <c r="AY227" s="18" t="s">
        <v>162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81</v>
      </c>
      <c r="BK227" s="219">
        <f>ROUND(I227*H227,2)</f>
        <v>0</v>
      </c>
      <c r="BL227" s="18" t="s">
        <v>168</v>
      </c>
      <c r="BM227" s="18" t="s">
        <v>1018</v>
      </c>
    </row>
    <row r="228" spans="2:65" s="1" customFormat="1" ht="16.5" customHeight="1">
      <c r="B228" s="39"/>
      <c r="C228" s="208" t="s">
        <v>678</v>
      </c>
      <c r="D228" s="208" t="s">
        <v>163</v>
      </c>
      <c r="E228" s="209" t="s">
        <v>3661</v>
      </c>
      <c r="F228" s="210" t="s">
        <v>3662</v>
      </c>
      <c r="G228" s="211" t="s">
        <v>166</v>
      </c>
      <c r="H228" s="212">
        <v>2082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84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1021</v>
      </c>
    </row>
    <row r="229" spans="2:65" s="1" customFormat="1" ht="16.5" customHeight="1">
      <c r="B229" s="39"/>
      <c r="C229" s="208" t="s">
        <v>1023</v>
      </c>
      <c r="D229" s="208" t="s">
        <v>163</v>
      </c>
      <c r="E229" s="209" t="s">
        <v>3663</v>
      </c>
      <c r="F229" s="210" t="s">
        <v>3664</v>
      </c>
      <c r="G229" s="211" t="s">
        <v>166</v>
      </c>
      <c r="H229" s="212">
        <v>3123</v>
      </c>
      <c r="I229" s="213"/>
      <c r="J229" s="214">
        <f>ROUND(I229*H229,2)</f>
        <v>0</v>
      </c>
      <c r="K229" s="210" t="s">
        <v>234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84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1026</v>
      </c>
    </row>
    <row r="230" spans="2:65" s="1" customFormat="1" ht="16.5" customHeight="1">
      <c r="B230" s="39"/>
      <c r="C230" s="208" t="s">
        <v>684</v>
      </c>
      <c r="D230" s="208" t="s">
        <v>163</v>
      </c>
      <c r="E230" s="209" t="s">
        <v>3665</v>
      </c>
      <c r="F230" s="210" t="s">
        <v>3666</v>
      </c>
      <c r="G230" s="211" t="s">
        <v>310</v>
      </c>
      <c r="H230" s="212">
        <v>0.052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84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1030</v>
      </c>
    </row>
    <row r="231" spans="2:65" s="1" customFormat="1" ht="16.5" customHeight="1">
      <c r="B231" s="39"/>
      <c r="C231" s="208" t="s">
        <v>1032</v>
      </c>
      <c r="D231" s="208" t="s">
        <v>163</v>
      </c>
      <c r="E231" s="209" t="s">
        <v>3667</v>
      </c>
      <c r="F231" s="210" t="s">
        <v>3668</v>
      </c>
      <c r="G231" s="211" t="s">
        <v>310</v>
      </c>
      <c r="H231" s="212">
        <v>0.052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84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1035</v>
      </c>
    </row>
    <row r="232" spans="2:65" s="1" customFormat="1" ht="16.5" customHeight="1">
      <c r="B232" s="39"/>
      <c r="C232" s="208" t="s">
        <v>688</v>
      </c>
      <c r="D232" s="208" t="s">
        <v>163</v>
      </c>
      <c r="E232" s="209" t="s">
        <v>3669</v>
      </c>
      <c r="F232" s="210" t="s">
        <v>3670</v>
      </c>
      <c r="G232" s="211" t="s">
        <v>166</v>
      </c>
      <c r="H232" s="212">
        <v>1041</v>
      </c>
      <c r="I232" s="213"/>
      <c r="J232" s="214">
        <f>ROUND(I232*H232,2)</f>
        <v>0</v>
      </c>
      <c r="K232" s="210" t="s">
        <v>234</v>
      </c>
      <c r="L232" s="44"/>
      <c r="M232" s="215" t="s">
        <v>21</v>
      </c>
      <c r="N232" s="216" t="s">
        <v>44</v>
      </c>
      <c r="O232" s="80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AR232" s="18" t="s">
        <v>168</v>
      </c>
      <c r="AT232" s="18" t="s">
        <v>163</v>
      </c>
      <c r="AU232" s="18" t="s">
        <v>84</v>
      </c>
      <c r="AY232" s="18" t="s">
        <v>162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8" t="s">
        <v>81</v>
      </c>
      <c r="BK232" s="219">
        <f>ROUND(I232*H232,2)</f>
        <v>0</v>
      </c>
      <c r="BL232" s="18" t="s">
        <v>168</v>
      </c>
      <c r="BM232" s="18" t="s">
        <v>1039</v>
      </c>
    </row>
    <row r="233" spans="2:65" s="1" customFormat="1" ht="16.5" customHeight="1">
      <c r="B233" s="39"/>
      <c r="C233" s="208" t="s">
        <v>1042</v>
      </c>
      <c r="D233" s="208" t="s">
        <v>163</v>
      </c>
      <c r="E233" s="209" t="s">
        <v>3671</v>
      </c>
      <c r="F233" s="210" t="s">
        <v>3672</v>
      </c>
      <c r="G233" s="211" t="s">
        <v>1192</v>
      </c>
      <c r="H233" s="212">
        <v>32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84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1045</v>
      </c>
    </row>
    <row r="234" spans="2:65" s="1" customFormat="1" ht="16.5" customHeight="1">
      <c r="B234" s="39"/>
      <c r="C234" s="208" t="s">
        <v>692</v>
      </c>
      <c r="D234" s="208" t="s">
        <v>163</v>
      </c>
      <c r="E234" s="209" t="s">
        <v>3494</v>
      </c>
      <c r="F234" s="210" t="s">
        <v>3495</v>
      </c>
      <c r="G234" s="211" t="s">
        <v>310</v>
      </c>
      <c r="H234" s="212">
        <v>0.084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84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1050</v>
      </c>
    </row>
    <row r="235" spans="2:63" s="10" customFormat="1" ht="25.9" customHeight="1">
      <c r="B235" s="194"/>
      <c r="C235" s="195"/>
      <c r="D235" s="196" t="s">
        <v>72</v>
      </c>
      <c r="E235" s="197" t="s">
        <v>3673</v>
      </c>
      <c r="F235" s="197" t="s">
        <v>3674</v>
      </c>
      <c r="G235" s="195"/>
      <c r="H235" s="195"/>
      <c r="I235" s="198"/>
      <c r="J235" s="199">
        <f>BK235</f>
        <v>0</v>
      </c>
      <c r="K235" s="195"/>
      <c r="L235" s="200"/>
      <c r="M235" s="201"/>
      <c r="N235" s="202"/>
      <c r="O235" s="202"/>
      <c r="P235" s="203">
        <f>P236+P243</f>
        <v>0</v>
      </c>
      <c r="Q235" s="202"/>
      <c r="R235" s="203">
        <f>R236+R243</f>
        <v>0</v>
      </c>
      <c r="S235" s="202"/>
      <c r="T235" s="204">
        <f>T236+T243</f>
        <v>0</v>
      </c>
      <c r="AR235" s="205" t="s">
        <v>81</v>
      </c>
      <c r="AT235" s="206" t="s">
        <v>72</v>
      </c>
      <c r="AU235" s="206" t="s">
        <v>73</v>
      </c>
      <c r="AY235" s="205" t="s">
        <v>162</v>
      </c>
      <c r="BK235" s="207">
        <f>BK236+BK243</f>
        <v>0</v>
      </c>
    </row>
    <row r="236" spans="2:63" s="10" customFormat="1" ht="22.8" customHeight="1">
      <c r="B236" s="194"/>
      <c r="C236" s="195"/>
      <c r="D236" s="196" t="s">
        <v>72</v>
      </c>
      <c r="E236" s="283" t="s">
        <v>3675</v>
      </c>
      <c r="F236" s="283" t="s">
        <v>3676</v>
      </c>
      <c r="G236" s="195"/>
      <c r="H236" s="195"/>
      <c r="I236" s="198"/>
      <c r="J236" s="284">
        <f>BK236</f>
        <v>0</v>
      </c>
      <c r="K236" s="195"/>
      <c r="L236" s="200"/>
      <c r="M236" s="201"/>
      <c r="N236" s="202"/>
      <c r="O236" s="202"/>
      <c r="P236" s="203">
        <f>SUM(P237:P242)</f>
        <v>0</v>
      </c>
      <c r="Q236" s="202"/>
      <c r="R236" s="203">
        <f>SUM(R237:R242)</f>
        <v>0</v>
      </c>
      <c r="S236" s="202"/>
      <c r="T236" s="204">
        <f>SUM(T237:T242)</f>
        <v>0</v>
      </c>
      <c r="AR236" s="205" t="s">
        <v>81</v>
      </c>
      <c r="AT236" s="206" t="s">
        <v>72</v>
      </c>
      <c r="AU236" s="206" t="s">
        <v>81</v>
      </c>
      <c r="AY236" s="205" t="s">
        <v>162</v>
      </c>
      <c r="BK236" s="207">
        <f>SUM(BK237:BK242)</f>
        <v>0</v>
      </c>
    </row>
    <row r="237" spans="2:65" s="1" customFormat="1" ht="16.5" customHeight="1">
      <c r="B237" s="39"/>
      <c r="C237" s="208" t="s">
        <v>1052</v>
      </c>
      <c r="D237" s="208" t="s">
        <v>163</v>
      </c>
      <c r="E237" s="209" t="s">
        <v>3677</v>
      </c>
      <c r="F237" s="210" t="s">
        <v>3678</v>
      </c>
      <c r="G237" s="211" t="s">
        <v>166</v>
      </c>
      <c r="H237" s="212">
        <v>5205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84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1055</v>
      </c>
    </row>
    <row r="238" spans="2:65" s="1" customFormat="1" ht="16.5" customHeight="1">
      <c r="B238" s="39"/>
      <c r="C238" s="208" t="s">
        <v>696</v>
      </c>
      <c r="D238" s="208" t="s">
        <v>163</v>
      </c>
      <c r="E238" s="209" t="s">
        <v>3679</v>
      </c>
      <c r="F238" s="210" t="s">
        <v>3680</v>
      </c>
      <c r="G238" s="211" t="s">
        <v>310</v>
      </c>
      <c r="H238" s="212">
        <v>0.052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84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1059</v>
      </c>
    </row>
    <row r="239" spans="2:65" s="1" customFormat="1" ht="16.5" customHeight="1">
      <c r="B239" s="39"/>
      <c r="C239" s="208" t="s">
        <v>1061</v>
      </c>
      <c r="D239" s="208" t="s">
        <v>163</v>
      </c>
      <c r="E239" s="209" t="s">
        <v>3681</v>
      </c>
      <c r="F239" s="210" t="s">
        <v>3668</v>
      </c>
      <c r="G239" s="211" t="s">
        <v>310</v>
      </c>
      <c r="H239" s="212">
        <v>0.052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84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1064</v>
      </c>
    </row>
    <row r="240" spans="2:65" s="1" customFormat="1" ht="16.5" customHeight="1">
      <c r="B240" s="39"/>
      <c r="C240" s="208" t="s">
        <v>702</v>
      </c>
      <c r="D240" s="208" t="s">
        <v>163</v>
      </c>
      <c r="E240" s="209" t="s">
        <v>3682</v>
      </c>
      <c r="F240" s="210" t="s">
        <v>3683</v>
      </c>
      <c r="G240" s="211" t="s">
        <v>166</v>
      </c>
      <c r="H240" s="212">
        <v>1041</v>
      </c>
      <c r="I240" s="213"/>
      <c r="J240" s="214">
        <f>ROUND(I240*H240,2)</f>
        <v>0</v>
      </c>
      <c r="K240" s="210" t="s">
        <v>234</v>
      </c>
      <c r="L240" s="44"/>
      <c r="M240" s="215" t="s">
        <v>21</v>
      </c>
      <c r="N240" s="216" t="s">
        <v>44</v>
      </c>
      <c r="O240" s="80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8" t="s">
        <v>168</v>
      </c>
      <c r="AT240" s="18" t="s">
        <v>163</v>
      </c>
      <c r="AU240" s="18" t="s">
        <v>84</v>
      </c>
      <c r="AY240" s="18" t="s">
        <v>162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8" t="s">
        <v>81</v>
      </c>
      <c r="BK240" s="219">
        <f>ROUND(I240*H240,2)</f>
        <v>0</v>
      </c>
      <c r="BL240" s="18" t="s">
        <v>168</v>
      </c>
      <c r="BM240" s="18" t="s">
        <v>1069</v>
      </c>
    </row>
    <row r="241" spans="2:65" s="1" customFormat="1" ht="16.5" customHeight="1">
      <c r="B241" s="39"/>
      <c r="C241" s="208" t="s">
        <v>1072</v>
      </c>
      <c r="D241" s="208" t="s">
        <v>163</v>
      </c>
      <c r="E241" s="209" t="s">
        <v>3684</v>
      </c>
      <c r="F241" s="210" t="s">
        <v>3685</v>
      </c>
      <c r="G241" s="211" t="s">
        <v>3027</v>
      </c>
      <c r="H241" s="212">
        <v>0.52</v>
      </c>
      <c r="I241" s="213"/>
      <c r="J241" s="214">
        <f>ROUND(I241*H241,2)</f>
        <v>0</v>
      </c>
      <c r="K241" s="210" t="s">
        <v>234</v>
      </c>
      <c r="L241" s="44"/>
      <c r="M241" s="215" t="s">
        <v>21</v>
      </c>
      <c r="N241" s="216" t="s">
        <v>44</v>
      </c>
      <c r="O241" s="80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AR241" s="18" t="s">
        <v>168</v>
      </c>
      <c r="AT241" s="18" t="s">
        <v>163</v>
      </c>
      <c r="AU241" s="18" t="s">
        <v>84</v>
      </c>
      <c r="AY241" s="18" t="s">
        <v>162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8" t="s">
        <v>81</v>
      </c>
      <c r="BK241" s="219">
        <f>ROUND(I241*H241,2)</f>
        <v>0</v>
      </c>
      <c r="BL241" s="18" t="s">
        <v>168</v>
      </c>
      <c r="BM241" s="18" t="s">
        <v>1075</v>
      </c>
    </row>
    <row r="242" spans="2:65" s="1" customFormat="1" ht="16.5" customHeight="1">
      <c r="B242" s="39"/>
      <c r="C242" s="208" t="s">
        <v>710</v>
      </c>
      <c r="D242" s="208" t="s">
        <v>163</v>
      </c>
      <c r="E242" s="209" t="s">
        <v>3494</v>
      </c>
      <c r="F242" s="210" t="s">
        <v>3495</v>
      </c>
      <c r="G242" s="211" t="s">
        <v>310</v>
      </c>
      <c r="H242" s="212">
        <v>0.052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84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1079</v>
      </c>
    </row>
    <row r="243" spans="2:63" s="10" customFormat="1" ht="22.8" customHeight="1">
      <c r="B243" s="194"/>
      <c r="C243" s="195"/>
      <c r="D243" s="196" t="s">
        <v>72</v>
      </c>
      <c r="E243" s="283" t="s">
        <v>3686</v>
      </c>
      <c r="F243" s="283" t="s">
        <v>3687</v>
      </c>
      <c r="G243" s="195"/>
      <c r="H243" s="195"/>
      <c r="I243" s="198"/>
      <c r="J243" s="284">
        <f>BK243</f>
        <v>0</v>
      </c>
      <c r="K243" s="195"/>
      <c r="L243" s="200"/>
      <c r="M243" s="201"/>
      <c r="N243" s="202"/>
      <c r="O243" s="202"/>
      <c r="P243" s="203">
        <f>SUM(P244:P252)</f>
        <v>0</v>
      </c>
      <c r="Q243" s="202"/>
      <c r="R243" s="203">
        <f>SUM(R244:R252)</f>
        <v>0</v>
      </c>
      <c r="S243" s="202"/>
      <c r="T243" s="204">
        <f>SUM(T244:T252)</f>
        <v>0</v>
      </c>
      <c r="AR243" s="205" t="s">
        <v>81</v>
      </c>
      <c r="AT243" s="206" t="s">
        <v>72</v>
      </c>
      <c r="AU243" s="206" t="s">
        <v>81</v>
      </c>
      <c r="AY243" s="205" t="s">
        <v>162</v>
      </c>
      <c r="BK243" s="207">
        <f>SUM(BK244:BK252)</f>
        <v>0</v>
      </c>
    </row>
    <row r="244" spans="2:65" s="1" customFormat="1" ht="16.5" customHeight="1">
      <c r="B244" s="39"/>
      <c r="C244" s="208" t="s">
        <v>1081</v>
      </c>
      <c r="D244" s="208" t="s">
        <v>163</v>
      </c>
      <c r="E244" s="209" t="s">
        <v>3688</v>
      </c>
      <c r="F244" s="210" t="s">
        <v>3689</v>
      </c>
      <c r="G244" s="211" t="s">
        <v>217</v>
      </c>
      <c r="H244" s="212">
        <v>30.2</v>
      </c>
      <c r="I244" s="213"/>
      <c r="J244" s="214">
        <f>ROUND(I244*H244,2)</f>
        <v>0</v>
      </c>
      <c r="K244" s="210" t="s">
        <v>234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84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1084</v>
      </c>
    </row>
    <row r="245" spans="2:65" s="1" customFormat="1" ht="16.5" customHeight="1">
      <c r="B245" s="39"/>
      <c r="C245" s="208" t="s">
        <v>718</v>
      </c>
      <c r="D245" s="208" t="s">
        <v>163</v>
      </c>
      <c r="E245" s="209" t="s">
        <v>3690</v>
      </c>
      <c r="F245" s="210" t="s">
        <v>3691</v>
      </c>
      <c r="G245" s="211" t="s">
        <v>217</v>
      </c>
      <c r="H245" s="212">
        <v>30.2</v>
      </c>
      <c r="I245" s="213"/>
      <c r="J245" s="214">
        <f>ROUND(I245*H245,2)</f>
        <v>0</v>
      </c>
      <c r="K245" s="210" t="s">
        <v>234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84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1089</v>
      </c>
    </row>
    <row r="246" spans="2:65" s="1" customFormat="1" ht="16.5" customHeight="1">
      <c r="B246" s="39"/>
      <c r="C246" s="208" t="s">
        <v>1100</v>
      </c>
      <c r="D246" s="208" t="s">
        <v>163</v>
      </c>
      <c r="E246" s="209" t="s">
        <v>3692</v>
      </c>
      <c r="F246" s="210" t="s">
        <v>3693</v>
      </c>
      <c r="G246" s="211" t="s">
        <v>166</v>
      </c>
      <c r="H246" s="212">
        <v>2140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84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1103</v>
      </c>
    </row>
    <row r="247" spans="2:65" s="1" customFormat="1" ht="33.75" customHeight="1">
      <c r="B247" s="39"/>
      <c r="C247" s="208" t="s">
        <v>724</v>
      </c>
      <c r="D247" s="208" t="s">
        <v>163</v>
      </c>
      <c r="E247" s="209" t="s">
        <v>3694</v>
      </c>
      <c r="F247" s="210" t="s">
        <v>3695</v>
      </c>
      <c r="G247" s="211" t="s">
        <v>1545</v>
      </c>
      <c r="H247" s="212">
        <v>10</v>
      </c>
      <c r="I247" s="213"/>
      <c r="J247" s="214">
        <f>ROUND(I247*H247,2)</f>
        <v>0</v>
      </c>
      <c r="K247" s="210" t="s">
        <v>234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84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1116</v>
      </c>
    </row>
    <row r="248" spans="2:65" s="1" customFormat="1" ht="16.5" customHeight="1">
      <c r="B248" s="39"/>
      <c r="C248" s="208" t="s">
        <v>1119</v>
      </c>
      <c r="D248" s="208" t="s">
        <v>163</v>
      </c>
      <c r="E248" s="209" t="s">
        <v>3696</v>
      </c>
      <c r="F248" s="210" t="s">
        <v>3697</v>
      </c>
      <c r="G248" s="211" t="s">
        <v>166</v>
      </c>
      <c r="H248" s="212">
        <v>94</v>
      </c>
      <c r="I248" s="213"/>
      <c r="J248" s="214">
        <f>ROUND(I248*H248,2)</f>
        <v>0</v>
      </c>
      <c r="K248" s="210" t="s">
        <v>234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84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1122</v>
      </c>
    </row>
    <row r="249" spans="2:65" s="1" customFormat="1" ht="16.5" customHeight="1">
      <c r="B249" s="39"/>
      <c r="C249" s="208" t="s">
        <v>727</v>
      </c>
      <c r="D249" s="208" t="s">
        <v>163</v>
      </c>
      <c r="E249" s="209" t="s">
        <v>3698</v>
      </c>
      <c r="F249" s="210" t="s">
        <v>3699</v>
      </c>
      <c r="G249" s="211" t="s">
        <v>994</v>
      </c>
      <c r="H249" s="212">
        <v>13</v>
      </c>
      <c r="I249" s="213"/>
      <c r="J249" s="214">
        <f>ROUND(I249*H249,2)</f>
        <v>0</v>
      </c>
      <c r="K249" s="210" t="s">
        <v>234</v>
      </c>
      <c r="L249" s="44"/>
      <c r="M249" s="215" t="s">
        <v>21</v>
      </c>
      <c r="N249" s="216" t="s">
        <v>44</v>
      </c>
      <c r="O249" s="80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AR249" s="18" t="s">
        <v>168</v>
      </c>
      <c r="AT249" s="18" t="s">
        <v>163</v>
      </c>
      <c r="AU249" s="18" t="s">
        <v>84</v>
      </c>
      <c r="AY249" s="18" t="s">
        <v>162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81</v>
      </c>
      <c r="BK249" s="219">
        <f>ROUND(I249*H249,2)</f>
        <v>0</v>
      </c>
      <c r="BL249" s="18" t="s">
        <v>168</v>
      </c>
      <c r="BM249" s="18" t="s">
        <v>1128</v>
      </c>
    </row>
    <row r="250" spans="2:65" s="1" customFormat="1" ht="16.5" customHeight="1">
      <c r="B250" s="39"/>
      <c r="C250" s="208" t="s">
        <v>1134</v>
      </c>
      <c r="D250" s="208" t="s">
        <v>163</v>
      </c>
      <c r="E250" s="209" t="s">
        <v>3700</v>
      </c>
      <c r="F250" s="210" t="s">
        <v>3701</v>
      </c>
      <c r="G250" s="211" t="s">
        <v>994</v>
      </c>
      <c r="H250" s="212">
        <v>30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84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1137</v>
      </c>
    </row>
    <row r="251" spans="2:65" s="1" customFormat="1" ht="16.5" customHeight="1">
      <c r="B251" s="39"/>
      <c r="C251" s="208" t="s">
        <v>738</v>
      </c>
      <c r="D251" s="208" t="s">
        <v>163</v>
      </c>
      <c r="E251" s="209" t="s">
        <v>3702</v>
      </c>
      <c r="F251" s="210" t="s">
        <v>3703</v>
      </c>
      <c r="G251" s="211" t="s">
        <v>166</v>
      </c>
      <c r="H251" s="212">
        <v>300</v>
      </c>
      <c r="I251" s="213"/>
      <c r="J251" s="214">
        <f>ROUND(I251*H251,2)</f>
        <v>0</v>
      </c>
      <c r="K251" s="210" t="s">
        <v>234</v>
      </c>
      <c r="L251" s="44"/>
      <c r="M251" s="215" t="s">
        <v>21</v>
      </c>
      <c r="N251" s="216" t="s">
        <v>44</v>
      </c>
      <c r="O251" s="80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AR251" s="18" t="s">
        <v>168</v>
      </c>
      <c r="AT251" s="18" t="s">
        <v>163</v>
      </c>
      <c r="AU251" s="18" t="s">
        <v>84</v>
      </c>
      <c r="AY251" s="18" t="s">
        <v>162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8" t="s">
        <v>81</v>
      </c>
      <c r="BK251" s="219">
        <f>ROUND(I251*H251,2)</f>
        <v>0</v>
      </c>
      <c r="BL251" s="18" t="s">
        <v>168</v>
      </c>
      <c r="BM251" s="18" t="s">
        <v>1145</v>
      </c>
    </row>
    <row r="252" spans="2:65" s="1" customFormat="1" ht="16.5" customHeight="1">
      <c r="B252" s="39"/>
      <c r="C252" s="208" t="s">
        <v>1147</v>
      </c>
      <c r="D252" s="208" t="s">
        <v>163</v>
      </c>
      <c r="E252" s="209" t="s">
        <v>3704</v>
      </c>
      <c r="F252" s="210" t="s">
        <v>3495</v>
      </c>
      <c r="G252" s="211" t="s">
        <v>1296</v>
      </c>
      <c r="H252" s="212">
        <v>1</v>
      </c>
      <c r="I252" s="213"/>
      <c r="J252" s="214">
        <f>ROUND(I252*H252,2)</f>
        <v>0</v>
      </c>
      <c r="K252" s="210" t="s">
        <v>21</v>
      </c>
      <c r="L252" s="44"/>
      <c r="M252" s="272" t="s">
        <v>21</v>
      </c>
      <c r="N252" s="273" t="s">
        <v>44</v>
      </c>
      <c r="O252" s="274"/>
      <c r="P252" s="275">
        <f>O252*H252</f>
        <v>0</v>
      </c>
      <c r="Q252" s="275">
        <v>0</v>
      </c>
      <c r="R252" s="275">
        <f>Q252*H252</f>
        <v>0</v>
      </c>
      <c r="S252" s="275">
        <v>0</v>
      </c>
      <c r="T252" s="276">
        <f>S252*H252</f>
        <v>0</v>
      </c>
      <c r="AR252" s="18" t="s">
        <v>168</v>
      </c>
      <c r="AT252" s="18" t="s">
        <v>163</v>
      </c>
      <c r="AU252" s="18" t="s">
        <v>84</v>
      </c>
      <c r="AY252" s="18" t="s">
        <v>162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8" t="s">
        <v>81</v>
      </c>
      <c r="BK252" s="219">
        <f>ROUND(I252*H252,2)</f>
        <v>0</v>
      </c>
      <c r="BL252" s="18" t="s">
        <v>168</v>
      </c>
      <c r="BM252" s="18" t="s">
        <v>1150</v>
      </c>
    </row>
    <row r="253" spans="2:12" s="1" customFormat="1" ht="6.95" customHeight="1">
      <c r="B253" s="58"/>
      <c r="C253" s="59"/>
      <c r="D253" s="59"/>
      <c r="E253" s="59"/>
      <c r="F253" s="59"/>
      <c r="G253" s="59"/>
      <c r="H253" s="59"/>
      <c r="I253" s="167"/>
      <c r="J253" s="59"/>
      <c r="K253" s="59"/>
      <c r="L253" s="44"/>
    </row>
  </sheetData>
  <sheetProtection password="CC35" sheet="1" objects="1" scenarios="1" formatColumns="0" formatRows="0" autoFilter="0"/>
  <autoFilter ref="C92:K252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131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3705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ROUND(J80,2)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ROUND((SUM(BE80:BE159)),2)</f>
        <v>0</v>
      </c>
      <c r="I33" s="156">
        <v>0.21</v>
      </c>
      <c r="J33" s="155">
        <f>ROUND(((SUM(BE80:BE159))*I33),2)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ROUND((SUM(BF80:BF159)),2)</f>
        <v>0</v>
      </c>
      <c r="I34" s="156">
        <v>0.15</v>
      </c>
      <c r="J34" s="155">
        <f>ROUND(((SUM(BF80:BF159))*I34),2)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ROUND((SUM(BG80:BG159)),2)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ROUND((SUM(BH80:BH159)),2)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ROUND((SUM(BI80:BI159)),2)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SO12 - Mobiliář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J80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3706</v>
      </c>
      <c r="E60" s="180"/>
      <c r="F60" s="180"/>
      <c r="G60" s="180"/>
      <c r="H60" s="180"/>
      <c r="I60" s="181"/>
      <c r="J60" s="182">
        <f>J81</f>
        <v>0</v>
      </c>
      <c r="K60" s="178"/>
      <c r="L60" s="183"/>
    </row>
    <row r="61" spans="2:12" s="1" customFormat="1" ht="21.8" customHeight="1">
      <c r="B61" s="39"/>
      <c r="C61" s="40"/>
      <c r="D61" s="40"/>
      <c r="E61" s="40"/>
      <c r="F61" s="40"/>
      <c r="G61" s="40"/>
      <c r="H61" s="40"/>
      <c r="I61" s="143"/>
      <c r="J61" s="40"/>
      <c r="K61" s="40"/>
      <c r="L61" s="44"/>
    </row>
    <row r="62" spans="2:12" s="1" customFormat="1" ht="6.95" customHeight="1">
      <c r="B62" s="58"/>
      <c r="C62" s="59"/>
      <c r="D62" s="59"/>
      <c r="E62" s="59"/>
      <c r="F62" s="59"/>
      <c r="G62" s="59"/>
      <c r="H62" s="59"/>
      <c r="I62" s="167"/>
      <c r="J62" s="59"/>
      <c r="K62" s="59"/>
      <c r="L62" s="44"/>
    </row>
    <row r="66" spans="2:12" s="1" customFormat="1" ht="6.95" customHeight="1">
      <c r="B66" s="60"/>
      <c r="C66" s="61"/>
      <c r="D66" s="61"/>
      <c r="E66" s="61"/>
      <c r="F66" s="61"/>
      <c r="G66" s="61"/>
      <c r="H66" s="61"/>
      <c r="I66" s="170"/>
      <c r="J66" s="61"/>
      <c r="K66" s="61"/>
      <c r="L66" s="44"/>
    </row>
    <row r="67" spans="2:12" s="1" customFormat="1" ht="24.95" customHeight="1">
      <c r="B67" s="39"/>
      <c r="C67" s="24" t="s">
        <v>148</v>
      </c>
      <c r="D67" s="40"/>
      <c r="E67" s="40"/>
      <c r="F67" s="40"/>
      <c r="G67" s="40"/>
      <c r="H67" s="40"/>
      <c r="I67" s="143"/>
      <c r="J67" s="40"/>
      <c r="K67" s="40"/>
      <c r="L67" s="44"/>
    </row>
    <row r="68" spans="2:12" s="1" customFormat="1" ht="6.95" customHeight="1">
      <c r="B68" s="39"/>
      <c r="C68" s="40"/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12" customHeight="1">
      <c r="B69" s="39"/>
      <c r="C69" s="33" t="s">
        <v>16</v>
      </c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16.5" customHeight="1">
      <c r="B70" s="39"/>
      <c r="C70" s="40"/>
      <c r="D70" s="40"/>
      <c r="E70" s="171" t="str">
        <f>E7</f>
        <v>Dopravní terminál v Jablunkově</v>
      </c>
      <c r="F70" s="33"/>
      <c r="G70" s="33"/>
      <c r="H70" s="33"/>
      <c r="I70" s="143"/>
      <c r="J70" s="40"/>
      <c r="K70" s="40"/>
      <c r="L70" s="44"/>
    </row>
    <row r="71" spans="2:12" s="1" customFormat="1" ht="12" customHeight="1">
      <c r="B71" s="39"/>
      <c r="C71" s="33" t="s">
        <v>136</v>
      </c>
      <c r="D71" s="40"/>
      <c r="E71" s="40"/>
      <c r="F71" s="40"/>
      <c r="G71" s="40"/>
      <c r="H71" s="40"/>
      <c r="I71" s="143"/>
      <c r="J71" s="40"/>
      <c r="K71" s="40"/>
      <c r="L71" s="44"/>
    </row>
    <row r="72" spans="2:12" s="1" customFormat="1" ht="16.5" customHeight="1">
      <c r="B72" s="39"/>
      <c r="C72" s="40"/>
      <c r="D72" s="40"/>
      <c r="E72" s="65" t="str">
        <f>E9</f>
        <v>SO12 - Mobiliář</v>
      </c>
      <c r="F72" s="40"/>
      <c r="G72" s="40"/>
      <c r="H72" s="40"/>
      <c r="I72" s="143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2" customHeight="1">
      <c r="B74" s="39"/>
      <c r="C74" s="33" t="s">
        <v>22</v>
      </c>
      <c r="D74" s="40"/>
      <c r="E74" s="40"/>
      <c r="F74" s="28" t="str">
        <f>F12</f>
        <v>Obec Jablunkov</v>
      </c>
      <c r="G74" s="40"/>
      <c r="H74" s="40"/>
      <c r="I74" s="145" t="s">
        <v>24</v>
      </c>
      <c r="J74" s="68" t="str">
        <f>IF(J12="","",J12)</f>
        <v>26. 4. 2019</v>
      </c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3.65" customHeight="1">
      <c r="B76" s="39"/>
      <c r="C76" s="33" t="s">
        <v>26</v>
      </c>
      <c r="D76" s="40"/>
      <c r="E76" s="40"/>
      <c r="F76" s="28" t="str">
        <f>E15</f>
        <v>Město Jablunkov</v>
      </c>
      <c r="G76" s="40"/>
      <c r="H76" s="40"/>
      <c r="I76" s="145" t="s">
        <v>33</v>
      </c>
      <c r="J76" s="37" t="str">
        <f>E21</f>
        <v xml:space="preserve"> </v>
      </c>
      <c r="K76" s="40"/>
      <c r="L76" s="44"/>
    </row>
    <row r="77" spans="2:12" s="1" customFormat="1" ht="13.65" customHeight="1">
      <c r="B77" s="39"/>
      <c r="C77" s="33" t="s">
        <v>31</v>
      </c>
      <c r="D77" s="40"/>
      <c r="E77" s="40"/>
      <c r="F77" s="28" t="str">
        <f>IF(E18="","",E18)</f>
        <v>Vyplň údaj</v>
      </c>
      <c r="G77" s="40"/>
      <c r="H77" s="40"/>
      <c r="I77" s="145" t="s">
        <v>36</v>
      </c>
      <c r="J77" s="37" t="str">
        <f>E24</f>
        <v xml:space="preserve"> </v>
      </c>
      <c r="K77" s="40"/>
      <c r="L77" s="44"/>
    </row>
    <row r="78" spans="2:12" s="1" customFormat="1" ht="10.3" customHeight="1">
      <c r="B78" s="39"/>
      <c r="C78" s="40"/>
      <c r="D78" s="40"/>
      <c r="E78" s="40"/>
      <c r="F78" s="40"/>
      <c r="G78" s="40"/>
      <c r="H78" s="40"/>
      <c r="I78" s="143"/>
      <c r="J78" s="40"/>
      <c r="K78" s="40"/>
      <c r="L78" s="44"/>
    </row>
    <row r="79" spans="2:20" s="9" customFormat="1" ht="29.25" customHeight="1">
      <c r="B79" s="184"/>
      <c r="C79" s="185" t="s">
        <v>149</v>
      </c>
      <c r="D79" s="186" t="s">
        <v>58</v>
      </c>
      <c r="E79" s="186" t="s">
        <v>54</v>
      </c>
      <c r="F79" s="186" t="s">
        <v>55</v>
      </c>
      <c r="G79" s="186" t="s">
        <v>150</v>
      </c>
      <c r="H79" s="186" t="s">
        <v>151</v>
      </c>
      <c r="I79" s="187" t="s">
        <v>152</v>
      </c>
      <c r="J79" s="186" t="s">
        <v>140</v>
      </c>
      <c r="K79" s="188" t="s">
        <v>153</v>
      </c>
      <c r="L79" s="189"/>
      <c r="M79" s="88" t="s">
        <v>21</v>
      </c>
      <c r="N79" s="89" t="s">
        <v>43</v>
      </c>
      <c r="O79" s="89" t="s">
        <v>154</v>
      </c>
      <c r="P79" s="89" t="s">
        <v>155</v>
      </c>
      <c r="Q79" s="89" t="s">
        <v>156</v>
      </c>
      <c r="R79" s="89" t="s">
        <v>157</v>
      </c>
      <c r="S79" s="89" t="s">
        <v>158</v>
      </c>
      <c r="T79" s="90" t="s">
        <v>159</v>
      </c>
    </row>
    <row r="80" spans="2:63" s="1" customFormat="1" ht="22.8" customHeight="1">
      <c r="B80" s="39"/>
      <c r="C80" s="95" t="s">
        <v>160</v>
      </c>
      <c r="D80" s="40"/>
      <c r="E80" s="40"/>
      <c r="F80" s="40"/>
      <c r="G80" s="40"/>
      <c r="H80" s="40"/>
      <c r="I80" s="143"/>
      <c r="J80" s="190">
        <f>BK80</f>
        <v>0</v>
      </c>
      <c r="K80" s="40"/>
      <c r="L80" s="44"/>
      <c r="M80" s="91"/>
      <c r="N80" s="92"/>
      <c r="O80" s="92"/>
      <c r="P80" s="191">
        <f>P81</f>
        <v>0</v>
      </c>
      <c r="Q80" s="92"/>
      <c r="R80" s="191">
        <f>R81</f>
        <v>0</v>
      </c>
      <c r="S80" s="92"/>
      <c r="T80" s="192">
        <f>T81</f>
        <v>0</v>
      </c>
      <c r="AT80" s="18" t="s">
        <v>72</v>
      </c>
      <c r="AU80" s="18" t="s">
        <v>141</v>
      </c>
      <c r="BK80" s="193">
        <f>BK81</f>
        <v>0</v>
      </c>
    </row>
    <row r="81" spans="2:63" s="10" customFormat="1" ht="25.9" customHeight="1">
      <c r="B81" s="194"/>
      <c r="C81" s="195"/>
      <c r="D81" s="196" t="s">
        <v>72</v>
      </c>
      <c r="E81" s="197" t="s">
        <v>1225</v>
      </c>
      <c r="F81" s="197" t="s">
        <v>3707</v>
      </c>
      <c r="G81" s="195"/>
      <c r="H81" s="195"/>
      <c r="I81" s="198"/>
      <c r="J81" s="199">
        <f>BK81</f>
        <v>0</v>
      </c>
      <c r="K81" s="195"/>
      <c r="L81" s="200"/>
      <c r="M81" s="201"/>
      <c r="N81" s="202"/>
      <c r="O81" s="202"/>
      <c r="P81" s="203">
        <f>SUM(P82:P159)</f>
        <v>0</v>
      </c>
      <c r="Q81" s="202"/>
      <c r="R81" s="203">
        <f>SUM(R82:R159)</f>
        <v>0</v>
      </c>
      <c r="S81" s="202"/>
      <c r="T81" s="204">
        <f>SUM(T82:T159)</f>
        <v>0</v>
      </c>
      <c r="AR81" s="205" t="s">
        <v>81</v>
      </c>
      <c r="AT81" s="206" t="s">
        <v>72</v>
      </c>
      <c r="AU81" s="206" t="s">
        <v>73</v>
      </c>
      <c r="AY81" s="205" t="s">
        <v>162</v>
      </c>
      <c r="BK81" s="207">
        <f>SUM(BK82:BK159)</f>
        <v>0</v>
      </c>
    </row>
    <row r="82" spans="2:65" s="1" customFormat="1" ht="16.5" customHeight="1">
      <c r="B82" s="39"/>
      <c r="C82" s="208" t="s">
        <v>81</v>
      </c>
      <c r="D82" s="208" t="s">
        <v>163</v>
      </c>
      <c r="E82" s="209" t="s">
        <v>3708</v>
      </c>
      <c r="F82" s="210" t="s">
        <v>3709</v>
      </c>
      <c r="G82" s="211" t="s">
        <v>994</v>
      </c>
      <c r="H82" s="212">
        <v>10</v>
      </c>
      <c r="I82" s="213"/>
      <c r="J82" s="214">
        <f>ROUND(I82*H82,2)</f>
        <v>0</v>
      </c>
      <c r="K82" s="210" t="s">
        <v>234</v>
      </c>
      <c r="L82" s="44"/>
      <c r="M82" s="215" t="s">
        <v>21</v>
      </c>
      <c r="N82" s="216" t="s">
        <v>44</v>
      </c>
      <c r="O82" s="80"/>
      <c r="P82" s="217">
        <f>O82*H82</f>
        <v>0</v>
      </c>
      <c r="Q82" s="217">
        <v>0</v>
      </c>
      <c r="R82" s="217">
        <f>Q82*H82</f>
        <v>0</v>
      </c>
      <c r="S82" s="217">
        <v>0</v>
      </c>
      <c r="T82" s="218">
        <f>S82*H82</f>
        <v>0</v>
      </c>
      <c r="AR82" s="18" t="s">
        <v>168</v>
      </c>
      <c r="AT82" s="18" t="s">
        <v>163</v>
      </c>
      <c r="AU82" s="18" t="s">
        <v>81</v>
      </c>
      <c r="AY82" s="18" t="s">
        <v>162</v>
      </c>
      <c r="BE82" s="219">
        <f>IF(N82="základní",J82,0)</f>
        <v>0</v>
      </c>
      <c r="BF82" s="219">
        <f>IF(N82="snížená",J82,0)</f>
        <v>0</v>
      </c>
      <c r="BG82" s="219">
        <f>IF(N82="zákl. přenesená",J82,0)</f>
        <v>0</v>
      </c>
      <c r="BH82" s="219">
        <f>IF(N82="sníž. přenesená",J82,0)</f>
        <v>0</v>
      </c>
      <c r="BI82" s="219">
        <f>IF(N82="nulová",J82,0)</f>
        <v>0</v>
      </c>
      <c r="BJ82" s="18" t="s">
        <v>81</v>
      </c>
      <c r="BK82" s="219">
        <f>ROUND(I82*H82,2)</f>
        <v>0</v>
      </c>
      <c r="BL82" s="18" t="s">
        <v>168</v>
      </c>
      <c r="BM82" s="18" t="s">
        <v>84</v>
      </c>
    </row>
    <row r="83" spans="2:47" s="1" customFormat="1" ht="12">
      <c r="B83" s="39"/>
      <c r="C83" s="40"/>
      <c r="D83" s="220" t="s">
        <v>1972</v>
      </c>
      <c r="E83" s="40"/>
      <c r="F83" s="221" t="s">
        <v>3710</v>
      </c>
      <c r="G83" s="40"/>
      <c r="H83" s="40"/>
      <c r="I83" s="143"/>
      <c r="J83" s="40"/>
      <c r="K83" s="40"/>
      <c r="L83" s="44"/>
      <c r="M83" s="222"/>
      <c r="N83" s="80"/>
      <c r="O83" s="80"/>
      <c r="P83" s="80"/>
      <c r="Q83" s="80"/>
      <c r="R83" s="80"/>
      <c r="S83" s="80"/>
      <c r="T83" s="81"/>
      <c r="AT83" s="18" t="s">
        <v>1972</v>
      </c>
      <c r="AU83" s="18" t="s">
        <v>81</v>
      </c>
    </row>
    <row r="84" spans="2:65" s="1" customFormat="1" ht="16.5" customHeight="1">
      <c r="B84" s="39"/>
      <c r="C84" s="208" t="s">
        <v>84</v>
      </c>
      <c r="D84" s="208" t="s">
        <v>163</v>
      </c>
      <c r="E84" s="209" t="s">
        <v>3711</v>
      </c>
      <c r="F84" s="210" t="s">
        <v>3712</v>
      </c>
      <c r="G84" s="211" t="s">
        <v>994</v>
      </c>
      <c r="H84" s="212">
        <v>10</v>
      </c>
      <c r="I84" s="213"/>
      <c r="J84" s="214">
        <f>ROUND(I84*H84,2)</f>
        <v>0</v>
      </c>
      <c r="K84" s="210" t="s">
        <v>234</v>
      </c>
      <c r="L84" s="44"/>
      <c r="M84" s="215" t="s">
        <v>21</v>
      </c>
      <c r="N84" s="216" t="s">
        <v>44</v>
      </c>
      <c r="O84" s="80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AR84" s="18" t="s">
        <v>168</v>
      </c>
      <c r="AT84" s="18" t="s">
        <v>163</v>
      </c>
      <c r="AU84" s="18" t="s">
        <v>81</v>
      </c>
      <c r="AY84" s="18" t="s">
        <v>162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8" t="s">
        <v>81</v>
      </c>
      <c r="BK84" s="219">
        <f>ROUND(I84*H84,2)</f>
        <v>0</v>
      </c>
      <c r="BL84" s="18" t="s">
        <v>168</v>
      </c>
      <c r="BM84" s="18" t="s">
        <v>168</v>
      </c>
    </row>
    <row r="85" spans="2:47" s="1" customFormat="1" ht="12">
      <c r="B85" s="39"/>
      <c r="C85" s="40"/>
      <c r="D85" s="220" t="s">
        <v>1972</v>
      </c>
      <c r="E85" s="40"/>
      <c r="F85" s="221" t="s">
        <v>3713</v>
      </c>
      <c r="G85" s="40"/>
      <c r="H85" s="40"/>
      <c r="I85" s="143"/>
      <c r="J85" s="40"/>
      <c r="K85" s="40"/>
      <c r="L85" s="44"/>
      <c r="M85" s="222"/>
      <c r="N85" s="80"/>
      <c r="O85" s="80"/>
      <c r="P85" s="80"/>
      <c r="Q85" s="80"/>
      <c r="R85" s="80"/>
      <c r="S85" s="80"/>
      <c r="T85" s="81"/>
      <c r="AT85" s="18" t="s">
        <v>1972</v>
      </c>
      <c r="AU85" s="18" t="s">
        <v>81</v>
      </c>
    </row>
    <row r="86" spans="2:65" s="1" customFormat="1" ht="16.5" customHeight="1">
      <c r="B86" s="39"/>
      <c r="C86" s="208" t="s">
        <v>177</v>
      </c>
      <c r="D86" s="208" t="s">
        <v>163</v>
      </c>
      <c r="E86" s="209" t="s">
        <v>3714</v>
      </c>
      <c r="F86" s="210" t="s">
        <v>3715</v>
      </c>
      <c r="G86" s="211" t="s">
        <v>994</v>
      </c>
      <c r="H86" s="212">
        <v>10</v>
      </c>
      <c r="I86" s="213"/>
      <c r="J86" s="214">
        <f>ROUND(I86*H86,2)</f>
        <v>0</v>
      </c>
      <c r="K86" s="210" t="s">
        <v>234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180</v>
      </c>
    </row>
    <row r="87" spans="2:47" s="1" customFormat="1" ht="12">
      <c r="B87" s="39"/>
      <c r="C87" s="40"/>
      <c r="D87" s="220" t="s">
        <v>1972</v>
      </c>
      <c r="E87" s="40"/>
      <c r="F87" s="221" t="s">
        <v>3716</v>
      </c>
      <c r="G87" s="40"/>
      <c r="H87" s="40"/>
      <c r="I87" s="143"/>
      <c r="J87" s="40"/>
      <c r="K87" s="40"/>
      <c r="L87" s="44"/>
      <c r="M87" s="222"/>
      <c r="N87" s="80"/>
      <c r="O87" s="80"/>
      <c r="P87" s="80"/>
      <c r="Q87" s="80"/>
      <c r="R87" s="80"/>
      <c r="S87" s="80"/>
      <c r="T87" s="81"/>
      <c r="AT87" s="18" t="s">
        <v>1972</v>
      </c>
      <c r="AU87" s="18" t="s">
        <v>81</v>
      </c>
    </row>
    <row r="88" spans="2:65" s="1" customFormat="1" ht="16.5" customHeight="1">
      <c r="B88" s="39"/>
      <c r="C88" s="208" t="s">
        <v>168</v>
      </c>
      <c r="D88" s="208" t="s">
        <v>163</v>
      </c>
      <c r="E88" s="209" t="s">
        <v>3717</v>
      </c>
      <c r="F88" s="210" t="s">
        <v>3709</v>
      </c>
      <c r="G88" s="211" t="s">
        <v>994</v>
      </c>
      <c r="H88" s="212">
        <v>4</v>
      </c>
      <c r="I88" s="213"/>
      <c r="J88" s="214">
        <f>ROUND(I88*H88,2)</f>
        <v>0</v>
      </c>
      <c r="K88" s="210" t="s">
        <v>234</v>
      </c>
      <c r="L88" s="44"/>
      <c r="M88" s="215" t="s">
        <v>21</v>
      </c>
      <c r="N88" s="216" t="s">
        <v>44</v>
      </c>
      <c r="O88" s="80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18" t="s">
        <v>168</v>
      </c>
      <c r="AT88" s="18" t="s">
        <v>163</v>
      </c>
      <c r="AU88" s="18" t="s">
        <v>81</v>
      </c>
      <c r="AY88" s="18" t="s">
        <v>162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8" t="s">
        <v>81</v>
      </c>
      <c r="BK88" s="219">
        <f>ROUND(I88*H88,2)</f>
        <v>0</v>
      </c>
      <c r="BL88" s="18" t="s">
        <v>168</v>
      </c>
      <c r="BM88" s="18" t="s">
        <v>184</v>
      </c>
    </row>
    <row r="89" spans="2:47" s="1" customFormat="1" ht="12">
      <c r="B89" s="39"/>
      <c r="C89" s="40"/>
      <c r="D89" s="220" t="s">
        <v>1972</v>
      </c>
      <c r="E89" s="40"/>
      <c r="F89" s="221" t="s">
        <v>3718</v>
      </c>
      <c r="G89" s="40"/>
      <c r="H89" s="40"/>
      <c r="I89" s="143"/>
      <c r="J89" s="40"/>
      <c r="K89" s="40"/>
      <c r="L89" s="44"/>
      <c r="M89" s="222"/>
      <c r="N89" s="80"/>
      <c r="O89" s="80"/>
      <c r="P89" s="80"/>
      <c r="Q89" s="80"/>
      <c r="R89" s="80"/>
      <c r="S89" s="80"/>
      <c r="T89" s="81"/>
      <c r="AT89" s="18" t="s">
        <v>1972</v>
      </c>
      <c r="AU89" s="18" t="s">
        <v>81</v>
      </c>
    </row>
    <row r="90" spans="2:65" s="1" customFormat="1" ht="16.5" customHeight="1">
      <c r="B90" s="39"/>
      <c r="C90" s="208" t="s">
        <v>186</v>
      </c>
      <c r="D90" s="208" t="s">
        <v>163</v>
      </c>
      <c r="E90" s="209" t="s">
        <v>3719</v>
      </c>
      <c r="F90" s="210" t="s">
        <v>3712</v>
      </c>
      <c r="G90" s="211" t="s">
        <v>994</v>
      </c>
      <c r="H90" s="212">
        <v>4</v>
      </c>
      <c r="I90" s="213"/>
      <c r="J90" s="214">
        <f>ROUND(I90*H90,2)</f>
        <v>0</v>
      </c>
      <c r="K90" s="210" t="s">
        <v>234</v>
      </c>
      <c r="L90" s="44"/>
      <c r="M90" s="215" t="s">
        <v>21</v>
      </c>
      <c r="N90" s="216" t="s">
        <v>44</v>
      </c>
      <c r="O90" s="80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AR90" s="18" t="s">
        <v>168</v>
      </c>
      <c r="AT90" s="18" t="s">
        <v>163</v>
      </c>
      <c r="AU90" s="18" t="s">
        <v>81</v>
      </c>
      <c r="AY90" s="18" t="s">
        <v>162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8" t="s">
        <v>81</v>
      </c>
      <c r="BK90" s="219">
        <f>ROUND(I90*H90,2)</f>
        <v>0</v>
      </c>
      <c r="BL90" s="18" t="s">
        <v>168</v>
      </c>
      <c r="BM90" s="18" t="s">
        <v>189</v>
      </c>
    </row>
    <row r="91" spans="2:47" s="1" customFormat="1" ht="12">
      <c r="B91" s="39"/>
      <c r="C91" s="40"/>
      <c r="D91" s="220" t="s">
        <v>1972</v>
      </c>
      <c r="E91" s="40"/>
      <c r="F91" s="221" t="s">
        <v>3720</v>
      </c>
      <c r="G91" s="40"/>
      <c r="H91" s="40"/>
      <c r="I91" s="143"/>
      <c r="J91" s="40"/>
      <c r="K91" s="40"/>
      <c r="L91" s="44"/>
      <c r="M91" s="222"/>
      <c r="N91" s="80"/>
      <c r="O91" s="80"/>
      <c r="P91" s="80"/>
      <c r="Q91" s="80"/>
      <c r="R91" s="80"/>
      <c r="S91" s="80"/>
      <c r="T91" s="81"/>
      <c r="AT91" s="18" t="s">
        <v>1972</v>
      </c>
      <c r="AU91" s="18" t="s">
        <v>81</v>
      </c>
    </row>
    <row r="92" spans="2:65" s="1" customFormat="1" ht="16.5" customHeight="1">
      <c r="B92" s="39"/>
      <c r="C92" s="208" t="s">
        <v>180</v>
      </c>
      <c r="D92" s="208" t="s">
        <v>163</v>
      </c>
      <c r="E92" s="209" t="s">
        <v>3721</v>
      </c>
      <c r="F92" s="210" t="s">
        <v>3715</v>
      </c>
      <c r="G92" s="211" t="s">
        <v>994</v>
      </c>
      <c r="H92" s="212">
        <v>4</v>
      </c>
      <c r="I92" s="213"/>
      <c r="J92" s="214">
        <f>ROUND(I92*H92,2)</f>
        <v>0</v>
      </c>
      <c r="K92" s="210" t="s">
        <v>234</v>
      </c>
      <c r="L92" s="44"/>
      <c r="M92" s="215" t="s">
        <v>21</v>
      </c>
      <c r="N92" s="216" t="s">
        <v>44</v>
      </c>
      <c r="O92" s="80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8" t="s">
        <v>168</v>
      </c>
      <c r="AT92" s="18" t="s">
        <v>163</v>
      </c>
      <c r="AU92" s="18" t="s">
        <v>81</v>
      </c>
      <c r="AY92" s="18" t="s">
        <v>162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8" t="s">
        <v>81</v>
      </c>
      <c r="BK92" s="219">
        <f>ROUND(I92*H92,2)</f>
        <v>0</v>
      </c>
      <c r="BL92" s="18" t="s">
        <v>168</v>
      </c>
      <c r="BM92" s="18" t="s">
        <v>193</v>
      </c>
    </row>
    <row r="93" spans="2:47" s="1" customFormat="1" ht="12">
      <c r="B93" s="39"/>
      <c r="C93" s="40"/>
      <c r="D93" s="220" t="s">
        <v>1972</v>
      </c>
      <c r="E93" s="40"/>
      <c r="F93" s="221" t="s">
        <v>3722</v>
      </c>
      <c r="G93" s="40"/>
      <c r="H93" s="40"/>
      <c r="I93" s="143"/>
      <c r="J93" s="40"/>
      <c r="K93" s="40"/>
      <c r="L93" s="44"/>
      <c r="M93" s="222"/>
      <c r="N93" s="80"/>
      <c r="O93" s="80"/>
      <c r="P93" s="80"/>
      <c r="Q93" s="80"/>
      <c r="R93" s="80"/>
      <c r="S93" s="80"/>
      <c r="T93" s="81"/>
      <c r="AT93" s="18" t="s">
        <v>1972</v>
      </c>
      <c r="AU93" s="18" t="s">
        <v>81</v>
      </c>
    </row>
    <row r="94" spans="2:65" s="1" customFormat="1" ht="16.5" customHeight="1">
      <c r="B94" s="39"/>
      <c r="C94" s="208" t="s">
        <v>195</v>
      </c>
      <c r="D94" s="208" t="s">
        <v>163</v>
      </c>
      <c r="E94" s="209" t="s">
        <v>3723</v>
      </c>
      <c r="F94" s="210" t="s">
        <v>3709</v>
      </c>
      <c r="G94" s="211" t="s">
        <v>994</v>
      </c>
      <c r="H94" s="212">
        <v>9</v>
      </c>
      <c r="I94" s="213"/>
      <c r="J94" s="214">
        <f>ROUND(I94*H94,2)</f>
        <v>0</v>
      </c>
      <c r="K94" s="210" t="s">
        <v>234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198</v>
      </c>
    </row>
    <row r="95" spans="2:47" s="1" customFormat="1" ht="12">
      <c r="B95" s="39"/>
      <c r="C95" s="40"/>
      <c r="D95" s="220" t="s">
        <v>1972</v>
      </c>
      <c r="E95" s="40"/>
      <c r="F95" s="221" t="s">
        <v>3724</v>
      </c>
      <c r="G95" s="40"/>
      <c r="H95" s="40"/>
      <c r="I95" s="143"/>
      <c r="J95" s="40"/>
      <c r="K95" s="40"/>
      <c r="L95" s="44"/>
      <c r="M95" s="222"/>
      <c r="N95" s="80"/>
      <c r="O95" s="80"/>
      <c r="P95" s="80"/>
      <c r="Q95" s="80"/>
      <c r="R95" s="80"/>
      <c r="S95" s="80"/>
      <c r="T95" s="81"/>
      <c r="AT95" s="18" t="s">
        <v>1972</v>
      </c>
      <c r="AU95" s="18" t="s">
        <v>81</v>
      </c>
    </row>
    <row r="96" spans="2:65" s="1" customFormat="1" ht="16.5" customHeight="1">
      <c r="B96" s="39"/>
      <c r="C96" s="208" t="s">
        <v>184</v>
      </c>
      <c r="D96" s="208" t="s">
        <v>163</v>
      </c>
      <c r="E96" s="209" t="s">
        <v>3725</v>
      </c>
      <c r="F96" s="210" t="s">
        <v>3712</v>
      </c>
      <c r="G96" s="211" t="s">
        <v>994</v>
      </c>
      <c r="H96" s="212">
        <v>9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204</v>
      </c>
    </row>
    <row r="97" spans="2:47" s="1" customFormat="1" ht="12">
      <c r="B97" s="39"/>
      <c r="C97" s="40"/>
      <c r="D97" s="220" t="s">
        <v>1972</v>
      </c>
      <c r="E97" s="40"/>
      <c r="F97" s="221" t="s">
        <v>3726</v>
      </c>
      <c r="G97" s="40"/>
      <c r="H97" s="40"/>
      <c r="I97" s="143"/>
      <c r="J97" s="40"/>
      <c r="K97" s="40"/>
      <c r="L97" s="44"/>
      <c r="M97" s="222"/>
      <c r="N97" s="80"/>
      <c r="O97" s="80"/>
      <c r="P97" s="80"/>
      <c r="Q97" s="80"/>
      <c r="R97" s="80"/>
      <c r="S97" s="80"/>
      <c r="T97" s="81"/>
      <c r="AT97" s="18" t="s">
        <v>1972</v>
      </c>
      <c r="AU97" s="18" t="s">
        <v>81</v>
      </c>
    </row>
    <row r="98" spans="2:65" s="1" customFormat="1" ht="16.5" customHeight="1">
      <c r="B98" s="39"/>
      <c r="C98" s="208" t="s">
        <v>209</v>
      </c>
      <c r="D98" s="208" t="s">
        <v>163</v>
      </c>
      <c r="E98" s="209" t="s">
        <v>3727</v>
      </c>
      <c r="F98" s="210" t="s">
        <v>3715</v>
      </c>
      <c r="G98" s="211" t="s">
        <v>994</v>
      </c>
      <c r="H98" s="212">
        <v>9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212</v>
      </c>
    </row>
    <row r="99" spans="2:47" s="1" customFormat="1" ht="12">
      <c r="B99" s="39"/>
      <c r="C99" s="40"/>
      <c r="D99" s="220" t="s">
        <v>1972</v>
      </c>
      <c r="E99" s="40"/>
      <c r="F99" s="221" t="s">
        <v>3728</v>
      </c>
      <c r="G99" s="40"/>
      <c r="H99" s="40"/>
      <c r="I99" s="143"/>
      <c r="J99" s="40"/>
      <c r="K99" s="40"/>
      <c r="L99" s="44"/>
      <c r="M99" s="222"/>
      <c r="N99" s="80"/>
      <c r="O99" s="80"/>
      <c r="P99" s="80"/>
      <c r="Q99" s="80"/>
      <c r="R99" s="80"/>
      <c r="S99" s="80"/>
      <c r="T99" s="81"/>
      <c r="AT99" s="18" t="s">
        <v>1972</v>
      </c>
      <c r="AU99" s="18" t="s">
        <v>81</v>
      </c>
    </row>
    <row r="100" spans="2:65" s="1" customFormat="1" ht="16.5" customHeight="1">
      <c r="B100" s="39"/>
      <c r="C100" s="208" t="s">
        <v>189</v>
      </c>
      <c r="D100" s="208" t="s">
        <v>163</v>
      </c>
      <c r="E100" s="209" t="s">
        <v>3729</v>
      </c>
      <c r="F100" s="210" t="s">
        <v>3730</v>
      </c>
      <c r="G100" s="211" t="s">
        <v>994</v>
      </c>
      <c r="H100" s="212">
        <v>20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218</v>
      </c>
    </row>
    <row r="101" spans="2:47" s="1" customFormat="1" ht="12">
      <c r="B101" s="39"/>
      <c r="C101" s="40"/>
      <c r="D101" s="220" t="s">
        <v>1972</v>
      </c>
      <c r="E101" s="40"/>
      <c r="F101" s="221" t="s">
        <v>3731</v>
      </c>
      <c r="G101" s="40"/>
      <c r="H101" s="40"/>
      <c r="I101" s="143"/>
      <c r="J101" s="40"/>
      <c r="K101" s="40"/>
      <c r="L101" s="44"/>
      <c r="M101" s="222"/>
      <c r="N101" s="80"/>
      <c r="O101" s="80"/>
      <c r="P101" s="80"/>
      <c r="Q101" s="80"/>
      <c r="R101" s="80"/>
      <c r="S101" s="80"/>
      <c r="T101" s="81"/>
      <c r="AT101" s="18" t="s">
        <v>1972</v>
      </c>
      <c r="AU101" s="18" t="s">
        <v>81</v>
      </c>
    </row>
    <row r="102" spans="2:65" s="1" customFormat="1" ht="16.5" customHeight="1">
      <c r="B102" s="39"/>
      <c r="C102" s="208" t="s">
        <v>221</v>
      </c>
      <c r="D102" s="208" t="s">
        <v>163</v>
      </c>
      <c r="E102" s="209" t="s">
        <v>3732</v>
      </c>
      <c r="F102" s="210" t="s">
        <v>3733</v>
      </c>
      <c r="G102" s="211" t="s">
        <v>994</v>
      </c>
      <c r="H102" s="212">
        <v>20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224</v>
      </c>
    </row>
    <row r="103" spans="2:47" s="1" customFormat="1" ht="12">
      <c r="B103" s="39"/>
      <c r="C103" s="40"/>
      <c r="D103" s="220" t="s">
        <v>1972</v>
      </c>
      <c r="E103" s="40"/>
      <c r="F103" s="221" t="s">
        <v>3734</v>
      </c>
      <c r="G103" s="40"/>
      <c r="H103" s="40"/>
      <c r="I103" s="143"/>
      <c r="J103" s="40"/>
      <c r="K103" s="40"/>
      <c r="L103" s="44"/>
      <c r="M103" s="222"/>
      <c r="N103" s="80"/>
      <c r="O103" s="80"/>
      <c r="P103" s="80"/>
      <c r="Q103" s="80"/>
      <c r="R103" s="80"/>
      <c r="S103" s="80"/>
      <c r="T103" s="81"/>
      <c r="AT103" s="18" t="s">
        <v>1972</v>
      </c>
      <c r="AU103" s="18" t="s">
        <v>81</v>
      </c>
    </row>
    <row r="104" spans="2:65" s="1" customFormat="1" ht="16.5" customHeight="1">
      <c r="B104" s="39"/>
      <c r="C104" s="208" t="s">
        <v>193</v>
      </c>
      <c r="D104" s="208" t="s">
        <v>163</v>
      </c>
      <c r="E104" s="209" t="s">
        <v>3735</v>
      </c>
      <c r="F104" s="210" t="s">
        <v>3736</v>
      </c>
      <c r="G104" s="211" t="s">
        <v>994</v>
      </c>
      <c r="H104" s="212">
        <v>20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229</v>
      </c>
    </row>
    <row r="105" spans="2:47" s="1" customFormat="1" ht="12">
      <c r="B105" s="39"/>
      <c r="C105" s="40"/>
      <c r="D105" s="220" t="s">
        <v>1972</v>
      </c>
      <c r="E105" s="40"/>
      <c r="F105" s="221" t="s">
        <v>3737</v>
      </c>
      <c r="G105" s="40"/>
      <c r="H105" s="40"/>
      <c r="I105" s="143"/>
      <c r="J105" s="40"/>
      <c r="K105" s="40"/>
      <c r="L105" s="44"/>
      <c r="M105" s="222"/>
      <c r="N105" s="80"/>
      <c r="O105" s="80"/>
      <c r="P105" s="80"/>
      <c r="Q105" s="80"/>
      <c r="R105" s="80"/>
      <c r="S105" s="80"/>
      <c r="T105" s="81"/>
      <c r="AT105" s="18" t="s">
        <v>1972</v>
      </c>
      <c r="AU105" s="18" t="s">
        <v>81</v>
      </c>
    </row>
    <row r="106" spans="2:65" s="1" customFormat="1" ht="16.5" customHeight="1">
      <c r="B106" s="39"/>
      <c r="C106" s="208" t="s">
        <v>231</v>
      </c>
      <c r="D106" s="208" t="s">
        <v>163</v>
      </c>
      <c r="E106" s="209" t="s">
        <v>3738</v>
      </c>
      <c r="F106" s="210" t="s">
        <v>3739</v>
      </c>
      <c r="G106" s="211" t="s">
        <v>994</v>
      </c>
      <c r="H106" s="212">
        <v>2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235</v>
      </c>
    </row>
    <row r="107" spans="2:47" s="1" customFormat="1" ht="12">
      <c r="B107" s="39"/>
      <c r="C107" s="40"/>
      <c r="D107" s="220" t="s">
        <v>1972</v>
      </c>
      <c r="E107" s="40"/>
      <c r="F107" s="221" t="s">
        <v>3740</v>
      </c>
      <c r="G107" s="40"/>
      <c r="H107" s="40"/>
      <c r="I107" s="143"/>
      <c r="J107" s="40"/>
      <c r="K107" s="40"/>
      <c r="L107" s="44"/>
      <c r="M107" s="222"/>
      <c r="N107" s="80"/>
      <c r="O107" s="80"/>
      <c r="P107" s="80"/>
      <c r="Q107" s="80"/>
      <c r="R107" s="80"/>
      <c r="S107" s="80"/>
      <c r="T107" s="81"/>
      <c r="AT107" s="18" t="s">
        <v>1972</v>
      </c>
      <c r="AU107" s="18" t="s">
        <v>81</v>
      </c>
    </row>
    <row r="108" spans="2:65" s="1" customFormat="1" ht="16.5" customHeight="1">
      <c r="B108" s="39"/>
      <c r="C108" s="208" t="s">
        <v>198</v>
      </c>
      <c r="D108" s="208" t="s">
        <v>163</v>
      </c>
      <c r="E108" s="209" t="s">
        <v>3741</v>
      </c>
      <c r="F108" s="210" t="s">
        <v>3742</v>
      </c>
      <c r="G108" s="211" t="s">
        <v>994</v>
      </c>
      <c r="H108" s="212">
        <v>2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242</v>
      </c>
    </row>
    <row r="109" spans="2:47" s="1" customFormat="1" ht="12">
      <c r="B109" s="39"/>
      <c r="C109" s="40"/>
      <c r="D109" s="220" t="s">
        <v>1972</v>
      </c>
      <c r="E109" s="40"/>
      <c r="F109" s="221" t="s">
        <v>3743</v>
      </c>
      <c r="G109" s="40"/>
      <c r="H109" s="40"/>
      <c r="I109" s="143"/>
      <c r="J109" s="40"/>
      <c r="K109" s="40"/>
      <c r="L109" s="44"/>
      <c r="M109" s="222"/>
      <c r="N109" s="80"/>
      <c r="O109" s="80"/>
      <c r="P109" s="80"/>
      <c r="Q109" s="80"/>
      <c r="R109" s="80"/>
      <c r="S109" s="80"/>
      <c r="T109" s="81"/>
      <c r="AT109" s="18" t="s">
        <v>1972</v>
      </c>
      <c r="AU109" s="18" t="s">
        <v>81</v>
      </c>
    </row>
    <row r="110" spans="2:65" s="1" customFormat="1" ht="16.5" customHeight="1">
      <c r="B110" s="39"/>
      <c r="C110" s="208" t="s">
        <v>8</v>
      </c>
      <c r="D110" s="208" t="s">
        <v>163</v>
      </c>
      <c r="E110" s="209" t="s">
        <v>3744</v>
      </c>
      <c r="F110" s="210" t="s">
        <v>3745</v>
      </c>
      <c r="G110" s="211" t="s">
        <v>994</v>
      </c>
      <c r="H110" s="212">
        <v>2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246</v>
      </c>
    </row>
    <row r="111" spans="2:47" s="1" customFormat="1" ht="12">
      <c r="B111" s="39"/>
      <c r="C111" s="40"/>
      <c r="D111" s="220" t="s">
        <v>1972</v>
      </c>
      <c r="E111" s="40"/>
      <c r="F111" s="221" t="s">
        <v>3746</v>
      </c>
      <c r="G111" s="40"/>
      <c r="H111" s="40"/>
      <c r="I111" s="143"/>
      <c r="J111" s="40"/>
      <c r="K111" s="40"/>
      <c r="L111" s="44"/>
      <c r="M111" s="222"/>
      <c r="N111" s="80"/>
      <c r="O111" s="80"/>
      <c r="P111" s="80"/>
      <c r="Q111" s="80"/>
      <c r="R111" s="80"/>
      <c r="S111" s="80"/>
      <c r="T111" s="81"/>
      <c r="AT111" s="18" t="s">
        <v>1972</v>
      </c>
      <c r="AU111" s="18" t="s">
        <v>81</v>
      </c>
    </row>
    <row r="112" spans="2:65" s="1" customFormat="1" ht="16.5" customHeight="1">
      <c r="B112" s="39"/>
      <c r="C112" s="208" t="s">
        <v>204</v>
      </c>
      <c r="D112" s="208" t="s">
        <v>163</v>
      </c>
      <c r="E112" s="209" t="s">
        <v>3747</v>
      </c>
      <c r="F112" s="210" t="s">
        <v>3748</v>
      </c>
      <c r="G112" s="211" t="s">
        <v>994</v>
      </c>
      <c r="H112" s="212">
        <v>10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253</v>
      </c>
    </row>
    <row r="113" spans="2:47" s="1" customFormat="1" ht="12">
      <c r="B113" s="39"/>
      <c r="C113" s="40"/>
      <c r="D113" s="220" t="s">
        <v>1972</v>
      </c>
      <c r="E113" s="40"/>
      <c r="F113" s="221" t="s">
        <v>3749</v>
      </c>
      <c r="G113" s="40"/>
      <c r="H113" s="40"/>
      <c r="I113" s="143"/>
      <c r="J113" s="40"/>
      <c r="K113" s="40"/>
      <c r="L113" s="44"/>
      <c r="M113" s="222"/>
      <c r="N113" s="80"/>
      <c r="O113" s="80"/>
      <c r="P113" s="80"/>
      <c r="Q113" s="80"/>
      <c r="R113" s="80"/>
      <c r="S113" s="80"/>
      <c r="T113" s="81"/>
      <c r="AT113" s="18" t="s">
        <v>1972</v>
      </c>
      <c r="AU113" s="18" t="s">
        <v>81</v>
      </c>
    </row>
    <row r="114" spans="2:65" s="1" customFormat="1" ht="16.5" customHeight="1">
      <c r="B114" s="39"/>
      <c r="C114" s="208" t="s">
        <v>256</v>
      </c>
      <c r="D114" s="208" t="s">
        <v>163</v>
      </c>
      <c r="E114" s="209" t="s">
        <v>3750</v>
      </c>
      <c r="F114" s="210" t="s">
        <v>3751</v>
      </c>
      <c r="G114" s="211" t="s">
        <v>994</v>
      </c>
      <c r="H114" s="212">
        <v>10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259</v>
      </c>
    </row>
    <row r="115" spans="2:47" s="1" customFormat="1" ht="12">
      <c r="B115" s="39"/>
      <c r="C115" s="40"/>
      <c r="D115" s="220" t="s">
        <v>1972</v>
      </c>
      <c r="E115" s="40"/>
      <c r="F115" s="221" t="s">
        <v>3752</v>
      </c>
      <c r="G115" s="40"/>
      <c r="H115" s="40"/>
      <c r="I115" s="143"/>
      <c r="J115" s="40"/>
      <c r="K115" s="40"/>
      <c r="L115" s="44"/>
      <c r="M115" s="222"/>
      <c r="N115" s="80"/>
      <c r="O115" s="80"/>
      <c r="P115" s="80"/>
      <c r="Q115" s="80"/>
      <c r="R115" s="80"/>
      <c r="S115" s="80"/>
      <c r="T115" s="81"/>
      <c r="AT115" s="18" t="s">
        <v>1972</v>
      </c>
      <c r="AU115" s="18" t="s">
        <v>81</v>
      </c>
    </row>
    <row r="116" spans="2:65" s="1" customFormat="1" ht="16.5" customHeight="1">
      <c r="B116" s="39"/>
      <c r="C116" s="208" t="s">
        <v>212</v>
      </c>
      <c r="D116" s="208" t="s">
        <v>163</v>
      </c>
      <c r="E116" s="209" t="s">
        <v>3753</v>
      </c>
      <c r="F116" s="210" t="s">
        <v>3754</v>
      </c>
      <c r="G116" s="211" t="s">
        <v>994</v>
      </c>
      <c r="H116" s="212">
        <v>10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263</v>
      </c>
    </row>
    <row r="117" spans="2:47" s="1" customFormat="1" ht="12">
      <c r="B117" s="39"/>
      <c r="C117" s="40"/>
      <c r="D117" s="220" t="s">
        <v>1972</v>
      </c>
      <c r="E117" s="40"/>
      <c r="F117" s="221" t="s">
        <v>3755</v>
      </c>
      <c r="G117" s="40"/>
      <c r="H117" s="40"/>
      <c r="I117" s="143"/>
      <c r="J117" s="40"/>
      <c r="K117" s="40"/>
      <c r="L117" s="44"/>
      <c r="M117" s="222"/>
      <c r="N117" s="80"/>
      <c r="O117" s="80"/>
      <c r="P117" s="80"/>
      <c r="Q117" s="80"/>
      <c r="R117" s="80"/>
      <c r="S117" s="80"/>
      <c r="T117" s="81"/>
      <c r="AT117" s="18" t="s">
        <v>1972</v>
      </c>
      <c r="AU117" s="18" t="s">
        <v>81</v>
      </c>
    </row>
    <row r="118" spans="2:65" s="1" customFormat="1" ht="16.5" customHeight="1">
      <c r="B118" s="39"/>
      <c r="C118" s="208" t="s">
        <v>267</v>
      </c>
      <c r="D118" s="208" t="s">
        <v>163</v>
      </c>
      <c r="E118" s="209" t="s">
        <v>3756</v>
      </c>
      <c r="F118" s="210" t="s">
        <v>3757</v>
      </c>
      <c r="G118" s="211" t="s">
        <v>994</v>
      </c>
      <c r="H118" s="212">
        <v>5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270</v>
      </c>
    </row>
    <row r="119" spans="2:47" s="1" customFormat="1" ht="12">
      <c r="B119" s="39"/>
      <c r="C119" s="40"/>
      <c r="D119" s="220" t="s">
        <v>1972</v>
      </c>
      <c r="E119" s="40"/>
      <c r="F119" s="221" t="s">
        <v>3758</v>
      </c>
      <c r="G119" s="40"/>
      <c r="H119" s="40"/>
      <c r="I119" s="143"/>
      <c r="J119" s="40"/>
      <c r="K119" s="40"/>
      <c r="L119" s="44"/>
      <c r="M119" s="222"/>
      <c r="N119" s="80"/>
      <c r="O119" s="80"/>
      <c r="P119" s="80"/>
      <c r="Q119" s="80"/>
      <c r="R119" s="80"/>
      <c r="S119" s="80"/>
      <c r="T119" s="81"/>
      <c r="AT119" s="18" t="s">
        <v>1972</v>
      </c>
      <c r="AU119" s="18" t="s">
        <v>81</v>
      </c>
    </row>
    <row r="120" spans="2:65" s="1" customFormat="1" ht="16.5" customHeight="1">
      <c r="B120" s="39"/>
      <c r="C120" s="208" t="s">
        <v>218</v>
      </c>
      <c r="D120" s="208" t="s">
        <v>163</v>
      </c>
      <c r="E120" s="209" t="s">
        <v>3759</v>
      </c>
      <c r="F120" s="210" t="s">
        <v>3760</v>
      </c>
      <c r="G120" s="211" t="s">
        <v>994</v>
      </c>
      <c r="H120" s="212">
        <v>5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275</v>
      </c>
    </row>
    <row r="121" spans="2:47" s="1" customFormat="1" ht="12">
      <c r="B121" s="39"/>
      <c r="C121" s="40"/>
      <c r="D121" s="220" t="s">
        <v>1972</v>
      </c>
      <c r="E121" s="40"/>
      <c r="F121" s="221" t="s">
        <v>3761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1972</v>
      </c>
      <c r="AU121" s="18" t="s">
        <v>81</v>
      </c>
    </row>
    <row r="122" spans="2:65" s="1" customFormat="1" ht="16.5" customHeight="1">
      <c r="B122" s="39"/>
      <c r="C122" s="208" t="s">
        <v>7</v>
      </c>
      <c r="D122" s="208" t="s">
        <v>163</v>
      </c>
      <c r="E122" s="209" t="s">
        <v>3762</v>
      </c>
      <c r="F122" s="210" t="s">
        <v>3763</v>
      </c>
      <c r="G122" s="211" t="s">
        <v>994</v>
      </c>
      <c r="H122" s="212">
        <v>5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280</v>
      </c>
    </row>
    <row r="123" spans="2:47" s="1" customFormat="1" ht="12">
      <c r="B123" s="39"/>
      <c r="C123" s="40"/>
      <c r="D123" s="220" t="s">
        <v>1972</v>
      </c>
      <c r="E123" s="40"/>
      <c r="F123" s="221" t="s">
        <v>3764</v>
      </c>
      <c r="G123" s="40"/>
      <c r="H123" s="40"/>
      <c r="I123" s="143"/>
      <c r="J123" s="40"/>
      <c r="K123" s="40"/>
      <c r="L123" s="44"/>
      <c r="M123" s="222"/>
      <c r="N123" s="80"/>
      <c r="O123" s="80"/>
      <c r="P123" s="80"/>
      <c r="Q123" s="80"/>
      <c r="R123" s="80"/>
      <c r="S123" s="80"/>
      <c r="T123" s="81"/>
      <c r="AT123" s="18" t="s">
        <v>1972</v>
      </c>
      <c r="AU123" s="18" t="s">
        <v>81</v>
      </c>
    </row>
    <row r="124" spans="2:65" s="1" customFormat="1" ht="16.5" customHeight="1">
      <c r="B124" s="39"/>
      <c r="C124" s="208" t="s">
        <v>224</v>
      </c>
      <c r="D124" s="208" t="s">
        <v>163</v>
      </c>
      <c r="E124" s="209" t="s">
        <v>3765</v>
      </c>
      <c r="F124" s="210" t="s">
        <v>3766</v>
      </c>
      <c r="G124" s="211" t="s">
        <v>994</v>
      </c>
      <c r="H124" s="212">
        <v>18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286</v>
      </c>
    </row>
    <row r="125" spans="2:47" s="1" customFormat="1" ht="12">
      <c r="B125" s="39"/>
      <c r="C125" s="40"/>
      <c r="D125" s="220" t="s">
        <v>1972</v>
      </c>
      <c r="E125" s="40"/>
      <c r="F125" s="221" t="s">
        <v>3767</v>
      </c>
      <c r="G125" s="40"/>
      <c r="H125" s="40"/>
      <c r="I125" s="143"/>
      <c r="J125" s="40"/>
      <c r="K125" s="40"/>
      <c r="L125" s="44"/>
      <c r="M125" s="222"/>
      <c r="N125" s="80"/>
      <c r="O125" s="80"/>
      <c r="P125" s="80"/>
      <c r="Q125" s="80"/>
      <c r="R125" s="80"/>
      <c r="S125" s="80"/>
      <c r="T125" s="81"/>
      <c r="AT125" s="18" t="s">
        <v>1972</v>
      </c>
      <c r="AU125" s="18" t="s">
        <v>81</v>
      </c>
    </row>
    <row r="126" spans="2:65" s="1" customFormat="1" ht="16.5" customHeight="1">
      <c r="B126" s="39"/>
      <c r="C126" s="208" t="s">
        <v>290</v>
      </c>
      <c r="D126" s="208" t="s">
        <v>163</v>
      </c>
      <c r="E126" s="209" t="s">
        <v>3768</v>
      </c>
      <c r="F126" s="210" t="s">
        <v>3769</v>
      </c>
      <c r="G126" s="211" t="s">
        <v>994</v>
      </c>
      <c r="H126" s="212">
        <v>18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293</v>
      </c>
    </row>
    <row r="127" spans="2:47" s="1" customFormat="1" ht="12">
      <c r="B127" s="39"/>
      <c r="C127" s="40"/>
      <c r="D127" s="220" t="s">
        <v>1972</v>
      </c>
      <c r="E127" s="40"/>
      <c r="F127" s="221" t="s">
        <v>3770</v>
      </c>
      <c r="G127" s="40"/>
      <c r="H127" s="40"/>
      <c r="I127" s="143"/>
      <c r="J127" s="40"/>
      <c r="K127" s="40"/>
      <c r="L127" s="44"/>
      <c r="M127" s="222"/>
      <c r="N127" s="80"/>
      <c r="O127" s="80"/>
      <c r="P127" s="80"/>
      <c r="Q127" s="80"/>
      <c r="R127" s="80"/>
      <c r="S127" s="80"/>
      <c r="T127" s="81"/>
      <c r="AT127" s="18" t="s">
        <v>1972</v>
      </c>
      <c r="AU127" s="18" t="s">
        <v>81</v>
      </c>
    </row>
    <row r="128" spans="2:65" s="1" customFormat="1" ht="16.5" customHeight="1">
      <c r="B128" s="39"/>
      <c r="C128" s="208" t="s">
        <v>229</v>
      </c>
      <c r="D128" s="208" t="s">
        <v>163</v>
      </c>
      <c r="E128" s="209" t="s">
        <v>3771</v>
      </c>
      <c r="F128" s="210" t="s">
        <v>3772</v>
      </c>
      <c r="G128" s="211" t="s">
        <v>994</v>
      </c>
      <c r="H128" s="212">
        <v>18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298</v>
      </c>
    </row>
    <row r="129" spans="2:47" s="1" customFormat="1" ht="12">
      <c r="B129" s="39"/>
      <c r="C129" s="40"/>
      <c r="D129" s="220" t="s">
        <v>1972</v>
      </c>
      <c r="E129" s="40"/>
      <c r="F129" s="221" t="s">
        <v>3773</v>
      </c>
      <c r="G129" s="40"/>
      <c r="H129" s="40"/>
      <c r="I129" s="143"/>
      <c r="J129" s="40"/>
      <c r="K129" s="40"/>
      <c r="L129" s="44"/>
      <c r="M129" s="222"/>
      <c r="N129" s="80"/>
      <c r="O129" s="80"/>
      <c r="P129" s="80"/>
      <c r="Q129" s="80"/>
      <c r="R129" s="80"/>
      <c r="S129" s="80"/>
      <c r="T129" s="81"/>
      <c r="AT129" s="18" t="s">
        <v>1972</v>
      </c>
      <c r="AU129" s="18" t="s">
        <v>81</v>
      </c>
    </row>
    <row r="130" spans="2:65" s="1" customFormat="1" ht="16.5" customHeight="1">
      <c r="B130" s="39"/>
      <c r="C130" s="208" t="s">
        <v>299</v>
      </c>
      <c r="D130" s="208" t="s">
        <v>163</v>
      </c>
      <c r="E130" s="209" t="s">
        <v>3774</v>
      </c>
      <c r="F130" s="210" t="s">
        <v>3775</v>
      </c>
      <c r="G130" s="211" t="s">
        <v>994</v>
      </c>
      <c r="H130" s="212">
        <v>1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302</v>
      </c>
    </row>
    <row r="131" spans="2:47" s="1" customFormat="1" ht="12">
      <c r="B131" s="39"/>
      <c r="C131" s="40"/>
      <c r="D131" s="220" t="s">
        <v>1972</v>
      </c>
      <c r="E131" s="40"/>
      <c r="F131" s="221" t="s">
        <v>3776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1972</v>
      </c>
      <c r="AU131" s="18" t="s">
        <v>81</v>
      </c>
    </row>
    <row r="132" spans="2:65" s="1" customFormat="1" ht="16.5" customHeight="1">
      <c r="B132" s="39"/>
      <c r="C132" s="208" t="s">
        <v>235</v>
      </c>
      <c r="D132" s="208" t="s">
        <v>163</v>
      </c>
      <c r="E132" s="209" t="s">
        <v>3777</v>
      </c>
      <c r="F132" s="210" t="s">
        <v>3778</v>
      </c>
      <c r="G132" s="211" t="s">
        <v>994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311</v>
      </c>
    </row>
    <row r="133" spans="2:47" s="1" customFormat="1" ht="12">
      <c r="B133" s="39"/>
      <c r="C133" s="40"/>
      <c r="D133" s="220" t="s">
        <v>1972</v>
      </c>
      <c r="E133" s="40"/>
      <c r="F133" s="221" t="s">
        <v>3779</v>
      </c>
      <c r="G133" s="40"/>
      <c r="H133" s="40"/>
      <c r="I133" s="143"/>
      <c r="J133" s="40"/>
      <c r="K133" s="40"/>
      <c r="L133" s="44"/>
      <c r="M133" s="222"/>
      <c r="N133" s="80"/>
      <c r="O133" s="80"/>
      <c r="P133" s="80"/>
      <c r="Q133" s="80"/>
      <c r="R133" s="80"/>
      <c r="S133" s="80"/>
      <c r="T133" s="81"/>
      <c r="AT133" s="18" t="s">
        <v>1972</v>
      </c>
      <c r="AU133" s="18" t="s">
        <v>81</v>
      </c>
    </row>
    <row r="134" spans="2:65" s="1" customFormat="1" ht="16.5" customHeight="1">
      <c r="B134" s="39"/>
      <c r="C134" s="208" t="s">
        <v>315</v>
      </c>
      <c r="D134" s="208" t="s">
        <v>163</v>
      </c>
      <c r="E134" s="209" t="s">
        <v>3780</v>
      </c>
      <c r="F134" s="210" t="s">
        <v>3781</v>
      </c>
      <c r="G134" s="211" t="s">
        <v>994</v>
      </c>
      <c r="H134" s="212">
        <v>1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318</v>
      </c>
    </row>
    <row r="135" spans="2:47" s="1" customFormat="1" ht="12">
      <c r="B135" s="39"/>
      <c r="C135" s="40"/>
      <c r="D135" s="220" t="s">
        <v>1972</v>
      </c>
      <c r="E135" s="40"/>
      <c r="F135" s="221" t="s">
        <v>3782</v>
      </c>
      <c r="G135" s="40"/>
      <c r="H135" s="40"/>
      <c r="I135" s="143"/>
      <c r="J135" s="40"/>
      <c r="K135" s="40"/>
      <c r="L135" s="44"/>
      <c r="M135" s="222"/>
      <c r="N135" s="80"/>
      <c r="O135" s="80"/>
      <c r="P135" s="80"/>
      <c r="Q135" s="80"/>
      <c r="R135" s="80"/>
      <c r="S135" s="80"/>
      <c r="T135" s="81"/>
      <c r="AT135" s="18" t="s">
        <v>1972</v>
      </c>
      <c r="AU135" s="18" t="s">
        <v>81</v>
      </c>
    </row>
    <row r="136" spans="2:65" s="1" customFormat="1" ht="16.5" customHeight="1">
      <c r="B136" s="39"/>
      <c r="C136" s="208" t="s">
        <v>242</v>
      </c>
      <c r="D136" s="208" t="s">
        <v>163</v>
      </c>
      <c r="E136" s="209" t="s">
        <v>3783</v>
      </c>
      <c r="F136" s="210" t="s">
        <v>3775</v>
      </c>
      <c r="G136" s="211" t="s">
        <v>994</v>
      </c>
      <c r="H136" s="212">
        <v>9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324</v>
      </c>
    </row>
    <row r="137" spans="2:47" s="1" customFormat="1" ht="12">
      <c r="B137" s="39"/>
      <c r="C137" s="40"/>
      <c r="D137" s="220" t="s">
        <v>1972</v>
      </c>
      <c r="E137" s="40"/>
      <c r="F137" s="221" t="s">
        <v>3784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1972</v>
      </c>
      <c r="AU137" s="18" t="s">
        <v>81</v>
      </c>
    </row>
    <row r="138" spans="2:65" s="1" customFormat="1" ht="16.5" customHeight="1">
      <c r="B138" s="39"/>
      <c r="C138" s="208" t="s">
        <v>328</v>
      </c>
      <c r="D138" s="208" t="s">
        <v>163</v>
      </c>
      <c r="E138" s="209" t="s">
        <v>3785</v>
      </c>
      <c r="F138" s="210" t="s">
        <v>3778</v>
      </c>
      <c r="G138" s="211" t="s">
        <v>994</v>
      </c>
      <c r="H138" s="212">
        <v>9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331</v>
      </c>
    </row>
    <row r="139" spans="2:47" s="1" customFormat="1" ht="12">
      <c r="B139" s="39"/>
      <c r="C139" s="40"/>
      <c r="D139" s="220" t="s">
        <v>1972</v>
      </c>
      <c r="E139" s="40"/>
      <c r="F139" s="221" t="s">
        <v>3786</v>
      </c>
      <c r="G139" s="40"/>
      <c r="H139" s="40"/>
      <c r="I139" s="143"/>
      <c r="J139" s="40"/>
      <c r="K139" s="40"/>
      <c r="L139" s="44"/>
      <c r="M139" s="222"/>
      <c r="N139" s="80"/>
      <c r="O139" s="80"/>
      <c r="P139" s="80"/>
      <c r="Q139" s="80"/>
      <c r="R139" s="80"/>
      <c r="S139" s="80"/>
      <c r="T139" s="81"/>
      <c r="AT139" s="18" t="s">
        <v>1972</v>
      </c>
      <c r="AU139" s="18" t="s">
        <v>81</v>
      </c>
    </row>
    <row r="140" spans="2:65" s="1" customFormat="1" ht="16.5" customHeight="1">
      <c r="B140" s="39"/>
      <c r="C140" s="208" t="s">
        <v>246</v>
      </c>
      <c r="D140" s="208" t="s">
        <v>163</v>
      </c>
      <c r="E140" s="209" t="s">
        <v>3787</v>
      </c>
      <c r="F140" s="210" t="s">
        <v>3781</v>
      </c>
      <c r="G140" s="211" t="s">
        <v>994</v>
      </c>
      <c r="H140" s="212">
        <v>9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337</v>
      </c>
    </row>
    <row r="141" spans="2:47" s="1" customFormat="1" ht="12">
      <c r="B141" s="39"/>
      <c r="C141" s="40"/>
      <c r="D141" s="220" t="s">
        <v>1972</v>
      </c>
      <c r="E141" s="40"/>
      <c r="F141" s="221" t="s">
        <v>3788</v>
      </c>
      <c r="G141" s="40"/>
      <c r="H141" s="40"/>
      <c r="I141" s="143"/>
      <c r="J141" s="40"/>
      <c r="K141" s="40"/>
      <c r="L141" s="44"/>
      <c r="M141" s="222"/>
      <c r="N141" s="80"/>
      <c r="O141" s="80"/>
      <c r="P141" s="80"/>
      <c r="Q141" s="80"/>
      <c r="R141" s="80"/>
      <c r="S141" s="80"/>
      <c r="T141" s="81"/>
      <c r="AT141" s="18" t="s">
        <v>1972</v>
      </c>
      <c r="AU141" s="18" t="s">
        <v>81</v>
      </c>
    </row>
    <row r="142" spans="2:65" s="1" customFormat="1" ht="16.5" customHeight="1">
      <c r="B142" s="39"/>
      <c r="C142" s="208" t="s">
        <v>342</v>
      </c>
      <c r="D142" s="208" t="s">
        <v>163</v>
      </c>
      <c r="E142" s="209" t="s">
        <v>3789</v>
      </c>
      <c r="F142" s="210" t="s">
        <v>3790</v>
      </c>
      <c r="G142" s="211" t="s">
        <v>994</v>
      </c>
      <c r="H142" s="212">
        <v>2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345</v>
      </c>
    </row>
    <row r="143" spans="2:47" s="1" customFormat="1" ht="12">
      <c r="B143" s="39"/>
      <c r="C143" s="40"/>
      <c r="D143" s="220" t="s">
        <v>1972</v>
      </c>
      <c r="E143" s="40"/>
      <c r="F143" s="221" t="s">
        <v>3791</v>
      </c>
      <c r="G143" s="40"/>
      <c r="H143" s="40"/>
      <c r="I143" s="143"/>
      <c r="J143" s="40"/>
      <c r="K143" s="40"/>
      <c r="L143" s="44"/>
      <c r="M143" s="222"/>
      <c r="N143" s="80"/>
      <c r="O143" s="80"/>
      <c r="P143" s="80"/>
      <c r="Q143" s="80"/>
      <c r="R143" s="80"/>
      <c r="S143" s="80"/>
      <c r="T143" s="81"/>
      <c r="AT143" s="18" t="s">
        <v>1972</v>
      </c>
      <c r="AU143" s="18" t="s">
        <v>81</v>
      </c>
    </row>
    <row r="144" spans="2:65" s="1" customFormat="1" ht="16.5" customHeight="1">
      <c r="B144" s="39"/>
      <c r="C144" s="208" t="s">
        <v>253</v>
      </c>
      <c r="D144" s="208" t="s">
        <v>163</v>
      </c>
      <c r="E144" s="209" t="s">
        <v>3792</v>
      </c>
      <c r="F144" s="210" t="s">
        <v>3793</v>
      </c>
      <c r="G144" s="211" t="s">
        <v>994</v>
      </c>
      <c r="H144" s="212">
        <v>2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349</v>
      </c>
    </row>
    <row r="145" spans="2:47" s="1" customFormat="1" ht="12">
      <c r="B145" s="39"/>
      <c r="C145" s="40"/>
      <c r="D145" s="220" t="s">
        <v>1972</v>
      </c>
      <c r="E145" s="40"/>
      <c r="F145" s="221" t="s">
        <v>3794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1972</v>
      </c>
      <c r="AU145" s="18" t="s">
        <v>81</v>
      </c>
    </row>
    <row r="146" spans="2:65" s="1" customFormat="1" ht="16.5" customHeight="1">
      <c r="B146" s="39"/>
      <c r="C146" s="208" t="s">
        <v>514</v>
      </c>
      <c r="D146" s="208" t="s">
        <v>163</v>
      </c>
      <c r="E146" s="209" t="s">
        <v>3795</v>
      </c>
      <c r="F146" s="210" t="s">
        <v>3796</v>
      </c>
      <c r="G146" s="211" t="s">
        <v>994</v>
      </c>
      <c r="H146" s="212">
        <v>2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517</v>
      </c>
    </row>
    <row r="147" spans="2:47" s="1" customFormat="1" ht="12">
      <c r="B147" s="39"/>
      <c r="C147" s="40"/>
      <c r="D147" s="220" t="s">
        <v>1972</v>
      </c>
      <c r="E147" s="40"/>
      <c r="F147" s="221" t="s">
        <v>3797</v>
      </c>
      <c r="G147" s="40"/>
      <c r="H147" s="40"/>
      <c r="I147" s="143"/>
      <c r="J147" s="40"/>
      <c r="K147" s="40"/>
      <c r="L147" s="44"/>
      <c r="M147" s="222"/>
      <c r="N147" s="80"/>
      <c r="O147" s="80"/>
      <c r="P147" s="80"/>
      <c r="Q147" s="80"/>
      <c r="R147" s="80"/>
      <c r="S147" s="80"/>
      <c r="T147" s="81"/>
      <c r="AT147" s="18" t="s">
        <v>1972</v>
      </c>
      <c r="AU147" s="18" t="s">
        <v>81</v>
      </c>
    </row>
    <row r="148" spans="2:65" s="1" customFormat="1" ht="16.5" customHeight="1">
      <c r="B148" s="39"/>
      <c r="C148" s="208" t="s">
        <v>259</v>
      </c>
      <c r="D148" s="208" t="s">
        <v>163</v>
      </c>
      <c r="E148" s="209" t="s">
        <v>3798</v>
      </c>
      <c r="F148" s="210" t="s">
        <v>3799</v>
      </c>
      <c r="G148" s="211" t="s">
        <v>994</v>
      </c>
      <c r="H148" s="212">
        <v>5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521</v>
      </c>
    </row>
    <row r="149" spans="2:47" s="1" customFormat="1" ht="12">
      <c r="B149" s="39"/>
      <c r="C149" s="40"/>
      <c r="D149" s="220" t="s">
        <v>1972</v>
      </c>
      <c r="E149" s="40"/>
      <c r="F149" s="221" t="s">
        <v>3800</v>
      </c>
      <c r="G149" s="40"/>
      <c r="H149" s="40"/>
      <c r="I149" s="143"/>
      <c r="J149" s="40"/>
      <c r="K149" s="40"/>
      <c r="L149" s="44"/>
      <c r="M149" s="222"/>
      <c r="N149" s="80"/>
      <c r="O149" s="80"/>
      <c r="P149" s="80"/>
      <c r="Q149" s="80"/>
      <c r="R149" s="80"/>
      <c r="S149" s="80"/>
      <c r="T149" s="81"/>
      <c r="AT149" s="18" t="s">
        <v>1972</v>
      </c>
      <c r="AU149" s="18" t="s">
        <v>81</v>
      </c>
    </row>
    <row r="150" spans="2:65" s="1" customFormat="1" ht="16.5" customHeight="1">
      <c r="B150" s="39"/>
      <c r="C150" s="208" t="s">
        <v>524</v>
      </c>
      <c r="D150" s="208" t="s">
        <v>163</v>
      </c>
      <c r="E150" s="209" t="s">
        <v>3801</v>
      </c>
      <c r="F150" s="210" t="s">
        <v>3802</v>
      </c>
      <c r="G150" s="211" t="s">
        <v>994</v>
      </c>
      <c r="H150" s="212">
        <v>5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527</v>
      </c>
    </row>
    <row r="151" spans="2:47" s="1" customFormat="1" ht="12">
      <c r="B151" s="39"/>
      <c r="C151" s="40"/>
      <c r="D151" s="220" t="s">
        <v>1972</v>
      </c>
      <c r="E151" s="40"/>
      <c r="F151" s="221" t="s">
        <v>3803</v>
      </c>
      <c r="G151" s="40"/>
      <c r="H151" s="40"/>
      <c r="I151" s="143"/>
      <c r="J151" s="40"/>
      <c r="K151" s="40"/>
      <c r="L151" s="44"/>
      <c r="M151" s="222"/>
      <c r="N151" s="80"/>
      <c r="O151" s="80"/>
      <c r="P151" s="80"/>
      <c r="Q151" s="80"/>
      <c r="R151" s="80"/>
      <c r="S151" s="80"/>
      <c r="T151" s="81"/>
      <c r="AT151" s="18" t="s">
        <v>1972</v>
      </c>
      <c r="AU151" s="18" t="s">
        <v>81</v>
      </c>
    </row>
    <row r="152" spans="2:65" s="1" customFormat="1" ht="16.5" customHeight="1">
      <c r="B152" s="39"/>
      <c r="C152" s="208" t="s">
        <v>263</v>
      </c>
      <c r="D152" s="208" t="s">
        <v>163</v>
      </c>
      <c r="E152" s="209" t="s">
        <v>3804</v>
      </c>
      <c r="F152" s="210" t="s">
        <v>3805</v>
      </c>
      <c r="G152" s="211" t="s">
        <v>994</v>
      </c>
      <c r="H152" s="212">
        <v>5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537</v>
      </c>
    </row>
    <row r="153" spans="2:47" s="1" customFormat="1" ht="12">
      <c r="B153" s="39"/>
      <c r="C153" s="40"/>
      <c r="D153" s="220" t="s">
        <v>1972</v>
      </c>
      <c r="E153" s="40"/>
      <c r="F153" s="221" t="s">
        <v>3806</v>
      </c>
      <c r="G153" s="40"/>
      <c r="H153" s="40"/>
      <c r="I153" s="143"/>
      <c r="J153" s="40"/>
      <c r="K153" s="40"/>
      <c r="L153" s="44"/>
      <c r="M153" s="222"/>
      <c r="N153" s="80"/>
      <c r="O153" s="80"/>
      <c r="P153" s="80"/>
      <c r="Q153" s="80"/>
      <c r="R153" s="80"/>
      <c r="S153" s="80"/>
      <c r="T153" s="81"/>
      <c r="AT153" s="18" t="s">
        <v>1972</v>
      </c>
      <c r="AU153" s="18" t="s">
        <v>81</v>
      </c>
    </row>
    <row r="154" spans="2:65" s="1" customFormat="1" ht="16.5" customHeight="1">
      <c r="B154" s="39"/>
      <c r="C154" s="208" t="s">
        <v>542</v>
      </c>
      <c r="D154" s="208" t="s">
        <v>163</v>
      </c>
      <c r="E154" s="209" t="s">
        <v>3807</v>
      </c>
      <c r="F154" s="210" t="s">
        <v>3709</v>
      </c>
      <c r="G154" s="211" t="s">
        <v>994</v>
      </c>
      <c r="H154" s="212">
        <v>3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545</v>
      </c>
    </row>
    <row r="155" spans="2:47" s="1" customFormat="1" ht="12">
      <c r="B155" s="39"/>
      <c r="C155" s="40"/>
      <c r="D155" s="220" t="s">
        <v>1972</v>
      </c>
      <c r="E155" s="40"/>
      <c r="F155" s="221" t="s">
        <v>3808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1972</v>
      </c>
      <c r="AU155" s="18" t="s">
        <v>81</v>
      </c>
    </row>
    <row r="156" spans="2:65" s="1" customFormat="1" ht="16.5" customHeight="1">
      <c r="B156" s="39"/>
      <c r="C156" s="208" t="s">
        <v>270</v>
      </c>
      <c r="D156" s="208" t="s">
        <v>163</v>
      </c>
      <c r="E156" s="209" t="s">
        <v>3809</v>
      </c>
      <c r="F156" s="210" t="s">
        <v>3712</v>
      </c>
      <c r="G156" s="211" t="s">
        <v>994</v>
      </c>
      <c r="H156" s="212">
        <v>3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551</v>
      </c>
    </row>
    <row r="157" spans="2:47" s="1" customFormat="1" ht="12">
      <c r="B157" s="39"/>
      <c r="C157" s="40"/>
      <c r="D157" s="220" t="s">
        <v>1972</v>
      </c>
      <c r="E157" s="40"/>
      <c r="F157" s="221" t="s">
        <v>3810</v>
      </c>
      <c r="G157" s="40"/>
      <c r="H157" s="40"/>
      <c r="I157" s="143"/>
      <c r="J157" s="40"/>
      <c r="K157" s="40"/>
      <c r="L157" s="44"/>
      <c r="M157" s="222"/>
      <c r="N157" s="80"/>
      <c r="O157" s="80"/>
      <c r="P157" s="80"/>
      <c r="Q157" s="80"/>
      <c r="R157" s="80"/>
      <c r="S157" s="80"/>
      <c r="T157" s="81"/>
      <c r="AT157" s="18" t="s">
        <v>1972</v>
      </c>
      <c r="AU157" s="18" t="s">
        <v>81</v>
      </c>
    </row>
    <row r="158" spans="2:65" s="1" customFormat="1" ht="16.5" customHeight="1">
      <c r="B158" s="39"/>
      <c r="C158" s="208" t="s">
        <v>557</v>
      </c>
      <c r="D158" s="208" t="s">
        <v>163</v>
      </c>
      <c r="E158" s="209" t="s">
        <v>3811</v>
      </c>
      <c r="F158" s="210" t="s">
        <v>3715</v>
      </c>
      <c r="G158" s="211" t="s">
        <v>994</v>
      </c>
      <c r="H158" s="212">
        <v>3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560</v>
      </c>
    </row>
    <row r="159" spans="2:47" s="1" customFormat="1" ht="12">
      <c r="B159" s="39"/>
      <c r="C159" s="40"/>
      <c r="D159" s="220" t="s">
        <v>1972</v>
      </c>
      <c r="E159" s="40"/>
      <c r="F159" s="221" t="s">
        <v>3812</v>
      </c>
      <c r="G159" s="40"/>
      <c r="H159" s="40"/>
      <c r="I159" s="143"/>
      <c r="J159" s="40"/>
      <c r="K159" s="40"/>
      <c r="L159" s="44"/>
      <c r="M159" s="285"/>
      <c r="N159" s="274"/>
      <c r="O159" s="274"/>
      <c r="P159" s="274"/>
      <c r="Q159" s="274"/>
      <c r="R159" s="274"/>
      <c r="S159" s="274"/>
      <c r="T159" s="286"/>
      <c r="AT159" s="18" t="s">
        <v>1972</v>
      </c>
      <c r="AU159" s="18" t="s">
        <v>81</v>
      </c>
    </row>
    <row r="160" spans="2:12" s="1" customFormat="1" ht="6.95" customHeight="1">
      <c r="B160" s="58"/>
      <c r="C160" s="59"/>
      <c r="D160" s="59"/>
      <c r="E160" s="59"/>
      <c r="F160" s="59"/>
      <c r="G160" s="59"/>
      <c r="H160" s="59"/>
      <c r="I160" s="167"/>
      <c r="J160" s="59"/>
      <c r="K160" s="59"/>
      <c r="L160" s="44"/>
    </row>
  </sheetData>
  <sheetProtection password="CC35" sheet="1" objects="1" scenarios="1" formatColumns="0" formatRows="0" autoFilter="0"/>
  <autoFilter ref="C79:K15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134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3813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ROUND(J81,2)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ROUND((SUM(BE81:BE117)),2)</f>
        <v>0</v>
      </c>
      <c r="I33" s="156">
        <v>0.21</v>
      </c>
      <c r="J33" s="155">
        <f>ROUND(((SUM(BE81:BE117))*I33),2)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ROUND((SUM(BF81:BF117)),2)</f>
        <v>0</v>
      </c>
      <c r="I34" s="156">
        <v>0.15</v>
      </c>
      <c r="J34" s="155">
        <f>ROUND(((SUM(BF81:BF117))*I34),2)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ROUND((SUM(BG81:BG117)),2)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ROUND((SUM(BH81:BH117)),2)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ROUND((SUM(BI81:BI117)),2)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VRN - VRN a ON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J81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3814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</row>
    <row r="61" spans="2:12" s="8" customFormat="1" ht="24.95" customHeight="1">
      <c r="B61" s="177"/>
      <c r="C61" s="178"/>
      <c r="D61" s="179" t="s">
        <v>3815</v>
      </c>
      <c r="E61" s="180"/>
      <c r="F61" s="180"/>
      <c r="G61" s="180"/>
      <c r="H61" s="180"/>
      <c r="I61" s="181"/>
      <c r="J61" s="182">
        <f>J95</f>
        <v>0</v>
      </c>
      <c r="K61" s="178"/>
      <c r="L61" s="183"/>
    </row>
    <row r="62" spans="2:12" s="1" customFormat="1" ht="21.8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12" s="1" customFormat="1" ht="6.95" customHeight="1">
      <c r="B63" s="58"/>
      <c r="C63" s="59"/>
      <c r="D63" s="59"/>
      <c r="E63" s="59"/>
      <c r="F63" s="59"/>
      <c r="G63" s="59"/>
      <c r="H63" s="59"/>
      <c r="I63" s="167"/>
      <c r="J63" s="59"/>
      <c r="K63" s="59"/>
      <c r="L63" s="44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70"/>
      <c r="J67" s="61"/>
      <c r="K67" s="61"/>
      <c r="L67" s="44"/>
    </row>
    <row r="68" spans="2:12" s="1" customFormat="1" ht="24.95" customHeight="1">
      <c r="B68" s="39"/>
      <c r="C68" s="24" t="s">
        <v>148</v>
      </c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39"/>
      <c r="C69" s="40"/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16.5" customHeight="1">
      <c r="B71" s="39"/>
      <c r="C71" s="40"/>
      <c r="D71" s="40"/>
      <c r="E71" s="171" t="str">
        <f>E7</f>
        <v>Dopravní terminál v Jablunkově</v>
      </c>
      <c r="F71" s="33"/>
      <c r="G71" s="33"/>
      <c r="H71" s="33"/>
      <c r="I71" s="143"/>
      <c r="J71" s="40"/>
      <c r="K71" s="40"/>
      <c r="L71" s="44"/>
    </row>
    <row r="72" spans="2:12" s="1" customFormat="1" ht="12" customHeight="1">
      <c r="B72" s="39"/>
      <c r="C72" s="33" t="s">
        <v>136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6.5" customHeight="1">
      <c r="B73" s="39"/>
      <c r="C73" s="40"/>
      <c r="D73" s="40"/>
      <c r="E73" s="65" t="str">
        <f>E9</f>
        <v>VRN - VRN a ON</v>
      </c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22</v>
      </c>
      <c r="D75" s="40"/>
      <c r="E75" s="40"/>
      <c r="F75" s="28" t="str">
        <f>F12</f>
        <v>Obec Jablunkov</v>
      </c>
      <c r="G75" s="40"/>
      <c r="H75" s="40"/>
      <c r="I75" s="145" t="s">
        <v>24</v>
      </c>
      <c r="J75" s="68" t="str">
        <f>IF(J12="","",J12)</f>
        <v>26. 4. 2019</v>
      </c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3.65" customHeight="1">
      <c r="B77" s="39"/>
      <c r="C77" s="33" t="s">
        <v>26</v>
      </c>
      <c r="D77" s="40"/>
      <c r="E77" s="40"/>
      <c r="F77" s="28" t="str">
        <f>E15</f>
        <v>Město Jablunkov</v>
      </c>
      <c r="G77" s="40"/>
      <c r="H77" s="40"/>
      <c r="I77" s="145" t="s">
        <v>33</v>
      </c>
      <c r="J77" s="37" t="str">
        <f>E21</f>
        <v xml:space="preserve"> </v>
      </c>
      <c r="K77" s="40"/>
      <c r="L77" s="44"/>
    </row>
    <row r="78" spans="2:12" s="1" customFormat="1" ht="13.65" customHeight="1">
      <c r="B78" s="39"/>
      <c r="C78" s="33" t="s">
        <v>31</v>
      </c>
      <c r="D78" s="40"/>
      <c r="E78" s="40"/>
      <c r="F78" s="28" t="str">
        <f>IF(E18="","",E18)</f>
        <v>Vyplň údaj</v>
      </c>
      <c r="G78" s="40"/>
      <c r="H78" s="40"/>
      <c r="I78" s="145" t="s">
        <v>36</v>
      </c>
      <c r="J78" s="37" t="str">
        <f>E24</f>
        <v xml:space="preserve"> </v>
      </c>
      <c r="K78" s="40"/>
      <c r="L78" s="44"/>
    </row>
    <row r="79" spans="2:12" s="1" customFormat="1" ht="10.3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20" s="9" customFormat="1" ht="29.25" customHeight="1">
      <c r="B80" s="184"/>
      <c r="C80" s="185" t="s">
        <v>149</v>
      </c>
      <c r="D80" s="186" t="s">
        <v>58</v>
      </c>
      <c r="E80" s="186" t="s">
        <v>54</v>
      </c>
      <c r="F80" s="186" t="s">
        <v>55</v>
      </c>
      <c r="G80" s="186" t="s">
        <v>150</v>
      </c>
      <c r="H80" s="186" t="s">
        <v>151</v>
      </c>
      <c r="I80" s="187" t="s">
        <v>152</v>
      </c>
      <c r="J80" s="186" t="s">
        <v>140</v>
      </c>
      <c r="K80" s="188" t="s">
        <v>153</v>
      </c>
      <c r="L80" s="189"/>
      <c r="M80" s="88" t="s">
        <v>21</v>
      </c>
      <c r="N80" s="89" t="s">
        <v>43</v>
      </c>
      <c r="O80" s="89" t="s">
        <v>154</v>
      </c>
      <c r="P80" s="89" t="s">
        <v>155</v>
      </c>
      <c r="Q80" s="89" t="s">
        <v>156</v>
      </c>
      <c r="R80" s="89" t="s">
        <v>157</v>
      </c>
      <c r="S80" s="89" t="s">
        <v>158</v>
      </c>
      <c r="T80" s="90" t="s">
        <v>159</v>
      </c>
    </row>
    <row r="81" spans="2:63" s="1" customFormat="1" ht="22.8" customHeight="1">
      <c r="B81" s="39"/>
      <c r="C81" s="95" t="s">
        <v>160</v>
      </c>
      <c r="D81" s="40"/>
      <c r="E81" s="40"/>
      <c r="F81" s="40"/>
      <c r="G81" s="40"/>
      <c r="H81" s="40"/>
      <c r="I81" s="143"/>
      <c r="J81" s="190">
        <f>BK81</f>
        <v>0</v>
      </c>
      <c r="K81" s="40"/>
      <c r="L81" s="44"/>
      <c r="M81" s="91"/>
      <c r="N81" s="92"/>
      <c r="O81" s="92"/>
      <c r="P81" s="191">
        <f>P82+P95</f>
        <v>0</v>
      </c>
      <c r="Q81" s="92"/>
      <c r="R81" s="191">
        <f>R82+R95</f>
        <v>0</v>
      </c>
      <c r="S81" s="92"/>
      <c r="T81" s="192">
        <f>T82+T95</f>
        <v>0</v>
      </c>
      <c r="AT81" s="18" t="s">
        <v>72</v>
      </c>
      <c r="AU81" s="18" t="s">
        <v>141</v>
      </c>
      <c r="BK81" s="193">
        <f>BK82+BK95</f>
        <v>0</v>
      </c>
    </row>
    <row r="82" spans="2:63" s="10" customFormat="1" ht="25.9" customHeight="1">
      <c r="B82" s="194"/>
      <c r="C82" s="195"/>
      <c r="D82" s="196" t="s">
        <v>72</v>
      </c>
      <c r="E82" s="197" t="s">
        <v>3816</v>
      </c>
      <c r="F82" s="197" t="s">
        <v>3817</v>
      </c>
      <c r="G82" s="195"/>
      <c r="H82" s="195"/>
      <c r="I82" s="198"/>
      <c r="J82" s="199">
        <f>BK82</f>
        <v>0</v>
      </c>
      <c r="K82" s="195"/>
      <c r="L82" s="200"/>
      <c r="M82" s="201"/>
      <c r="N82" s="202"/>
      <c r="O82" s="202"/>
      <c r="P82" s="203">
        <f>SUM(P83:P94)</f>
        <v>0</v>
      </c>
      <c r="Q82" s="202"/>
      <c r="R82" s="203">
        <f>SUM(R83:R94)</f>
        <v>0</v>
      </c>
      <c r="S82" s="202"/>
      <c r="T82" s="204">
        <f>SUM(T83:T94)</f>
        <v>0</v>
      </c>
      <c r="AR82" s="205" t="s">
        <v>81</v>
      </c>
      <c r="AT82" s="206" t="s">
        <v>72</v>
      </c>
      <c r="AU82" s="206" t="s">
        <v>73</v>
      </c>
      <c r="AY82" s="205" t="s">
        <v>162</v>
      </c>
      <c r="BK82" s="207">
        <f>SUM(BK83:BK94)</f>
        <v>0</v>
      </c>
    </row>
    <row r="83" spans="2:65" s="1" customFormat="1" ht="16.5" customHeight="1">
      <c r="B83" s="39"/>
      <c r="C83" s="208" t="s">
        <v>81</v>
      </c>
      <c r="D83" s="208" t="s">
        <v>163</v>
      </c>
      <c r="E83" s="209" t="s">
        <v>3818</v>
      </c>
      <c r="F83" s="210" t="s">
        <v>3819</v>
      </c>
      <c r="G83" s="211" t="s">
        <v>3820</v>
      </c>
      <c r="H83" s="212">
        <v>1</v>
      </c>
      <c r="I83" s="213"/>
      <c r="J83" s="214">
        <f>ROUND(I83*H83,2)</f>
        <v>0</v>
      </c>
      <c r="K83" s="210" t="s">
        <v>234</v>
      </c>
      <c r="L83" s="44"/>
      <c r="M83" s="215" t="s">
        <v>21</v>
      </c>
      <c r="N83" s="216" t="s">
        <v>44</v>
      </c>
      <c r="O83" s="80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AR83" s="18" t="s">
        <v>168</v>
      </c>
      <c r="AT83" s="18" t="s">
        <v>163</v>
      </c>
      <c r="AU83" s="18" t="s">
        <v>81</v>
      </c>
      <c r="AY83" s="18" t="s">
        <v>162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8" t="s">
        <v>81</v>
      </c>
      <c r="BK83" s="219">
        <f>ROUND(I83*H83,2)</f>
        <v>0</v>
      </c>
      <c r="BL83" s="18" t="s">
        <v>168</v>
      </c>
      <c r="BM83" s="18" t="s">
        <v>84</v>
      </c>
    </row>
    <row r="84" spans="2:47" s="1" customFormat="1" ht="12">
      <c r="B84" s="39"/>
      <c r="C84" s="40"/>
      <c r="D84" s="220" t="s">
        <v>169</v>
      </c>
      <c r="E84" s="40"/>
      <c r="F84" s="221" t="s">
        <v>3821</v>
      </c>
      <c r="G84" s="40"/>
      <c r="H84" s="40"/>
      <c r="I84" s="143"/>
      <c r="J84" s="40"/>
      <c r="K84" s="40"/>
      <c r="L84" s="44"/>
      <c r="M84" s="222"/>
      <c r="N84" s="80"/>
      <c r="O84" s="80"/>
      <c r="P84" s="80"/>
      <c r="Q84" s="80"/>
      <c r="R84" s="80"/>
      <c r="S84" s="80"/>
      <c r="T84" s="81"/>
      <c r="AT84" s="18" t="s">
        <v>169</v>
      </c>
      <c r="AU84" s="18" t="s">
        <v>81</v>
      </c>
    </row>
    <row r="85" spans="2:65" s="1" customFormat="1" ht="16.5" customHeight="1">
      <c r="B85" s="39"/>
      <c r="C85" s="208" t="s">
        <v>84</v>
      </c>
      <c r="D85" s="208" t="s">
        <v>163</v>
      </c>
      <c r="E85" s="209" t="s">
        <v>3822</v>
      </c>
      <c r="F85" s="210" t="s">
        <v>3823</v>
      </c>
      <c r="G85" s="211" t="s">
        <v>3820</v>
      </c>
      <c r="H85" s="212">
        <v>1</v>
      </c>
      <c r="I85" s="213"/>
      <c r="J85" s="214">
        <f>ROUND(I85*H85,2)</f>
        <v>0</v>
      </c>
      <c r="K85" s="210" t="s">
        <v>234</v>
      </c>
      <c r="L85" s="44"/>
      <c r="M85" s="215" t="s">
        <v>21</v>
      </c>
      <c r="N85" s="216" t="s">
        <v>44</v>
      </c>
      <c r="O85" s="80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AR85" s="18" t="s">
        <v>168</v>
      </c>
      <c r="AT85" s="18" t="s">
        <v>163</v>
      </c>
      <c r="AU85" s="18" t="s">
        <v>81</v>
      </c>
      <c r="AY85" s="18" t="s">
        <v>162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8" t="s">
        <v>81</v>
      </c>
      <c r="BK85" s="219">
        <f>ROUND(I85*H85,2)</f>
        <v>0</v>
      </c>
      <c r="BL85" s="18" t="s">
        <v>168</v>
      </c>
      <c r="BM85" s="18" t="s">
        <v>168</v>
      </c>
    </row>
    <row r="86" spans="2:47" s="1" customFormat="1" ht="12">
      <c r="B86" s="39"/>
      <c r="C86" s="40"/>
      <c r="D86" s="220" t="s">
        <v>169</v>
      </c>
      <c r="E86" s="40"/>
      <c r="F86" s="221" t="s">
        <v>3824</v>
      </c>
      <c r="G86" s="40"/>
      <c r="H86" s="40"/>
      <c r="I86" s="143"/>
      <c r="J86" s="40"/>
      <c r="K86" s="40"/>
      <c r="L86" s="44"/>
      <c r="M86" s="222"/>
      <c r="N86" s="80"/>
      <c r="O86" s="80"/>
      <c r="P86" s="80"/>
      <c r="Q86" s="80"/>
      <c r="R86" s="80"/>
      <c r="S86" s="80"/>
      <c r="T86" s="81"/>
      <c r="AT86" s="18" t="s">
        <v>169</v>
      </c>
      <c r="AU86" s="18" t="s">
        <v>81</v>
      </c>
    </row>
    <row r="87" spans="2:65" s="1" customFormat="1" ht="16.5" customHeight="1">
      <c r="B87" s="39"/>
      <c r="C87" s="208" t="s">
        <v>177</v>
      </c>
      <c r="D87" s="208" t="s">
        <v>163</v>
      </c>
      <c r="E87" s="209" t="s">
        <v>3825</v>
      </c>
      <c r="F87" s="210" t="s">
        <v>3826</v>
      </c>
      <c r="G87" s="211" t="s">
        <v>3820</v>
      </c>
      <c r="H87" s="212">
        <v>1</v>
      </c>
      <c r="I87" s="213"/>
      <c r="J87" s="214">
        <f>ROUND(I87*H87,2)</f>
        <v>0</v>
      </c>
      <c r="K87" s="210" t="s">
        <v>234</v>
      </c>
      <c r="L87" s="44"/>
      <c r="M87" s="215" t="s">
        <v>21</v>
      </c>
      <c r="N87" s="216" t="s">
        <v>44</v>
      </c>
      <c r="O87" s="80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8" t="s">
        <v>168</v>
      </c>
      <c r="AT87" s="18" t="s">
        <v>163</v>
      </c>
      <c r="AU87" s="18" t="s">
        <v>81</v>
      </c>
      <c r="AY87" s="18" t="s">
        <v>162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8" t="s">
        <v>81</v>
      </c>
      <c r="BK87" s="219">
        <f>ROUND(I87*H87,2)</f>
        <v>0</v>
      </c>
      <c r="BL87" s="18" t="s">
        <v>168</v>
      </c>
      <c r="BM87" s="18" t="s">
        <v>180</v>
      </c>
    </row>
    <row r="88" spans="2:47" s="1" customFormat="1" ht="12">
      <c r="B88" s="39"/>
      <c r="C88" s="40"/>
      <c r="D88" s="220" t="s">
        <v>169</v>
      </c>
      <c r="E88" s="40"/>
      <c r="F88" s="221" t="s">
        <v>3827</v>
      </c>
      <c r="G88" s="40"/>
      <c r="H88" s="40"/>
      <c r="I88" s="143"/>
      <c r="J88" s="40"/>
      <c r="K88" s="40"/>
      <c r="L88" s="44"/>
      <c r="M88" s="222"/>
      <c r="N88" s="80"/>
      <c r="O88" s="80"/>
      <c r="P88" s="80"/>
      <c r="Q88" s="80"/>
      <c r="R88" s="80"/>
      <c r="S88" s="80"/>
      <c r="T88" s="81"/>
      <c r="AT88" s="18" t="s">
        <v>169</v>
      </c>
      <c r="AU88" s="18" t="s">
        <v>81</v>
      </c>
    </row>
    <row r="89" spans="2:65" s="1" customFormat="1" ht="16.5" customHeight="1">
      <c r="B89" s="39"/>
      <c r="C89" s="208" t="s">
        <v>168</v>
      </c>
      <c r="D89" s="208" t="s">
        <v>163</v>
      </c>
      <c r="E89" s="209" t="s">
        <v>3828</v>
      </c>
      <c r="F89" s="210" t="s">
        <v>3829</v>
      </c>
      <c r="G89" s="211" t="s">
        <v>3820</v>
      </c>
      <c r="H89" s="212">
        <v>1</v>
      </c>
      <c r="I89" s="213"/>
      <c r="J89" s="214">
        <f>ROUND(I89*H89,2)</f>
        <v>0</v>
      </c>
      <c r="K89" s="210" t="s">
        <v>234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184</v>
      </c>
    </row>
    <row r="90" spans="2:47" s="1" customFormat="1" ht="12">
      <c r="B90" s="39"/>
      <c r="C90" s="40"/>
      <c r="D90" s="220" t="s">
        <v>169</v>
      </c>
      <c r="E90" s="40"/>
      <c r="F90" s="221" t="s">
        <v>3830</v>
      </c>
      <c r="G90" s="40"/>
      <c r="H90" s="40"/>
      <c r="I90" s="143"/>
      <c r="J90" s="40"/>
      <c r="K90" s="40"/>
      <c r="L90" s="44"/>
      <c r="M90" s="222"/>
      <c r="N90" s="80"/>
      <c r="O90" s="80"/>
      <c r="P90" s="80"/>
      <c r="Q90" s="80"/>
      <c r="R90" s="80"/>
      <c r="S90" s="80"/>
      <c r="T90" s="81"/>
      <c r="AT90" s="18" t="s">
        <v>169</v>
      </c>
      <c r="AU90" s="18" t="s">
        <v>81</v>
      </c>
    </row>
    <row r="91" spans="2:65" s="1" customFormat="1" ht="16.5" customHeight="1">
      <c r="B91" s="39"/>
      <c r="C91" s="208" t="s">
        <v>186</v>
      </c>
      <c r="D91" s="208" t="s">
        <v>163</v>
      </c>
      <c r="E91" s="209" t="s">
        <v>3831</v>
      </c>
      <c r="F91" s="210" t="s">
        <v>3832</v>
      </c>
      <c r="G91" s="211" t="s">
        <v>3820</v>
      </c>
      <c r="H91" s="212">
        <v>1</v>
      </c>
      <c r="I91" s="213"/>
      <c r="J91" s="214">
        <f>ROUND(I91*H91,2)</f>
        <v>0</v>
      </c>
      <c r="K91" s="210" t="s">
        <v>234</v>
      </c>
      <c r="L91" s="44"/>
      <c r="M91" s="215" t="s">
        <v>21</v>
      </c>
      <c r="N91" s="216" t="s">
        <v>44</v>
      </c>
      <c r="O91" s="80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8" t="s">
        <v>168</v>
      </c>
      <c r="AT91" s="18" t="s">
        <v>163</v>
      </c>
      <c r="AU91" s="18" t="s">
        <v>81</v>
      </c>
      <c r="AY91" s="18" t="s">
        <v>162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81</v>
      </c>
      <c r="BK91" s="219">
        <f>ROUND(I91*H91,2)</f>
        <v>0</v>
      </c>
      <c r="BL91" s="18" t="s">
        <v>168</v>
      </c>
      <c r="BM91" s="18" t="s">
        <v>189</v>
      </c>
    </row>
    <row r="92" spans="2:47" s="1" customFormat="1" ht="12">
      <c r="B92" s="39"/>
      <c r="C92" s="40"/>
      <c r="D92" s="220" t="s">
        <v>169</v>
      </c>
      <c r="E92" s="40"/>
      <c r="F92" s="221" t="s">
        <v>3833</v>
      </c>
      <c r="G92" s="40"/>
      <c r="H92" s="40"/>
      <c r="I92" s="143"/>
      <c r="J92" s="40"/>
      <c r="K92" s="40"/>
      <c r="L92" s="44"/>
      <c r="M92" s="222"/>
      <c r="N92" s="80"/>
      <c r="O92" s="80"/>
      <c r="P92" s="80"/>
      <c r="Q92" s="80"/>
      <c r="R92" s="80"/>
      <c r="S92" s="80"/>
      <c r="T92" s="81"/>
      <c r="AT92" s="18" t="s">
        <v>169</v>
      </c>
      <c r="AU92" s="18" t="s">
        <v>81</v>
      </c>
    </row>
    <row r="93" spans="2:65" s="1" customFormat="1" ht="16.5" customHeight="1">
      <c r="B93" s="39"/>
      <c r="C93" s="208" t="s">
        <v>180</v>
      </c>
      <c r="D93" s="208" t="s">
        <v>163</v>
      </c>
      <c r="E93" s="209" t="s">
        <v>3834</v>
      </c>
      <c r="F93" s="210" t="s">
        <v>3835</v>
      </c>
      <c r="G93" s="211" t="s">
        <v>3820</v>
      </c>
      <c r="H93" s="212">
        <v>1</v>
      </c>
      <c r="I93" s="213"/>
      <c r="J93" s="214">
        <f>ROUND(I93*H93,2)</f>
        <v>0</v>
      </c>
      <c r="K93" s="210" t="s">
        <v>234</v>
      </c>
      <c r="L93" s="44"/>
      <c r="M93" s="215" t="s">
        <v>21</v>
      </c>
      <c r="N93" s="216" t="s">
        <v>44</v>
      </c>
      <c r="O93" s="80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8" t="s">
        <v>168</v>
      </c>
      <c r="AT93" s="18" t="s">
        <v>163</v>
      </c>
      <c r="AU93" s="18" t="s">
        <v>81</v>
      </c>
      <c r="AY93" s="18" t="s">
        <v>162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81</v>
      </c>
      <c r="BK93" s="219">
        <f>ROUND(I93*H93,2)</f>
        <v>0</v>
      </c>
      <c r="BL93" s="18" t="s">
        <v>168</v>
      </c>
      <c r="BM93" s="18" t="s">
        <v>193</v>
      </c>
    </row>
    <row r="94" spans="2:47" s="1" customFormat="1" ht="12">
      <c r="B94" s="39"/>
      <c r="C94" s="40"/>
      <c r="D94" s="220" t="s">
        <v>169</v>
      </c>
      <c r="E94" s="40"/>
      <c r="F94" s="221" t="s">
        <v>3836</v>
      </c>
      <c r="G94" s="40"/>
      <c r="H94" s="40"/>
      <c r="I94" s="143"/>
      <c r="J94" s="40"/>
      <c r="K94" s="40"/>
      <c r="L94" s="44"/>
      <c r="M94" s="222"/>
      <c r="N94" s="80"/>
      <c r="O94" s="80"/>
      <c r="P94" s="80"/>
      <c r="Q94" s="80"/>
      <c r="R94" s="80"/>
      <c r="S94" s="80"/>
      <c r="T94" s="81"/>
      <c r="AT94" s="18" t="s">
        <v>169</v>
      </c>
      <c r="AU94" s="18" t="s">
        <v>81</v>
      </c>
    </row>
    <row r="95" spans="2:63" s="10" customFormat="1" ht="25.9" customHeight="1">
      <c r="B95" s="194"/>
      <c r="C95" s="195"/>
      <c r="D95" s="196" t="s">
        <v>72</v>
      </c>
      <c r="E95" s="197" t="s">
        <v>3837</v>
      </c>
      <c r="F95" s="197" t="s">
        <v>3838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SUM(P96:P117)</f>
        <v>0</v>
      </c>
      <c r="Q95" s="202"/>
      <c r="R95" s="203">
        <f>SUM(R96:R117)</f>
        <v>0</v>
      </c>
      <c r="S95" s="202"/>
      <c r="T95" s="204">
        <f>SUM(T96:T117)</f>
        <v>0</v>
      </c>
      <c r="AR95" s="205" t="s">
        <v>81</v>
      </c>
      <c r="AT95" s="206" t="s">
        <v>72</v>
      </c>
      <c r="AU95" s="206" t="s">
        <v>73</v>
      </c>
      <c r="AY95" s="205" t="s">
        <v>162</v>
      </c>
      <c r="BK95" s="207">
        <f>SUM(BK96:BK117)</f>
        <v>0</v>
      </c>
    </row>
    <row r="96" spans="2:65" s="1" customFormat="1" ht="16.5" customHeight="1">
      <c r="B96" s="39"/>
      <c r="C96" s="208" t="s">
        <v>184</v>
      </c>
      <c r="D96" s="208" t="s">
        <v>163</v>
      </c>
      <c r="E96" s="209" t="s">
        <v>3839</v>
      </c>
      <c r="F96" s="210" t="s">
        <v>3404</v>
      </c>
      <c r="G96" s="211" t="s">
        <v>3820</v>
      </c>
      <c r="H96" s="212">
        <v>1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204</v>
      </c>
    </row>
    <row r="97" spans="2:47" s="1" customFormat="1" ht="12">
      <c r="B97" s="39"/>
      <c r="C97" s="40"/>
      <c r="D97" s="220" t="s">
        <v>169</v>
      </c>
      <c r="E97" s="40"/>
      <c r="F97" s="221" t="s">
        <v>3840</v>
      </c>
      <c r="G97" s="40"/>
      <c r="H97" s="40"/>
      <c r="I97" s="143"/>
      <c r="J97" s="40"/>
      <c r="K97" s="40"/>
      <c r="L97" s="44"/>
      <c r="M97" s="222"/>
      <c r="N97" s="80"/>
      <c r="O97" s="80"/>
      <c r="P97" s="80"/>
      <c r="Q97" s="80"/>
      <c r="R97" s="80"/>
      <c r="S97" s="80"/>
      <c r="T97" s="81"/>
      <c r="AT97" s="18" t="s">
        <v>169</v>
      </c>
      <c r="AU97" s="18" t="s">
        <v>81</v>
      </c>
    </row>
    <row r="98" spans="2:65" s="1" customFormat="1" ht="16.5" customHeight="1">
      <c r="B98" s="39"/>
      <c r="C98" s="208" t="s">
        <v>189</v>
      </c>
      <c r="D98" s="208" t="s">
        <v>163</v>
      </c>
      <c r="E98" s="209" t="s">
        <v>3841</v>
      </c>
      <c r="F98" s="210" t="s">
        <v>3842</v>
      </c>
      <c r="G98" s="211" t="s">
        <v>3820</v>
      </c>
      <c r="H98" s="212">
        <v>1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218</v>
      </c>
    </row>
    <row r="99" spans="2:47" s="1" customFormat="1" ht="12">
      <c r="B99" s="39"/>
      <c r="C99" s="40"/>
      <c r="D99" s="220" t="s">
        <v>169</v>
      </c>
      <c r="E99" s="40"/>
      <c r="F99" s="221" t="s">
        <v>3843</v>
      </c>
      <c r="G99" s="40"/>
      <c r="H99" s="40"/>
      <c r="I99" s="143"/>
      <c r="J99" s="40"/>
      <c r="K99" s="40"/>
      <c r="L99" s="44"/>
      <c r="M99" s="222"/>
      <c r="N99" s="80"/>
      <c r="O99" s="80"/>
      <c r="P99" s="80"/>
      <c r="Q99" s="80"/>
      <c r="R99" s="80"/>
      <c r="S99" s="80"/>
      <c r="T99" s="81"/>
      <c r="AT99" s="18" t="s">
        <v>169</v>
      </c>
      <c r="AU99" s="18" t="s">
        <v>81</v>
      </c>
    </row>
    <row r="100" spans="2:65" s="1" customFormat="1" ht="16.5" customHeight="1">
      <c r="B100" s="39"/>
      <c r="C100" s="208" t="s">
        <v>221</v>
      </c>
      <c r="D100" s="208" t="s">
        <v>163</v>
      </c>
      <c r="E100" s="209" t="s">
        <v>3844</v>
      </c>
      <c r="F100" s="210" t="s">
        <v>3845</v>
      </c>
      <c r="G100" s="211" t="s">
        <v>3820</v>
      </c>
      <c r="H100" s="212">
        <v>1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224</v>
      </c>
    </row>
    <row r="101" spans="2:47" s="1" customFormat="1" ht="12">
      <c r="B101" s="39"/>
      <c r="C101" s="40"/>
      <c r="D101" s="220" t="s">
        <v>169</v>
      </c>
      <c r="E101" s="40"/>
      <c r="F101" s="221" t="s">
        <v>3846</v>
      </c>
      <c r="G101" s="40"/>
      <c r="H101" s="40"/>
      <c r="I101" s="143"/>
      <c r="J101" s="40"/>
      <c r="K101" s="40"/>
      <c r="L101" s="44"/>
      <c r="M101" s="222"/>
      <c r="N101" s="80"/>
      <c r="O101" s="80"/>
      <c r="P101" s="80"/>
      <c r="Q101" s="80"/>
      <c r="R101" s="80"/>
      <c r="S101" s="80"/>
      <c r="T101" s="81"/>
      <c r="AT101" s="18" t="s">
        <v>169</v>
      </c>
      <c r="AU101" s="18" t="s">
        <v>81</v>
      </c>
    </row>
    <row r="102" spans="2:65" s="1" customFormat="1" ht="16.5" customHeight="1">
      <c r="B102" s="39"/>
      <c r="C102" s="208" t="s">
        <v>193</v>
      </c>
      <c r="D102" s="208" t="s">
        <v>163</v>
      </c>
      <c r="E102" s="209" t="s">
        <v>3847</v>
      </c>
      <c r="F102" s="210" t="s">
        <v>3848</v>
      </c>
      <c r="G102" s="211" t="s">
        <v>3820</v>
      </c>
      <c r="H102" s="212">
        <v>1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229</v>
      </c>
    </row>
    <row r="103" spans="2:47" s="1" customFormat="1" ht="12">
      <c r="B103" s="39"/>
      <c r="C103" s="40"/>
      <c r="D103" s="220" t="s">
        <v>169</v>
      </c>
      <c r="E103" s="40"/>
      <c r="F103" s="221" t="s">
        <v>3849</v>
      </c>
      <c r="G103" s="40"/>
      <c r="H103" s="40"/>
      <c r="I103" s="143"/>
      <c r="J103" s="40"/>
      <c r="K103" s="40"/>
      <c r="L103" s="44"/>
      <c r="M103" s="222"/>
      <c r="N103" s="80"/>
      <c r="O103" s="80"/>
      <c r="P103" s="80"/>
      <c r="Q103" s="80"/>
      <c r="R103" s="80"/>
      <c r="S103" s="80"/>
      <c r="T103" s="81"/>
      <c r="AT103" s="18" t="s">
        <v>169</v>
      </c>
      <c r="AU103" s="18" t="s">
        <v>81</v>
      </c>
    </row>
    <row r="104" spans="2:65" s="1" customFormat="1" ht="16.5" customHeight="1">
      <c r="B104" s="39"/>
      <c r="C104" s="208" t="s">
        <v>231</v>
      </c>
      <c r="D104" s="208" t="s">
        <v>163</v>
      </c>
      <c r="E104" s="209" t="s">
        <v>3850</v>
      </c>
      <c r="F104" s="210" t="s">
        <v>3851</v>
      </c>
      <c r="G104" s="211" t="s">
        <v>3820</v>
      </c>
      <c r="H104" s="212">
        <v>1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235</v>
      </c>
    </row>
    <row r="105" spans="2:47" s="1" customFormat="1" ht="12">
      <c r="B105" s="39"/>
      <c r="C105" s="40"/>
      <c r="D105" s="220" t="s">
        <v>169</v>
      </c>
      <c r="E105" s="40"/>
      <c r="F105" s="221" t="s">
        <v>3852</v>
      </c>
      <c r="G105" s="40"/>
      <c r="H105" s="40"/>
      <c r="I105" s="143"/>
      <c r="J105" s="40"/>
      <c r="K105" s="40"/>
      <c r="L105" s="44"/>
      <c r="M105" s="222"/>
      <c r="N105" s="80"/>
      <c r="O105" s="80"/>
      <c r="P105" s="80"/>
      <c r="Q105" s="80"/>
      <c r="R105" s="80"/>
      <c r="S105" s="80"/>
      <c r="T105" s="81"/>
      <c r="AT105" s="18" t="s">
        <v>169</v>
      </c>
      <c r="AU105" s="18" t="s">
        <v>81</v>
      </c>
    </row>
    <row r="106" spans="2:65" s="1" customFormat="1" ht="16.5" customHeight="1">
      <c r="B106" s="39"/>
      <c r="C106" s="208" t="s">
        <v>198</v>
      </c>
      <c r="D106" s="208" t="s">
        <v>163</v>
      </c>
      <c r="E106" s="209" t="s">
        <v>3853</v>
      </c>
      <c r="F106" s="210" t="s">
        <v>3854</v>
      </c>
      <c r="G106" s="211" t="s">
        <v>3820</v>
      </c>
      <c r="H106" s="212">
        <v>1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242</v>
      </c>
    </row>
    <row r="107" spans="2:47" s="1" customFormat="1" ht="12">
      <c r="B107" s="39"/>
      <c r="C107" s="40"/>
      <c r="D107" s="220" t="s">
        <v>169</v>
      </c>
      <c r="E107" s="40"/>
      <c r="F107" s="221" t="s">
        <v>3855</v>
      </c>
      <c r="G107" s="40"/>
      <c r="H107" s="40"/>
      <c r="I107" s="143"/>
      <c r="J107" s="40"/>
      <c r="K107" s="40"/>
      <c r="L107" s="44"/>
      <c r="M107" s="222"/>
      <c r="N107" s="80"/>
      <c r="O107" s="80"/>
      <c r="P107" s="80"/>
      <c r="Q107" s="80"/>
      <c r="R107" s="80"/>
      <c r="S107" s="80"/>
      <c r="T107" s="81"/>
      <c r="AT107" s="18" t="s">
        <v>169</v>
      </c>
      <c r="AU107" s="18" t="s">
        <v>81</v>
      </c>
    </row>
    <row r="108" spans="2:65" s="1" customFormat="1" ht="16.5" customHeight="1">
      <c r="B108" s="39"/>
      <c r="C108" s="208" t="s">
        <v>8</v>
      </c>
      <c r="D108" s="208" t="s">
        <v>163</v>
      </c>
      <c r="E108" s="209" t="s">
        <v>3856</v>
      </c>
      <c r="F108" s="210" t="s">
        <v>3857</v>
      </c>
      <c r="G108" s="211" t="s">
        <v>3820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246</v>
      </c>
    </row>
    <row r="109" spans="2:47" s="1" customFormat="1" ht="12">
      <c r="B109" s="39"/>
      <c r="C109" s="40"/>
      <c r="D109" s="220" t="s">
        <v>169</v>
      </c>
      <c r="E109" s="40"/>
      <c r="F109" s="221" t="s">
        <v>3858</v>
      </c>
      <c r="G109" s="40"/>
      <c r="H109" s="40"/>
      <c r="I109" s="143"/>
      <c r="J109" s="40"/>
      <c r="K109" s="40"/>
      <c r="L109" s="44"/>
      <c r="M109" s="222"/>
      <c r="N109" s="80"/>
      <c r="O109" s="80"/>
      <c r="P109" s="80"/>
      <c r="Q109" s="80"/>
      <c r="R109" s="80"/>
      <c r="S109" s="80"/>
      <c r="T109" s="81"/>
      <c r="AT109" s="18" t="s">
        <v>169</v>
      </c>
      <c r="AU109" s="18" t="s">
        <v>81</v>
      </c>
    </row>
    <row r="110" spans="2:65" s="1" customFormat="1" ht="16.5" customHeight="1">
      <c r="B110" s="39"/>
      <c r="C110" s="208" t="s">
        <v>204</v>
      </c>
      <c r="D110" s="208" t="s">
        <v>163</v>
      </c>
      <c r="E110" s="209" t="s">
        <v>3859</v>
      </c>
      <c r="F110" s="210" t="s">
        <v>3860</v>
      </c>
      <c r="G110" s="211" t="s">
        <v>3820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253</v>
      </c>
    </row>
    <row r="111" spans="2:47" s="1" customFormat="1" ht="12">
      <c r="B111" s="39"/>
      <c r="C111" s="40"/>
      <c r="D111" s="220" t="s">
        <v>169</v>
      </c>
      <c r="E111" s="40"/>
      <c r="F111" s="221" t="s">
        <v>3861</v>
      </c>
      <c r="G111" s="40"/>
      <c r="H111" s="40"/>
      <c r="I111" s="143"/>
      <c r="J111" s="40"/>
      <c r="K111" s="40"/>
      <c r="L111" s="44"/>
      <c r="M111" s="222"/>
      <c r="N111" s="80"/>
      <c r="O111" s="80"/>
      <c r="P111" s="80"/>
      <c r="Q111" s="80"/>
      <c r="R111" s="80"/>
      <c r="S111" s="80"/>
      <c r="T111" s="81"/>
      <c r="AT111" s="18" t="s">
        <v>169</v>
      </c>
      <c r="AU111" s="18" t="s">
        <v>81</v>
      </c>
    </row>
    <row r="112" spans="2:65" s="1" customFormat="1" ht="16.5" customHeight="1">
      <c r="B112" s="39"/>
      <c r="C112" s="208" t="s">
        <v>256</v>
      </c>
      <c r="D112" s="208" t="s">
        <v>163</v>
      </c>
      <c r="E112" s="209" t="s">
        <v>3862</v>
      </c>
      <c r="F112" s="210" t="s">
        <v>3863</v>
      </c>
      <c r="G112" s="211" t="s">
        <v>3820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259</v>
      </c>
    </row>
    <row r="113" spans="2:47" s="1" customFormat="1" ht="12">
      <c r="B113" s="39"/>
      <c r="C113" s="40"/>
      <c r="D113" s="220" t="s">
        <v>169</v>
      </c>
      <c r="E113" s="40"/>
      <c r="F113" s="221" t="s">
        <v>3864</v>
      </c>
      <c r="G113" s="40"/>
      <c r="H113" s="40"/>
      <c r="I113" s="143"/>
      <c r="J113" s="40"/>
      <c r="K113" s="40"/>
      <c r="L113" s="44"/>
      <c r="M113" s="222"/>
      <c r="N113" s="80"/>
      <c r="O113" s="80"/>
      <c r="P113" s="80"/>
      <c r="Q113" s="80"/>
      <c r="R113" s="80"/>
      <c r="S113" s="80"/>
      <c r="T113" s="81"/>
      <c r="AT113" s="18" t="s">
        <v>169</v>
      </c>
      <c r="AU113" s="18" t="s">
        <v>81</v>
      </c>
    </row>
    <row r="114" spans="2:65" s="1" customFormat="1" ht="16.5" customHeight="1">
      <c r="B114" s="39"/>
      <c r="C114" s="208" t="s">
        <v>212</v>
      </c>
      <c r="D114" s="208" t="s">
        <v>163</v>
      </c>
      <c r="E114" s="209" t="s">
        <v>3865</v>
      </c>
      <c r="F114" s="210" t="s">
        <v>2248</v>
      </c>
      <c r="G114" s="211" t="s">
        <v>3820</v>
      </c>
      <c r="H114" s="212">
        <v>1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263</v>
      </c>
    </row>
    <row r="115" spans="2:47" s="1" customFormat="1" ht="12">
      <c r="B115" s="39"/>
      <c r="C115" s="40"/>
      <c r="D115" s="220" t="s">
        <v>169</v>
      </c>
      <c r="E115" s="40"/>
      <c r="F115" s="221" t="s">
        <v>3866</v>
      </c>
      <c r="G115" s="40"/>
      <c r="H115" s="40"/>
      <c r="I115" s="143"/>
      <c r="J115" s="40"/>
      <c r="K115" s="40"/>
      <c r="L115" s="44"/>
      <c r="M115" s="222"/>
      <c r="N115" s="80"/>
      <c r="O115" s="80"/>
      <c r="P115" s="80"/>
      <c r="Q115" s="80"/>
      <c r="R115" s="80"/>
      <c r="S115" s="80"/>
      <c r="T115" s="81"/>
      <c r="AT115" s="18" t="s">
        <v>169</v>
      </c>
      <c r="AU115" s="18" t="s">
        <v>81</v>
      </c>
    </row>
    <row r="116" spans="2:65" s="1" customFormat="1" ht="16.5" customHeight="1">
      <c r="B116" s="39"/>
      <c r="C116" s="208" t="s">
        <v>267</v>
      </c>
      <c r="D116" s="208" t="s">
        <v>163</v>
      </c>
      <c r="E116" s="209" t="s">
        <v>3867</v>
      </c>
      <c r="F116" s="210" t="s">
        <v>3868</v>
      </c>
      <c r="G116" s="211" t="s">
        <v>3820</v>
      </c>
      <c r="H116" s="212">
        <v>1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270</v>
      </c>
    </row>
    <row r="117" spans="2:47" s="1" customFormat="1" ht="12">
      <c r="B117" s="39"/>
      <c r="C117" s="40"/>
      <c r="D117" s="220" t="s">
        <v>169</v>
      </c>
      <c r="E117" s="40"/>
      <c r="F117" s="221" t="s">
        <v>3869</v>
      </c>
      <c r="G117" s="40"/>
      <c r="H117" s="40"/>
      <c r="I117" s="143"/>
      <c r="J117" s="40"/>
      <c r="K117" s="40"/>
      <c r="L117" s="44"/>
      <c r="M117" s="285"/>
      <c r="N117" s="274"/>
      <c r="O117" s="274"/>
      <c r="P117" s="274"/>
      <c r="Q117" s="274"/>
      <c r="R117" s="274"/>
      <c r="S117" s="274"/>
      <c r="T117" s="286"/>
      <c r="AT117" s="18" t="s">
        <v>169</v>
      </c>
      <c r="AU117" s="18" t="s">
        <v>81</v>
      </c>
    </row>
    <row r="118" spans="2:12" s="1" customFormat="1" ht="6.95" customHeight="1">
      <c r="B118" s="58"/>
      <c r="C118" s="59"/>
      <c r="D118" s="59"/>
      <c r="E118" s="59"/>
      <c r="F118" s="59"/>
      <c r="G118" s="59"/>
      <c r="H118" s="59"/>
      <c r="I118" s="167"/>
      <c r="J118" s="59"/>
      <c r="K118" s="59"/>
      <c r="L118" s="44"/>
    </row>
  </sheetData>
  <sheetProtection password="CC35" sheet="1" objects="1" scenarios="1" formatColumns="0" formatRows="0" autoFilter="0"/>
  <autoFilter ref="C80:K11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ht="37.5" customHeight="1"/>
    <row r="2" spans="2:1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6" customFormat="1" ht="45" customHeight="1">
      <c r="B3" s="291"/>
      <c r="C3" s="292" t="s">
        <v>3870</v>
      </c>
      <c r="D3" s="292"/>
      <c r="E3" s="292"/>
      <c r="F3" s="292"/>
      <c r="G3" s="292"/>
      <c r="H3" s="292"/>
      <c r="I3" s="292"/>
      <c r="J3" s="292"/>
      <c r="K3" s="293"/>
    </row>
    <row r="4" spans="2:11" ht="25.5" customHeight="1">
      <c r="B4" s="294"/>
      <c r="C4" s="295" t="s">
        <v>3871</v>
      </c>
      <c r="D4" s="295"/>
      <c r="E4" s="295"/>
      <c r="F4" s="295"/>
      <c r="G4" s="295"/>
      <c r="H4" s="295"/>
      <c r="I4" s="295"/>
      <c r="J4" s="295"/>
      <c r="K4" s="296"/>
    </row>
    <row r="5" spans="2:1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ht="15" customHeight="1">
      <c r="B6" s="294"/>
      <c r="C6" s="298" t="s">
        <v>3872</v>
      </c>
      <c r="D6" s="298"/>
      <c r="E6" s="298"/>
      <c r="F6" s="298"/>
      <c r="G6" s="298"/>
      <c r="H6" s="298"/>
      <c r="I6" s="298"/>
      <c r="J6" s="298"/>
      <c r="K6" s="296"/>
    </row>
    <row r="7" spans="2:11" ht="15" customHeight="1">
      <c r="B7" s="299"/>
      <c r="C7" s="298" t="s">
        <v>3873</v>
      </c>
      <c r="D7" s="298"/>
      <c r="E7" s="298"/>
      <c r="F7" s="298"/>
      <c r="G7" s="298"/>
      <c r="H7" s="298"/>
      <c r="I7" s="298"/>
      <c r="J7" s="298"/>
      <c r="K7" s="296"/>
    </row>
    <row r="8" spans="2:1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ht="15" customHeight="1">
      <c r="B9" s="299"/>
      <c r="C9" s="298" t="s">
        <v>3874</v>
      </c>
      <c r="D9" s="298"/>
      <c r="E9" s="298"/>
      <c r="F9" s="298"/>
      <c r="G9" s="298"/>
      <c r="H9" s="298"/>
      <c r="I9" s="298"/>
      <c r="J9" s="298"/>
      <c r="K9" s="296"/>
    </row>
    <row r="10" spans="2:11" ht="15" customHeight="1">
      <c r="B10" s="299"/>
      <c r="C10" s="298"/>
      <c r="D10" s="298" t="s">
        <v>3875</v>
      </c>
      <c r="E10" s="298"/>
      <c r="F10" s="298"/>
      <c r="G10" s="298"/>
      <c r="H10" s="298"/>
      <c r="I10" s="298"/>
      <c r="J10" s="298"/>
      <c r="K10" s="296"/>
    </row>
    <row r="11" spans="2:11" ht="15" customHeight="1">
      <c r="B11" s="299"/>
      <c r="C11" s="300"/>
      <c r="D11" s="298" t="s">
        <v>3876</v>
      </c>
      <c r="E11" s="298"/>
      <c r="F11" s="298"/>
      <c r="G11" s="298"/>
      <c r="H11" s="298"/>
      <c r="I11" s="298"/>
      <c r="J11" s="298"/>
      <c r="K11" s="296"/>
    </row>
    <row r="12" spans="2:1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ht="15" customHeight="1">
      <c r="B13" s="299"/>
      <c r="C13" s="300"/>
      <c r="D13" s="301" t="s">
        <v>3877</v>
      </c>
      <c r="E13" s="298"/>
      <c r="F13" s="298"/>
      <c r="G13" s="298"/>
      <c r="H13" s="298"/>
      <c r="I13" s="298"/>
      <c r="J13" s="298"/>
      <c r="K13" s="296"/>
    </row>
    <row r="14" spans="2:1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ht="15" customHeight="1">
      <c r="B15" s="299"/>
      <c r="C15" s="300"/>
      <c r="D15" s="298" t="s">
        <v>3878</v>
      </c>
      <c r="E15" s="298"/>
      <c r="F15" s="298"/>
      <c r="G15" s="298"/>
      <c r="H15" s="298"/>
      <c r="I15" s="298"/>
      <c r="J15" s="298"/>
      <c r="K15" s="296"/>
    </row>
    <row r="16" spans="2:11" ht="15" customHeight="1">
      <c r="B16" s="299"/>
      <c r="C16" s="300"/>
      <c r="D16" s="298" t="s">
        <v>3879</v>
      </c>
      <c r="E16" s="298"/>
      <c r="F16" s="298"/>
      <c r="G16" s="298"/>
      <c r="H16" s="298"/>
      <c r="I16" s="298"/>
      <c r="J16" s="298"/>
      <c r="K16" s="296"/>
    </row>
    <row r="17" spans="2:11" ht="15" customHeight="1">
      <c r="B17" s="299"/>
      <c r="C17" s="300"/>
      <c r="D17" s="298" t="s">
        <v>3880</v>
      </c>
      <c r="E17" s="298"/>
      <c r="F17" s="298"/>
      <c r="G17" s="298"/>
      <c r="H17" s="298"/>
      <c r="I17" s="298"/>
      <c r="J17" s="298"/>
      <c r="K17" s="296"/>
    </row>
    <row r="18" spans="2:11" ht="15" customHeight="1">
      <c r="B18" s="299"/>
      <c r="C18" s="300"/>
      <c r="D18" s="300"/>
      <c r="E18" s="302" t="s">
        <v>80</v>
      </c>
      <c r="F18" s="298" t="s">
        <v>3881</v>
      </c>
      <c r="G18" s="298"/>
      <c r="H18" s="298"/>
      <c r="I18" s="298"/>
      <c r="J18" s="298"/>
      <c r="K18" s="296"/>
    </row>
    <row r="19" spans="2:11" ht="15" customHeight="1">
      <c r="B19" s="299"/>
      <c r="C19" s="300"/>
      <c r="D19" s="300"/>
      <c r="E19" s="302" t="s">
        <v>3882</v>
      </c>
      <c r="F19" s="298" t="s">
        <v>3883</v>
      </c>
      <c r="G19" s="298"/>
      <c r="H19" s="298"/>
      <c r="I19" s="298"/>
      <c r="J19" s="298"/>
      <c r="K19" s="296"/>
    </row>
    <row r="20" spans="2:11" ht="15" customHeight="1">
      <c r="B20" s="299"/>
      <c r="C20" s="300"/>
      <c r="D20" s="300"/>
      <c r="E20" s="302" t="s">
        <v>3884</v>
      </c>
      <c r="F20" s="298" t="s">
        <v>3885</v>
      </c>
      <c r="G20" s="298"/>
      <c r="H20" s="298"/>
      <c r="I20" s="298"/>
      <c r="J20" s="298"/>
      <c r="K20" s="296"/>
    </row>
    <row r="21" spans="2:11" ht="15" customHeight="1">
      <c r="B21" s="299"/>
      <c r="C21" s="300"/>
      <c r="D21" s="300"/>
      <c r="E21" s="302" t="s">
        <v>3886</v>
      </c>
      <c r="F21" s="298" t="s">
        <v>3887</v>
      </c>
      <c r="G21" s="298"/>
      <c r="H21" s="298"/>
      <c r="I21" s="298"/>
      <c r="J21" s="298"/>
      <c r="K21" s="296"/>
    </row>
    <row r="22" spans="2:11" ht="15" customHeight="1">
      <c r="B22" s="299"/>
      <c r="C22" s="300"/>
      <c r="D22" s="300"/>
      <c r="E22" s="302" t="s">
        <v>3888</v>
      </c>
      <c r="F22" s="298" t="s">
        <v>1179</v>
      </c>
      <c r="G22" s="298"/>
      <c r="H22" s="298"/>
      <c r="I22" s="298"/>
      <c r="J22" s="298"/>
      <c r="K22" s="296"/>
    </row>
    <row r="23" spans="2:11" ht="15" customHeight="1">
      <c r="B23" s="299"/>
      <c r="C23" s="300"/>
      <c r="D23" s="300"/>
      <c r="E23" s="302" t="s">
        <v>90</v>
      </c>
      <c r="F23" s="298" t="s">
        <v>3889</v>
      </c>
      <c r="G23" s="298"/>
      <c r="H23" s="298"/>
      <c r="I23" s="298"/>
      <c r="J23" s="298"/>
      <c r="K23" s="296"/>
    </row>
    <row r="24" spans="2:1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ht="15" customHeight="1">
      <c r="B25" s="299"/>
      <c r="C25" s="298" t="s">
        <v>3890</v>
      </c>
      <c r="D25" s="298"/>
      <c r="E25" s="298"/>
      <c r="F25" s="298"/>
      <c r="G25" s="298"/>
      <c r="H25" s="298"/>
      <c r="I25" s="298"/>
      <c r="J25" s="298"/>
      <c r="K25" s="296"/>
    </row>
    <row r="26" spans="2:11" ht="15" customHeight="1">
      <c r="B26" s="299"/>
      <c r="C26" s="298" t="s">
        <v>3891</v>
      </c>
      <c r="D26" s="298"/>
      <c r="E26" s="298"/>
      <c r="F26" s="298"/>
      <c r="G26" s="298"/>
      <c r="H26" s="298"/>
      <c r="I26" s="298"/>
      <c r="J26" s="298"/>
      <c r="K26" s="296"/>
    </row>
    <row r="27" spans="2:11" ht="15" customHeight="1">
      <c r="B27" s="299"/>
      <c r="C27" s="298"/>
      <c r="D27" s="298" t="s">
        <v>3892</v>
      </c>
      <c r="E27" s="298"/>
      <c r="F27" s="298"/>
      <c r="G27" s="298"/>
      <c r="H27" s="298"/>
      <c r="I27" s="298"/>
      <c r="J27" s="298"/>
      <c r="K27" s="296"/>
    </row>
    <row r="28" spans="2:11" ht="15" customHeight="1">
      <c r="B28" s="299"/>
      <c r="C28" s="300"/>
      <c r="D28" s="298" t="s">
        <v>3893</v>
      </c>
      <c r="E28" s="298"/>
      <c r="F28" s="298"/>
      <c r="G28" s="298"/>
      <c r="H28" s="298"/>
      <c r="I28" s="298"/>
      <c r="J28" s="298"/>
      <c r="K28" s="296"/>
    </row>
    <row r="29" spans="2:1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ht="15" customHeight="1">
      <c r="B30" s="299"/>
      <c r="C30" s="300"/>
      <c r="D30" s="298" t="s">
        <v>3894</v>
      </c>
      <c r="E30" s="298"/>
      <c r="F30" s="298"/>
      <c r="G30" s="298"/>
      <c r="H30" s="298"/>
      <c r="I30" s="298"/>
      <c r="J30" s="298"/>
      <c r="K30" s="296"/>
    </row>
    <row r="31" spans="2:11" ht="15" customHeight="1">
      <c r="B31" s="299"/>
      <c r="C31" s="300"/>
      <c r="D31" s="298" t="s">
        <v>3895</v>
      </c>
      <c r="E31" s="298"/>
      <c r="F31" s="298"/>
      <c r="G31" s="298"/>
      <c r="H31" s="298"/>
      <c r="I31" s="298"/>
      <c r="J31" s="298"/>
      <c r="K31" s="296"/>
    </row>
    <row r="32" spans="2:1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ht="15" customHeight="1">
      <c r="B33" s="299"/>
      <c r="C33" s="300"/>
      <c r="D33" s="298" t="s">
        <v>3896</v>
      </c>
      <c r="E33" s="298"/>
      <c r="F33" s="298"/>
      <c r="G33" s="298"/>
      <c r="H33" s="298"/>
      <c r="I33" s="298"/>
      <c r="J33" s="298"/>
      <c r="K33" s="296"/>
    </row>
    <row r="34" spans="2:11" ht="15" customHeight="1">
      <c r="B34" s="299"/>
      <c r="C34" s="300"/>
      <c r="D34" s="298" t="s">
        <v>3897</v>
      </c>
      <c r="E34" s="298"/>
      <c r="F34" s="298"/>
      <c r="G34" s="298"/>
      <c r="H34" s="298"/>
      <c r="I34" s="298"/>
      <c r="J34" s="298"/>
      <c r="K34" s="296"/>
    </row>
    <row r="35" spans="2:11" ht="15" customHeight="1">
      <c r="B35" s="299"/>
      <c r="C35" s="300"/>
      <c r="D35" s="298" t="s">
        <v>3898</v>
      </c>
      <c r="E35" s="298"/>
      <c r="F35" s="298"/>
      <c r="G35" s="298"/>
      <c r="H35" s="298"/>
      <c r="I35" s="298"/>
      <c r="J35" s="298"/>
      <c r="K35" s="296"/>
    </row>
    <row r="36" spans="2:11" ht="15" customHeight="1">
      <c r="B36" s="299"/>
      <c r="C36" s="300"/>
      <c r="D36" s="298"/>
      <c r="E36" s="301" t="s">
        <v>149</v>
      </c>
      <c r="F36" s="298"/>
      <c r="G36" s="298" t="s">
        <v>3899</v>
      </c>
      <c r="H36" s="298"/>
      <c r="I36" s="298"/>
      <c r="J36" s="298"/>
      <c r="K36" s="296"/>
    </row>
    <row r="37" spans="2:11" ht="30.75" customHeight="1">
      <c r="B37" s="299"/>
      <c r="C37" s="300"/>
      <c r="D37" s="298"/>
      <c r="E37" s="301" t="s">
        <v>3900</v>
      </c>
      <c r="F37" s="298"/>
      <c r="G37" s="298" t="s">
        <v>3901</v>
      </c>
      <c r="H37" s="298"/>
      <c r="I37" s="298"/>
      <c r="J37" s="298"/>
      <c r="K37" s="296"/>
    </row>
    <row r="38" spans="2:11" ht="15" customHeight="1">
      <c r="B38" s="299"/>
      <c r="C38" s="300"/>
      <c r="D38" s="298"/>
      <c r="E38" s="301" t="s">
        <v>54</v>
      </c>
      <c r="F38" s="298"/>
      <c r="G38" s="298" t="s">
        <v>3902</v>
      </c>
      <c r="H38" s="298"/>
      <c r="I38" s="298"/>
      <c r="J38" s="298"/>
      <c r="K38" s="296"/>
    </row>
    <row r="39" spans="2:11" ht="15" customHeight="1">
      <c r="B39" s="299"/>
      <c r="C39" s="300"/>
      <c r="D39" s="298"/>
      <c r="E39" s="301" t="s">
        <v>55</v>
      </c>
      <c r="F39" s="298"/>
      <c r="G39" s="298" t="s">
        <v>3903</v>
      </c>
      <c r="H39" s="298"/>
      <c r="I39" s="298"/>
      <c r="J39" s="298"/>
      <c r="K39" s="296"/>
    </row>
    <row r="40" spans="2:11" ht="15" customHeight="1">
      <c r="B40" s="299"/>
      <c r="C40" s="300"/>
      <c r="D40" s="298"/>
      <c r="E40" s="301" t="s">
        <v>150</v>
      </c>
      <c r="F40" s="298"/>
      <c r="G40" s="298" t="s">
        <v>3904</v>
      </c>
      <c r="H40" s="298"/>
      <c r="I40" s="298"/>
      <c r="J40" s="298"/>
      <c r="K40" s="296"/>
    </row>
    <row r="41" spans="2:11" ht="15" customHeight="1">
      <c r="B41" s="299"/>
      <c r="C41" s="300"/>
      <c r="D41" s="298"/>
      <c r="E41" s="301" t="s">
        <v>151</v>
      </c>
      <c r="F41" s="298"/>
      <c r="G41" s="298" t="s">
        <v>3905</v>
      </c>
      <c r="H41" s="298"/>
      <c r="I41" s="298"/>
      <c r="J41" s="298"/>
      <c r="K41" s="296"/>
    </row>
    <row r="42" spans="2:11" ht="15" customHeight="1">
      <c r="B42" s="299"/>
      <c r="C42" s="300"/>
      <c r="D42" s="298"/>
      <c r="E42" s="301" t="s">
        <v>3906</v>
      </c>
      <c r="F42" s="298"/>
      <c r="G42" s="298" t="s">
        <v>3907</v>
      </c>
      <c r="H42" s="298"/>
      <c r="I42" s="298"/>
      <c r="J42" s="298"/>
      <c r="K42" s="296"/>
    </row>
    <row r="43" spans="2:11" ht="15" customHeight="1">
      <c r="B43" s="299"/>
      <c r="C43" s="300"/>
      <c r="D43" s="298"/>
      <c r="E43" s="301"/>
      <c r="F43" s="298"/>
      <c r="G43" s="298" t="s">
        <v>3908</v>
      </c>
      <c r="H43" s="298"/>
      <c r="I43" s="298"/>
      <c r="J43" s="298"/>
      <c r="K43" s="296"/>
    </row>
    <row r="44" spans="2:11" ht="15" customHeight="1">
      <c r="B44" s="299"/>
      <c r="C44" s="300"/>
      <c r="D44" s="298"/>
      <c r="E44" s="301" t="s">
        <v>3909</v>
      </c>
      <c r="F44" s="298"/>
      <c r="G44" s="298" t="s">
        <v>3910</v>
      </c>
      <c r="H44" s="298"/>
      <c r="I44" s="298"/>
      <c r="J44" s="298"/>
      <c r="K44" s="296"/>
    </row>
    <row r="45" spans="2:11" ht="15" customHeight="1">
      <c r="B45" s="299"/>
      <c r="C45" s="300"/>
      <c r="D45" s="298"/>
      <c r="E45" s="301" t="s">
        <v>153</v>
      </c>
      <c r="F45" s="298"/>
      <c r="G45" s="298" t="s">
        <v>3911</v>
      </c>
      <c r="H45" s="298"/>
      <c r="I45" s="298"/>
      <c r="J45" s="298"/>
      <c r="K45" s="296"/>
    </row>
    <row r="46" spans="2:1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ht="15" customHeight="1">
      <c r="B47" s="299"/>
      <c r="C47" s="300"/>
      <c r="D47" s="298" t="s">
        <v>3912</v>
      </c>
      <c r="E47" s="298"/>
      <c r="F47" s="298"/>
      <c r="G47" s="298"/>
      <c r="H47" s="298"/>
      <c r="I47" s="298"/>
      <c r="J47" s="298"/>
      <c r="K47" s="296"/>
    </row>
    <row r="48" spans="2:11" ht="15" customHeight="1">
      <c r="B48" s="299"/>
      <c r="C48" s="300"/>
      <c r="D48" s="300"/>
      <c r="E48" s="298" t="s">
        <v>3913</v>
      </c>
      <c r="F48" s="298"/>
      <c r="G48" s="298"/>
      <c r="H48" s="298"/>
      <c r="I48" s="298"/>
      <c r="J48" s="298"/>
      <c r="K48" s="296"/>
    </row>
    <row r="49" spans="2:11" ht="15" customHeight="1">
      <c r="B49" s="299"/>
      <c r="C49" s="300"/>
      <c r="D49" s="300"/>
      <c r="E49" s="298" t="s">
        <v>3914</v>
      </c>
      <c r="F49" s="298"/>
      <c r="G49" s="298"/>
      <c r="H49" s="298"/>
      <c r="I49" s="298"/>
      <c r="J49" s="298"/>
      <c r="K49" s="296"/>
    </row>
    <row r="50" spans="2:11" ht="15" customHeight="1">
      <c r="B50" s="299"/>
      <c r="C50" s="300"/>
      <c r="D50" s="300"/>
      <c r="E50" s="298" t="s">
        <v>3915</v>
      </c>
      <c r="F50" s="298"/>
      <c r="G50" s="298"/>
      <c r="H50" s="298"/>
      <c r="I50" s="298"/>
      <c r="J50" s="298"/>
      <c r="K50" s="296"/>
    </row>
    <row r="51" spans="2:11" ht="15" customHeight="1">
      <c r="B51" s="299"/>
      <c r="C51" s="300"/>
      <c r="D51" s="298" t="s">
        <v>3916</v>
      </c>
      <c r="E51" s="298"/>
      <c r="F51" s="298"/>
      <c r="G51" s="298"/>
      <c r="H51" s="298"/>
      <c r="I51" s="298"/>
      <c r="J51" s="298"/>
      <c r="K51" s="296"/>
    </row>
    <row r="52" spans="2:11" ht="25.5" customHeight="1">
      <c r="B52" s="294"/>
      <c r="C52" s="295" t="s">
        <v>3917</v>
      </c>
      <c r="D52" s="295"/>
      <c r="E52" s="295"/>
      <c r="F52" s="295"/>
      <c r="G52" s="295"/>
      <c r="H52" s="295"/>
      <c r="I52" s="295"/>
      <c r="J52" s="295"/>
      <c r="K52" s="296"/>
    </row>
    <row r="53" spans="2:1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ht="15" customHeight="1">
      <c r="B54" s="294"/>
      <c r="C54" s="298" t="s">
        <v>3918</v>
      </c>
      <c r="D54" s="298"/>
      <c r="E54" s="298"/>
      <c r="F54" s="298"/>
      <c r="G54" s="298"/>
      <c r="H54" s="298"/>
      <c r="I54" s="298"/>
      <c r="J54" s="298"/>
      <c r="K54" s="296"/>
    </row>
    <row r="55" spans="2:11" ht="15" customHeight="1">
      <c r="B55" s="294"/>
      <c r="C55" s="298" t="s">
        <v>3919</v>
      </c>
      <c r="D55" s="298"/>
      <c r="E55" s="298"/>
      <c r="F55" s="298"/>
      <c r="G55" s="298"/>
      <c r="H55" s="298"/>
      <c r="I55" s="298"/>
      <c r="J55" s="298"/>
      <c r="K55" s="296"/>
    </row>
    <row r="56" spans="2:1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ht="15" customHeight="1">
      <c r="B57" s="294"/>
      <c r="C57" s="298" t="s">
        <v>3920</v>
      </c>
      <c r="D57" s="298"/>
      <c r="E57" s="298"/>
      <c r="F57" s="298"/>
      <c r="G57" s="298"/>
      <c r="H57" s="298"/>
      <c r="I57" s="298"/>
      <c r="J57" s="298"/>
      <c r="K57" s="296"/>
    </row>
    <row r="58" spans="2:11" ht="15" customHeight="1">
      <c r="B58" s="294"/>
      <c r="C58" s="300"/>
      <c r="D58" s="298" t="s">
        <v>3921</v>
      </c>
      <c r="E58" s="298"/>
      <c r="F58" s="298"/>
      <c r="G58" s="298"/>
      <c r="H58" s="298"/>
      <c r="I58" s="298"/>
      <c r="J58" s="298"/>
      <c r="K58" s="296"/>
    </row>
    <row r="59" spans="2:11" ht="15" customHeight="1">
      <c r="B59" s="294"/>
      <c r="C59" s="300"/>
      <c r="D59" s="298" t="s">
        <v>3922</v>
      </c>
      <c r="E59" s="298"/>
      <c r="F59" s="298"/>
      <c r="G59" s="298"/>
      <c r="H59" s="298"/>
      <c r="I59" s="298"/>
      <c r="J59" s="298"/>
      <c r="K59" s="296"/>
    </row>
    <row r="60" spans="2:11" ht="15" customHeight="1">
      <c r="B60" s="294"/>
      <c r="C60" s="300"/>
      <c r="D60" s="298" t="s">
        <v>3923</v>
      </c>
      <c r="E60" s="298"/>
      <c r="F60" s="298"/>
      <c r="G60" s="298"/>
      <c r="H60" s="298"/>
      <c r="I60" s="298"/>
      <c r="J60" s="298"/>
      <c r="K60" s="296"/>
    </row>
    <row r="61" spans="2:11" ht="15" customHeight="1">
      <c r="B61" s="294"/>
      <c r="C61" s="300"/>
      <c r="D61" s="298" t="s">
        <v>3924</v>
      </c>
      <c r="E61" s="298"/>
      <c r="F61" s="298"/>
      <c r="G61" s="298"/>
      <c r="H61" s="298"/>
      <c r="I61" s="298"/>
      <c r="J61" s="298"/>
      <c r="K61" s="296"/>
    </row>
    <row r="62" spans="2:11" ht="15" customHeight="1">
      <c r="B62" s="294"/>
      <c r="C62" s="300"/>
      <c r="D62" s="303" t="s">
        <v>3925</v>
      </c>
      <c r="E62" s="303"/>
      <c r="F62" s="303"/>
      <c r="G62" s="303"/>
      <c r="H62" s="303"/>
      <c r="I62" s="303"/>
      <c r="J62" s="303"/>
      <c r="K62" s="296"/>
    </row>
    <row r="63" spans="2:11" ht="15" customHeight="1">
      <c r="B63" s="294"/>
      <c r="C63" s="300"/>
      <c r="D63" s="298" t="s">
        <v>3926</v>
      </c>
      <c r="E63" s="298"/>
      <c r="F63" s="298"/>
      <c r="G63" s="298"/>
      <c r="H63" s="298"/>
      <c r="I63" s="298"/>
      <c r="J63" s="298"/>
      <c r="K63" s="296"/>
    </row>
    <row r="64" spans="2:1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ht="15" customHeight="1">
      <c r="B65" s="294"/>
      <c r="C65" s="300"/>
      <c r="D65" s="298" t="s">
        <v>3927</v>
      </c>
      <c r="E65" s="298"/>
      <c r="F65" s="298"/>
      <c r="G65" s="298"/>
      <c r="H65" s="298"/>
      <c r="I65" s="298"/>
      <c r="J65" s="298"/>
      <c r="K65" s="296"/>
    </row>
    <row r="66" spans="2:11" ht="15" customHeight="1">
      <c r="B66" s="294"/>
      <c r="C66" s="300"/>
      <c r="D66" s="303" t="s">
        <v>3928</v>
      </c>
      <c r="E66" s="303"/>
      <c r="F66" s="303"/>
      <c r="G66" s="303"/>
      <c r="H66" s="303"/>
      <c r="I66" s="303"/>
      <c r="J66" s="303"/>
      <c r="K66" s="296"/>
    </row>
    <row r="67" spans="2:11" ht="15" customHeight="1">
      <c r="B67" s="294"/>
      <c r="C67" s="300"/>
      <c r="D67" s="298" t="s">
        <v>3929</v>
      </c>
      <c r="E67" s="298"/>
      <c r="F67" s="298"/>
      <c r="G67" s="298"/>
      <c r="H67" s="298"/>
      <c r="I67" s="298"/>
      <c r="J67" s="298"/>
      <c r="K67" s="296"/>
    </row>
    <row r="68" spans="2:11" ht="15" customHeight="1">
      <c r="B68" s="294"/>
      <c r="C68" s="300"/>
      <c r="D68" s="298" t="s">
        <v>3930</v>
      </c>
      <c r="E68" s="298"/>
      <c r="F68" s="298"/>
      <c r="G68" s="298"/>
      <c r="H68" s="298"/>
      <c r="I68" s="298"/>
      <c r="J68" s="298"/>
      <c r="K68" s="296"/>
    </row>
    <row r="69" spans="2:11" ht="15" customHeight="1">
      <c r="B69" s="294"/>
      <c r="C69" s="300"/>
      <c r="D69" s="298" t="s">
        <v>3931</v>
      </c>
      <c r="E69" s="298"/>
      <c r="F69" s="298"/>
      <c r="G69" s="298"/>
      <c r="H69" s="298"/>
      <c r="I69" s="298"/>
      <c r="J69" s="298"/>
      <c r="K69" s="296"/>
    </row>
    <row r="70" spans="2:11" ht="15" customHeight="1">
      <c r="B70" s="294"/>
      <c r="C70" s="300"/>
      <c r="D70" s="298" t="s">
        <v>3932</v>
      </c>
      <c r="E70" s="298"/>
      <c r="F70" s="298"/>
      <c r="G70" s="298"/>
      <c r="H70" s="298"/>
      <c r="I70" s="298"/>
      <c r="J70" s="298"/>
      <c r="K70" s="296"/>
    </row>
    <row r="71" spans="2:1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ht="45" customHeight="1">
      <c r="B75" s="313"/>
      <c r="C75" s="314" t="s">
        <v>3933</v>
      </c>
      <c r="D75" s="314"/>
      <c r="E75" s="314"/>
      <c r="F75" s="314"/>
      <c r="G75" s="314"/>
      <c r="H75" s="314"/>
      <c r="I75" s="314"/>
      <c r="J75" s="314"/>
      <c r="K75" s="315"/>
    </row>
    <row r="76" spans="2:11" ht="17.25" customHeight="1">
      <c r="B76" s="313"/>
      <c r="C76" s="316" t="s">
        <v>3934</v>
      </c>
      <c r="D76" s="316"/>
      <c r="E76" s="316"/>
      <c r="F76" s="316" t="s">
        <v>3935</v>
      </c>
      <c r="G76" s="317"/>
      <c r="H76" s="316" t="s">
        <v>55</v>
      </c>
      <c r="I76" s="316" t="s">
        <v>58</v>
      </c>
      <c r="J76" s="316" t="s">
        <v>3936</v>
      </c>
      <c r="K76" s="315"/>
    </row>
    <row r="77" spans="2:11" ht="17.25" customHeight="1">
      <c r="B77" s="313"/>
      <c r="C77" s="318" t="s">
        <v>3937</v>
      </c>
      <c r="D77" s="318"/>
      <c r="E77" s="318"/>
      <c r="F77" s="319" t="s">
        <v>3938</v>
      </c>
      <c r="G77" s="320"/>
      <c r="H77" s="318"/>
      <c r="I77" s="318"/>
      <c r="J77" s="318" t="s">
        <v>3939</v>
      </c>
      <c r="K77" s="315"/>
    </row>
    <row r="78" spans="2:1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ht="15" customHeight="1">
      <c r="B79" s="313"/>
      <c r="C79" s="301" t="s">
        <v>54</v>
      </c>
      <c r="D79" s="321"/>
      <c r="E79" s="321"/>
      <c r="F79" s="323" t="s">
        <v>3940</v>
      </c>
      <c r="G79" s="322"/>
      <c r="H79" s="301" t="s">
        <v>3941</v>
      </c>
      <c r="I79" s="301" t="s">
        <v>3942</v>
      </c>
      <c r="J79" s="301">
        <v>20</v>
      </c>
      <c r="K79" s="315"/>
    </row>
    <row r="80" spans="2:11" ht="15" customHeight="1">
      <c r="B80" s="313"/>
      <c r="C80" s="301" t="s">
        <v>3943</v>
      </c>
      <c r="D80" s="301"/>
      <c r="E80" s="301"/>
      <c r="F80" s="323" t="s">
        <v>3940</v>
      </c>
      <c r="G80" s="322"/>
      <c r="H80" s="301" t="s">
        <v>3944</v>
      </c>
      <c r="I80" s="301" t="s">
        <v>3942</v>
      </c>
      <c r="J80" s="301">
        <v>120</v>
      </c>
      <c r="K80" s="315"/>
    </row>
    <row r="81" spans="2:11" ht="15" customHeight="1">
      <c r="B81" s="324"/>
      <c r="C81" s="301" t="s">
        <v>3945</v>
      </c>
      <c r="D81" s="301"/>
      <c r="E81" s="301"/>
      <c r="F81" s="323" t="s">
        <v>3946</v>
      </c>
      <c r="G81" s="322"/>
      <c r="H81" s="301" t="s">
        <v>3947</v>
      </c>
      <c r="I81" s="301" t="s">
        <v>3942</v>
      </c>
      <c r="J81" s="301">
        <v>50</v>
      </c>
      <c r="K81" s="315"/>
    </row>
    <row r="82" spans="2:11" ht="15" customHeight="1">
      <c r="B82" s="324"/>
      <c r="C82" s="301" t="s">
        <v>3948</v>
      </c>
      <c r="D82" s="301"/>
      <c r="E82" s="301"/>
      <c r="F82" s="323" t="s">
        <v>3940</v>
      </c>
      <c r="G82" s="322"/>
      <c r="H82" s="301" t="s">
        <v>3949</v>
      </c>
      <c r="I82" s="301" t="s">
        <v>3950</v>
      </c>
      <c r="J82" s="301"/>
      <c r="K82" s="315"/>
    </row>
    <row r="83" spans="2:11" ht="15" customHeight="1">
      <c r="B83" s="324"/>
      <c r="C83" s="325" t="s">
        <v>3951</v>
      </c>
      <c r="D83" s="325"/>
      <c r="E83" s="325"/>
      <c r="F83" s="326" t="s">
        <v>3946</v>
      </c>
      <c r="G83" s="325"/>
      <c r="H83" s="325" t="s">
        <v>3952</v>
      </c>
      <c r="I83" s="325" t="s">
        <v>3942</v>
      </c>
      <c r="J83" s="325">
        <v>15</v>
      </c>
      <c r="K83" s="315"/>
    </row>
    <row r="84" spans="2:11" ht="15" customHeight="1">
      <c r="B84" s="324"/>
      <c r="C84" s="325" t="s">
        <v>3953</v>
      </c>
      <c r="D84" s="325"/>
      <c r="E84" s="325"/>
      <c r="F84" s="326" t="s">
        <v>3946</v>
      </c>
      <c r="G84" s="325"/>
      <c r="H84" s="325" t="s">
        <v>3954</v>
      </c>
      <c r="I84" s="325" t="s">
        <v>3942</v>
      </c>
      <c r="J84" s="325">
        <v>15</v>
      </c>
      <c r="K84" s="315"/>
    </row>
    <row r="85" spans="2:11" ht="15" customHeight="1">
      <c r="B85" s="324"/>
      <c r="C85" s="325" t="s">
        <v>3955</v>
      </c>
      <c r="D85" s="325"/>
      <c r="E85" s="325"/>
      <c r="F85" s="326" t="s">
        <v>3946</v>
      </c>
      <c r="G85" s="325"/>
      <c r="H85" s="325" t="s">
        <v>3956</v>
      </c>
      <c r="I85" s="325" t="s">
        <v>3942</v>
      </c>
      <c r="J85" s="325">
        <v>20</v>
      </c>
      <c r="K85" s="315"/>
    </row>
    <row r="86" spans="2:11" ht="15" customHeight="1">
      <c r="B86" s="324"/>
      <c r="C86" s="325" t="s">
        <v>3957</v>
      </c>
      <c r="D86" s="325"/>
      <c r="E86" s="325"/>
      <c r="F86" s="326" t="s">
        <v>3946</v>
      </c>
      <c r="G86" s="325"/>
      <c r="H86" s="325" t="s">
        <v>3958</v>
      </c>
      <c r="I86" s="325" t="s">
        <v>3942</v>
      </c>
      <c r="J86" s="325">
        <v>20</v>
      </c>
      <c r="K86" s="315"/>
    </row>
    <row r="87" spans="2:11" ht="15" customHeight="1">
      <c r="B87" s="324"/>
      <c r="C87" s="301" t="s">
        <v>3959</v>
      </c>
      <c r="D87" s="301"/>
      <c r="E87" s="301"/>
      <c r="F87" s="323" t="s">
        <v>3946</v>
      </c>
      <c r="G87" s="322"/>
      <c r="H87" s="301" t="s">
        <v>3960</v>
      </c>
      <c r="I87" s="301" t="s">
        <v>3942</v>
      </c>
      <c r="J87" s="301">
        <v>50</v>
      </c>
      <c r="K87" s="315"/>
    </row>
    <row r="88" spans="2:11" ht="15" customHeight="1">
      <c r="B88" s="324"/>
      <c r="C88" s="301" t="s">
        <v>3961</v>
      </c>
      <c r="D88" s="301"/>
      <c r="E88" s="301"/>
      <c r="F88" s="323" t="s">
        <v>3946</v>
      </c>
      <c r="G88" s="322"/>
      <c r="H88" s="301" t="s">
        <v>3962</v>
      </c>
      <c r="I88" s="301" t="s">
        <v>3942</v>
      </c>
      <c r="J88" s="301">
        <v>20</v>
      </c>
      <c r="K88" s="315"/>
    </row>
    <row r="89" spans="2:11" ht="15" customHeight="1">
      <c r="B89" s="324"/>
      <c r="C89" s="301" t="s">
        <v>3963</v>
      </c>
      <c r="D89" s="301"/>
      <c r="E89" s="301"/>
      <c r="F89" s="323" t="s">
        <v>3946</v>
      </c>
      <c r="G89" s="322"/>
      <c r="H89" s="301" t="s">
        <v>3964</v>
      </c>
      <c r="I89" s="301" t="s">
        <v>3942</v>
      </c>
      <c r="J89" s="301">
        <v>20</v>
      </c>
      <c r="K89" s="315"/>
    </row>
    <row r="90" spans="2:11" ht="15" customHeight="1">
      <c r="B90" s="324"/>
      <c r="C90" s="301" t="s">
        <v>3965</v>
      </c>
      <c r="D90" s="301"/>
      <c r="E90" s="301"/>
      <c r="F90" s="323" t="s">
        <v>3946</v>
      </c>
      <c r="G90" s="322"/>
      <c r="H90" s="301" t="s">
        <v>3966</v>
      </c>
      <c r="I90" s="301" t="s">
        <v>3942</v>
      </c>
      <c r="J90" s="301">
        <v>50</v>
      </c>
      <c r="K90" s="315"/>
    </row>
    <row r="91" spans="2:11" ht="15" customHeight="1">
      <c r="B91" s="324"/>
      <c r="C91" s="301" t="s">
        <v>3967</v>
      </c>
      <c r="D91" s="301"/>
      <c r="E91" s="301"/>
      <c r="F91" s="323" t="s">
        <v>3946</v>
      </c>
      <c r="G91" s="322"/>
      <c r="H91" s="301" t="s">
        <v>3967</v>
      </c>
      <c r="I91" s="301" t="s">
        <v>3942</v>
      </c>
      <c r="J91" s="301">
        <v>50</v>
      </c>
      <c r="K91" s="315"/>
    </row>
    <row r="92" spans="2:11" ht="15" customHeight="1">
      <c r="B92" s="324"/>
      <c r="C92" s="301" t="s">
        <v>3968</v>
      </c>
      <c r="D92" s="301"/>
      <c r="E92" s="301"/>
      <c r="F92" s="323" t="s">
        <v>3946</v>
      </c>
      <c r="G92" s="322"/>
      <c r="H92" s="301" t="s">
        <v>3969</v>
      </c>
      <c r="I92" s="301" t="s">
        <v>3942</v>
      </c>
      <c r="J92" s="301">
        <v>255</v>
      </c>
      <c r="K92" s="315"/>
    </row>
    <row r="93" spans="2:11" ht="15" customHeight="1">
      <c r="B93" s="324"/>
      <c r="C93" s="301" t="s">
        <v>3970</v>
      </c>
      <c r="D93" s="301"/>
      <c r="E93" s="301"/>
      <c r="F93" s="323" t="s">
        <v>3940</v>
      </c>
      <c r="G93" s="322"/>
      <c r="H93" s="301" t="s">
        <v>3971</v>
      </c>
      <c r="I93" s="301" t="s">
        <v>3972</v>
      </c>
      <c r="J93" s="301"/>
      <c r="K93" s="315"/>
    </row>
    <row r="94" spans="2:11" ht="15" customHeight="1">
      <c r="B94" s="324"/>
      <c r="C94" s="301" t="s">
        <v>3973</v>
      </c>
      <c r="D94" s="301"/>
      <c r="E94" s="301"/>
      <c r="F94" s="323" t="s">
        <v>3940</v>
      </c>
      <c r="G94" s="322"/>
      <c r="H94" s="301" t="s">
        <v>3974</v>
      </c>
      <c r="I94" s="301" t="s">
        <v>3975</v>
      </c>
      <c r="J94" s="301"/>
      <c r="K94" s="315"/>
    </row>
    <row r="95" spans="2:11" ht="15" customHeight="1">
      <c r="B95" s="324"/>
      <c r="C95" s="301" t="s">
        <v>3976</v>
      </c>
      <c r="D95" s="301"/>
      <c r="E95" s="301"/>
      <c r="F95" s="323" t="s">
        <v>3940</v>
      </c>
      <c r="G95" s="322"/>
      <c r="H95" s="301" t="s">
        <v>3976</v>
      </c>
      <c r="I95" s="301" t="s">
        <v>3975</v>
      </c>
      <c r="J95" s="301"/>
      <c r="K95" s="315"/>
    </row>
    <row r="96" spans="2:11" ht="15" customHeight="1">
      <c r="B96" s="324"/>
      <c r="C96" s="301" t="s">
        <v>39</v>
      </c>
      <c r="D96" s="301"/>
      <c r="E96" s="301"/>
      <c r="F96" s="323" t="s">
        <v>3940</v>
      </c>
      <c r="G96" s="322"/>
      <c r="H96" s="301" t="s">
        <v>3977</v>
      </c>
      <c r="I96" s="301" t="s">
        <v>3975</v>
      </c>
      <c r="J96" s="301"/>
      <c r="K96" s="315"/>
    </row>
    <row r="97" spans="2:11" ht="15" customHeight="1">
      <c r="B97" s="324"/>
      <c r="C97" s="301" t="s">
        <v>49</v>
      </c>
      <c r="D97" s="301"/>
      <c r="E97" s="301"/>
      <c r="F97" s="323" t="s">
        <v>3940</v>
      </c>
      <c r="G97" s="322"/>
      <c r="H97" s="301" t="s">
        <v>3978</v>
      </c>
      <c r="I97" s="301" t="s">
        <v>3975</v>
      </c>
      <c r="J97" s="301"/>
      <c r="K97" s="315"/>
    </row>
    <row r="98" spans="2:1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ht="45" customHeight="1">
      <c r="B102" s="313"/>
      <c r="C102" s="314" t="s">
        <v>3979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ht="17.25" customHeight="1">
      <c r="B103" s="313"/>
      <c r="C103" s="316" t="s">
        <v>3934</v>
      </c>
      <c r="D103" s="316"/>
      <c r="E103" s="316"/>
      <c r="F103" s="316" t="s">
        <v>3935</v>
      </c>
      <c r="G103" s="317"/>
      <c r="H103" s="316" t="s">
        <v>55</v>
      </c>
      <c r="I103" s="316" t="s">
        <v>58</v>
      </c>
      <c r="J103" s="316" t="s">
        <v>3936</v>
      </c>
      <c r="K103" s="315"/>
    </row>
    <row r="104" spans="2:11" ht="17.25" customHeight="1">
      <c r="B104" s="313"/>
      <c r="C104" s="318" t="s">
        <v>3937</v>
      </c>
      <c r="D104" s="318"/>
      <c r="E104" s="318"/>
      <c r="F104" s="319" t="s">
        <v>3938</v>
      </c>
      <c r="G104" s="320"/>
      <c r="H104" s="318"/>
      <c r="I104" s="318"/>
      <c r="J104" s="318" t="s">
        <v>3939</v>
      </c>
      <c r="K104" s="315"/>
    </row>
    <row r="105" spans="2:11" ht="5.25" customHeight="1">
      <c r="B105" s="313"/>
      <c r="C105" s="316"/>
      <c r="D105" s="316"/>
      <c r="E105" s="316"/>
      <c r="F105" s="316"/>
      <c r="G105" s="332"/>
      <c r="H105" s="316"/>
      <c r="I105" s="316"/>
      <c r="J105" s="316"/>
      <c r="K105" s="315"/>
    </row>
    <row r="106" spans="2:11" ht="15" customHeight="1">
      <c r="B106" s="313"/>
      <c r="C106" s="301" t="s">
        <v>54</v>
      </c>
      <c r="D106" s="321"/>
      <c r="E106" s="321"/>
      <c r="F106" s="323" t="s">
        <v>3940</v>
      </c>
      <c r="G106" s="332"/>
      <c r="H106" s="301" t="s">
        <v>3980</v>
      </c>
      <c r="I106" s="301" t="s">
        <v>3942</v>
      </c>
      <c r="J106" s="301">
        <v>20</v>
      </c>
      <c r="K106" s="315"/>
    </row>
    <row r="107" spans="2:11" ht="15" customHeight="1">
      <c r="B107" s="313"/>
      <c r="C107" s="301" t="s">
        <v>3943</v>
      </c>
      <c r="D107" s="301"/>
      <c r="E107" s="301"/>
      <c r="F107" s="323" t="s">
        <v>3940</v>
      </c>
      <c r="G107" s="301"/>
      <c r="H107" s="301" t="s">
        <v>3980</v>
      </c>
      <c r="I107" s="301" t="s">
        <v>3942</v>
      </c>
      <c r="J107" s="301">
        <v>120</v>
      </c>
      <c r="K107" s="315"/>
    </row>
    <row r="108" spans="2:11" ht="15" customHeight="1">
      <c r="B108" s="324"/>
      <c r="C108" s="301" t="s">
        <v>3945</v>
      </c>
      <c r="D108" s="301"/>
      <c r="E108" s="301"/>
      <c r="F108" s="323" t="s">
        <v>3946</v>
      </c>
      <c r="G108" s="301"/>
      <c r="H108" s="301" t="s">
        <v>3980</v>
      </c>
      <c r="I108" s="301" t="s">
        <v>3942</v>
      </c>
      <c r="J108" s="301">
        <v>50</v>
      </c>
      <c r="K108" s="315"/>
    </row>
    <row r="109" spans="2:11" ht="15" customHeight="1">
      <c r="B109" s="324"/>
      <c r="C109" s="301" t="s">
        <v>3948</v>
      </c>
      <c r="D109" s="301"/>
      <c r="E109" s="301"/>
      <c r="F109" s="323" t="s">
        <v>3940</v>
      </c>
      <c r="G109" s="301"/>
      <c r="H109" s="301" t="s">
        <v>3980</v>
      </c>
      <c r="I109" s="301" t="s">
        <v>3950</v>
      </c>
      <c r="J109" s="301"/>
      <c r="K109" s="315"/>
    </row>
    <row r="110" spans="2:11" ht="15" customHeight="1">
      <c r="B110" s="324"/>
      <c r="C110" s="301" t="s">
        <v>3959</v>
      </c>
      <c r="D110" s="301"/>
      <c r="E110" s="301"/>
      <c r="F110" s="323" t="s">
        <v>3946</v>
      </c>
      <c r="G110" s="301"/>
      <c r="H110" s="301" t="s">
        <v>3980</v>
      </c>
      <c r="I110" s="301" t="s">
        <v>3942</v>
      </c>
      <c r="J110" s="301">
        <v>50</v>
      </c>
      <c r="K110" s="315"/>
    </row>
    <row r="111" spans="2:11" ht="15" customHeight="1">
      <c r="B111" s="324"/>
      <c r="C111" s="301" t="s">
        <v>3967</v>
      </c>
      <c r="D111" s="301"/>
      <c r="E111" s="301"/>
      <c r="F111" s="323" t="s">
        <v>3946</v>
      </c>
      <c r="G111" s="301"/>
      <c r="H111" s="301" t="s">
        <v>3980</v>
      </c>
      <c r="I111" s="301" t="s">
        <v>3942</v>
      </c>
      <c r="J111" s="301">
        <v>50</v>
      </c>
      <c r="K111" s="315"/>
    </row>
    <row r="112" spans="2:11" ht="15" customHeight="1">
      <c r="B112" s="324"/>
      <c r="C112" s="301" t="s">
        <v>3965</v>
      </c>
      <c r="D112" s="301"/>
      <c r="E112" s="301"/>
      <c r="F112" s="323" t="s">
        <v>3946</v>
      </c>
      <c r="G112" s="301"/>
      <c r="H112" s="301" t="s">
        <v>3980</v>
      </c>
      <c r="I112" s="301" t="s">
        <v>3942</v>
      </c>
      <c r="J112" s="301">
        <v>50</v>
      </c>
      <c r="K112" s="315"/>
    </row>
    <row r="113" spans="2:11" ht="15" customHeight="1">
      <c r="B113" s="324"/>
      <c r="C113" s="301" t="s">
        <v>54</v>
      </c>
      <c r="D113" s="301"/>
      <c r="E113" s="301"/>
      <c r="F113" s="323" t="s">
        <v>3940</v>
      </c>
      <c r="G113" s="301"/>
      <c r="H113" s="301" t="s">
        <v>3981</v>
      </c>
      <c r="I113" s="301" t="s">
        <v>3942</v>
      </c>
      <c r="J113" s="301">
        <v>20</v>
      </c>
      <c r="K113" s="315"/>
    </row>
    <row r="114" spans="2:11" ht="15" customHeight="1">
      <c r="B114" s="324"/>
      <c r="C114" s="301" t="s">
        <v>3982</v>
      </c>
      <c r="D114" s="301"/>
      <c r="E114" s="301"/>
      <c r="F114" s="323" t="s">
        <v>3940</v>
      </c>
      <c r="G114" s="301"/>
      <c r="H114" s="301" t="s">
        <v>3983</v>
      </c>
      <c r="I114" s="301" t="s">
        <v>3942</v>
      </c>
      <c r="J114" s="301">
        <v>120</v>
      </c>
      <c r="K114" s="315"/>
    </row>
    <row r="115" spans="2:11" ht="15" customHeight="1">
      <c r="B115" s="324"/>
      <c r="C115" s="301" t="s">
        <v>39</v>
      </c>
      <c r="D115" s="301"/>
      <c r="E115" s="301"/>
      <c r="F115" s="323" t="s">
        <v>3940</v>
      </c>
      <c r="G115" s="301"/>
      <c r="H115" s="301" t="s">
        <v>3984</v>
      </c>
      <c r="I115" s="301" t="s">
        <v>3975</v>
      </c>
      <c r="J115" s="301"/>
      <c r="K115" s="315"/>
    </row>
    <row r="116" spans="2:11" ht="15" customHeight="1">
      <c r="B116" s="324"/>
      <c r="C116" s="301" t="s">
        <v>49</v>
      </c>
      <c r="D116" s="301"/>
      <c r="E116" s="301"/>
      <c r="F116" s="323" t="s">
        <v>3940</v>
      </c>
      <c r="G116" s="301"/>
      <c r="H116" s="301" t="s">
        <v>3985</v>
      </c>
      <c r="I116" s="301" t="s">
        <v>3975</v>
      </c>
      <c r="J116" s="301"/>
      <c r="K116" s="315"/>
    </row>
    <row r="117" spans="2:11" ht="15" customHeight="1">
      <c r="B117" s="324"/>
      <c r="C117" s="301" t="s">
        <v>58</v>
      </c>
      <c r="D117" s="301"/>
      <c r="E117" s="301"/>
      <c r="F117" s="323" t="s">
        <v>3940</v>
      </c>
      <c r="G117" s="301"/>
      <c r="H117" s="301" t="s">
        <v>3986</v>
      </c>
      <c r="I117" s="301" t="s">
        <v>3987</v>
      </c>
      <c r="J117" s="301"/>
      <c r="K117" s="315"/>
    </row>
    <row r="118" spans="2:1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ht="18.75" customHeight="1">
      <c r="B119" s="334"/>
      <c r="C119" s="298"/>
      <c r="D119" s="298"/>
      <c r="E119" s="298"/>
      <c r="F119" s="335"/>
      <c r="G119" s="298"/>
      <c r="H119" s="298"/>
      <c r="I119" s="298"/>
      <c r="J119" s="298"/>
      <c r="K119" s="334"/>
    </row>
    <row r="120" spans="2:1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ht="45" customHeight="1">
      <c r="B122" s="339"/>
      <c r="C122" s="292" t="s">
        <v>3988</v>
      </c>
      <c r="D122" s="292"/>
      <c r="E122" s="292"/>
      <c r="F122" s="292"/>
      <c r="G122" s="292"/>
      <c r="H122" s="292"/>
      <c r="I122" s="292"/>
      <c r="J122" s="292"/>
      <c r="K122" s="340"/>
    </row>
    <row r="123" spans="2:11" ht="17.25" customHeight="1">
      <c r="B123" s="341"/>
      <c r="C123" s="316" t="s">
        <v>3934</v>
      </c>
      <c r="D123" s="316"/>
      <c r="E123" s="316"/>
      <c r="F123" s="316" t="s">
        <v>3935</v>
      </c>
      <c r="G123" s="317"/>
      <c r="H123" s="316" t="s">
        <v>55</v>
      </c>
      <c r="I123" s="316" t="s">
        <v>58</v>
      </c>
      <c r="J123" s="316" t="s">
        <v>3936</v>
      </c>
      <c r="K123" s="342"/>
    </row>
    <row r="124" spans="2:11" ht="17.25" customHeight="1">
      <c r="B124" s="341"/>
      <c r="C124" s="318" t="s">
        <v>3937</v>
      </c>
      <c r="D124" s="318"/>
      <c r="E124" s="318"/>
      <c r="F124" s="319" t="s">
        <v>3938</v>
      </c>
      <c r="G124" s="320"/>
      <c r="H124" s="318"/>
      <c r="I124" s="318"/>
      <c r="J124" s="318" t="s">
        <v>3939</v>
      </c>
      <c r="K124" s="342"/>
    </row>
    <row r="125" spans="2:11" ht="5.25" customHeight="1">
      <c r="B125" s="343"/>
      <c r="C125" s="321"/>
      <c r="D125" s="321"/>
      <c r="E125" s="321"/>
      <c r="F125" s="321"/>
      <c r="G125" s="301"/>
      <c r="H125" s="321"/>
      <c r="I125" s="321"/>
      <c r="J125" s="321"/>
      <c r="K125" s="344"/>
    </row>
    <row r="126" spans="2:11" ht="15" customHeight="1">
      <c r="B126" s="343"/>
      <c r="C126" s="301" t="s">
        <v>3943</v>
      </c>
      <c r="D126" s="321"/>
      <c r="E126" s="321"/>
      <c r="F126" s="323" t="s">
        <v>3940</v>
      </c>
      <c r="G126" s="301"/>
      <c r="H126" s="301" t="s">
        <v>3980</v>
      </c>
      <c r="I126" s="301" t="s">
        <v>3942</v>
      </c>
      <c r="J126" s="301">
        <v>120</v>
      </c>
      <c r="K126" s="345"/>
    </row>
    <row r="127" spans="2:11" ht="15" customHeight="1">
      <c r="B127" s="343"/>
      <c r="C127" s="301" t="s">
        <v>3989</v>
      </c>
      <c r="D127" s="301"/>
      <c r="E127" s="301"/>
      <c r="F127" s="323" t="s">
        <v>3940</v>
      </c>
      <c r="G127" s="301"/>
      <c r="H127" s="301" t="s">
        <v>3990</v>
      </c>
      <c r="I127" s="301" t="s">
        <v>3942</v>
      </c>
      <c r="J127" s="301" t="s">
        <v>3991</v>
      </c>
      <c r="K127" s="345"/>
    </row>
    <row r="128" spans="2:11" ht="15" customHeight="1">
      <c r="B128" s="343"/>
      <c r="C128" s="301" t="s">
        <v>90</v>
      </c>
      <c r="D128" s="301"/>
      <c r="E128" s="301"/>
      <c r="F128" s="323" t="s">
        <v>3940</v>
      </c>
      <c r="G128" s="301"/>
      <c r="H128" s="301" t="s">
        <v>3992</v>
      </c>
      <c r="I128" s="301" t="s">
        <v>3942</v>
      </c>
      <c r="J128" s="301" t="s">
        <v>3991</v>
      </c>
      <c r="K128" s="345"/>
    </row>
    <row r="129" spans="2:11" ht="15" customHeight="1">
      <c r="B129" s="343"/>
      <c r="C129" s="301" t="s">
        <v>3951</v>
      </c>
      <c r="D129" s="301"/>
      <c r="E129" s="301"/>
      <c r="F129" s="323" t="s">
        <v>3946</v>
      </c>
      <c r="G129" s="301"/>
      <c r="H129" s="301" t="s">
        <v>3952</v>
      </c>
      <c r="I129" s="301" t="s">
        <v>3942</v>
      </c>
      <c r="J129" s="301">
        <v>15</v>
      </c>
      <c r="K129" s="345"/>
    </row>
    <row r="130" spans="2:11" ht="15" customHeight="1">
      <c r="B130" s="343"/>
      <c r="C130" s="325" t="s">
        <v>3953</v>
      </c>
      <c r="D130" s="325"/>
      <c r="E130" s="325"/>
      <c r="F130" s="326" t="s">
        <v>3946</v>
      </c>
      <c r="G130" s="325"/>
      <c r="H130" s="325" t="s">
        <v>3954</v>
      </c>
      <c r="I130" s="325" t="s">
        <v>3942</v>
      </c>
      <c r="J130" s="325">
        <v>15</v>
      </c>
      <c r="K130" s="345"/>
    </row>
    <row r="131" spans="2:11" ht="15" customHeight="1">
      <c r="B131" s="343"/>
      <c r="C131" s="325" t="s">
        <v>3955</v>
      </c>
      <c r="D131" s="325"/>
      <c r="E131" s="325"/>
      <c r="F131" s="326" t="s">
        <v>3946</v>
      </c>
      <c r="G131" s="325"/>
      <c r="H131" s="325" t="s">
        <v>3956</v>
      </c>
      <c r="I131" s="325" t="s">
        <v>3942</v>
      </c>
      <c r="J131" s="325">
        <v>20</v>
      </c>
      <c r="K131" s="345"/>
    </row>
    <row r="132" spans="2:11" ht="15" customHeight="1">
      <c r="B132" s="343"/>
      <c r="C132" s="325" t="s">
        <v>3957</v>
      </c>
      <c r="D132" s="325"/>
      <c r="E132" s="325"/>
      <c r="F132" s="326" t="s">
        <v>3946</v>
      </c>
      <c r="G132" s="325"/>
      <c r="H132" s="325" t="s">
        <v>3958</v>
      </c>
      <c r="I132" s="325" t="s">
        <v>3942</v>
      </c>
      <c r="J132" s="325">
        <v>20</v>
      </c>
      <c r="K132" s="345"/>
    </row>
    <row r="133" spans="2:11" ht="15" customHeight="1">
      <c r="B133" s="343"/>
      <c r="C133" s="301" t="s">
        <v>3945</v>
      </c>
      <c r="D133" s="301"/>
      <c r="E133" s="301"/>
      <c r="F133" s="323" t="s">
        <v>3946</v>
      </c>
      <c r="G133" s="301"/>
      <c r="H133" s="301" t="s">
        <v>3980</v>
      </c>
      <c r="I133" s="301" t="s">
        <v>3942</v>
      </c>
      <c r="J133" s="301">
        <v>50</v>
      </c>
      <c r="K133" s="345"/>
    </row>
    <row r="134" spans="2:11" ht="15" customHeight="1">
      <c r="B134" s="343"/>
      <c r="C134" s="301" t="s">
        <v>3959</v>
      </c>
      <c r="D134" s="301"/>
      <c r="E134" s="301"/>
      <c r="F134" s="323" t="s">
        <v>3946</v>
      </c>
      <c r="G134" s="301"/>
      <c r="H134" s="301" t="s">
        <v>3980</v>
      </c>
      <c r="I134" s="301" t="s">
        <v>3942</v>
      </c>
      <c r="J134" s="301">
        <v>50</v>
      </c>
      <c r="K134" s="345"/>
    </row>
    <row r="135" spans="2:11" ht="15" customHeight="1">
      <c r="B135" s="343"/>
      <c r="C135" s="301" t="s">
        <v>3965</v>
      </c>
      <c r="D135" s="301"/>
      <c r="E135" s="301"/>
      <c r="F135" s="323" t="s">
        <v>3946</v>
      </c>
      <c r="G135" s="301"/>
      <c r="H135" s="301" t="s">
        <v>3980</v>
      </c>
      <c r="I135" s="301" t="s">
        <v>3942</v>
      </c>
      <c r="J135" s="301">
        <v>50</v>
      </c>
      <c r="K135" s="345"/>
    </row>
    <row r="136" spans="2:11" ht="15" customHeight="1">
      <c r="B136" s="343"/>
      <c r="C136" s="301" t="s">
        <v>3967</v>
      </c>
      <c r="D136" s="301"/>
      <c r="E136" s="301"/>
      <c r="F136" s="323" t="s">
        <v>3946</v>
      </c>
      <c r="G136" s="301"/>
      <c r="H136" s="301" t="s">
        <v>3980</v>
      </c>
      <c r="I136" s="301" t="s">
        <v>3942</v>
      </c>
      <c r="J136" s="301">
        <v>50</v>
      </c>
      <c r="K136" s="345"/>
    </row>
    <row r="137" spans="2:11" ht="15" customHeight="1">
      <c r="B137" s="343"/>
      <c r="C137" s="301" t="s">
        <v>3968</v>
      </c>
      <c r="D137" s="301"/>
      <c r="E137" s="301"/>
      <c r="F137" s="323" t="s">
        <v>3946</v>
      </c>
      <c r="G137" s="301"/>
      <c r="H137" s="301" t="s">
        <v>3993</v>
      </c>
      <c r="I137" s="301" t="s">
        <v>3942</v>
      </c>
      <c r="J137" s="301">
        <v>255</v>
      </c>
      <c r="K137" s="345"/>
    </row>
    <row r="138" spans="2:11" ht="15" customHeight="1">
      <c r="B138" s="343"/>
      <c r="C138" s="301" t="s">
        <v>3970</v>
      </c>
      <c r="D138" s="301"/>
      <c r="E138" s="301"/>
      <c r="F138" s="323" t="s">
        <v>3940</v>
      </c>
      <c r="G138" s="301"/>
      <c r="H138" s="301" t="s">
        <v>3994</v>
      </c>
      <c r="I138" s="301" t="s">
        <v>3972</v>
      </c>
      <c r="J138" s="301"/>
      <c r="K138" s="345"/>
    </row>
    <row r="139" spans="2:11" ht="15" customHeight="1">
      <c r="B139" s="343"/>
      <c r="C139" s="301" t="s">
        <v>3973</v>
      </c>
      <c r="D139" s="301"/>
      <c r="E139" s="301"/>
      <c r="F139" s="323" t="s">
        <v>3940</v>
      </c>
      <c r="G139" s="301"/>
      <c r="H139" s="301" t="s">
        <v>3995</v>
      </c>
      <c r="I139" s="301" t="s">
        <v>3975</v>
      </c>
      <c r="J139" s="301"/>
      <c r="K139" s="345"/>
    </row>
    <row r="140" spans="2:11" ht="15" customHeight="1">
      <c r="B140" s="343"/>
      <c r="C140" s="301" t="s">
        <v>3976</v>
      </c>
      <c r="D140" s="301"/>
      <c r="E140" s="301"/>
      <c r="F140" s="323" t="s">
        <v>3940</v>
      </c>
      <c r="G140" s="301"/>
      <c r="H140" s="301" t="s">
        <v>3976</v>
      </c>
      <c r="I140" s="301" t="s">
        <v>3975</v>
      </c>
      <c r="J140" s="301"/>
      <c r="K140" s="345"/>
    </row>
    <row r="141" spans="2:11" ht="15" customHeight="1">
      <c r="B141" s="343"/>
      <c r="C141" s="301" t="s">
        <v>39</v>
      </c>
      <c r="D141" s="301"/>
      <c r="E141" s="301"/>
      <c r="F141" s="323" t="s">
        <v>3940</v>
      </c>
      <c r="G141" s="301"/>
      <c r="H141" s="301" t="s">
        <v>3996</v>
      </c>
      <c r="I141" s="301" t="s">
        <v>3975</v>
      </c>
      <c r="J141" s="301"/>
      <c r="K141" s="345"/>
    </row>
    <row r="142" spans="2:11" ht="15" customHeight="1">
      <c r="B142" s="343"/>
      <c r="C142" s="301" t="s">
        <v>3997</v>
      </c>
      <c r="D142" s="301"/>
      <c r="E142" s="301"/>
      <c r="F142" s="323" t="s">
        <v>3940</v>
      </c>
      <c r="G142" s="301"/>
      <c r="H142" s="301" t="s">
        <v>3998</v>
      </c>
      <c r="I142" s="301" t="s">
        <v>3975</v>
      </c>
      <c r="J142" s="301"/>
      <c r="K142" s="345"/>
    </row>
    <row r="143" spans="2:1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ht="18.75" customHeight="1">
      <c r="B144" s="298"/>
      <c r="C144" s="298"/>
      <c r="D144" s="298"/>
      <c r="E144" s="298"/>
      <c r="F144" s="335"/>
      <c r="G144" s="298"/>
      <c r="H144" s="298"/>
      <c r="I144" s="298"/>
      <c r="J144" s="298"/>
      <c r="K144" s="298"/>
    </row>
    <row r="145" spans="2:1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ht="45" customHeight="1">
      <c r="B147" s="313"/>
      <c r="C147" s="314" t="s">
        <v>3999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ht="17.25" customHeight="1">
      <c r="B148" s="313"/>
      <c r="C148" s="316" t="s">
        <v>3934</v>
      </c>
      <c r="D148" s="316"/>
      <c r="E148" s="316"/>
      <c r="F148" s="316" t="s">
        <v>3935</v>
      </c>
      <c r="G148" s="317"/>
      <c r="H148" s="316" t="s">
        <v>55</v>
      </c>
      <c r="I148" s="316" t="s">
        <v>58</v>
      </c>
      <c r="J148" s="316" t="s">
        <v>3936</v>
      </c>
      <c r="K148" s="315"/>
    </row>
    <row r="149" spans="2:11" ht="17.25" customHeight="1">
      <c r="B149" s="313"/>
      <c r="C149" s="318" t="s">
        <v>3937</v>
      </c>
      <c r="D149" s="318"/>
      <c r="E149" s="318"/>
      <c r="F149" s="319" t="s">
        <v>3938</v>
      </c>
      <c r="G149" s="320"/>
      <c r="H149" s="318"/>
      <c r="I149" s="318"/>
      <c r="J149" s="318" t="s">
        <v>3939</v>
      </c>
      <c r="K149" s="315"/>
    </row>
    <row r="150" spans="2:11" ht="5.25" customHeight="1">
      <c r="B150" s="324"/>
      <c r="C150" s="321"/>
      <c r="D150" s="321"/>
      <c r="E150" s="321"/>
      <c r="F150" s="321"/>
      <c r="G150" s="322"/>
      <c r="H150" s="321"/>
      <c r="I150" s="321"/>
      <c r="J150" s="321"/>
      <c r="K150" s="345"/>
    </row>
    <row r="151" spans="2:11" ht="15" customHeight="1">
      <c r="B151" s="324"/>
      <c r="C151" s="349" t="s">
        <v>3943</v>
      </c>
      <c r="D151" s="301"/>
      <c r="E151" s="301"/>
      <c r="F151" s="350" t="s">
        <v>3940</v>
      </c>
      <c r="G151" s="301"/>
      <c r="H151" s="349" t="s">
        <v>3980</v>
      </c>
      <c r="I151" s="349" t="s">
        <v>3942</v>
      </c>
      <c r="J151" s="349">
        <v>120</v>
      </c>
      <c r="K151" s="345"/>
    </row>
    <row r="152" spans="2:11" ht="15" customHeight="1">
      <c r="B152" s="324"/>
      <c r="C152" s="349" t="s">
        <v>3989</v>
      </c>
      <c r="D152" s="301"/>
      <c r="E152" s="301"/>
      <c r="F152" s="350" t="s">
        <v>3940</v>
      </c>
      <c r="G152" s="301"/>
      <c r="H152" s="349" t="s">
        <v>4000</v>
      </c>
      <c r="I152" s="349" t="s">
        <v>3942</v>
      </c>
      <c r="J152" s="349" t="s">
        <v>3991</v>
      </c>
      <c r="K152" s="345"/>
    </row>
    <row r="153" spans="2:11" ht="15" customHeight="1">
      <c r="B153" s="324"/>
      <c r="C153" s="349" t="s">
        <v>90</v>
      </c>
      <c r="D153" s="301"/>
      <c r="E153" s="301"/>
      <c r="F153" s="350" t="s">
        <v>3940</v>
      </c>
      <c r="G153" s="301"/>
      <c r="H153" s="349" t="s">
        <v>4001</v>
      </c>
      <c r="I153" s="349" t="s">
        <v>3942</v>
      </c>
      <c r="J153" s="349" t="s">
        <v>3991</v>
      </c>
      <c r="K153" s="345"/>
    </row>
    <row r="154" spans="2:11" ht="15" customHeight="1">
      <c r="B154" s="324"/>
      <c r="C154" s="349" t="s">
        <v>3945</v>
      </c>
      <c r="D154" s="301"/>
      <c r="E154" s="301"/>
      <c r="F154" s="350" t="s">
        <v>3946</v>
      </c>
      <c r="G154" s="301"/>
      <c r="H154" s="349" t="s">
        <v>3980</v>
      </c>
      <c r="I154" s="349" t="s">
        <v>3942</v>
      </c>
      <c r="J154" s="349">
        <v>50</v>
      </c>
      <c r="K154" s="345"/>
    </row>
    <row r="155" spans="2:11" ht="15" customHeight="1">
      <c r="B155" s="324"/>
      <c r="C155" s="349" t="s">
        <v>3948</v>
      </c>
      <c r="D155" s="301"/>
      <c r="E155" s="301"/>
      <c r="F155" s="350" t="s">
        <v>3940</v>
      </c>
      <c r="G155" s="301"/>
      <c r="H155" s="349" t="s">
        <v>3980</v>
      </c>
      <c r="I155" s="349" t="s">
        <v>3950</v>
      </c>
      <c r="J155" s="349"/>
      <c r="K155" s="345"/>
    </row>
    <row r="156" spans="2:11" ht="15" customHeight="1">
      <c r="B156" s="324"/>
      <c r="C156" s="349" t="s">
        <v>3959</v>
      </c>
      <c r="D156" s="301"/>
      <c r="E156" s="301"/>
      <c r="F156" s="350" t="s">
        <v>3946</v>
      </c>
      <c r="G156" s="301"/>
      <c r="H156" s="349" t="s">
        <v>3980</v>
      </c>
      <c r="I156" s="349" t="s">
        <v>3942</v>
      </c>
      <c r="J156" s="349">
        <v>50</v>
      </c>
      <c r="K156" s="345"/>
    </row>
    <row r="157" spans="2:11" ht="15" customHeight="1">
      <c r="B157" s="324"/>
      <c r="C157" s="349" t="s">
        <v>3967</v>
      </c>
      <c r="D157" s="301"/>
      <c r="E157" s="301"/>
      <c r="F157" s="350" t="s">
        <v>3946</v>
      </c>
      <c r="G157" s="301"/>
      <c r="H157" s="349" t="s">
        <v>3980</v>
      </c>
      <c r="I157" s="349" t="s">
        <v>3942</v>
      </c>
      <c r="J157" s="349">
        <v>50</v>
      </c>
      <c r="K157" s="345"/>
    </row>
    <row r="158" spans="2:11" ht="15" customHeight="1">
      <c r="B158" s="324"/>
      <c r="C158" s="349" t="s">
        <v>3965</v>
      </c>
      <c r="D158" s="301"/>
      <c r="E158" s="301"/>
      <c r="F158" s="350" t="s">
        <v>3946</v>
      </c>
      <c r="G158" s="301"/>
      <c r="H158" s="349" t="s">
        <v>3980</v>
      </c>
      <c r="I158" s="349" t="s">
        <v>3942</v>
      </c>
      <c r="J158" s="349">
        <v>50</v>
      </c>
      <c r="K158" s="345"/>
    </row>
    <row r="159" spans="2:11" ht="15" customHeight="1">
      <c r="B159" s="324"/>
      <c r="C159" s="349" t="s">
        <v>139</v>
      </c>
      <c r="D159" s="301"/>
      <c r="E159" s="301"/>
      <c r="F159" s="350" t="s">
        <v>3940</v>
      </c>
      <c r="G159" s="301"/>
      <c r="H159" s="349" t="s">
        <v>4002</v>
      </c>
      <c r="I159" s="349" t="s">
        <v>3942</v>
      </c>
      <c r="J159" s="349" t="s">
        <v>4003</v>
      </c>
      <c r="K159" s="345"/>
    </row>
    <row r="160" spans="2:11" ht="15" customHeight="1">
      <c r="B160" s="324"/>
      <c r="C160" s="349" t="s">
        <v>4004</v>
      </c>
      <c r="D160" s="301"/>
      <c r="E160" s="301"/>
      <c r="F160" s="350" t="s">
        <v>3940</v>
      </c>
      <c r="G160" s="301"/>
      <c r="H160" s="349" t="s">
        <v>4005</v>
      </c>
      <c r="I160" s="349" t="s">
        <v>3975</v>
      </c>
      <c r="J160" s="349"/>
      <c r="K160" s="345"/>
    </row>
    <row r="161" spans="2:11" ht="15" customHeight="1">
      <c r="B161" s="351"/>
      <c r="C161" s="333"/>
      <c r="D161" s="333"/>
      <c r="E161" s="333"/>
      <c r="F161" s="333"/>
      <c r="G161" s="333"/>
      <c r="H161" s="333"/>
      <c r="I161" s="333"/>
      <c r="J161" s="333"/>
      <c r="K161" s="352"/>
    </row>
    <row r="162" spans="2:11" ht="18.75" customHeight="1">
      <c r="B162" s="298"/>
      <c r="C162" s="301"/>
      <c r="D162" s="301"/>
      <c r="E162" s="301"/>
      <c r="F162" s="323"/>
      <c r="G162" s="301"/>
      <c r="H162" s="301"/>
      <c r="I162" s="301"/>
      <c r="J162" s="301"/>
      <c r="K162" s="298"/>
    </row>
    <row r="163" spans="2:1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ht="45" customHeight="1">
      <c r="B165" s="291"/>
      <c r="C165" s="292" t="s">
        <v>4006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ht="17.25" customHeight="1">
      <c r="B166" s="291"/>
      <c r="C166" s="316" t="s">
        <v>3934</v>
      </c>
      <c r="D166" s="316"/>
      <c r="E166" s="316"/>
      <c r="F166" s="316" t="s">
        <v>3935</v>
      </c>
      <c r="G166" s="353"/>
      <c r="H166" s="354" t="s">
        <v>55</v>
      </c>
      <c r="I166" s="354" t="s">
        <v>58</v>
      </c>
      <c r="J166" s="316" t="s">
        <v>3936</v>
      </c>
      <c r="K166" s="293"/>
    </row>
    <row r="167" spans="2:11" ht="17.25" customHeight="1">
      <c r="B167" s="294"/>
      <c r="C167" s="318" t="s">
        <v>3937</v>
      </c>
      <c r="D167" s="318"/>
      <c r="E167" s="318"/>
      <c r="F167" s="319" t="s">
        <v>3938</v>
      </c>
      <c r="G167" s="355"/>
      <c r="H167" s="356"/>
      <c r="I167" s="356"/>
      <c r="J167" s="318" t="s">
        <v>3939</v>
      </c>
      <c r="K167" s="296"/>
    </row>
    <row r="168" spans="2:11" ht="5.25" customHeight="1">
      <c r="B168" s="324"/>
      <c r="C168" s="321"/>
      <c r="D168" s="321"/>
      <c r="E168" s="321"/>
      <c r="F168" s="321"/>
      <c r="G168" s="322"/>
      <c r="H168" s="321"/>
      <c r="I168" s="321"/>
      <c r="J168" s="321"/>
      <c r="K168" s="345"/>
    </row>
    <row r="169" spans="2:11" ht="15" customHeight="1">
      <c r="B169" s="324"/>
      <c r="C169" s="301" t="s">
        <v>3943</v>
      </c>
      <c r="D169" s="301"/>
      <c r="E169" s="301"/>
      <c r="F169" s="323" t="s">
        <v>3940</v>
      </c>
      <c r="G169" s="301"/>
      <c r="H169" s="301" t="s">
        <v>3980</v>
      </c>
      <c r="I169" s="301" t="s">
        <v>3942</v>
      </c>
      <c r="J169" s="301">
        <v>120</v>
      </c>
      <c r="K169" s="345"/>
    </row>
    <row r="170" spans="2:11" ht="15" customHeight="1">
      <c r="B170" s="324"/>
      <c r="C170" s="301" t="s">
        <v>3989</v>
      </c>
      <c r="D170" s="301"/>
      <c r="E170" s="301"/>
      <c r="F170" s="323" t="s">
        <v>3940</v>
      </c>
      <c r="G170" s="301"/>
      <c r="H170" s="301" t="s">
        <v>3990</v>
      </c>
      <c r="I170" s="301" t="s">
        <v>3942</v>
      </c>
      <c r="J170" s="301" t="s">
        <v>3991</v>
      </c>
      <c r="K170" s="345"/>
    </row>
    <row r="171" spans="2:11" ht="15" customHeight="1">
      <c r="B171" s="324"/>
      <c r="C171" s="301" t="s">
        <v>90</v>
      </c>
      <c r="D171" s="301"/>
      <c r="E171" s="301"/>
      <c r="F171" s="323" t="s">
        <v>3940</v>
      </c>
      <c r="G171" s="301"/>
      <c r="H171" s="301" t="s">
        <v>4007</v>
      </c>
      <c r="I171" s="301" t="s">
        <v>3942</v>
      </c>
      <c r="J171" s="301" t="s">
        <v>3991</v>
      </c>
      <c r="K171" s="345"/>
    </row>
    <row r="172" spans="2:11" ht="15" customHeight="1">
      <c r="B172" s="324"/>
      <c r="C172" s="301" t="s">
        <v>3945</v>
      </c>
      <c r="D172" s="301"/>
      <c r="E172" s="301"/>
      <c r="F172" s="323" t="s">
        <v>3946</v>
      </c>
      <c r="G172" s="301"/>
      <c r="H172" s="301" t="s">
        <v>4007</v>
      </c>
      <c r="I172" s="301" t="s">
        <v>3942</v>
      </c>
      <c r="J172" s="301">
        <v>50</v>
      </c>
      <c r="K172" s="345"/>
    </row>
    <row r="173" spans="2:11" ht="15" customHeight="1">
      <c r="B173" s="324"/>
      <c r="C173" s="301" t="s">
        <v>3948</v>
      </c>
      <c r="D173" s="301"/>
      <c r="E173" s="301"/>
      <c r="F173" s="323" t="s">
        <v>3940</v>
      </c>
      <c r="G173" s="301"/>
      <c r="H173" s="301" t="s">
        <v>4007</v>
      </c>
      <c r="I173" s="301" t="s">
        <v>3950</v>
      </c>
      <c r="J173" s="301"/>
      <c r="K173" s="345"/>
    </row>
    <row r="174" spans="2:11" ht="15" customHeight="1">
      <c r="B174" s="324"/>
      <c r="C174" s="301" t="s">
        <v>3959</v>
      </c>
      <c r="D174" s="301"/>
      <c r="E174" s="301"/>
      <c r="F174" s="323" t="s">
        <v>3946</v>
      </c>
      <c r="G174" s="301"/>
      <c r="H174" s="301" t="s">
        <v>4007</v>
      </c>
      <c r="I174" s="301" t="s">
        <v>3942</v>
      </c>
      <c r="J174" s="301">
        <v>50</v>
      </c>
      <c r="K174" s="345"/>
    </row>
    <row r="175" spans="2:11" ht="15" customHeight="1">
      <c r="B175" s="324"/>
      <c r="C175" s="301" t="s">
        <v>3967</v>
      </c>
      <c r="D175" s="301"/>
      <c r="E175" s="301"/>
      <c r="F175" s="323" t="s">
        <v>3946</v>
      </c>
      <c r="G175" s="301"/>
      <c r="H175" s="301" t="s">
        <v>4007</v>
      </c>
      <c r="I175" s="301" t="s">
        <v>3942</v>
      </c>
      <c r="J175" s="301">
        <v>50</v>
      </c>
      <c r="K175" s="345"/>
    </row>
    <row r="176" spans="2:11" ht="15" customHeight="1">
      <c r="B176" s="324"/>
      <c r="C176" s="301" t="s">
        <v>3965</v>
      </c>
      <c r="D176" s="301"/>
      <c r="E176" s="301"/>
      <c r="F176" s="323" t="s">
        <v>3946</v>
      </c>
      <c r="G176" s="301"/>
      <c r="H176" s="301" t="s">
        <v>4007</v>
      </c>
      <c r="I176" s="301" t="s">
        <v>3942</v>
      </c>
      <c r="J176" s="301">
        <v>50</v>
      </c>
      <c r="K176" s="345"/>
    </row>
    <row r="177" spans="2:11" ht="15" customHeight="1">
      <c r="B177" s="324"/>
      <c r="C177" s="301" t="s">
        <v>149</v>
      </c>
      <c r="D177" s="301"/>
      <c r="E177" s="301"/>
      <c r="F177" s="323" t="s">
        <v>3940</v>
      </c>
      <c r="G177" s="301"/>
      <c r="H177" s="301" t="s">
        <v>4008</v>
      </c>
      <c r="I177" s="301" t="s">
        <v>4009</v>
      </c>
      <c r="J177" s="301"/>
      <c r="K177" s="345"/>
    </row>
    <row r="178" spans="2:11" ht="15" customHeight="1">
      <c r="B178" s="324"/>
      <c r="C178" s="301" t="s">
        <v>58</v>
      </c>
      <c r="D178" s="301"/>
      <c r="E178" s="301"/>
      <c r="F178" s="323" t="s">
        <v>3940</v>
      </c>
      <c r="G178" s="301"/>
      <c r="H178" s="301" t="s">
        <v>4010</v>
      </c>
      <c r="I178" s="301" t="s">
        <v>4011</v>
      </c>
      <c r="J178" s="301">
        <v>1</v>
      </c>
      <c r="K178" s="345"/>
    </row>
    <row r="179" spans="2:11" ht="15" customHeight="1">
      <c r="B179" s="324"/>
      <c r="C179" s="301" t="s">
        <v>54</v>
      </c>
      <c r="D179" s="301"/>
      <c r="E179" s="301"/>
      <c r="F179" s="323" t="s">
        <v>3940</v>
      </c>
      <c r="G179" s="301"/>
      <c r="H179" s="301" t="s">
        <v>4012</v>
      </c>
      <c r="I179" s="301" t="s">
        <v>3942</v>
      </c>
      <c r="J179" s="301">
        <v>20</v>
      </c>
      <c r="K179" s="345"/>
    </row>
    <row r="180" spans="2:11" ht="15" customHeight="1">
      <c r="B180" s="324"/>
      <c r="C180" s="301" t="s">
        <v>55</v>
      </c>
      <c r="D180" s="301"/>
      <c r="E180" s="301"/>
      <c r="F180" s="323" t="s">
        <v>3940</v>
      </c>
      <c r="G180" s="301"/>
      <c r="H180" s="301" t="s">
        <v>4013</v>
      </c>
      <c r="I180" s="301" t="s">
        <v>3942</v>
      </c>
      <c r="J180" s="301">
        <v>255</v>
      </c>
      <c r="K180" s="345"/>
    </row>
    <row r="181" spans="2:11" ht="15" customHeight="1">
      <c r="B181" s="324"/>
      <c r="C181" s="301" t="s">
        <v>150</v>
      </c>
      <c r="D181" s="301"/>
      <c r="E181" s="301"/>
      <c r="F181" s="323" t="s">
        <v>3940</v>
      </c>
      <c r="G181" s="301"/>
      <c r="H181" s="301" t="s">
        <v>3904</v>
      </c>
      <c r="I181" s="301" t="s">
        <v>3942</v>
      </c>
      <c r="J181" s="301">
        <v>10</v>
      </c>
      <c r="K181" s="345"/>
    </row>
    <row r="182" spans="2:11" ht="15" customHeight="1">
      <c r="B182" s="324"/>
      <c r="C182" s="301" t="s">
        <v>151</v>
      </c>
      <c r="D182" s="301"/>
      <c r="E182" s="301"/>
      <c r="F182" s="323" t="s">
        <v>3940</v>
      </c>
      <c r="G182" s="301"/>
      <c r="H182" s="301" t="s">
        <v>4014</v>
      </c>
      <c r="I182" s="301" t="s">
        <v>3975</v>
      </c>
      <c r="J182" s="301"/>
      <c r="K182" s="345"/>
    </row>
    <row r="183" spans="2:11" ht="15" customHeight="1">
      <c r="B183" s="324"/>
      <c r="C183" s="301" t="s">
        <v>4015</v>
      </c>
      <c r="D183" s="301"/>
      <c r="E183" s="301"/>
      <c r="F183" s="323" t="s">
        <v>3940</v>
      </c>
      <c r="G183" s="301"/>
      <c r="H183" s="301" t="s">
        <v>4016</v>
      </c>
      <c r="I183" s="301" t="s">
        <v>3975</v>
      </c>
      <c r="J183" s="301"/>
      <c r="K183" s="345"/>
    </row>
    <row r="184" spans="2:11" ht="15" customHeight="1">
      <c r="B184" s="324"/>
      <c r="C184" s="301" t="s">
        <v>4004</v>
      </c>
      <c r="D184" s="301"/>
      <c r="E184" s="301"/>
      <c r="F184" s="323" t="s">
        <v>3940</v>
      </c>
      <c r="G184" s="301"/>
      <c r="H184" s="301" t="s">
        <v>4017</v>
      </c>
      <c r="I184" s="301" t="s">
        <v>3975</v>
      </c>
      <c r="J184" s="301"/>
      <c r="K184" s="345"/>
    </row>
    <row r="185" spans="2:11" ht="15" customHeight="1">
      <c r="B185" s="324"/>
      <c r="C185" s="301" t="s">
        <v>153</v>
      </c>
      <c r="D185" s="301"/>
      <c r="E185" s="301"/>
      <c r="F185" s="323" t="s">
        <v>3946</v>
      </c>
      <c r="G185" s="301"/>
      <c r="H185" s="301" t="s">
        <v>4018</v>
      </c>
      <c r="I185" s="301" t="s">
        <v>3942</v>
      </c>
      <c r="J185" s="301">
        <v>50</v>
      </c>
      <c r="K185" s="345"/>
    </row>
    <row r="186" spans="2:11" ht="15" customHeight="1">
      <c r="B186" s="324"/>
      <c r="C186" s="301" t="s">
        <v>4019</v>
      </c>
      <c r="D186" s="301"/>
      <c r="E186" s="301"/>
      <c r="F186" s="323" t="s">
        <v>3946</v>
      </c>
      <c r="G186" s="301"/>
      <c r="H186" s="301" t="s">
        <v>4020</v>
      </c>
      <c r="I186" s="301" t="s">
        <v>4021</v>
      </c>
      <c r="J186" s="301"/>
      <c r="K186" s="345"/>
    </row>
    <row r="187" spans="2:11" ht="15" customHeight="1">
      <c r="B187" s="324"/>
      <c r="C187" s="301" t="s">
        <v>4022</v>
      </c>
      <c r="D187" s="301"/>
      <c r="E187" s="301"/>
      <c r="F187" s="323" t="s">
        <v>3946</v>
      </c>
      <c r="G187" s="301"/>
      <c r="H187" s="301" t="s">
        <v>4023</v>
      </c>
      <c r="I187" s="301" t="s">
        <v>4021</v>
      </c>
      <c r="J187" s="301"/>
      <c r="K187" s="345"/>
    </row>
    <row r="188" spans="2:11" ht="15" customHeight="1">
      <c r="B188" s="324"/>
      <c r="C188" s="301" t="s">
        <v>4024</v>
      </c>
      <c r="D188" s="301"/>
      <c r="E188" s="301"/>
      <c r="F188" s="323" t="s">
        <v>3946</v>
      </c>
      <c r="G188" s="301"/>
      <c r="H188" s="301" t="s">
        <v>4025</v>
      </c>
      <c r="I188" s="301" t="s">
        <v>4021</v>
      </c>
      <c r="J188" s="301"/>
      <c r="K188" s="345"/>
    </row>
    <row r="189" spans="2:11" ht="15" customHeight="1">
      <c r="B189" s="324"/>
      <c r="C189" s="357" t="s">
        <v>4026</v>
      </c>
      <c r="D189" s="301"/>
      <c r="E189" s="301"/>
      <c r="F189" s="323" t="s">
        <v>3946</v>
      </c>
      <c r="G189" s="301"/>
      <c r="H189" s="301" t="s">
        <v>4027</v>
      </c>
      <c r="I189" s="301" t="s">
        <v>4028</v>
      </c>
      <c r="J189" s="358" t="s">
        <v>4029</v>
      </c>
      <c r="K189" s="345"/>
    </row>
    <row r="190" spans="2:11" ht="15" customHeight="1">
      <c r="B190" s="324"/>
      <c r="C190" s="308" t="s">
        <v>43</v>
      </c>
      <c r="D190" s="301"/>
      <c r="E190" s="301"/>
      <c r="F190" s="323" t="s">
        <v>3940</v>
      </c>
      <c r="G190" s="301"/>
      <c r="H190" s="298" t="s">
        <v>4030</v>
      </c>
      <c r="I190" s="301" t="s">
        <v>4031</v>
      </c>
      <c r="J190" s="301"/>
      <c r="K190" s="345"/>
    </row>
    <row r="191" spans="2:11" ht="15" customHeight="1">
      <c r="B191" s="324"/>
      <c r="C191" s="308" t="s">
        <v>4032</v>
      </c>
      <c r="D191" s="301"/>
      <c r="E191" s="301"/>
      <c r="F191" s="323" t="s">
        <v>3940</v>
      </c>
      <c r="G191" s="301"/>
      <c r="H191" s="301" t="s">
        <v>4033</v>
      </c>
      <c r="I191" s="301" t="s">
        <v>3975</v>
      </c>
      <c r="J191" s="301"/>
      <c r="K191" s="345"/>
    </row>
    <row r="192" spans="2:11" ht="15" customHeight="1">
      <c r="B192" s="324"/>
      <c r="C192" s="308" t="s">
        <v>4034</v>
      </c>
      <c r="D192" s="301"/>
      <c r="E192" s="301"/>
      <c r="F192" s="323" t="s">
        <v>3940</v>
      </c>
      <c r="G192" s="301"/>
      <c r="H192" s="301" t="s">
        <v>4035</v>
      </c>
      <c r="I192" s="301" t="s">
        <v>3975</v>
      </c>
      <c r="J192" s="301"/>
      <c r="K192" s="345"/>
    </row>
    <row r="193" spans="2:11" ht="15" customHeight="1">
      <c r="B193" s="324"/>
      <c r="C193" s="308" t="s">
        <v>4036</v>
      </c>
      <c r="D193" s="301"/>
      <c r="E193" s="301"/>
      <c r="F193" s="323" t="s">
        <v>3946</v>
      </c>
      <c r="G193" s="301"/>
      <c r="H193" s="301" t="s">
        <v>4037</v>
      </c>
      <c r="I193" s="301" t="s">
        <v>3975</v>
      </c>
      <c r="J193" s="301"/>
      <c r="K193" s="345"/>
    </row>
    <row r="194" spans="2:11" ht="15" customHeight="1">
      <c r="B194" s="351"/>
      <c r="C194" s="359"/>
      <c r="D194" s="333"/>
      <c r="E194" s="333"/>
      <c r="F194" s="333"/>
      <c r="G194" s="333"/>
      <c r="H194" s="333"/>
      <c r="I194" s="333"/>
      <c r="J194" s="333"/>
      <c r="K194" s="352"/>
    </row>
    <row r="195" spans="2:11" ht="18.75" customHeight="1">
      <c r="B195" s="298"/>
      <c r="C195" s="301"/>
      <c r="D195" s="301"/>
      <c r="E195" s="301"/>
      <c r="F195" s="323"/>
      <c r="G195" s="301"/>
      <c r="H195" s="301"/>
      <c r="I195" s="301"/>
      <c r="J195" s="301"/>
      <c r="K195" s="298"/>
    </row>
    <row r="196" spans="2:11" ht="18.75" customHeight="1">
      <c r="B196" s="298"/>
      <c r="C196" s="301"/>
      <c r="D196" s="301"/>
      <c r="E196" s="301"/>
      <c r="F196" s="323"/>
      <c r="G196" s="301"/>
      <c r="H196" s="301"/>
      <c r="I196" s="301"/>
      <c r="J196" s="301"/>
      <c r="K196" s="298"/>
    </row>
    <row r="197" spans="2:1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ht="21">
      <c r="B199" s="291"/>
      <c r="C199" s="292" t="s">
        <v>4038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ht="25.5" customHeight="1">
      <c r="B200" s="291"/>
      <c r="C200" s="360" t="s">
        <v>4039</v>
      </c>
      <c r="D200" s="360"/>
      <c r="E200" s="360"/>
      <c r="F200" s="360" t="s">
        <v>4040</v>
      </c>
      <c r="G200" s="361"/>
      <c r="H200" s="360" t="s">
        <v>4041</v>
      </c>
      <c r="I200" s="360"/>
      <c r="J200" s="360"/>
      <c r="K200" s="293"/>
    </row>
    <row r="201" spans="2:11" ht="5.25" customHeight="1">
      <c r="B201" s="324"/>
      <c r="C201" s="321"/>
      <c r="D201" s="321"/>
      <c r="E201" s="321"/>
      <c r="F201" s="321"/>
      <c r="G201" s="301"/>
      <c r="H201" s="321"/>
      <c r="I201" s="321"/>
      <c r="J201" s="321"/>
      <c r="K201" s="345"/>
    </row>
    <row r="202" spans="2:11" ht="15" customHeight="1">
      <c r="B202" s="324"/>
      <c r="C202" s="301" t="s">
        <v>4031</v>
      </c>
      <c r="D202" s="301"/>
      <c r="E202" s="301"/>
      <c r="F202" s="323" t="s">
        <v>44</v>
      </c>
      <c r="G202" s="301"/>
      <c r="H202" s="301" t="s">
        <v>4042</v>
      </c>
      <c r="I202" s="301"/>
      <c r="J202" s="301"/>
      <c r="K202" s="345"/>
    </row>
    <row r="203" spans="2:11" ht="15" customHeight="1">
      <c r="B203" s="324"/>
      <c r="C203" s="330"/>
      <c r="D203" s="301"/>
      <c r="E203" s="301"/>
      <c r="F203" s="323" t="s">
        <v>45</v>
      </c>
      <c r="G203" s="301"/>
      <c r="H203" s="301" t="s">
        <v>4043</v>
      </c>
      <c r="I203" s="301"/>
      <c r="J203" s="301"/>
      <c r="K203" s="345"/>
    </row>
    <row r="204" spans="2:11" ht="15" customHeight="1">
      <c r="B204" s="324"/>
      <c r="C204" s="330"/>
      <c r="D204" s="301"/>
      <c r="E204" s="301"/>
      <c r="F204" s="323" t="s">
        <v>48</v>
      </c>
      <c r="G204" s="301"/>
      <c r="H204" s="301" t="s">
        <v>4044</v>
      </c>
      <c r="I204" s="301"/>
      <c r="J204" s="301"/>
      <c r="K204" s="345"/>
    </row>
    <row r="205" spans="2:11" ht="15" customHeight="1">
      <c r="B205" s="324"/>
      <c r="C205" s="301"/>
      <c r="D205" s="301"/>
      <c r="E205" s="301"/>
      <c r="F205" s="323" t="s">
        <v>46</v>
      </c>
      <c r="G205" s="301"/>
      <c r="H205" s="301" t="s">
        <v>4045</v>
      </c>
      <c r="I205" s="301"/>
      <c r="J205" s="301"/>
      <c r="K205" s="345"/>
    </row>
    <row r="206" spans="2:11" ht="15" customHeight="1">
      <c r="B206" s="324"/>
      <c r="C206" s="301"/>
      <c r="D206" s="301"/>
      <c r="E206" s="301"/>
      <c r="F206" s="323" t="s">
        <v>47</v>
      </c>
      <c r="G206" s="301"/>
      <c r="H206" s="301" t="s">
        <v>4046</v>
      </c>
      <c r="I206" s="301"/>
      <c r="J206" s="301"/>
      <c r="K206" s="345"/>
    </row>
    <row r="207" spans="2:11" ht="15" customHeight="1">
      <c r="B207" s="324"/>
      <c r="C207" s="301"/>
      <c r="D207" s="301"/>
      <c r="E207" s="301"/>
      <c r="F207" s="323"/>
      <c r="G207" s="301"/>
      <c r="H207" s="301"/>
      <c r="I207" s="301"/>
      <c r="J207" s="301"/>
      <c r="K207" s="345"/>
    </row>
    <row r="208" spans="2:11" ht="15" customHeight="1">
      <c r="B208" s="324"/>
      <c r="C208" s="301" t="s">
        <v>3987</v>
      </c>
      <c r="D208" s="301"/>
      <c r="E208" s="301"/>
      <c r="F208" s="323" t="s">
        <v>80</v>
      </c>
      <c r="G208" s="301"/>
      <c r="H208" s="301" t="s">
        <v>4047</v>
      </c>
      <c r="I208" s="301"/>
      <c r="J208" s="301"/>
      <c r="K208" s="345"/>
    </row>
    <row r="209" spans="2:11" ht="15" customHeight="1">
      <c r="B209" s="324"/>
      <c r="C209" s="330"/>
      <c r="D209" s="301"/>
      <c r="E209" s="301"/>
      <c r="F209" s="323" t="s">
        <v>3884</v>
      </c>
      <c r="G209" s="301"/>
      <c r="H209" s="301" t="s">
        <v>3885</v>
      </c>
      <c r="I209" s="301"/>
      <c r="J209" s="301"/>
      <c r="K209" s="345"/>
    </row>
    <row r="210" spans="2:11" ht="15" customHeight="1">
      <c r="B210" s="324"/>
      <c r="C210" s="301"/>
      <c r="D210" s="301"/>
      <c r="E210" s="301"/>
      <c r="F210" s="323" t="s">
        <v>3882</v>
      </c>
      <c r="G210" s="301"/>
      <c r="H210" s="301" t="s">
        <v>4048</v>
      </c>
      <c r="I210" s="301"/>
      <c r="J210" s="301"/>
      <c r="K210" s="345"/>
    </row>
    <row r="211" spans="2:11" ht="15" customHeight="1">
      <c r="B211" s="362"/>
      <c r="C211" s="330"/>
      <c r="D211" s="330"/>
      <c r="E211" s="330"/>
      <c r="F211" s="323" t="s">
        <v>3886</v>
      </c>
      <c r="G211" s="308"/>
      <c r="H211" s="349" t="s">
        <v>3887</v>
      </c>
      <c r="I211" s="349"/>
      <c r="J211" s="349"/>
      <c r="K211" s="363"/>
    </row>
    <row r="212" spans="2:11" ht="15" customHeight="1">
      <c r="B212" s="362"/>
      <c r="C212" s="330"/>
      <c r="D212" s="330"/>
      <c r="E212" s="330"/>
      <c r="F212" s="323" t="s">
        <v>3888</v>
      </c>
      <c r="G212" s="308"/>
      <c r="H212" s="349" t="s">
        <v>3838</v>
      </c>
      <c r="I212" s="349"/>
      <c r="J212" s="349"/>
      <c r="K212" s="363"/>
    </row>
    <row r="213" spans="2:11" ht="15" customHeight="1">
      <c r="B213" s="362"/>
      <c r="C213" s="330"/>
      <c r="D213" s="330"/>
      <c r="E213" s="330"/>
      <c r="F213" s="364"/>
      <c r="G213" s="308"/>
      <c r="H213" s="365"/>
      <c r="I213" s="365"/>
      <c r="J213" s="365"/>
      <c r="K213" s="363"/>
    </row>
    <row r="214" spans="2:11" ht="15" customHeight="1">
      <c r="B214" s="362"/>
      <c r="C214" s="301" t="s">
        <v>4011</v>
      </c>
      <c r="D214" s="330"/>
      <c r="E214" s="330"/>
      <c r="F214" s="323">
        <v>1</v>
      </c>
      <c r="G214" s="308"/>
      <c r="H214" s="349" t="s">
        <v>4049</v>
      </c>
      <c r="I214" s="349"/>
      <c r="J214" s="349"/>
      <c r="K214" s="363"/>
    </row>
    <row r="215" spans="2:11" ht="15" customHeight="1">
      <c r="B215" s="362"/>
      <c r="C215" s="330"/>
      <c r="D215" s="330"/>
      <c r="E215" s="330"/>
      <c r="F215" s="323">
        <v>2</v>
      </c>
      <c r="G215" s="308"/>
      <c r="H215" s="349" t="s">
        <v>4050</v>
      </c>
      <c r="I215" s="349"/>
      <c r="J215" s="349"/>
      <c r="K215" s="363"/>
    </row>
    <row r="216" spans="2:11" ht="15" customHeight="1">
      <c r="B216" s="362"/>
      <c r="C216" s="330"/>
      <c r="D216" s="330"/>
      <c r="E216" s="330"/>
      <c r="F216" s="323">
        <v>3</v>
      </c>
      <c r="G216" s="308"/>
      <c r="H216" s="349" t="s">
        <v>4051</v>
      </c>
      <c r="I216" s="349"/>
      <c r="J216" s="349"/>
      <c r="K216" s="363"/>
    </row>
    <row r="217" spans="2:11" ht="15" customHeight="1">
      <c r="B217" s="362"/>
      <c r="C217" s="330"/>
      <c r="D217" s="330"/>
      <c r="E217" s="330"/>
      <c r="F217" s="323">
        <v>4</v>
      </c>
      <c r="G217" s="308"/>
      <c r="H217" s="349" t="s">
        <v>4052</v>
      </c>
      <c r="I217" s="349"/>
      <c r="J217" s="349"/>
      <c r="K217" s="363"/>
    </row>
    <row r="218" spans="2:1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82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137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83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ROUND(J85,2)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ROUND((SUM(BE85:BE222)),2)</f>
        <v>0</v>
      </c>
      <c r="I33" s="156">
        <v>0.21</v>
      </c>
      <c r="J33" s="155">
        <f>ROUND(((SUM(BE85:BE222))*I33),2)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ROUND((SUM(BF85:BF222)),2)</f>
        <v>0</v>
      </c>
      <c r="I34" s="156">
        <v>0.15</v>
      </c>
      <c r="J34" s="155">
        <f>ROUND(((SUM(BF85:BF222))*I34),2)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ROUND((SUM(BG85:BG222)),2)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ROUND((SUM(BH85:BH222)),2)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ROUND((SUM(BI85:BI222)),2)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SO01 - Příprava území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J85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</row>
    <row r="61" spans="2:12" s="8" customFormat="1" ht="24.95" customHeight="1">
      <c r="B61" s="177"/>
      <c r="C61" s="178"/>
      <c r="D61" s="179" t="s">
        <v>143</v>
      </c>
      <c r="E61" s="180"/>
      <c r="F61" s="180"/>
      <c r="G61" s="180"/>
      <c r="H61" s="180"/>
      <c r="I61" s="181"/>
      <c r="J61" s="182">
        <f>J134</f>
        <v>0</v>
      </c>
      <c r="K61" s="178"/>
      <c r="L61" s="183"/>
    </row>
    <row r="62" spans="2:12" s="8" customFormat="1" ht="24.95" customHeight="1">
      <c r="B62" s="177"/>
      <c r="C62" s="178"/>
      <c r="D62" s="179" t="s">
        <v>144</v>
      </c>
      <c r="E62" s="180"/>
      <c r="F62" s="180"/>
      <c r="G62" s="180"/>
      <c r="H62" s="180"/>
      <c r="I62" s="181"/>
      <c r="J62" s="182">
        <f>J143</f>
        <v>0</v>
      </c>
      <c r="K62" s="178"/>
      <c r="L62" s="183"/>
    </row>
    <row r="63" spans="2:12" s="8" customFormat="1" ht="24.95" customHeight="1">
      <c r="B63" s="177"/>
      <c r="C63" s="178"/>
      <c r="D63" s="179" t="s">
        <v>145</v>
      </c>
      <c r="E63" s="180"/>
      <c r="F63" s="180"/>
      <c r="G63" s="180"/>
      <c r="H63" s="180"/>
      <c r="I63" s="181"/>
      <c r="J63" s="182">
        <f>J154</f>
        <v>0</v>
      </c>
      <c r="K63" s="178"/>
      <c r="L63" s="183"/>
    </row>
    <row r="64" spans="2:12" s="8" customFormat="1" ht="24.95" customHeight="1">
      <c r="B64" s="177"/>
      <c r="C64" s="178"/>
      <c r="D64" s="179" t="s">
        <v>146</v>
      </c>
      <c r="E64" s="180"/>
      <c r="F64" s="180"/>
      <c r="G64" s="180"/>
      <c r="H64" s="180"/>
      <c r="I64" s="181"/>
      <c r="J64" s="182">
        <f>J172</f>
        <v>0</v>
      </c>
      <c r="K64" s="178"/>
      <c r="L64" s="183"/>
    </row>
    <row r="65" spans="2:12" s="8" customFormat="1" ht="24.95" customHeight="1">
      <c r="B65" s="177"/>
      <c r="C65" s="178"/>
      <c r="D65" s="179" t="s">
        <v>147</v>
      </c>
      <c r="E65" s="180"/>
      <c r="F65" s="180"/>
      <c r="G65" s="180"/>
      <c r="H65" s="180"/>
      <c r="I65" s="181"/>
      <c r="J65" s="182">
        <f>J185</f>
        <v>0</v>
      </c>
      <c r="K65" s="178"/>
      <c r="L65" s="183"/>
    </row>
    <row r="66" spans="2:12" s="1" customFormat="1" ht="21.8" customHeight="1">
      <c r="B66" s="39"/>
      <c r="C66" s="40"/>
      <c r="D66" s="40"/>
      <c r="E66" s="40"/>
      <c r="F66" s="40"/>
      <c r="G66" s="40"/>
      <c r="H66" s="40"/>
      <c r="I66" s="143"/>
      <c r="J66" s="40"/>
      <c r="K66" s="40"/>
      <c r="L66" s="44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67"/>
      <c r="J67" s="59"/>
      <c r="K67" s="59"/>
      <c r="L67" s="44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70"/>
      <c r="J71" s="61"/>
      <c r="K71" s="61"/>
      <c r="L71" s="44"/>
    </row>
    <row r="72" spans="2:12" s="1" customFormat="1" ht="24.95" customHeight="1">
      <c r="B72" s="39"/>
      <c r="C72" s="24" t="s">
        <v>148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6.5" customHeight="1">
      <c r="B75" s="39"/>
      <c r="C75" s="40"/>
      <c r="D75" s="40"/>
      <c r="E75" s="171" t="str">
        <f>E7</f>
        <v>Dopravní terminál v Jablunkově</v>
      </c>
      <c r="F75" s="33"/>
      <c r="G75" s="33"/>
      <c r="H75" s="33"/>
      <c r="I75" s="143"/>
      <c r="J75" s="40"/>
      <c r="K75" s="40"/>
      <c r="L75" s="44"/>
    </row>
    <row r="76" spans="2:12" s="1" customFormat="1" ht="12" customHeight="1">
      <c r="B76" s="39"/>
      <c r="C76" s="33" t="s">
        <v>136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6.5" customHeight="1">
      <c r="B77" s="39"/>
      <c r="C77" s="40"/>
      <c r="D77" s="40"/>
      <c r="E77" s="65" t="str">
        <f>E9</f>
        <v>SO01 - Příprava území</v>
      </c>
      <c r="F77" s="40"/>
      <c r="G77" s="40"/>
      <c r="H77" s="40"/>
      <c r="I77" s="143"/>
      <c r="J77" s="40"/>
      <c r="K77" s="40"/>
      <c r="L77" s="44"/>
    </row>
    <row r="78" spans="2:12" s="1" customFormat="1" ht="6.95" customHeight="1">
      <c r="B78" s="39"/>
      <c r="C78" s="40"/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2" customHeight="1">
      <c r="B79" s="39"/>
      <c r="C79" s="33" t="s">
        <v>22</v>
      </c>
      <c r="D79" s="40"/>
      <c r="E79" s="40"/>
      <c r="F79" s="28" t="str">
        <f>F12</f>
        <v>Obec Jablunkov</v>
      </c>
      <c r="G79" s="40"/>
      <c r="H79" s="40"/>
      <c r="I79" s="145" t="s">
        <v>24</v>
      </c>
      <c r="J79" s="68" t="str">
        <f>IF(J12="","",J12)</f>
        <v>26. 4. 2019</v>
      </c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3.65" customHeight="1">
      <c r="B81" s="39"/>
      <c r="C81" s="33" t="s">
        <v>26</v>
      </c>
      <c r="D81" s="40"/>
      <c r="E81" s="40"/>
      <c r="F81" s="28" t="str">
        <f>E15</f>
        <v>Město Jablunkov</v>
      </c>
      <c r="G81" s="40"/>
      <c r="H81" s="40"/>
      <c r="I81" s="145" t="s">
        <v>33</v>
      </c>
      <c r="J81" s="37" t="str">
        <f>E21</f>
        <v xml:space="preserve"> </v>
      </c>
      <c r="K81" s="40"/>
      <c r="L81" s="44"/>
    </row>
    <row r="82" spans="2:12" s="1" customFormat="1" ht="13.65" customHeight="1">
      <c r="B82" s="39"/>
      <c r="C82" s="33" t="s">
        <v>31</v>
      </c>
      <c r="D82" s="40"/>
      <c r="E82" s="40"/>
      <c r="F82" s="28" t="str">
        <f>IF(E18="","",E18)</f>
        <v>Vyplň údaj</v>
      </c>
      <c r="G82" s="40"/>
      <c r="H82" s="40"/>
      <c r="I82" s="145" t="s">
        <v>36</v>
      </c>
      <c r="J82" s="37" t="str">
        <f>E24</f>
        <v xml:space="preserve"> </v>
      </c>
      <c r="K82" s="40"/>
      <c r="L82" s="44"/>
    </row>
    <row r="83" spans="2:12" s="1" customFormat="1" ht="10.3" customHeight="1">
      <c r="B83" s="39"/>
      <c r="C83" s="40"/>
      <c r="D83" s="40"/>
      <c r="E83" s="40"/>
      <c r="F83" s="40"/>
      <c r="G83" s="40"/>
      <c r="H83" s="40"/>
      <c r="I83" s="143"/>
      <c r="J83" s="40"/>
      <c r="K83" s="40"/>
      <c r="L83" s="44"/>
    </row>
    <row r="84" spans="2:20" s="9" customFormat="1" ht="29.25" customHeight="1">
      <c r="B84" s="184"/>
      <c r="C84" s="185" t="s">
        <v>149</v>
      </c>
      <c r="D84" s="186" t="s">
        <v>58</v>
      </c>
      <c r="E84" s="186" t="s">
        <v>54</v>
      </c>
      <c r="F84" s="186" t="s">
        <v>55</v>
      </c>
      <c r="G84" s="186" t="s">
        <v>150</v>
      </c>
      <c r="H84" s="186" t="s">
        <v>151</v>
      </c>
      <c r="I84" s="187" t="s">
        <v>152</v>
      </c>
      <c r="J84" s="186" t="s">
        <v>140</v>
      </c>
      <c r="K84" s="188" t="s">
        <v>153</v>
      </c>
      <c r="L84" s="189"/>
      <c r="M84" s="88" t="s">
        <v>21</v>
      </c>
      <c r="N84" s="89" t="s">
        <v>43</v>
      </c>
      <c r="O84" s="89" t="s">
        <v>154</v>
      </c>
      <c r="P84" s="89" t="s">
        <v>155</v>
      </c>
      <c r="Q84" s="89" t="s">
        <v>156</v>
      </c>
      <c r="R84" s="89" t="s">
        <v>157</v>
      </c>
      <c r="S84" s="89" t="s">
        <v>158</v>
      </c>
      <c r="T84" s="90" t="s">
        <v>159</v>
      </c>
    </row>
    <row r="85" spans="2:63" s="1" customFormat="1" ht="22.8" customHeight="1">
      <c r="B85" s="39"/>
      <c r="C85" s="95" t="s">
        <v>160</v>
      </c>
      <c r="D85" s="40"/>
      <c r="E85" s="40"/>
      <c r="F85" s="40"/>
      <c r="G85" s="40"/>
      <c r="H85" s="40"/>
      <c r="I85" s="143"/>
      <c r="J85" s="190">
        <f>BK85</f>
        <v>0</v>
      </c>
      <c r="K85" s="40"/>
      <c r="L85" s="44"/>
      <c r="M85" s="91"/>
      <c r="N85" s="92"/>
      <c r="O85" s="92"/>
      <c r="P85" s="191">
        <f>P86+P134+P143+P154+P172+P185</f>
        <v>0</v>
      </c>
      <c r="Q85" s="92"/>
      <c r="R85" s="191">
        <f>R86+R134+R143+R154+R172+R185</f>
        <v>0</v>
      </c>
      <c r="S85" s="92"/>
      <c r="T85" s="192">
        <f>T86+T134+T143+T154+T172+T185</f>
        <v>0</v>
      </c>
      <c r="AT85" s="18" t="s">
        <v>72</v>
      </c>
      <c r="AU85" s="18" t="s">
        <v>141</v>
      </c>
      <c r="BK85" s="193">
        <f>BK86+BK134+BK143+BK154+BK172+BK185</f>
        <v>0</v>
      </c>
    </row>
    <row r="86" spans="2:63" s="10" customFormat="1" ht="25.9" customHeight="1">
      <c r="B86" s="194"/>
      <c r="C86" s="195"/>
      <c r="D86" s="196" t="s">
        <v>72</v>
      </c>
      <c r="E86" s="197" t="s">
        <v>81</v>
      </c>
      <c r="F86" s="197" t="s">
        <v>161</v>
      </c>
      <c r="G86" s="195"/>
      <c r="H86" s="195"/>
      <c r="I86" s="198"/>
      <c r="J86" s="199">
        <f>BK86</f>
        <v>0</v>
      </c>
      <c r="K86" s="195"/>
      <c r="L86" s="200"/>
      <c r="M86" s="201"/>
      <c r="N86" s="202"/>
      <c r="O86" s="202"/>
      <c r="P86" s="203">
        <f>SUM(P87:P133)</f>
        <v>0</v>
      </c>
      <c r="Q86" s="202"/>
      <c r="R86" s="203">
        <f>SUM(R87:R133)</f>
        <v>0</v>
      </c>
      <c r="S86" s="202"/>
      <c r="T86" s="204">
        <f>SUM(T87:T133)</f>
        <v>0</v>
      </c>
      <c r="AR86" s="205" t="s">
        <v>81</v>
      </c>
      <c r="AT86" s="206" t="s">
        <v>72</v>
      </c>
      <c r="AU86" s="206" t="s">
        <v>73</v>
      </c>
      <c r="AY86" s="205" t="s">
        <v>162</v>
      </c>
      <c r="BK86" s="207">
        <f>SUM(BK87:BK133)</f>
        <v>0</v>
      </c>
    </row>
    <row r="87" spans="2:65" s="1" customFormat="1" ht="22.5" customHeight="1">
      <c r="B87" s="39"/>
      <c r="C87" s="208" t="s">
        <v>81</v>
      </c>
      <c r="D87" s="208" t="s">
        <v>163</v>
      </c>
      <c r="E87" s="209" t="s">
        <v>164</v>
      </c>
      <c r="F87" s="210" t="s">
        <v>165</v>
      </c>
      <c r="G87" s="211" t="s">
        <v>166</v>
      </c>
      <c r="H87" s="212">
        <v>88</v>
      </c>
      <c r="I87" s="213"/>
      <c r="J87" s="214">
        <f>ROUND(I87*H87,2)</f>
        <v>0</v>
      </c>
      <c r="K87" s="210" t="s">
        <v>167</v>
      </c>
      <c r="L87" s="44"/>
      <c r="M87" s="215" t="s">
        <v>21</v>
      </c>
      <c r="N87" s="216" t="s">
        <v>44</v>
      </c>
      <c r="O87" s="80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8" t="s">
        <v>168</v>
      </c>
      <c r="AT87" s="18" t="s">
        <v>163</v>
      </c>
      <c r="AU87" s="18" t="s">
        <v>81</v>
      </c>
      <c r="AY87" s="18" t="s">
        <v>162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8" t="s">
        <v>81</v>
      </c>
      <c r="BK87" s="219">
        <f>ROUND(I87*H87,2)</f>
        <v>0</v>
      </c>
      <c r="BL87" s="18" t="s">
        <v>168</v>
      </c>
      <c r="BM87" s="18" t="s">
        <v>84</v>
      </c>
    </row>
    <row r="88" spans="2:47" s="1" customFormat="1" ht="12">
      <c r="B88" s="39"/>
      <c r="C88" s="40"/>
      <c r="D88" s="220" t="s">
        <v>169</v>
      </c>
      <c r="E88" s="40"/>
      <c r="F88" s="221" t="s">
        <v>170</v>
      </c>
      <c r="G88" s="40"/>
      <c r="H88" s="40"/>
      <c r="I88" s="143"/>
      <c r="J88" s="40"/>
      <c r="K88" s="40"/>
      <c r="L88" s="44"/>
      <c r="M88" s="222"/>
      <c r="N88" s="80"/>
      <c r="O88" s="80"/>
      <c r="P88" s="80"/>
      <c r="Q88" s="80"/>
      <c r="R88" s="80"/>
      <c r="S88" s="80"/>
      <c r="T88" s="81"/>
      <c r="AT88" s="18" t="s">
        <v>169</v>
      </c>
      <c r="AU88" s="18" t="s">
        <v>81</v>
      </c>
    </row>
    <row r="89" spans="2:51" s="11" customFormat="1" ht="12">
      <c r="B89" s="223"/>
      <c r="C89" s="224"/>
      <c r="D89" s="220" t="s">
        <v>171</v>
      </c>
      <c r="E89" s="225" t="s">
        <v>21</v>
      </c>
      <c r="F89" s="226" t="s">
        <v>172</v>
      </c>
      <c r="G89" s="224"/>
      <c r="H89" s="225" t="s">
        <v>21</v>
      </c>
      <c r="I89" s="227"/>
      <c r="J89" s="224"/>
      <c r="K89" s="224"/>
      <c r="L89" s="228"/>
      <c r="M89" s="229"/>
      <c r="N89" s="230"/>
      <c r="O89" s="230"/>
      <c r="P89" s="230"/>
      <c r="Q89" s="230"/>
      <c r="R89" s="230"/>
      <c r="S89" s="230"/>
      <c r="T89" s="231"/>
      <c r="AT89" s="232" t="s">
        <v>171</v>
      </c>
      <c r="AU89" s="232" t="s">
        <v>81</v>
      </c>
      <c r="AV89" s="11" t="s">
        <v>81</v>
      </c>
      <c r="AW89" s="11" t="s">
        <v>35</v>
      </c>
      <c r="AX89" s="11" t="s">
        <v>73</v>
      </c>
      <c r="AY89" s="232" t="s">
        <v>162</v>
      </c>
    </row>
    <row r="90" spans="2:51" s="12" customFormat="1" ht="12">
      <c r="B90" s="233"/>
      <c r="C90" s="234"/>
      <c r="D90" s="220" t="s">
        <v>171</v>
      </c>
      <c r="E90" s="235" t="s">
        <v>21</v>
      </c>
      <c r="F90" s="236" t="s">
        <v>173</v>
      </c>
      <c r="G90" s="234"/>
      <c r="H90" s="237">
        <v>88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171</v>
      </c>
      <c r="AU90" s="243" t="s">
        <v>81</v>
      </c>
      <c r="AV90" s="12" t="s">
        <v>84</v>
      </c>
      <c r="AW90" s="12" t="s">
        <v>35</v>
      </c>
      <c r="AX90" s="12" t="s">
        <v>81</v>
      </c>
      <c r="AY90" s="243" t="s">
        <v>162</v>
      </c>
    </row>
    <row r="91" spans="2:65" s="1" customFormat="1" ht="16.5" customHeight="1">
      <c r="B91" s="39"/>
      <c r="C91" s="208" t="s">
        <v>84</v>
      </c>
      <c r="D91" s="208" t="s">
        <v>163</v>
      </c>
      <c r="E91" s="209" t="s">
        <v>174</v>
      </c>
      <c r="F91" s="210" t="s">
        <v>175</v>
      </c>
      <c r="G91" s="211" t="s">
        <v>166</v>
      </c>
      <c r="H91" s="212">
        <v>88</v>
      </c>
      <c r="I91" s="213"/>
      <c r="J91" s="214">
        <f>ROUND(I91*H91,2)</f>
        <v>0</v>
      </c>
      <c r="K91" s="210" t="s">
        <v>167</v>
      </c>
      <c r="L91" s="44"/>
      <c r="M91" s="215" t="s">
        <v>21</v>
      </c>
      <c r="N91" s="216" t="s">
        <v>44</v>
      </c>
      <c r="O91" s="80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8" t="s">
        <v>168</v>
      </c>
      <c r="AT91" s="18" t="s">
        <v>163</v>
      </c>
      <c r="AU91" s="18" t="s">
        <v>81</v>
      </c>
      <c r="AY91" s="18" t="s">
        <v>162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81</v>
      </c>
      <c r="BK91" s="219">
        <f>ROUND(I91*H91,2)</f>
        <v>0</v>
      </c>
      <c r="BL91" s="18" t="s">
        <v>168</v>
      </c>
      <c r="BM91" s="18" t="s">
        <v>168</v>
      </c>
    </row>
    <row r="92" spans="2:51" s="11" customFormat="1" ht="12">
      <c r="B92" s="223"/>
      <c r="C92" s="224"/>
      <c r="D92" s="220" t="s">
        <v>171</v>
      </c>
      <c r="E92" s="225" t="s">
        <v>21</v>
      </c>
      <c r="F92" s="226" t="s">
        <v>172</v>
      </c>
      <c r="G92" s="224"/>
      <c r="H92" s="225" t="s">
        <v>21</v>
      </c>
      <c r="I92" s="227"/>
      <c r="J92" s="224"/>
      <c r="K92" s="224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171</v>
      </c>
      <c r="AU92" s="232" t="s">
        <v>81</v>
      </c>
      <c r="AV92" s="11" t="s">
        <v>81</v>
      </c>
      <c r="AW92" s="11" t="s">
        <v>35</v>
      </c>
      <c r="AX92" s="11" t="s">
        <v>73</v>
      </c>
      <c r="AY92" s="232" t="s">
        <v>162</v>
      </c>
    </row>
    <row r="93" spans="2:51" s="12" customFormat="1" ht="12">
      <c r="B93" s="233"/>
      <c r="C93" s="234"/>
      <c r="D93" s="220" t="s">
        <v>171</v>
      </c>
      <c r="E93" s="235" t="s">
        <v>21</v>
      </c>
      <c r="F93" s="236" t="s">
        <v>176</v>
      </c>
      <c r="G93" s="234"/>
      <c r="H93" s="237">
        <v>88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171</v>
      </c>
      <c r="AU93" s="243" t="s">
        <v>81</v>
      </c>
      <c r="AV93" s="12" t="s">
        <v>84</v>
      </c>
      <c r="AW93" s="12" t="s">
        <v>35</v>
      </c>
      <c r="AX93" s="12" t="s">
        <v>81</v>
      </c>
      <c r="AY93" s="243" t="s">
        <v>162</v>
      </c>
    </row>
    <row r="94" spans="2:65" s="1" customFormat="1" ht="16.5" customHeight="1">
      <c r="B94" s="39"/>
      <c r="C94" s="208" t="s">
        <v>177</v>
      </c>
      <c r="D94" s="208" t="s">
        <v>163</v>
      </c>
      <c r="E94" s="209" t="s">
        <v>178</v>
      </c>
      <c r="F94" s="210" t="s">
        <v>179</v>
      </c>
      <c r="G94" s="211" t="s">
        <v>166</v>
      </c>
      <c r="H94" s="212">
        <v>864</v>
      </c>
      <c r="I94" s="213"/>
      <c r="J94" s="214">
        <f>ROUND(I94*H94,2)</f>
        <v>0</v>
      </c>
      <c r="K94" s="210" t="s">
        <v>167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180</v>
      </c>
    </row>
    <row r="95" spans="2:51" s="11" customFormat="1" ht="12">
      <c r="B95" s="223"/>
      <c r="C95" s="224"/>
      <c r="D95" s="220" t="s">
        <v>171</v>
      </c>
      <c r="E95" s="225" t="s">
        <v>21</v>
      </c>
      <c r="F95" s="226" t="s">
        <v>172</v>
      </c>
      <c r="G95" s="224"/>
      <c r="H95" s="225" t="s">
        <v>21</v>
      </c>
      <c r="I95" s="227"/>
      <c r="J95" s="224"/>
      <c r="K95" s="224"/>
      <c r="L95" s="228"/>
      <c r="M95" s="229"/>
      <c r="N95" s="230"/>
      <c r="O95" s="230"/>
      <c r="P95" s="230"/>
      <c r="Q95" s="230"/>
      <c r="R95" s="230"/>
      <c r="S95" s="230"/>
      <c r="T95" s="231"/>
      <c r="AT95" s="232" t="s">
        <v>171</v>
      </c>
      <c r="AU95" s="232" t="s">
        <v>81</v>
      </c>
      <c r="AV95" s="11" t="s">
        <v>81</v>
      </c>
      <c r="AW95" s="11" t="s">
        <v>35</v>
      </c>
      <c r="AX95" s="11" t="s">
        <v>73</v>
      </c>
      <c r="AY95" s="232" t="s">
        <v>162</v>
      </c>
    </row>
    <row r="96" spans="2:51" s="12" customFormat="1" ht="12">
      <c r="B96" s="233"/>
      <c r="C96" s="234"/>
      <c r="D96" s="220" t="s">
        <v>171</v>
      </c>
      <c r="E96" s="235" t="s">
        <v>21</v>
      </c>
      <c r="F96" s="236" t="s">
        <v>181</v>
      </c>
      <c r="G96" s="234"/>
      <c r="H96" s="237">
        <v>864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171</v>
      </c>
      <c r="AU96" s="243" t="s">
        <v>81</v>
      </c>
      <c r="AV96" s="12" t="s">
        <v>84</v>
      </c>
      <c r="AW96" s="12" t="s">
        <v>35</v>
      </c>
      <c r="AX96" s="12" t="s">
        <v>81</v>
      </c>
      <c r="AY96" s="243" t="s">
        <v>162</v>
      </c>
    </row>
    <row r="97" spans="2:65" s="1" customFormat="1" ht="16.5" customHeight="1">
      <c r="B97" s="39"/>
      <c r="C97" s="208" t="s">
        <v>168</v>
      </c>
      <c r="D97" s="208" t="s">
        <v>163</v>
      </c>
      <c r="E97" s="209" t="s">
        <v>182</v>
      </c>
      <c r="F97" s="210" t="s">
        <v>183</v>
      </c>
      <c r="G97" s="211" t="s">
        <v>166</v>
      </c>
      <c r="H97" s="212">
        <v>3780</v>
      </c>
      <c r="I97" s="213"/>
      <c r="J97" s="214">
        <f>ROUND(I97*H97,2)</f>
        <v>0</v>
      </c>
      <c r="K97" s="210" t="s">
        <v>167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184</v>
      </c>
    </row>
    <row r="98" spans="2:51" s="11" customFormat="1" ht="12">
      <c r="B98" s="223"/>
      <c r="C98" s="224"/>
      <c r="D98" s="220" t="s">
        <v>171</v>
      </c>
      <c r="E98" s="225" t="s">
        <v>21</v>
      </c>
      <c r="F98" s="226" t="s">
        <v>172</v>
      </c>
      <c r="G98" s="224"/>
      <c r="H98" s="225" t="s">
        <v>21</v>
      </c>
      <c r="I98" s="227"/>
      <c r="J98" s="224"/>
      <c r="K98" s="224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171</v>
      </c>
      <c r="AU98" s="232" t="s">
        <v>81</v>
      </c>
      <c r="AV98" s="11" t="s">
        <v>81</v>
      </c>
      <c r="AW98" s="11" t="s">
        <v>35</v>
      </c>
      <c r="AX98" s="11" t="s">
        <v>73</v>
      </c>
      <c r="AY98" s="232" t="s">
        <v>162</v>
      </c>
    </row>
    <row r="99" spans="2:51" s="12" customFormat="1" ht="12">
      <c r="B99" s="233"/>
      <c r="C99" s="234"/>
      <c r="D99" s="220" t="s">
        <v>171</v>
      </c>
      <c r="E99" s="235" t="s">
        <v>21</v>
      </c>
      <c r="F99" s="236" t="s">
        <v>185</v>
      </c>
      <c r="G99" s="234"/>
      <c r="H99" s="237">
        <v>3780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171</v>
      </c>
      <c r="AU99" s="243" t="s">
        <v>81</v>
      </c>
      <c r="AV99" s="12" t="s">
        <v>84</v>
      </c>
      <c r="AW99" s="12" t="s">
        <v>35</v>
      </c>
      <c r="AX99" s="12" t="s">
        <v>81</v>
      </c>
      <c r="AY99" s="243" t="s">
        <v>162</v>
      </c>
    </row>
    <row r="100" spans="2:65" s="1" customFormat="1" ht="16.5" customHeight="1">
      <c r="B100" s="39"/>
      <c r="C100" s="208" t="s">
        <v>186</v>
      </c>
      <c r="D100" s="208" t="s">
        <v>163</v>
      </c>
      <c r="E100" s="209" t="s">
        <v>187</v>
      </c>
      <c r="F100" s="210" t="s">
        <v>188</v>
      </c>
      <c r="G100" s="211" t="s">
        <v>166</v>
      </c>
      <c r="H100" s="212">
        <v>864</v>
      </c>
      <c r="I100" s="213"/>
      <c r="J100" s="214">
        <f>ROUND(I100*H100,2)</f>
        <v>0</v>
      </c>
      <c r="K100" s="210" t="s">
        <v>167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189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172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190</v>
      </c>
      <c r="G102" s="234"/>
      <c r="H102" s="237">
        <v>864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81</v>
      </c>
      <c r="AY102" s="243" t="s">
        <v>162</v>
      </c>
    </row>
    <row r="103" spans="2:65" s="1" customFormat="1" ht="16.5" customHeight="1">
      <c r="B103" s="39"/>
      <c r="C103" s="208" t="s">
        <v>180</v>
      </c>
      <c r="D103" s="208" t="s">
        <v>163</v>
      </c>
      <c r="E103" s="209" t="s">
        <v>191</v>
      </c>
      <c r="F103" s="210" t="s">
        <v>192</v>
      </c>
      <c r="G103" s="211" t="s">
        <v>166</v>
      </c>
      <c r="H103" s="212">
        <v>3780</v>
      </c>
      <c r="I103" s="213"/>
      <c r="J103" s="214">
        <f>ROUND(I103*H103,2)</f>
        <v>0</v>
      </c>
      <c r="K103" s="210" t="s">
        <v>167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193</v>
      </c>
    </row>
    <row r="104" spans="2:51" s="12" customFormat="1" ht="12">
      <c r="B104" s="233"/>
      <c r="C104" s="234"/>
      <c r="D104" s="220" t="s">
        <v>171</v>
      </c>
      <c r="E104" s="235" t="s">
        <v>21</v>
      </c>
      <c r="F104" s="236" t="s">
        <v>194</v>
      </c>
      <c r="G104" s="234"/>
      <c r="H104" s="237">
        <v>3780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171</v>
      </c>
      <c r="AU104" s="243" t="s">
        <v>81</v>
      </c>
      <c r="AV104" s="12" t="s">
        <v>84</v>
      </c>
      <c r="AW104" s="12" t="s">
        <v>35</v>
      </c>
      <c r="AX104" s="12" t="s">
        <v>81</v>
      </c>
      <c r="AY104" s="243" t="s">
        <v>162</v>
      </c>
    </row>
    <row r="105" spans="2:65" s="1" customFormat="1" ht="22.5" customHeight="1">
      <c r="B105" s="39"/>
      <c r="C105" s="208" t="s">
        <v>195</v>
      </c>
      <c r="D105" s="208" t="s">
        <v>163</v>
      </c>
      <c r="E105" s="209" t="s">
        <v>196</v>
      </c>
      <c r="F105" s="210" t="s">
        <v>197</v>
      </c>
      <c r="G105" s="211" t="s">
        <v>166</v>
      </c>
      <c r="H105" s="212">
        <v>660</v>
      </c>
      <c r="I105" s="213"/>
      <c r="J105" s="214">
        <f>ROUND(I105*H105,2)</f>
        <v>0</v>
      </c>
      <c r="K105" s="210" t="s">
        <v>167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198</v>
      </c>
    </row>
    <row r="106" spans="2:47" s="1" customFormat="1" ht="12">
      <c r="B106" s="39"/>
      <c r="C106" s="40"/>
      <c r="D106" s="220" t="s">
        <v>169</v>
      </c>
      <c r="E106" s="40"/>
      <c r="F106" s="221" t="s">
        <v>199</v>
      </c>
      <c r="G106" s="40"/>
      <c r="H106" s="40"/>
      <c r="I106" s="143"/>
      <c r="J106" s="40"/>
      <c r="K106" s="40"/>
      <c r="L106" s="44"/>
      <c r="M106" s="222"/>
      <c r="N106" s="80"/>
      <c r="O106" s="80"/>
      <c r="P106" s="80"/>
      <c r="Q106" s="80"/>
      <c r="R106" s="80"/>
      <c r="S106" s="80"/>
      <c r="T106" s="81"/>
      <c r="AT106" s="18" t="s">
        <v>169</v>
      </c>
      <c r="AU106" s="18" t="s">
        <v>81</v>
      </c>
    </row>
    <row r="107" spans="2:51" s="11" customFormat="1" ht="12">
      <c r="B107" s="223"/>
      <c r="C107" s="224"/>
      <c r="D107" s="220" t="s">
        <v>171</v>
      </c>
      <c r="E107" s="225" t="s">
        <v>21</v>
      </c>
      <c r="F107" s="226" t="s">
        <v>172</v>
      </c>
      <c r="G107" s="224"/>
      <c r="H107" s="225" t="s">
        <v>21</v>
      </c>
      <c r="I107" s="227"/>
      <c r="J107" s="224"/>
      <c r="K107" s="224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171</v>
      </c>
      <c r="AU107" s="232" t="s">
        <v>81</v>
      </c>
      <c r="AV107" s="11" t="s">
        <v>81</v>
      </c>
      <c r="AW107" s="11" t="s">
        <v>35</v>
      </c>
      <c r="AX107" s="11" t="s">
        <v>73</v>
      </c>
      <c r="AY107" s="232" t="s">
        <v>162</v>
      </c>
    </row>
    <row r="108" spans="2:51" s="12" customFormat="1" ht="12">
      <c r="B108" s="233"/>
      <c r="C108" s="234"/>
      <c r="D108" s="220" t="s">
        <v>171</v>
      </c>
      <c r="E108" s="235" t="s">
        <v>21</v>
      </c>
      <c r="F108" s="236" t="s">
        <v>200</v>
      </c>
      <c r="G108" s="234"/>
      <c r="H108" s="237">
        <v>660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171</v>
      </c>
      <c r="AU108" s="243" t="s">
        <v>81</v>
      </c>
      <c r="AV108" s="12" t="s">
        <v>84</v>
      </c>
      <c r="AW108" s="12" t="s">
        <v>35</v>
      </c>
      <c r="AX108" s="12" t="s">
        <v>81</v>
      </c>
      <c r="AY108" s="243" t="s">
        <v>162</v>
      </c>
    </row>
    <row r="109" spans="2:65" s="1" customFormat="1" ht="16.5" customHeight="1">
      <c r="B109" s="39"/>
      <c r="C109" s="208" t="s">
        <v>184</v>
      </c>
      <c r="D109" s="208" t="s">
        <v>163</v>
      </c>
      <c r="E109" s="209" t="s">
        <v>201</v>
      </c>
      <c r="F109" s="210" t="s">
        <v>202</v>
      </c>
      <c r="G109" s="211" t="s">
        <v>203</v>
      </c>
      <c r="H109" s="212">
        <v>674</v>
      </c>
      <c r="I109" s="213"/>
      <c r="J109" s="214">
        <f>ROUND(I109*H109,2)</f>
        <v>0</v>
      </c>
      <c r="K109" s="210" t="s">
        <v>167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204</v>
      </c>
    </row>
    <row r="110" spans="2:47" s="1" customFormat="1" ht="12">
      <c r="B110" s="39"/>
      <c r="C110" s="40"/>
      <c r="D110" s="220" t="s">
        <v>169</v>
      </c>
      <c r="E110" s="40"/>
      <c r="F110" s="221" t="s">
        <v>205</v>
      </c>
      <c r="G110" s="40"/>
      <c r="H110" s="40"/>
      <c r="I110" s="143"/>
      <c r="J110" s="40"/>
      <c r="K110" s="40"/>
      <c r="L110" s="44"/>
      <c r="M110" s="222"/>
      <c r="N110" s="80"/>
      <c r="O110" s="80"/>
      <c r="P110" s="80"/>
      <c r="Q110" s="80"/>
      <c r="R110" s="80"/>
      <c r="S110" s="80"/>
      <c r="T110" s="81"/>
      <c r="AT110" s="18" t="s">
        <v>169</v>
      </c>
      <c r="AU110" s="18" t="s">
        <v>81</v>
      </c>
    </row>
    <row r="111" spans="2:51" s="11" customFormat="1" ht="12">
      <c r="B111" s="223"/>
      <c r="C111" s="224"/>
      <c r="D111" s="220" t="s">
        <v>171</v>
      </c>
      <c r="E111" s="225" t="s">
        <v>21</v>
      </c>
      <c r="F111" s="226" t="s">
        <v>172</v>
      </c>
      <c r="G111" s="224"/>
      <c r="H111" s="225" t="s">
        <v>21</v>
      </c>
      <c r="I111" s="227"/>
      <c r="J111" s="224"/>
      <c r="K111" s="224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171</v>
      </c>
      <c r="AU111" s="232" t="s">
        <v>81</v>
      </c>
      <c r="AV111" s="11" t="s">
        <v>81</v>
      </c>
      <c r="AW111" s="11" t="s">
        <v>35</v>
      </c>
      <c r="AX111" s="11" t="s">
        <v>73</v>
      </c>
      <c r="AY111" s="232" t="s">
        <v>162</v>
      </c>
    </row>
    <row r="112" spans="2:51" s="12" customFormat="1" ht="12">
      <c r="B112" s="233"/>
      <c r="C112" s="234"/>
      <c r="D112" s="220" t="s">
        <v>171</v>
      </c>
      <c r="E112" s="235" t="s">
        <v>21</v>
      </c>
      <c r="F112" s="236" t="s">
        <v>206</v>
      </c>
      <c r="G112" s="234"/>
      <c r="H112" s="237">
        <v>506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171</v>
      </c>
      <c r="AU112" s="243" t="s">
        <v>81</v>
      </c>
      <c r="AV112" s="12" t="s">
        <v>84</v>
      </c>
      <c r="AW112" s="12" t="s">
        <v>35</v>
      </c>
      <c r="AX112" s="12" t="s">
        <v>73</v>
      </c>
      <c r="AY112" s="243" t="s">
        <v>162</v>
      </c>
    </row>
    <row r="113" spans="2:51" s="12" customFormat="1" ht="12">
      <c r="B113" s="233"/>
      <c r="C113" s="234"/>
      <c r="D113" s="220" t="s">
        <v>171</v>
      </c>
      <c r="E113" s="235" t="s">
        <v>21</v>
      </c>
      <c r="F113" s="236" t="s">
        <v>207</v>
      </c>
      <c r="G113" s="234"/>
      <c r="H113" s="237">
        <v>168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171</v>
      </c>
      <c r="AU113" s="243" t="s">
        <v>81</v>
      </c>
      <c r="AV113" s="12" t="s">
        <v>84</v>
      </c>
      <c r="AW113" s="12" t="s">
        <v>35</v>
      </c>
      <c r="AX113" s="12" t="s">
        <v>73</v>
      </c>
      <c r="AY113" s="243" t="s">
        <v>162</v>
      </c>
    </row>
    <row r="114" spans="2:51" s="13" customFormat="1" ht="12">
      <c r="B114" s="244"/>
      <c r="C114" s="245"/>
      <c r="D114" s="220" t="s">
        <v>171</v>
      </c>
      <c r="E114" s="246" t="s">
        <v>21</v>
      </c>
      <c r="F114" s="247" t="s">
        <v>208</v>
      </c>
      <c r="G114" s="245"/>
      <c r="H114" s="248">
        <v>674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171</v>
      </c>
      <c r="AU114" s="254" t="s">
        <v>81</v>
      </c>
      <c r="AV114" s="13" t="s">
        <v>168</v>
      </c>
      <c r="AW114" s="13" t="s">
        <v>35</v>
      </c>
      <c r="AX114" s="13" t="s">
        <v>81</v>
      </c>
      <c r="AY114" s="254" t="s">
        <v>162</v>
      </c>
    </row>
    <row r="115" spans="2:65" s="1" customFormat="1" ht="16.5" customHeight="1">
      <c r="B115" s="39"/>
      <c r="C115" s="208" t="s">
        <v>209</v>
      </c>
      <c r="D115" s="208" t="s">
        <v>163</v>
      </c>
      <c r="E115" s="209" t="s">
        <v>210</v>
      </c>
      <c r="F115" s="210" t="s">
        <v>211</v>
      </c>
      <c r="G115" s="211" t="s">
        <v>203</v>
      </c>
      <c r="H115" s="212">
        <v>1152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212</v>
      </c>
    </row>
    <row r="116" spans="2:47" s="1" customFormat="1" ht="12">
      <c r="B116" s="39"/>
      <c r="C116" s="40"/>
      <c r="D116" s="220" t="s">
        <v>169</v>
      </c>
      <c r="E116" s="40"/>
      <c r="F116" s="221" t="s">
        <v>205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2" customFormat="1" ht="12">
      <c r="B117" s="233"/>
      <c r="C117" s="234"/>
      <c r="D117" s="220" t="s">
        <v>171</v>
      </c>
      <c r="E117" s="235" t="s">
        <v>21</v>
      </c>
      <c r="F117" s="236" t="s">
        <v>213</v>
      </c>
      <c r="G117" s="234"/>
      <c r="H117" s="237">
        <v>1012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171</v>
      </c>
      <c r="AU117" s="243" t="s">
        <v>81</v>
      </c>
      <c r="AV117" s="12" t="s">
        <v>84</v>
      </c>
      <c r="AW117" s="12" t="s">
        <v>35</v>
      </c>
      <c r="AX117" s="12" t="s">
        <v>73</v>
      </c>
      <c r="AY117" s="243" t="s">
        <v>162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214</v>
      </c>
      <c r="G118" s="234"/>
      <c r="H118" s="237">
        <v>140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73</v>
      </c>
      <c r="AY118" s="243" t="s">
        <v>162</v>
      </c>
    </row>
    <row r="119" spans="2:51" s="13" customFormat="1" ht="12">
      <c r="B119" s="244"/>
      <c r="C119" s="245"/>
      <c r="D119" s="220" t="s">
        <v>171</v>
      </c>
      <c r="E119" s="246" t="s">
        <v>21</v>
      </c>
      <c r="F119" s="247" t="s">
        <v>208</v>
      </c>
      <c r="G119" s="245"/>
      <c r="H119" s="248">
        <v>1152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171</v>
      </c>
      <c r="AU119" s="254" t="s">
        <v>81</v>
      </c>
      <c r="AV119" s="13" t="s">
        <v>168</v>
      </c>
      <c r="AW119" s="13" t="s">
        <v>35</v>
      </c>
      <c r="AX119" s="13" t="s">
        <v>81</v>
      </c>
      <c r="AY119" s="254" t="s">
        <v>162</v>
      </c>
    </row>
    <row r="120" spans="2:65" s="1" customFormat="1" ht="16.5" customHeight="1">
      <c r="B120" s="39"/>
      <c r="C120" s="208" t="s">
        <v>189</v>
      </c>
      <c r="D120" s="208" t="s">
        <v>163</v>
      </c>
      <c r="E120" s="209" t="s">
        <v>215</v>
      </c>
      <c r="F120" s="210" t="s">
        <v>216</v>
      </c>
      <c r="G120" s="211" t="s">
        <v>217</v>
      </c>
      <c r="H120" s="212">
        <v>108</v>
      </c>
      <c r="I120" s="213"/>
      <c r="J120" s="214">
        <f>ROUND(I120*H120,2)</f>
        <v>0</v>
      </c>
      <c r="K120" s="210" t="s">
        <v>167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218</v>
      </c>
    </row>
    <row r="121" spans="2:47" s="1" customFormat="1" ht="12">
      <c r="B121" s="39"/>
      <c r="C121" s="40"/>
      <c r="D121" s="220" t="s">
        <v>169</v>
      </c>
      <c r="E121" s="40"/>
      <c r="F121" s="221" t="s">
        <v>219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169</v>
      </c>
      <c r="AU121" s="18" t="s">
        <v>81</v>
      </c>
    </row>
    <row r="122" spans="2:51" s="11" customFormat="1" ht="12">
      <c r="B122" s="223"/>
      <c r="C122" s="224"/>
      <c r="D122" s="220" t="s">
        <v>171</v>
      </c>
      <c r="E122" s="225" t="s">
        <v>21</v>
      </c>
      <c r="F122" s="226" t="s">
        <v>172</v>
      </c>
      <c r="G122" s="224"/>
      <c r="H122" s="225" t="s">
        <v>21</v>
      </c>
      <c r="I122" s="227"/>
      <c r="J122" s="224"/>
      <c r="K122" s="224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171</v>
      </c>
      <c r="AU122" s="232" t="s">
        <v>81</v>
      </c>
      <c r="AV122" s="11" t="s">
        <v>81</v>
      </c>
      <c r="AW122" s="11" t="s">
        <v>35</v>
      </c>
      <c r="AX122" s="11" t="s">
        <v>73</v>
      </c>
      <c r="AY122" s="232" t="s">
        <v>162</v>
      </c>
    </row>
    <row r="123" spans="2:51" s="12" customFormat="1" ht="12">
      <c r="B123" s="233"/>
      <c r="C123" s="234"/>
      <c r="D123" s="220" t="s">
        <v>171</v>
      </c>
      <c r="E123" s="235" t="s">
        <v>21</v>
      </c>
      <c r="F123" s="236" t="s">
        <v>220</v>
      </c>
      <c r="G123" s="234"/>
      <c r="H123" s="237">
        <v>108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171</v>
      </c>
      <c r="AU123" s="243" t="s">
        <v>81</v>
      </c>
      <c r="AV123" s="12" t="s">
        <v>84</v>
      </c>
      <c r="AW123" s="12" t="s">
        <v>35</v>
      </c>
      <c r="AX123" s="12" t="s">
        <v>81</v>
      </c>
      <c r="AY123" s="243" t="s">
        <v>162</v>
      </c>
    </row>
    <row r="124" spans="2:65" s="1" customFormat="1" ht="16.5" customHeight="1">
      <c r="B124" s="39"/>
      <c r="C124" s="208" t="s">
        <v>221</v>
      </c>
      <c r="D124" s="208" t="s">
        <v>163</v>
      </c>
      <c r="E124" s="209" t="s">
        <v>222</v>
      </c>
      <c r="F124" s="210" t="s">
        <v>223</v>
      </c>
      <c r="G124" s="211" t="s">
        <v>217</v>
      </c>
      <c r="H124" s="212">
        <v>108</v>
      </c>
      <c r="I124" s="213"/>
      <c r="J124" s="214">
        <f>ROUND(I124*H124,2)</f>
        <v>0</v>
      </c>
      <c r="K124" s="210" t="s">
        <v>167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224</v>
      </c>
    </row>
    <row r="125" spans="2:47" s="1" customFormat="1" ht="12">
      <c r="B125" s="39"/>
      <c r="C125" s="40"/>
      <c r="D125" s="220" t="s">
        <v>169</v>
      </c>
      <c r="E125" s="40"/>
      <c r="F125" s="221" t="s">
        <v>225</v>
      </c>
      <c r="G125" s="40"/>
      <c r="H125" s="40"/>
      <c r="I125" s="143"/>
      <c r="J125" s="40"/>
      <c r="K125" s="40"/>
      <c r="L125" s="44"/>
      <c r="M125" s="222"/>
      <c r="N125" s="80"/>
      <c r="O125" s="80"/>
      <c r="P125" s="80"/>
      <c r="Q125" s="80"/>
      <c r="R125" s="80"/>
      <c r="S125" s="80"/>
      <c r="T125" s="81"/>
      <c r="AT125" s="18" t="s">
        <v>169</v>
      </c>
      <c r="AU125" s="18" t="s">
        <v>81</v>
      </c>
    </row>
    <row r="126" spans="2:51" s="11" customFormat="1" ht="12">
      <c r="B126" s="223"/>
      <c r="C126" s="224"/>
      <c r="D126" s="220" t="s">
        <v>171</v>
      </c>
      <c r="E126" s="225" t="s">
        <v>21</v>
      </c>
      <c r="F126" s="226" t="s">
        <v>172</v>
      </c>
      <c r="G126" s="224"/>
      <c r="H126" s="225" t="s">
        <v>21</v>
      </c>
      <c r="I126" s="227"/>
      <c r="J126" s="224"/>
      <c r="K126" s="224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171</v>
      </c>
      <c r="AU126" s="232" t="s">
        <v>81</v>
      </c>
      <c r="AV126" s="11" t="s">
        <v>81</v>
      </c>
      <c r="AW126" s="11" t="s">
        <v>35</v>
      </c>
      <c r="AX126" s="11" t="s">
        <v>73</v>
      </c>
      <c r="AY126" s="232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226</v>
      </c>
      <c r="G127" s="234"/>
      <c r="H127" s="237">
        <v>108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81</v>
      </c>
      <c r="AY127" s="243" t="s">
        <v>162</v>
      </c>
    </row>
    <row r="128" spans="2:65" s="1" customFormat="1" ht="16.5" customHeight="1">
      <c r="B128" s="39"/>
      <c r="C128" s="208" t="s">
        <v>193</v>
      </c>
      <c r="D128" s="208" t="s">
        <v>163</v>
      </c>
      <c r="E128" s="209" t="s">
        <v>227</v>
      </c>
      <c r="F128" s="210" t="s">
        <v>228</v>
      </c>
      <c r="G128" s="211" t="s">
        <v>217</v>
      </c>
      <c r="H128" s="212">
        <v>108</v>
      </c>
      <c r="I128" s="213"/>
      <c r="J128" s="214">
        <f>ROUND(I128*H128,2)</f>
        <v>0</v>
      </c>
      <c r="K128" s="210" t="s">
        <v>167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229</v>
      </c>
    </row>
    <row r="129" spans="2:51" s="12" customFormat="1" ht="12">
      <c r="B129" s="233"/>
      <c r="C129" s="234"/>
      <c r="D129" s="220" t="s">
        <v>171</v>
      </c>
      <c r="E129" s="235" t="s">
        <v>21</v>
      </c>
      <c r="F129" s="236" t="s">
        <v>230</v>
      </c>
      <c r="G129" s="234"/>
      <c r="H129" s="237">
        <v>108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171</v>
      </c>
      <c r="AU129" s="243" t="s">
        <v>81</v>
      </c>
      <c r="AV129" s="12" t="s">
        <v>84</v>
      </c>
      <c r="AW129" s="12" t="s">
        <v>35</v>
      </c>
      <c r="AX129" s="12" t="s">
        <v>81</v>
      </c>
      <c r="AY129" s="243" t="s">
        <v>162</v>
      </c>
    </row>
    <row r="130" spans="2:65" s="1" customFormat="1" ht="16.5" customHeight="1">
      <c r="B130" s="39"/>
      <c r="C130" s="208" t="s">
        <v>231</v>
      </c>
      <c r="D130" s="208" t="s">
        <v>163</v>
      </c>
      <c r="E130" s="209" t="s">
        <v>232</v>
      </c>
      <c r="F130" s="210" t="s">
        <v>233</v>
      </c>
      <c r="G130" s="211" t="s">
        <v>203</v>
      </c>
      <c r="H130" s="212">
        <v>70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235</v>
      </c>
    </row>
    <row r="131" spans="2:47" s="1" customFormat="1" ht="12">
      <c r="B131" s="39"/>
      <c r="C131" s="40"/>
      <c r="D131" s="220" t="s">
        <v>169</v>
      </c>
      <c r="E131" s="40"/>
      <c r="F131" s="221" t="s">
        <v>236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169</v>
      </c>
      <c r="AU131" s="18" t="s">
        <v>81</v>
      </c>
    </row>
    <row r="132" spans="2:51" s="11" customFormat="1" ht="12">
      <c r="B132" s="223"/>
      <c r="C132" s="224"/>
      <c r="D132" s="220" t="s">
        <v>171</v>
      </c>
      <c r="E132" s="225" t="s">
        <v>21</v>
      </c>
      <c r="F132" s="226" t="s">
        <v>172</v>
      </c>
      <c r="G132" s="224"/>
      <c r="H132" s="225" t="s">
        <v>21</v>
      </c>
      <c r="I132" s="227"/>
      <c r="J132" s="224"/>
      <c r="K132" s="224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171</v>
      </c>
      <c r="AU132" s="232" t="s">
        <v>81</v>
      </c>
      <c r="AV132" s="11" t="s">
        <v>81</v>
      </c>
      <c r="AW132" s="11" t="s">
        <v>35</v>
      </c>
      <c r="AX132" s="11" t="s">
        <v>73</v>
      </c>
      <c r="AY132" s="232" t="s">
        <v>162</v>
      </c>
    </row>
    <row r="133" spans="2:51" s="12" customFormat="1" ht="12">
      <c r="B133" s="233"/>
      <c r="C133" s="234"/>
      <c r="D133" s="220" t="s">
        <v>171</v>
      </c>
      <c r="E133" s="235" t="s">
        <v>21</v>
      </c>
      <c r="F133" s="236" t="s">
        <v>237</v>
      </c>
      <c r="G133" s="234"/>
      <c r="H133" s="237">
        <v>70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171</v>
      </c>
      <c r="AU133" s="243" t="s">
        <v>81</v>
      </c>
      <c r="AV133" s="12" t="s">
        <v>84</v>
      </c>
      <c r="AW133" s="12" t="s">
        <v>35</v>
      </c>
      <c r="AX133" s="12" t="s">
        <v>81</v>
      </c>
      <c r="AY133" s="243" t="s">
        <v>162</v>
      </c>
    </row>
    <row r="134" spans="2:63" s="10" customFormat="1" ht="25.9" customHeight="1">
      <c r="B134" s="194"/>
      <c r="C134" s="195"/>
      <c r="D134" s="196" t="s">
        <v>72</v>
      </c>
      <c r="E134" s="197" t="s">
        <v>184</v>
      </c>
      <c r="F134" s="197" t="s">
        <v>238</v>
      </c>
      <c r="G134" s="195"/>
      <c r="H134" s="195"/>
      <c r="I134" s="198"/>
      <c r="J134" s="199">
        <f>BK134</f>
        <v>0</v>
      </c>
      <c r="K134" s="195"/>
      <c r="L134" s="200"/>
      <c r="M134" s="201"/>
      <c r="N134" s="202"/>
      <c r="O134" s="202"/>
      <c r="P134" s="203">
        <f>SUM(P135:P142)</f>
        <v>0</v>
      </c>
      <c r="Q134" s="202"/>
      <c r="R134" s="203">
        <f>SUM(R135:R142)</f>
        <v>0</v>
      </c>
      <c r="S134" s="202"/>
      <c r="T134" s="204">
        <f>SUM(T135:T142)</f>
        <v>0</v>
      </c>
      <c r="AR134" s="205" t="s">
        <v>81</v>
      </c>
      <c r="AT134" s="206" t="s">
        <v>72</v>
      </c>
      <c r="AU134" s="206" t="s">
        <v>73</v>
      </c>
      <c r="AY134" s="205" t="s">
        <v>162</v>
      </c>
      <c r="BK134" s="207">
        <f>SUM(BK135:BK142)</f>
        <v>0</v>
      </c>
    </row>
    <row r="135" spans="2:65" s="1" customFormat="1" ht="16.5" customHeight="1">
      <c r="B135" s="39"/>
      <c r="C135" s="208" t="s">
        <v>198</v>
      </c>
      <c r="D135" s="208" t="s">
        <v>163</v>
      </c>
      <c r="E135" s="209" t="s">
        <v>239</v>
      </c>
      <c r="F135" s="210" t="s">
        <v>240</v>
      </c>
      <c r="G135" s="211" t="s">
        <v>241</v>
      </c>
      <c r="H135" s="212">
        <v>7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242</v>
      </c>
    </row>
    <row r="136" spans="2:51" s="11" customFormat="1" ht="12">
      <c r="B136" s="223"/>
      <c r="C136" s="224"/>
      <c r="D136" s="220" t="s">
        <v>171</v>
      </c>
      <c r="E136" s="225" t="s">
        <v>21</v>
      </c>
      <c r="F136" s="226" t="s">
        <v>172</v>
      </c>
      <c r="G136" s="224"/>
      <c r="H136" s="225" t="s">
        <v>21</v>
      </c>
      <c r="I136" s="227"/>
      <c r="J136" s="224"/>
      <c r="K136" s="224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171</v>
      </c>
      <c r="AU136" s="232" t="s">
        <v>81</v>
      </c>
      <c r="AV136" s="11" t="s">
        <v>81</v>
      </c>
      <c r="AW136" s="11" t="s">
        <v>35</v>
      </c>
      <c r="AX136" s="11" t="s">
        <v>73</v>
      </c>
      <c r="AY136" s="232" t="s">
        <v>162</v>
      </c>
    </row>
    <row r="137" spans="2:51" s="12" customFormat="1" ht="12">
      <c r="B137" s="233"/>
      <c r="C137" s="234"/>
      <c r="D137" s="220" t="s">
        <v>171</v>
      </c>
      <c r="E137" s="235" t="s">
        <v>21</v>
      </c>
      <c r="F137" s="236" t="s">
        <v>243</v>
      </c>
      <c r="G137" s="234"/>
      <c r="H137" s="237">
        <v>7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171</v>
      </c>
      <c r="AU137" s="243" t="s">
        <v>81</v>
      </c>
      <c r="AV137" s="12" t="s">
        <v>84</v>
      </c>
      <c r="AW137" s="12" t="s">
        <v>35</v>
      </c>
      <c r="AX137" s="12" t="s">
        <v>81</v>
      </c>
      <c r="AY137" s="243" t="s">
        <v>162</v>
      </c>
    </row>
    <row r="138" spans="2:65" s="1" customFormat="1" ht="16.5" customHeight="1">
      <c r="B138" s="39"/>
      <c r="C138" s="208" t="s">
        <v>8</v>
      </c>
      <c r="D138" s="208" t="s">
        <v>163</v>
      </c>
      <c r="E138" s="209" t="s">
        <v>244</v>
      </c>
      <c r="F138" s="210" t="s">
        <v>245</v>
      </c>
      <c r="G138" s="211" t="s">
        <v>241</v>
      </c>
      <c r="H138" s="212">
        <v>8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246</v>
      </c>
    </row>
    <row r="139" spans="2:51" s="11" customFormat="1" ht="12">
      <c r="B139" s="223"/>
      <c r="C139" s="224"/>
      <c r="D139" s="220" t="s">
        <v>171</v>
      </c>
      <c r="E139" s="225" t="s">
        <v>21</v>
      </c>
      <c r="F139" s="226" t="s">
        <v>172</v>
      </c>
      <c r="G139" s="224"/>
      <c r="H139" s="225" t="s">
        <v>21</v>
      </c>
      <c r="I139" s="227"/>
      <c r="J139" s="224"/>
      <c r="K139" s="224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171</v>
      </c>
      <c r="AU139" s="232" t="s">
        <v>81</v>
      </c>
      <c r="AV139" s="11" t="s">
        <v>81</v>
      </c>
      <c r="AW139" s="11" t="s">
        <v>35</v>
      </c>
      <c r="AX139" s="11" t="s">
        <v>73</v>
      </c>
      <c r="AY139" s="232" t="s">
        <v>162</v>
      </c>
    </row>
    <row r="140" spans="2:51" s="12" customFormat="1" ht="12">
      <c r="B140" s="233"/>
      <c r="C140" s="234"/>
      <c r="D140" s="220" t="s">
        <v>171</v>
      </c>
      <c r="E140" s="235" t="s">
        <v>21</v>
      </c>
      <c r="F140" s="236" t="s">
        <v>247</v>
      </c>
      <c r="G140" s="234"/>
      <c r="H140" s="237">
        <v>1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171</v>
      </c>
      <c r="AU140" s="243" t="s">
        <v>81</v>
      </c>
      <c r="AV140" s="12" t="s">
        <v>84</v>
      </c>
      <c r="AW140" s="12" t="s">
        <v>35</v>
      </c>
      <c r="AX140" s="12" t="s">
        <v>73</v>
      </c>
      <c r="AY140" s="243" t="s">
        <v>162</v>
      </c>
    </row>
    <row r="141" spans="2:51" s="12" customFormat="1" ht="12">
      <c r="B141" s="233"/>
      <c r="C141" s="234"/>
      <c r="D141" s="220" t="s">
        <v>171</v>
      </c>
      <c r="E141" s="235" t="s">
        <v>21</v>
      </c>
      <c r="F141" s="236" t="s">
        <v>248</v>
      </c>
      <c r="G141" s="234"/>
      <c r="H141" s="237">
        <v>7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171</v>
      </c>
      <c r="AU141" s="243" t="s">
        <v>81</v>
      </c>
      <c r="AV141" s="12" t="s">
        <v>84</v>
      </c>
      <c r="AW141" s="12" t="s">
        <v>35</v>
      </c>
      <c r="AX141" s="12" t="s">
        <v>73</v>
      </c>
      <c r="AY141" s="243" t="s">
        <v>162</v>
      </c>
    </row>
    <row r="142" spans="2:51" s="13" customFormat="1" ht="12">
      <c r="B142" s="244"/>
      <c r="C142" s="245"/>
      <c r="D142" s="220" t="s">
        <v>171</v>
      </c>
      <c r="E142" s="246" t="s">
        <v>21</v>
      </c>
      <c r="F142" s="247" t="s">
        <v>208</v>
      </c>
      <c r="G142" s="245"/>
      <c r="H142" s="248">
        <v>8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171</v>
      </c>
      <c r="AU142" s="254" t="s">
        <v>81</v>
      </c>
      <c r="AV142" s="13" t="s">
        <v>168</v>
      </c>
      <c r="AW142" s="13" t="s">
        <v>35</v>
      </c>
      <c r="AX142" s="13" t="s">
        <v>81</v>
      </c>
      <c r="AY142" s="254" t="s">
        <v>162</v>
      </c>
    </row>
    <row r="143" spans="2:63" s="10" customFormat="1" ht="25.9" customHeight="1">
      <c r="B143" s="194"/>
      <c r="C143" s="195"/>
      <c r="D143" s="196" t="s">
        <v>72</v>
      </c>
      <c r="E143" s="197" t="s">
        <v>249</v>
      </c>
      <c r="F143" s="197" t="s">
        <v>250</v>
      </c>
      <c r="G143" s="195"/>
      <c r="H143" s="195"/>
      <c r="I143" s="198"/>
      <c r="J143" s="199">
        <f>BK143</f>
        <v>0</v>
      </c>
      <c r="K143" s="195"/>
      <c r="L143" s="200"/>
      <c r="M143" s="201"/>
      <c r="N143" s="202"/>
      <c r="O143" s="202"/>
      <c r="P143" s="203">
        <f>SUM(P144:P153)</f>
        <v>0</v>
      </c>
      <c r="Q143" s="202"/>
      <c r="R143" s="203">
        <f>SUM(R144:R153)</f>
        <v>0</v>
      </c>
      <c r="S143" s="202"/>
      <c r="T143" s="204">
        <f>SUM(T144:T153)</f>
        <v>0</v>
      </c>
      <c r="AR143" s="205" t="s">
        <v>81</v>
      </c>
      <c r="AT143" s="206" t="s">
        <v>72</v>
      </c>
      <c r="AU143" s="206" t="s">
        <v>73</v>
      </c>
      <c r="AY143" s="205" t="s">
        <v>162</v>
      </c>
      <c r="BK143" s="207">
        <f>SUM(BK144:BK153)</f>
        <v>0</v>
      </c>
    </row>
    <row r="144" spans="2:65" s="1" customFormat="1" ht="16.5" customHeight="1">
      <c r="B144" s="39"/>
      <c r="C144" s="208" t="s">
        <v>204</v>
      </c>
      <c r="D144" s="208" t="s">
        <v>163</v>
      </c>
      <c r="E144" s="209" t="s">
        <v>251</v>
      </c>
      <c r="F144" s="210" t="s">
        <v>252</v>
      </c>
      <c r="G144" s="211" t="s">
        <v>203</v>
      </c>
      <c r="H144" s="212">
        <v>36</v>
      </c>
      <c r="I144" s="213"/>
      <c r="J144" s="214">
        <f>ROUND(I144*H144,2)</f>
        <v>0</v>
      </c>
      <c r="K144" s="210" t="s">
        <v>167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253</v>
      </c>
    </row>
    <row r="145" spans="2:47" s="1" customFormat="1" ht="12">
      <c r="B145" s="39"/>
      <c r="C145" s="40"/>
      <c r="D145" s="220" t="s">
        <v>169</v>
      </c>
      <c r="E145" s="40"/>
      <c r="F145" s="221" t="s">
        <v>254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169</v>
      </c>
      <c r="AU145" s="18" t="s">
        <v>81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172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51" s="12" customFormat="1" ht="12">
      <c r="B147" s="233"/>
      <c r="C147" s="234"/>
      <c r="D147" s="220" t="s">
        <v>171</v>
      </c>
      <c r="E147" s="235" t="s">
        <v>21</v>
      </c>
      <c r="F147" s="236" t="s">
        <v>255</v>
      </c>
      <c r="G147" s="234"/>
      <c r="H147" s="237">
        <v>36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171</v>
      </c>
      <c r="AU147" s="243" t="s">
        <v>81</v>
      </c>
      <c r="AV147" s="12" t="s">
        <v>84</v>
      </c>
      <c r="AW147" s="12" t="s">
        <v>35</v>
      </c>
      <c r="AX147" s="12" t="s">
        <v>81</v>
      </c>
      <c r="AY147" s="243" t="s">
        <v>162</v>
      </c>
    </row>
    <row r="148" spans="2:65" s="1" customFormat="1" ht="16.5" customHeight="1">
      <c r="B148" s="39"/>
      <c r="C148" s="208" t="s">
        <v>256</v>
      </c>
      <c r="D148" s="208" t="s">
        <v>163</v>
      </c>
      <c r="E148" s="209" t="s">
        <v>257</v>
      </c>
      <c r="F148" s="210" t="s">
        <v>258</v>
      </c>
      <c r="G148" s="211" t="s">
        <v>203</v>
      </c>
      <c r="H148" s="212">
        <v>84</v>
      </c>
      <c r="I148" s="213"/>
      <c r="J148" s="214">
        <f>ROUND(I148*H148,2)</f>
        <v>0</v>
      </c>
      <c r="K148" s="210" t="s">
        <v>167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259</v>
      </c>
    </row>
    <row r="149" spans="2:47" s="1" customFormat="1" ht="12">
      <c r="B149" s="39"/>
      <c r="C149" s="40"/>
      <c r="D149" s="220" t="s">
        <v>169</v>
      </c>
      <c r="E149" s="40"/>
      <c r="F149" s="221" t="s">
        <v>254</v>
      </c>
      <c r="G149" s="40"/>
      <c r="H149" s="40"/>
      <c r="I149" s="143"/>
      <c r="J149" s="40"/>
      <c r="K149" s="40"/>
      <c r="L149" s="44"/>
      <c r="M149" s="222"/>
      <c r="N149" s="80"/>
      <c r="O149" s="80"/>
      <c r="P149" s="80"/>
      <c r="Q149" s="80"/>
      <c r="R149" s="80"/>
      <c r="S149" s="80"/>
      <c r="T149" s="81"/>
      <c r="AT149" s="18" t="s">
        <v>169</v>
      </c>
      <c r="AU149" s="18" t="s">
        <v>81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260</v>
      </c>
      <c r="G150" s="234"/>
      <c r="H150" s="237">
        <v>84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81</v>
      </c>
      <c r="AY150" s="243" t="s">
        <v>162</v>
      </c>
    </row>
    <row r="151" spans="2:65" s="1" customFormat="1" ht="16.5" customHeight="1">
      <c r="B151" s="39"/>
      <c r="C151" s="208" t="s">
        <v>212</v>
      </c>
      <c r="D151" s="208" t="s">
        <v>163</v>
      </c>
      <c r="E151" s="209" t="s">
        <v>261</v>
      </c>
      <c r="F151" s="210" t="s">
        <v>262</v>
      </c>
      <c r="G151" s="211" t="s">
        <v>203</v>
      </c>
      <c r="H151" s="212">
        <v>33</v>
      </c>
      <c r="I151" s="213"/>
      <c r="J151" s="214">
        <f>ROUND(I151*H151,2)</f>
        <v>0</v>
      </c>
      <c r="K151" s="210" t="s">
        <v>167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263</v>
      </c>
    </row>
    <row r="152" spans="2:47" s="1" customFormat="1" ht="12">
      <c r="B152" s="39"/>
      <c r="C152" s="40"/>
      <c r="D152" s="220" t="s">
        <v>169</v>
      </c>
      <c r="E152" s="40"/>
      <c r="F152" s="221" t="s">
        <v>254</v>
      </c>
      <c r="G152" s="40"/>
      <c r="H152" s="40"/>
      <c r="I152" s="143"/>
      <c r="J152" s="40"/>
      <c r="K152" s="40"/>
      <c r="L152" s="44"/>
      <c r="M152" s="222"/>
      <c r="N152" s="80"/>
      <c r="O152" s="80"/>
      <c r="P152" s="80"/>
      <c r="Q152" s="80"/>
      <c r="R152" s="80"/>
      <c r="S152" s="80"/>
      <c r="T152" s="81"/>
      <c r="AT152" s="18" t="s">
        <v>169</v>
      </c>
      <c r="AU152" s="18" t="s">
        <v>81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264</v>
      </c>
      <c r="G153" s="234"/>
      <c r="H153" s="237">
        <v>33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81</v>
      </c>
      <c r="AY153" s="243" t="s">
        <v>162</v>
      </c>
    </row>
    <row r="154" spans="2:63" s="10" customFormat="1" ht="25.9" customHeight="1">
      <c r="B154" s="194"/>
      <c r="C154" s="195"/>
      <c r="D154" s="196" t="s">
        <v>72</v>
      </c>
      <c r="E154" s="197" t="s">
        <v>265</v>
      </c>
      <c r="F154" s="197" t="s">
        <v>266</v>
      </c>
      <c r="G154" s="195"/>
      <c r="H154" s="195"/>
      <c r="I154" s="198"/>
      <c r="J154" s="199">
        <f>BK154</f>
        <v>0</v>
      </c>
      <c r="K154" s="195"/>
      <c r="L154" s="200"/>
      <c r="M154" s="201"/>
      <c r="N154" s="202"/>
      <c r="O154" s="202"/>
      <c r="P154" s="203">
        <f>SUM(P155:P171)</f>
        <v>0</v>
      </c>
      <c r="Q154" s="202"/>
      <c r="R154" s="203">
        <f>SUM(R155:R171)</f>
        <v>0</v>
      </c>
      <c r="S154" s="202"/>
      <c r="T154" s="204">
        <f>SUM(T155:T171)</f>
        <v>0</v>
      </c>
      <c r="AR154" s="205" t="s">
        <v>81</v>
      </c>
      <c r="AT154" s="206" t="s">
        <v>72</v>
      </c>
      <c r="AU154" s="206" t="s">
        <v>73</v>
      </c>
      <c r="AY154" s="205" t="s">
        <v>162</v>
      </c>
      <c r="BK154" s="207">
        <f>SUM(BK155:BK171)</f>
        <v>0</v>
      </c>
    </row>
    <row r="155" spans="2:65" s="1" customFormat="1" ht="16.5" customHeight="1">
      <c r="B155" s="39"/>
      <c r="C155" s="208" t="s">
        <v>267</v>
      </c>
      <c r="D155" s="208" t="s">
        <v>163</v>
      </c>
      <c r="E155" s="209" t="s">
        <v>268</v>
      </c>
      <c r="F155" s="210" t="s">
        <v>269</v>
      </c>
      <c r="G155" s="211" t="s">
        <v>217</v>
      </c>
      <c r="H155" s="212">
        <v>1.488</v>
      </c>
      <c r="I155" s="213"/>
      <c r="J155" s="214">
        <f>ROUND(I155*H155,2)</f>
        <v>0</v>
      </c>
      <c r="K155" s="210" t="s">
        <v>167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270</v>
      </c>
    </row>
    <row r="156" spans="2:47" s="1" customFormat="1" ht="12">
      <c r="B156" s="39"/>
      <c r="C156" s="40"/>
      <c r="D156" s="220" t="s">
        <v>169</v>
      </c>
      <c r="E156" s="40"/>
      <c r="F156" s="221" t="s">
        <v>271</v>
      </c>
      <c r="G156" s="40"/>
      <c r="H156" s="40"/>
      <c r="I156" s="143"/>
      <c r="J156" s="40"/>
      <c r="K156" s="40"/>
      <c r="L156" s="44"/>
      <c r="M156" s="222"/>
      <c r="N156" s="80"/>
      <c r="O156" s="80"/>
      <c r="P156" s="80"/>
      <c r="Q156" s="80"/>
      <c r="R156" s="80"/>
      <c r="S156" s="80"/>
      <c r="T156" s="81"/>
      <c r="AT156" s="18" t="s">
        <v>169</v>
      </c>
      <c r="AU156" s="18" t="s">
        <v>81</v>
      </c>
    </row>
    <row r="157" spans="2:51" s="11" customFormat="1" ht="12">
      <c r="B157" s="223"/>
      <c r="C157" s="224"/>
      <c r="D157" s="220" t="s">
        <v>171</v>
      </c>
      <c r="E157" s="225" t="s">
        <v>21</v>
      </c>
      <c r="F157" s="226" t="s">
        <v>172</v>
      </c>
      <c r="G157" s="224"/>
      <c r="H157" s="225" t="s">
        <v>21</v>
      </c>
      <c r="I157" s="227"/>
      <c r="J157" s="224"/>
      <c r="K157" s="224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171</v>
      </c>
      <c r="AU157" s="232" t="s">
        <v>81</v>
      </c>
      <c r="AV157" s="11" t="s">
        <v>81</v>
      </c>
      <c r="AW157" s="11" t="s">
        <v>35</v>
      </c>
      <c r="AX157" s="11" t="s">
        <v>73</v>
      </c>
      <c r="AY157" s="232" t="s">
        <v>162</v>
      </c>
    </row>
    <row r="158" spans="2:51" s="12" customFormat="1" ht="12">
      <c r="B158" s="233"/>
      <c r="C158" s="234"/>
      <c r="D158" s="220" t="s">
        <v>171</v>
      </c>
      <c r="E158" s="235" t="s">
        <v>21</v>
      </c>
      <c r="F158" s="236" t="s">
        <v>272</v>
      </c>
      <c r="G158" s="234"/>
      <c r="H158" s="237">
        <v>1.488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171</v>
      </c>
      <c r="AU158" s="243" t="s">
        <v>81</v>
      </c>
      <c r="AV158" s="12" t="s">
        <v>84</v>
      </c>
      <c r="AW158" s="12" t="s">
        <v>35</v>
      </c>
      <c r="AX158" s="12" t="s">
        <v>81</v>
      </c>
      <c r="AY158" s="243" t="s">
        <v>162</v>
      </c>
    </row>
    <row r="159" spans="2:65" s="1" customFormat="1" ht="16.5" customHeight="1">
      <c r="B159" s="39"/>
      <c r="C159" s="208" t="s">
        <v>218</v>
      </c>
      <c r="D159" s="208" t="s">
        <v>163</v>
      </c>
      <c r="E159" s="209" t="s">
        <v>273</v>
      </c>
      <c r="F159" s="210" t="s">
        <v>274</v>
      </c>
      <c r="G159" s="211" t="s">
        <v>203</v>
      </c>
      <c r="H159" s="212">
        <v>153</v>
      </c>
      <c r="I159" s="213"/>
      <c r="J159" s="214">
        <f>ROUND(I159*H159,2)</f>
        <v>0</v>
      </c>
      <c r="K159" s="210" t="s">
        <v>167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275</v>
      </c>
    </row>
    <row r="160" spans="2:47" s="1" customFormat="1" ht="12">
      <c r="B160" s="39"/>
      <c r="C160" s="40"/>
      <c r="D160" s="220" t="s">
        <v>169</v>
      </c>
      <c r="E160" s="40"/>
      <c r="F160" s="221" t="s">
        <v>276</v>
      </c>
      <c r="G160" s="40"/>
      <c r="H160" s="40"/>
      <c r="I160" s="143"/>
      <c r="J160" s="40"/>
      <c r="K160" s="40"/>
      <c r="L160" s="44"/>
      <c r="M160" s="222"/>
      <c r="N160" s="80"/>
      <c r="O160" s="80"/>
      <c r="P160" s="80"/>
      <c r="Q160" s="80"/>
      <c r="R160" s="80"/>
      <c r="S160" s="80"/>
      <c r="T160" s="81"/>
      <c r="AT160" s="18" t="s">
        <v>169</v>
      </c>
      <c r="AU160" s="18" t="s">
        <v>81</v>
      </c>
    </row>
    <row r="161" spans="2:51" s="11" customFormat="1" ht="12">
      <c r="B161" s="223"/>
      <c r="C161" s="224"/>
      <c r="D161" s="220" t="s">
        <v>171</v>
      </c>
      <c r="E161" s="225" t="s">
        <v>21</v>
      </c>
      <c r="F161" s="226" t="s">
        <v>172</v>
      </c>
      <c r="G161" s="224"/>
      <c r="H161" s="225" t="s">
        <v>21</v>
      </c>
      <c r="I161" s="227"/>
      <c r="J161" s="224"/>
      <c r="K161" s="224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171</v>
      </c>
      <c r="AU161" s="232" t="s">
        <v>81</v>
      </c>
      <c r="AV161" s="11" t="s">
        <v>81</v>
      </c>
      <c r="AW161" s="11" t="s">
        <v>35</v>
      </c>
      <c r="AX161" s="11" t="s">
        <v>73</v>
      </c>
      <c r="AY161" s="232" t="s">
        <v>162</v>
      </c>
    </row>
    <row r="162" spans="2:51" s="12" customFormat="1" ht="12">
      <c r="B162" s="233"/>
      <c r="C162" s="234"/>
      <c r="D162" s="220" t="s">
        <v>171</v>
      </c>
      <c r="E162" s="235" t="s">
        <v>21</v>
      </c>
      <c r="F162" s="236" t="s">
        <v>277</v>
      </c>
      <c r="G162" s="234"/>
      <c r="H162" s="237">
        <v>153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171</v>
      </c>
      <c r="AU162" s="243" t="s">
        <v>81</v>
      </c>
      <c r="AV162" s="12" t="s">
        <v>84</v>
      </c>
      <c r="AW162" s="12" t="s">
        <v>35</v>
      </c>
      <c r="AX162" s="12" t="s">
        <v>81</v>
      </c>
      <c r="AY162" s="243" t="s">
        <v>162</v>
      </c>
    </row>
    <row r="163" spans="2:65" s="1" customFormat="1" ht="16.5" customHeight="1">
      <c r="B163" s="39"/>
      <c r="C163" s="208" t="s">
        <v>7</v>
      </c>
      <c r="D163" s="208" t="s">
        <v>163</v>
      </c>
      <c r="E163" s="209" t="s">
        <v>278</v>
      </c>
      <c r="F163" s="210" t="s">
        <v>279</v>
      </c>
      <c r="G163" s="211" t="s">
        <v>241</v>
      </c>
      <c r="H163" s="212">
        <v>10</v>
      </c>
      <c r="I163" s="213"/>
      <c r="J163" s="214">
        <f>ROUND(I163*H163,2)</f>
        <v>0</v>
      </c>
      <c r="K163" s="210" t="s">
        <v>167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81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280</v>
      </c>
    </row>
    <row r="164" spans="2:47" s="1" customFormat="1" ht="12">
      <c r="B164" s="39"/>
      <c r="C164" s="40"/>
      <c r="D164" s="220" t="s">
        <v>169</v>
      </c>
      <c r="E164" s="40"/>
      <c r="F164" s="221" t="s">
        <v>281</v>
      </c>
      <c r="G164" s="40"/>
      <c r="H164" s="40"/>
      <c r="I164" s="143"/>
      <c r="J164" s="40"/>
      <c r="K164" s="40"/>
      <c r="L164" s="44"/>
      <c r="M164" s="222"/>
      <c r="N164" s="80"/>
      <c r="O164" s="80"/>
      <c r="P164" s="80"/>
      <c r="Q164" s="80"/>
      <c r="R164" s="80"/>
      <c r="S164" s="80"/>
      <c r="T164" s="81"/>
      <c r="AT164" s="18" t="s">
        <v>169</v>
      </c>
      <c r="AU164" s="18" t="s">
        <v>81</v>
      </c>
    </row>
    <row r="165" spans="2:51" s="11" customFormat="1" ht="12">
      <c r="B165" s="223"/>
      <c r="C165" s="224"/>
      <c r="D165" s="220" t="s">
        <v>171</v>
      </c>
      <c r="E165" s="225" t="s">
        <v>21</v>
      </c>
      <c r="F165" s="226" t="s">
        <v>172</v>
      </c>
      <c r="G165" s="224"/>
      <c r="H165" s="225" t="s">
        <v>21</v>
      </c>
      <c r="I165" s="227"/>
      <c r="J165" s="224"/>
      <c r="K165" s="224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171</v>
      </c>
      <c r="AU165" s="232" t="s">
        <v>81</v>
      </c>
      <c r="AV165" s="11" t="s">
        <v>81</v>
      </c>
      <c r="AW165" s="11" t="s">
        <v>35</v>
      </c>
      <c r="AX165" s="11" t="s">
        <v>73</v>
      </c>
      <c r="AY165" s="232" t="s">
        <v>162</v>
      </c>
    </row>
    <row r="166" spans="2:51" s="12" customFormat="1" ht="12">
      <c r="B166" s="233"/>
      <c r="C166" s="234"/>
      <c r="D166" s="220" t="s">
        <v>171</v>
      </c>
      <c r="E166" s="235" t="s">
        <v>21</v>
      </c>
      <c r="F166" s="236" t="s">
        <v>282</v>
      </c>
      <c r="G166" s="234"/>
      <c r="H166" s="237">
        <v>8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171</v>
      </c>
      <c r="AU166" s="243" t="s">
        <v>81</v>
      </c>
      <c r="AV166" s="12" t="s">
        <v>84</v>
      </c>
      <c r="AW166" s="12" t="s">
        <v>35</v>
      </c>
      <c r="AX166" s="12" t="s">
        <v>73</v>
      </c>
      <c r="AY166" s="243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283</v>
      </c>
      <c r="G167" s="234"/>
      <c r="H167" s="237">
        <v>2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73</v>
      </c>
      <c r="AY167" s="243" t="s">
        <v>162</v>
      </c>
    </row>
    <row r="168" spans="2:51" s="13" customFormat="1" ht="12">
      <c r="B168" s="244"/>
      <c r="C168" s="245"/>
      <c r="D168" s="220" t="s">
        <v>171</v>
      </c>
      <c r="E168" s="246" t="s">
        <v>21</v>
      </c>
      <c r="F168" s="247" t="s">
        <v>208</v>
      </c>
      <c r="G168" s="245"/>
      <c r="H168" s="248">
        <v>10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171</v>
      </c>
      <c r="AU168" s="254" t="s">
        <v>81</v>
      </c>
      <c r="AV168" s="13" t="s">
        <v>168</v>
      </c>
      <c r="AW168" s="13" t="s">
        <v>35</v>
      </c>
      <c r="AX168" s="13" t="s">
        <v>81</v>
      </c>
      <c r="AY168" s="254" t="s">
        <v>162</v>
      </c>
    </row>
    <row r="169" spans="2:65" s="1" customFormat="1" ht="16.5" customHeight="1">
      <c r="B169" s="39"/>
      <c r="C169" s="208" t="s">
        <v>224</v>
      </c>
      <c r="D169" s="208" t="s">
        <v>163</v>
      </c>
      <c r="E169" s="209" t="s">
        <v>284</v>
      </c>
      <c r="F169" s="210" t="s">
        <v>285</v>
      </c>
      <c r="G169" s="211" t="s">
        <v>241</v>
      </c>
      <c r="H169" s="212">
        <v>2</v>
      </c>
      <c r="I169" s="213"/>
      <c r="J169" s="214">
        <f>ROUND(I169*H169,2)</f>
        <v>0</v>
      </c>
      <c r="K169" s="210" t="s">
        <v>167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286</v>
      </c>
    </row>
    <row r="170" spans="2:51" s="11" customFormat="1" ht="12">
      <c r="B170" s="223"/>
      <c r="C170" s="224"/>
      <c r="D170" s="220" t="s">
        <v>171</v>
      </c>
      <c r="E170" s="225" t="s">
        <v>21</v>
      </c>
      <c r="F170" s="226" t="s">
        <v>172</v>
      </c>
      <c r="G170" s="224"/>
      <c r="H170" s="225" t="s">
        <v>21</v>
      </c>
      <c r="I170" s="227"/>
      <c r="J170" s="224"/>
      <c r="K170" s="224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171</v>
      </c>
      <c r="AU170" s="232" t="s">
        <v>81</v>
      </c>
      <c r="AV170" s="11" t="s">
        <v>81</v>
      </c>
      <c r="AW170" s="11" t="s">
        <v>35</v>
      </c>
      <c r="AX170" s="11" t="s">
        <v>73</v>
      </c>
      <c r="AY170" s="232" t="s">
        <v>162</v>
      </c>
    </row>
    <row r="171" spans="2:51" s="12" customFormat="1" ht="12">
      <c r="B171" s="233"/>
      <c r="C171" s="234"/>
      <c r="D171" s="220" t="s">
        <v>171</v>
      </c>
      <c r="E171" s="235" t="s">
        <v>21</v>
      </c>
      <c r="F171" s="236" t="s">
        <v>287</v>
      </c>
      <c r="G171" s="234"/>
      <c r="H171" s="237">
        <v>2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171</v>
      </c>
      <c r="AU171" s="243" t="s">
        <v>81</v>
      </c>
      <c r="AV171" s="12" t="s">
        <v>84</v>
      </c>
      <c r="AW171" s="12" t="s">
        <v>35</v>
      </c>
      <c r="AX171" s="12" t="s">
        <v>81</v>
      </c>
      <c r="AY171" s="243" t="s">
        <v>162</v>
      </c>
    </row>
    <row r="172" spans="2:63" s="10" customFormat="1" ht="25.9" customHeight="1">
      <c r="B172" s="194"/>
      <c r="C172" s="195"/>
      <c r="D172" s="196" t="s">
        <v>72</v>
      </c>
      <c r="E172" s="197" t="s">
        <v>288</v>
      </c>
      <c r="F172" s="197" t="s">
        <v>289</v>
      </c>
      <c r="G172" s="195"/>
      <c r="H172" s="195"/>
      <c r="I172" s="198"/>
      <c r="J172" s="199">
        <f>BK172</f>
        <v>0</v>
      </c>
      <c r="K172" s="195"/>
      <c r="L172" s="200"/>
      <c r="M172" s="201"/>
      <c r="N172" s="202"/>
      <c r="O172" s="202"/>
      <c r="P172" s="203">
        <f>SUM(P173:P184)</f>
        <v>0</v>
      </c>
      <c r="Q172" s="202"/>
      <c r="R172" s="203">
        <f>SUM(R173:R184)</f>
        <v>0</v>
      </c>
      <c r="S172" s="202"/>
      <c r="T172" s="204">
        <f>SUM(T173:T184)</f>
        <v>0</v>
      </c>
      <c r="AR172" s="205" t="s">
        <v>81</v>
      </c>
      <c r="AT172" s="206" t="s">
        <v>72</v>
      </c>
      <c r="AU172" s="206" t="s">
        <v>73</v>
      </c>
      <c r="AY172" s="205" t="s">
        <v>162</v>
      </c>
      <c r="BK172" s="207">
        <f>SUM(BK173:BK184)</f>
        <v>0</v>
      </c>
    </row>
    <row r="173" spans="2:65" s="1" customFormat="1" ht="16.5" customHeight="1">
      <c r="B173" s="39"/>
      <c r="C173" s="208" t="s">
        <v>290</v>
      </c>
      <c r="D173" s="208" t="s">
        <v>163</v>
      </c>
      <c r="E173" s="209" t="s">
        <v>291</v>
      </c>
      <c r="F173" s="210" t="s">
        <v>292</v>
      </c>
      <c r="G173" s="211" t="s">
        <v>203</v>
      </c>
      <c r="H173" s="212">
        <v>506</v>
      </c>
      <c r="I173" s="213"/>
      <c r="J173" s="214">
        <f>ROUND(I173*H173,2)</f>
        <v>0</v>
      </c>
      <c r="K173" s="210" t="s">
        <v>167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81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293</v>
      </c>
    </row>
    <row r="174" spans="2:47" s="1" customFormat="1" ht="12">
      <c r="B174" s="39"/>
      <c r="C174" s="40"/>
      <c r="D174" s="220" t="s">
        <v>169</v>
      </c>
      <c r="E174" s="40"/>
      <c r="F174" s="221" t="s">
        <v>294</v>
      </c>
      <c r="G174" s="40"/>
      <c r="H174" s="40"/>
      <c r="I174" s="143"/>
      <c r="J174" s="40"/>
      <c r="K174" s="40"/>
      <c r="L174" s="44"/>
      <c r="M174" s="222"/>
      <c r="N174" s="80"/>
      <c r="O174" s="80"/>
      <c r="P174" s="80"/>
      <c r="Q174" s="80"/>
      <c r="R174" s="80"/>
      <c r="S174" s="80"/>
      <c r="T174" s="81"/>
      <c r="AT174" s="18" t="s">
        <v>169</v>
      </c>
      <c r="AU174" s="18" t="s">
        <v>81</v>
      </c>
    </row>
    <row r="175" spans="2:51" s="12" customFormat="1" ht="12">
      <c r="B175" s="233"/>
      <c r="C175" s="234"/>
      <c r="D175" s="220" t="s">
        <v>171</v>
      </c>
      <c r="E175" s="235" t="s">
        <v>21</v>
      </c>
      <c r="F175" s="236" t="s">
        <v>295</v>
      </c>
      <c r="G175" s="234"/>
      <c r="H175" s="237">
        <v>506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171</v>
      </c>
      <c r="AU175" s="243" t="s">
        <v>81</v>
      </c>
      <c r="AV175" s="12" t="s">
        <v>84</v>
      </c>
      <c r="AW175" s="12" t="s">
        <v>35</v>
      </c>
      <c r="AX175" s="12" t="s">
        <v>81</v>
      </c>
      <c r="AY175" s="243" t="s">
        <v>162</v>
      </c>
    </row>
    <row r="176" spans="2:65" s="1" customFormat="1" ht="16.5" customHeight="1">
      <c r="B176" s="39"/>
      <c r="C176" s="208" t="s">
        <v>229</v>
      </c>
      <c r="D176" s="208" t="s">
        <v>163</v>
      </c>
      <c r="E176" s="209" t="s">
        <v>296</v>
      </c>
      <c r="F176" s="210" t="s">
        <v>297</v>
      </c>
      <c r="G176" s="211" t="s">
        <v>166</v>
      </c>
      <c r="H176" s="212">
        <v>88</v>
      </c>
      <c r="I176" s="213"/>
      <c r="J176" s="214">
        <f>ROUND(I176*H176,2)</f>
        <v>0</v>
      </c>
      <c r="K176" s="210" t="s">
        <v>167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298</v>
      </c>
    </row>
    <row r="177" spans="2:47" s="1" customFormat="1" ht="12">
      <c r="B177" s="39"/>
      <c r="C177" s="40"/>
      <c r="D177" s="220" t="s">
        <v>169</v>
      </c>
      <c r="E177" s="40"/>
      <c r="F177" s="221" t="s">
        <v>294</v>
      </c>
      <c r="G177" s="40"/>
      <c r="H177" s="40"/>
      <c r="I177" s="143"/>
      <c r="J177" s="40"/>
      <c r="K177" s="40"/>
      <c r="L177" s="44"/>
      <c r="M177" s="222"/>
      <c r="N177" s="80"/>
      <c r="O177" s="80"/>
      <c r="P177" s="80"/>
      <c r="Q177" s="80"/>
      <c r="R177" s="80"/>
      <c r="S177" s="80"/>
      <c r="T177" s="81"/>
      <c r="AT177" s="18" t="s">
        <v>169</v>
      </c>
      <c r="AU177" s="18" t="s">
        <v>81</v>
      </c>
    </row>
    <row r="178" spans="2:51" s="11" customFormat="1" ht="12">
      <c r="B178" s="223"/>
      <c r="C178" s="224"/>
      <c r="D178" s="220" t="s">
        <v>171</v>
      </c>
      <c r="E178" s="225" t="s">
        <v>21</v>
      </c>
      <c r="F178" s="226" t="s">
        <v>172</v>
      </c>
      <c r="G178" s="224"/>
      <c r="H178" s="225" t="s">
        <v>21</v>
      </c>
      <c r="I178" s="227"/>
      <c r="J178" s="224"/>
      <c r="K178" s="224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171</v>
      </c>
      <c r="AU178" s="232" t="s">
        <v>81</v>
      </c>
      <c r="AV178" s="11" t="s">
        <v>81</v>
      </c>
      <c r="AW178" s="11" t="s">
        <v>35</v>
      </c>
      <c r="AX178" s="11" t="s">
        <v>73</v>
      </c>
      <c r="AY178" s="232" t="s">
        <v>162</v>
      </c>
    </row>
    <row r="179" spans="2:51" s="12" customFormat="1" ht="12">
      <c r="B179" s="233"/>
      <c r="C179" s="234"/>
      <c r="D179" s="220" t="s">
        <v>171</v>
      </c>
      <c r="E179" s="235" t="s">
        <v>21</v>
      </c>
      <c r="F179" s="236" t="s">
        <v>173</v>
      </c>
      <c r="G179" s="234"/>
      <c r="H179" s="237">
        <v>88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171</v>
      </c>
      <c r="AU179" s="243" t="s">
        <v>81</v>
      </c>
      <c r="AV179" s="12" t="s">
        <v>84</v>
      </c>
      <c r="AW179" s="12" t="s">
        <v>35</v>
      </c>
      <c r="AX179" s="12" t="s">
        <v>81</v>
      </c>
      <c r="AY179" s="243" t="s">
        <v>162</v>
      </c>
    </row>
    <row r="180" spans="2:65" s="1" customFormat="1" ht="16.5" customHeight="1">
      <c r="B180" s="39"/>
      <c r="C180" s="208" t="s">
        <v>299</v>
      </c>
      <c r="D180" s="208" t="s">
        <v>163</v>
      </c>
      <c r="E180" s="209" t="s">
        <v>300</v>
      </c>
      <c r="F180" s="210" t="s">
        <v>301</v>
      </c>
      <c r="G180" s="211" t="s">
        <v>166</v>
      </c>
      <c r="H180" s="212">
        <v>144</v>
      </c>
      <c r="I180" s="213"/>
      <c r="J180" s="214">
        <f>ROUND(I180*H180,2)</f>
        <v>0</v>
      </c>
      <c r="K180" s="210" t="s">
        <v>167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302</v>
      </c>
    </row>
    <row r="181" spans="2:47" s="1" customFormat="1" ht="12">
      <c r="B181" s="39"/>
      <c r="C181" s="40"/>
      <c r="D181" s="220" t="s">
        <v>169</v>
      </c>
      <c r="E181" s="40"/>
      <c r="F181" s="221" t="s">
        <v>303</v>
      </c>
      <c r="G181" s="40"/>
      <c r="H181" s="40"/>
      <c r="I181" s="143"/>
      <c r="J181" s="40"/>
      <c r="K181" s="40"/>
      <c r="L181" s="44"/>
      <c r="M181" s="222"/>
      <c r="N181" s="80"/>
      <c r="O181" s="80"/>
      <c r="P181" s="80"/>
      <c r="Q181" s="80"/>
      <c r="R181" s="80"/>
      <c r="S181" s="80"/>
      <c r="T181" s="81"/>
      <c r="AT181" s="18" t="s">
        <v>169</v>
      </c>
      <c r="AU181" s="18" t="s">
        <v>81</v>
      </c>
    </row>
    <row r="182" spans="2:51" s="12" customFormat="1" ht="12">
      <c r="B182" s="233"/>
      <c r="C182" s="234"/>
      <c r="D182" s="220" t="s">
        <v>171</v>
      </c>
      <c r="E182" s="235" t="s">
        <v>21</v>
      </c>
      <c r="F182" s="236" t="s">
        <v>304</v>
      </c>
      <c r="G182" s="234"/>
      <c r="H182" s="237">
        <v>126.5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171</v>
      </c>
      <c r="AU182" s="243" t="s">
        <v>81</v>
      </c>
      <c r="AV182" s="12" t="s">
        <v>84</v>
      </c>
      <c r="AW182" s="12" t="s">
        <v>35</v>
      </c>
      <c r="AX182" s="12" t="s">
        <v>73</v>
      </c>
      <c r="AY182" s="243" t="s">
        <v>162</v>
      </c>
    </row>
    <row r="183" spans="2:51" s="12" customFormat="1" ht="12">
      <c r="B183" s="233"/>
      <c r="C183" s="234"/>
      <c r="D183" s="220" t="s">
        <v>171</v>
      </c>
      <c r="E183" s="235" t="s">
        <v>21</v>
      </c>
      <c r="F183" s="236" t="s">
        <v>305</v>
      </c>
      <c r="G183" s="234"/>
      <c r="H183" s="237">
        <v>17.5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171</v>
      </c>
      <c r="AU183" s="243" t="s">
        <v>81</v>
      </c>
      <c r="AV183" s="12" t="s">
        <v>84</v>
      </c>
      <c r="AW183" s="12" t="s">
        <v>35</v>
      </c>
      <c r="AX183" s="12" t="s">
        <v>73</v>
      </c>
      <c r="AY183" s="243" t="s">
        <v>162</v>
      </c>
    </row>
    <row r="184" spans="2:51" s="13" customFormat="1" ht="12">
      <c r="B184" s="244"/>
      <c r="C184" s="245"/>
      <c r="D184" s="220" t="s">
        <v>171</v>
      </c>
      <c r="E184" s="246" t="s">
        <v>21</v>
      </c>
      <c r="F184" s="247" t="s">
        <v>208</v>
      </c>
      <c r="G184" s="245"/>
      <c r="H184" s="248">
        <v>144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171</v>
      </c>
      <c r="AU184" s="254" t="s">
        <v>81</v>
      </c>
      <c r="AV184" s="13" t="s">
        <v>168</v>
      </c>
      <c r="AW184" s="13" t="s">
        <v>35</v>
      </c>
      <c r="AX184" s="13" t="s">
        <v>81</v>
      </c>
      <c r="AY184" s="254" t="s">
        <v>162</v>
      </c>
    </row>
    <row r="185" spans="2:63" s="10" customFormat="1" ht="25.9" customHeight="1">
      <c r="B185" s="194"/>
      <c r="C185" s="195"/>
      <c r="D185" s="196" t="s">
        <v>72</v>
      </c>
      <c r="E185" s="197" t="s">
        <v>306</v>
      </c>
      <c r="F185" s="197" t="s">
        <v>307</v>
      </c>
      <c r="G185" s="195"/>
      <c r="H185" s="195"/>
      <c r="I185" s="198"/>
      <c r="J185" s="199">
        <f>BK185</f>
        <v>0</v>
      </c>
      <c r="K185" s="195"/>
      <c r="L185" s="200"/>
      <c r="M185" s="201"/>
      <c r="N185" s="202"/>
      <c r="O185" s="202"/>
      <c r="P185" s="203">
        <f>SUM(P186:P222)</f>
        <v>0</v>
      </c>
      <c r="Q185" s="202"/>
      <c r="R185" s="203">
        <f>SUM(R186:R222)</f>
        <v>0</v>
      </c>
      <c r="S185" s="202"/>
      <c r="T185" s="204">
        <f>SUM(T186:T222)</f>
        <v>0</v>
      </c>
      <c r="AR185" s="205" t="s">
        <v>81</v>
      </c>
      <c r="AT185" s="206" t="s">
        <v>72</v>
      </c>
      <c r="AU185" s="206" t="s">
        <v>73</v>
      </c>
      <c r="AY185" s="205" t="s">
        <v>162</v>
      </c>
      <c r="BK185" s="207">
        <f>SUM(BK186:BK222)</f>
        <v>0</v>
      </c>
    </row>
    <row r="186" spans="2:65" s="1" customFormat="1" ht="16.5" customHeight="1">
      <c r="B186" s="39"/>
      <c r="C186" s="208" t="s">
        <v>235</v>
      </c>
      <c r="D186" s="208" t="s">
        <v>163</v>
      </c>
      <c r="E186" s="209" t="s">
        <v>308</v>
      </c>
      <c r="F186" s="210" t="s">
        <v>309</v>
      </c>
      <c r="G186" s="211" t="s">
        <v>310</v>
      </c>
      <c r="H186" s="212">
        <v>1805.76</v>
      </c>
      <c r="I186" s="213"/>
      <c r="J186" s="214">
        <f>ROUND(I186*H186,2)</f>
        <v>0</v>
      </c>
      <c r="K186" s="210" t="s">
        <v>167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311</v>
      </c>
    </row>
    <row r="187" spans="2:51" s="11" customFormat="1" ht="12">
      <c r="B187" s="223"/>
      <c r="C187" s="224"/>
      <c r="D187" s="220" t="s">
        <v>171</v>
      </c>
      <c r="E187" s="225" t="s">
        <v>21</v>
      </c>
      <c r="F187" s="226" t="s">
        <v>312</v>
      </c>
      <c r="G187" s="224"/>
      <c r="H187" s="225" t="s">
        <v>21</v>
      </c>
      <c r="I187" s="227"/>
      <c r="J187" s="224"/>
      <c r="K187" s="224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171</v>
      </c>
      <c r="AU187" s="232" t="s">
        <v>81</v>
      </c>
      <c r="AV187" s="11" t="s">
        <v>81</v>
      </c>
      <c r="AW187" s="11" t="s">
        <v>35</v>
      </c>
      <c r="AX187" s="11" t="s">
        <v>73</v>
      </c>
      <c r="AY187" s="232" t="s">
        <v>162</v>
      </c>
    </row>
    <row r="188" spans="2:51" s="11" customFormat="1" ht="12">
      <c r="B188" s="223"/>
      <c r="C188" s="224"/>
      <c r="D188" s="220" t="s">
        <v>171</v>
      </c>
      <c r="E188" s="225" t="s">
        <v>21</v>
      </c>
      <c r="F188" s="226" t="s">
        <v>313</v>
      </c>
      <c r="G188" s="224"/>
      <c r="H188" s="225" t="s">
        <v>21</v>
      </c>
      <c r="I188" s="227"/>
      <c r="J188" s="224"/>
      <c r="K188" s="224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171</v>
      </c>
      <c r="AU188" s="232" t="s">
        <v>81</v>
      </c>
      <c r="AV188" s="11" t="s">
        <v>81</v>
      </c>
      <c r="AW188" s="11" t="s">
        <v>35</v>
      </c>
      <c r="AX188" s="11" t="s">
        <v>73</v>
      </c>
      <c r="AY188" s="232" t="s">
        <v>162</v>
      </c>
    </row>
    <row r="189" spans="2:51" s="12" customFormat="1" ht="12">
      <c r="B189" s="233"/>
      <c r="C189" s="234"/>
      <c r="D189" s="220" t="s">
        <v>171</v>
      </c>
      <c r="E189" s="235" t="s">
        <v>21</v>
      </c>
      <c r="F189" s="236" t="s">
        <v>314</v>
      </c>
      <c r="G189" s="234"/>
      <c r="H189" s="237">
        <v>1805.76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171</v>
      </c>
      <c r="AU189" s="243" t="s">
        <v>81</v>
      </c>
      <c r="AV189" s="12" t="s">
        <v>84</v>
      </c>
      <c r="AW189" s="12" t="s">
        <v>35</v>
      </c>
      <c r="AX189" s="12" t="s">
        <v>81</v>
      </c>
      <c r="AY189" s="243" t="s">
        <v>162</v>
      </c>
    </row>
    <row r="190" spans="2:65" s="1" customFormat="1" ht="16.5" customHeight="1">
      <c r="B190" s="39"/>
      <c r="C190" s="208" t="s">
        <v>315</v>
      </c>
      <c r="D190" s="208" t="s">
        <v>163</v>
      </c>
      <c r="E190" s="209" t="s">
        <v>316</v>
      </c>
      <c r="F190" s="210" t="s">
        <v>317</v>
      </c>
      <c r="G190" s="211" t="s">
        <v>310</v>
      </c>
      <c r="H190" s="212">
        <v>243.8</v>
      </c>
      <c r="I190" s="213"/>
      <c r="J190" s="214">
        <f>ROUND(I190*H190,2)</f>
        <v>0</v>
      </c>
      <c r="K190" s="210" t="s">
        <v>167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81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318</v>
      </c>
    </row>
    <row r="191" spans="2:51" s="11" customFormat="1" ht="12">
      <c r="B191" s="223"/>
      <c r="C191" s="224"/>
      <c r="D191" s="220" t="s">
        <v>171</v>
      </c>
      <c r="E191" s="225" t="s">
        <v>21</v>
      </c>
      <c r="F191" s="226" t="s">
        <v>172</v>
      </c>
      <c r="G191" s="224"/>
      <c r="H191" s="225" t="s">
        <v>21</v>
      </c>
      <c r="I191" s="227"/>
      <c r="J191" s="224"/>
      <c r="K191" s="224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171</v>
      </c>
      <c r="AU191" s="232" t="s">
        <v>81</v>
      </c>
      <c r="AV191" s="11" t="s">
        <v>81</v>
      </c>
      <c r="AW191" s="11" t="s">
        <v>35</v>
      </c>
      <c r="AX191" s="11" t="s">
        <v>73</v>
      </c>
      <c r="AY191" s="232" t="s">
        <v>162</v>
      </c>
    </row>
    <row r="192" spans="2:51" s="11" customFormat="1" ht="12">
      <c r="B192" s="223"/>
      <c r="C192" s="224"/>
      <c r="D192" s="220" t="s">
        <v>171</v>
      </c>
      <c r="E192" s="225" t="s">
        <v>21</v>
      </c>
      <c r="F192" s="226" t="s">
        <v>319</v>
      </c>
      <c r="G192" s="224"/>
      <c r="H192" s="225" t="s">
        <v>21</v>
      </c>
      <c r="I192" s="227"/>
      <c r="J192" s="224"/>
      <c r="K192" s="224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171</v>
      </c>
      <c r="AU192" s="232" t="s">
        <v>81</v>
      </c>
      <c r="AV192" s="11" t="s">
        <v>81</v>
      </c>
      <c r="AW192" s="11" t="s">
        <v>35</v>
      </c>
      <c r="AX192" s="11" t="s">
        <v>73</v>
      </c>
      <c r="AY192" s="232" t="s">
        <v>162</v>
      </c>
    </row>
    <row r="193" spans="2:51" s="12" customFormat="1" ht="12">
      <c r="B193" s="233"/>
      <c r="C193" s="234"/>
      <c r="D193" s="220" t="s">
        <v>171</v>
      </c>
      <c r="E193" s="235" t="s">
        <v>21</v>
      </c>
      <c r="F193" s="236" t="s">
        <v>320</v>
      </c>
      <c r="G193" s="234"/>
      <c r="H193" s="237">
        <v>132.48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171</v>
      </c>
      <c r="AU193" s="243" t="s">
        <v>81</v>
      </c>
      <c r="AV193" s="12" t="s">
        <v>84</v>
      </c>
      <c r="AW193" s="12" t="s">
        <v>35</v>
      </c>
      <c r="AX193" s="12" t="s">
        <v>73</v>
      </c>
      <c r="AY193" s="243" t="s">
        <v>162</v>
      </c>
    </row>
    <row r="194" spans="2:51" s="12" customFormat="1" ht="12">
      <c r="B194" s="233"/>
      <c r="C194" s="234"/>
      <c r="D194" s="220" t="s">
        <v>171</v>
      </c>
      <c r="E194" s="235" t="s">
        <v>21</v>
      </c>
      <c r="F194" s="236" t="s">
        <v>321</v>
      </c>
      <c r="G194" s="234"/>
      <c r="H194" s="237">
        <v>111.32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171</v>
      </c>
      <c r="AU194" s="243" t="s">
        <v>81</v>
      </c>
      <c r="AV194" s="12" t="s">
        <v>84</v>
      </c>
      <c r="AW194" s="12" t="s">
        <v>35</v>
      </c>
      <c r="AX194" s="12" t="s">
        <v>73</v>
      </c>
      <c r="AY194" s="243" t="s">
        <v>162</v>
      </c>
    </row>
    <row r="195" spans="2:51" s="13" customFormat="1" ht="12">
      <c r="B195" s="244"/>
      <c r="C195" s="245"/>
      <c r="D195" s="220" t="s">
        <v>171</v>
      </c>
      <c r="E195" s="246" t="s">
        <v>21</v>
      </c>
      <c r="F195" s="247" t="s">
        <v>208</v>
      </c>
      <c r="G195" s="245"/>
      <c r="H195" s="248">
        <v>243.8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171</v>
      </c>
      <c r="AU195" s="254" t="s">
        <v>81</v>
      </c>
      <c r="AV195" s="13" t="s">
        <v>168</v>
      </c>
      <c r="AW195" s="13" t="s">
        <v>35</v>
      </c>
      <c r="AX195" s="13" t="s">
        <v>81</v>
      </c>
      <c r="AY195" s="254" t="s">
        <v>162</v>
      </c>
    </row>
    <row r="196" spans="2:65" s="1" customFormat="1" ht="16.5" customHeight="1">
      <c r="B196" s="39"/>
      <c r="C196" s="208" t="s">
        <v>242</v>
      </c>
      <c r="D196" s="208" t="s">
        <v>163</v>
      </c>
      <c r="E196" s="209" t="s">
        <v>322</v>
      </c>
      <c r="F196" s="210" t="s">
        <v>323</v>
      </c>
      <c r="G196" s="211" t="s">
        <v>310</v>
      </c>
      <c r="H196" s="212">
        <v>3563.19</v>
      </c>
      <c r="I196" s="213"/>
      <c r="J196" s="214">
        <f>ROUND(I196*H196,2)</f>
        <v>0</v>
      </c>
      <c r="K196" s="210" t="s">
        <v>167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324</v>
      </c>
    </row>
    <row r="197" spans="2:51" s="11" customFormat="1" ht="12">
      <c r="B197" s="223"/>
      <c r="C197" s="224"/>
      <c r="D197" s="220" t="s">
        <v>171</v>
      </c>
      <c r="E197" s="225" t="s">
        <v>21</v>
      </c>
      <c r="F197" s="226" t="s">
        <v>312</v>
      </c>
      <c r="G197" s="224"/>
      <c r="H197" s="225" t="s">
        <v>21</v>
      </c>
      <c r="I197" s="227"/>
      <c r="J197" s="224"/>
      <c r="K197" s="224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171</v>
      </c>
      <c r="AU197" s="232" t="s">
        <v>81</v>
      </c>
      <c r="AV197" s="11" t="s">
        <v>81</v>
      </c>
      <c r="AW197" s="11" t="s">
        <v>35</v>
      </c>
      <c r="AX197" s="11" t="s">
        <v>73</v>
      </c>
      <c r="AY197" s="232" t="s">
        <v>162</v>
      </c>
    </row>
    <row r="198" spans="2:51" s="11" customFormat="1" ht="12">
      <c r="B198" s="223"/>
      <c r="C198" s="224"/>
      <c r="D198" s="220" t="s">
        <v>171</v>
      </c>
      <c r="E198" s="225" t="s">
        <v>21</v>
      </c>
      <c r="F198" s="226" t="s">
        <v>325</v>
      </c>
      <c r="G198" s="224"/>
      <c r="H198" s="225" t="s">
        <v>21</v>
      </c>
      <c r="I198" s="227"/>
      <c r="J198" s="224"/>
      <c r="K198" s="224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171</v>
      </c>
      <c r="AU198" s="232" t="s">
        <v>81</v>
      </c>
      <c r="AV198" s="11" t="s">
        <v>81</v>
      </c>
      <c r="AW198" s="11" t="s">
        <v>35</v>
      </c>
      <c r="AX198" s="11" t="s">
        <v>73</v>
      </c>
      <c r="AY198" s="232" t="s">
        <v>162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326</v>
      </c>
      <c r="G199" s="234"/>
      <c r="H199" s="237">
        <v>3806.99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2" customFormat="1" ht="12">
      <c r="B200" s="233"/>
      <c r="C200" s="234"/>
      <c r="D200" s="220" t="s">
        <v>171</v>
      </c>
      <c r="E200" s="235" t="s">
        <v>21</v>
      </c>
      <c r="F200" s="236" t="s">
        <v>327</v>
      </c>
      <c r="G200" s="234"/>
      <c r="H200" s="237">
        <v>-243.8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171</v>
      </c>
      <c r="AU200" s="243" t="s">
        <v>81</v>
      </c>
      <c r="AV200" s="12" t="s">
        <v>84</v>
      </c>
      <c r="AW200" s="12" t="s">
        <v>35</v>
      </c>
      <c r="AX200" s="12" t="s">
        <v>73</v>
      </c>
      <c r="AY200" s="243" t="s">
        <v>162</v>
      </c>
    </row>
    <row r="201" spans="2:51" s="13" customFormat="1" ht="12">
      <c r="B201" s="244"/>
      <c r="C201" s="245"/>
      <c r="D201" s="220" t="s">
        <v>171</v>
      </c>
      <c r="E201" s="246" t="s">
        <v>21</v>
      </c>
      <c r="F201" s="247" t="s">
        <v>208</v>
      </c>
      <c r="G201" s="245"/>
      <c r="H201" s="248">
        <v>3563.19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171</v>
      </c>
      <c r="AU201" s="254" t="s">
        <v>81</v>
      </c>
      <c r="AV201" s="13" t="s">
        <v>168</v>
      </c>
      <c r="AW201" s="13" t="s">
        <v>35</v>
      </c>
      <c r="AX201" s="13" t="s">
        <v>81</v>
      </c>
      <c r="AY201" s="254" t="s">
        <v>162</v>
      </c>
    </row>
    <row r="202" spans="2:65" s="1" customFormat="1" ht="16.5" customHeight="1">
      <c r="B202" s="39"/>
      <c r="C202" s="208" t="s">
        <v>328</v>
      </c>
      <c r="D202" s="208" t="s">
        <v>163</v>
      </c>
      <c r="E202" s="209" t="s">
        <v>329</v>
      </c>
      <c r="F202" s="210" t="s">
        <v>330</v>
      </c>
      <c r="G202" s="211" t="s">
        <v>310</v>
      </c>
      <c r="H202" s="212">
        <v>80.8</v>
      </c>
      <c r="I202" s="213"/>
      <c r="J202" s="214">
        <f>ROUND(I202*H202,2)</f>
        <v>0</v>
      </c>
      <c r="K202" s="210" t="s">
        <v>167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331</v>
      </c>
    </row>
    <row r="203" spans="2:51" s="11" customFormat="1" ht="12">
      <c r="B203" s="223"/>
      <c r="C203" s="224"/>
      <c r="D203" s="220" t="s">
        <v>171</v>
      </c>
      <c r="E203" s="225" t="s">
        <v>21</v>
      </c>
      <c r="F203" s="226" t="s">
        <v>312</v>
      </c>
      <c r="G203" s="224"/>
      <c r="H203" s="225" t="s">
        <v>21</v>
      </c>
      <c r="I203" s="227"/>
      <c r="J203" s="224"/>
      <c r="K203" s="224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171</v>
      </c>
      <c r="AU203" s="232" t="s">
        <v>81</v>
      </c>
      <c r="AV203" s="11" t="s">
        <v>81</v>
      </c>
      <c r="AW203" s="11" t="s">
        <v>35</v>
      </c>
      <c r="AX203" s="11" t="s">
        <v>73</v>
      </c>
      <c r="AY203" s="232" t="s">
        <v>162</v>
      </c>
    </row>
    <row r="204" spans="2:51" s="11" customFormat="1" ht="12">
      <c r="B204" s="223"/>
      <c r="C204" s="224"/>
      <c r="D204" s="220" t="s">
        <v>171</v>
      </c>
      <c r="E204" s="225" t="s">
        <v>21</v>
      </c>
      <c r="F204" s="226" t="s">
        <v>332</v>
      </c>
      <c r="G204" s="224"/>
      <c r="H204" s="225" t="s">
        <v>21</v>
      </c>
      <c r="I204" s="227"/>
      <c r="J204" s="224"/>
      <c r="K204" s="224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171</v>
      </c>
      <c r="AU204" s="232" t="s">
        <v>81</v>
      </c>
      <c r="AV204" s="11" t="s">
        <v>81</v>
      </c>
      <c r="AW204" s="11" t="s">
        <v>35</v>
      </c>
      <c r="AX204" s="11" t="s">
        <v>73</v>
      </c>
      <c r="AY204" s="232" t="s">
        <v>162</v>
      </c>
    </row>
    <row r="205" spans="2:51" s="12" customFormat="1" ht="12">
      <c r="B205" s="233"/>
      <c r="C205" s="234"/>
      <c r="D205" s="220" t="s">
        <v>171</v>
      </c>
      <c r="E205" s="235" t="s">
        <v>21</v>
      </c>
      <c r="F205" s="236" t="s">
        <v>333</v>
      </c>
      <c r="G205" s="234"/>
      <c r="H205" s="237">
        <v>8.2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171</v>
      </c>
      <c r="AU205" s="243" t="s">
        <v>81</v>
      </c>
      <c r="AV205" s="12" t="s">
        <v>84</v>
      </c>
      <c r="AW205" s="12" t="s">
        <v>35</v>
      </c>
      <c r="AX205" s="12" t="s">
        <v>73</v>
      </c>
      <c r="AY205" s="243" t="s">
        <v>162</v>
      </c>
    </row>
    <row r="206" spans="2:51" s="12" customFormat="1" ht="12">
      <c r="B206" s="233"/>
      <c r="C206" s="234"/>
      <c r="D206" s="220" t="s">
        <v>171</v>
      </c>
      <c r="E206" s="235" t="s">
        <v>21</v>
      </c>
      <c r="F206" s="236" t="s">
        <v>334</v>
      </c>
      <c r="G206" s="234"/>
      <c r="H206" s="237">
        <v>72.6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171</v>
      </c>
      <c r="AU206" s="243" t="s">
        <v>81</v>
      </c>
      <c r="AV206" s="12" t="s">
        <v>84</v>
      </c>
      <c r="AW206" s="12" t="s">
        <v>35</v>
      </c>
      <c r="AX206" s="12" t="s">
        <v>73</v>
      </c>
      <c r="AY206" s="243" t="s">
        <v>162</v>
      </c>
    </row>
    <row r="207" spans="2:51" s="13" customFormat="1" ht="12">
      <c r="B207" s="244"/>
      <c r="C207" s="245"/>
      <c r="D207" s="220" t="s">
        <v>171</v>
      </c>
      <c r="E207" s="246" t="s">
        <v>21</v>
      </c>
      <c r="F207" s="247" t="s">
        <v>208</v>
      </c>
      <c r="G207" s="245"/>
      <c r="H207" s="248">
        <v>80.8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171</v>
      </c>
      <c r="AU207" s="254" t="s">
        <v>81</v>
      </c>
      <c r="AV207" s="13" t="s">
        <v>168</v>
      </c>
      <c r="AW207" s="13" t="s">
        <v>35</v>
      </c>
      <c r="AX207" s="13" t="s">
        <v>81</v>
      </c>
      <c r="AY207" s="254" t="s">
        <v>162</v>
      </c>
    </row>
    <row r="208" spans="2:65" s="1" customFormat="1" ht="16.5" customHeight="1">
      <c r="B208" s="39"/>
      <c r="C208" s="208" t="s">
        <v>246</v>
      </c>
      <c r="D208" s="208" t="s">
        <v>163</v>
      </c>
      <c r="E208" s="209" t="s">
        <v>335</v>
      </c>
      <c r="F208" s="210" t="s">
        <v>336</v>
      </c>
      <c r="G208" s="211" t="s">
        <v>310</v>
      </c>
      <c r="H208" s="212">
        <v>2234.99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337</v>
      </c>
    </row>
    <row r="209" spans="2:51" s="11" customFormat="1" ht="12">
      <c r="B209" s="223"/>
      <c r="C209" s="224"/>
      <c r="D209" s="220" t="s">
        <v>171</v>
      </c>
      <c r="E209" s="225" t="s">
        <v>21</v>
      </c>
      <c r="F209" s="226" t="s">
        <v>312</v>
      </c>
      <c r="G209" s="224"/>
      <c r="H209" s="225" t="s">
        <v>21</v>
      </c>
      <c r="I209" s="227"/>
      <c r="J209" s="224"/>
      <c r="K209" s="224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171</v>
      </c>
      <c r="AU209" s="232" t="s">
        <v>81</v>
      </c>
      <c r="AV209" s="11" t="s">
        <v>81</v>
      </c>
      <c r="AW209" s="11" t="s">
        <v>35</v>
      </c>
      <c r="AX209" s="11" t="s">
        <v>73</v>
      </c>
      <c r="AY209" s="232" t="s">
        <v>162</v>
      </c>
    </row>
    <row r="210" spans="2:51" s="11" customFormat="1" ht="12">
      <c r="B210" s="223"/>
      <c r="C210" s="224"/>
      <c r="D210" s="220" t="s">
        <v>171</v>
      </c>
      <c r="E210" s="225" t="s">
        <v>21</v>
      </c>
      <c r="F210" s="226" t="s">
        <v>338</v>
      </c>
      <c r="G210" s="224"/>
      <c r="H210" s="225" t="s">
        <v>21</v>
      </c>
      <c r="I210" s="227"/>
      <c r="J210" s="224"/>
      <c r="K210" s="224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171</v>
      </c>
      <c r="AU210" s="232" t="s">
        <v>81</v>
      </c>
      <c r="AV210" s="11" t="s">
        <v>81</v>
      </c>
      <c r="AW210" s="11" t="s">
        <v>35</v>
      </c>
      <c r="AX210" s="11" t="s">
        <v>73</v>
      </c>
      <c r="AY210" s="232" t="s">
        <v>162</v>
      </c>
    </row>
    <row r="211" spans="2:51" s="12" customFormat="1" ht="12">
      <c r="B211" s="233"/>
      <c r="C211" s="234"/>
      <c r="D211" s="220" t="s">
        <v>171</v>
      </c>
      <c r="E211" s="235" t="s">
        <v>21</v>
      </c>
      <c r="F211" s="236" t="s">
        <v>339</v>
      </c>
      <c r="G211" s="234"/>
      <c r="H211" s="237">
        <v>3563.19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171</v>
      </c>
      <c r="AU211" s="243" t="s">
        <v>81</v>
      </c>
      <c r="AV211" s="12" t="s">
        <v>84</v>
      </c>
      <c r="AW211" s="12" t="s">
        <v>35</v>
      </c>
      <c r="AX211" s="12" t="s">
        <v>73</v>
      </c>
      <c r="AY211" s="243" t="s">
        <v>162</v>
      </c>
    </row>
    <row r="212" spans="2:51" s="12" customFormat="1" ht="12">
      <c r="B212" s="233"/>
      <c r="C212" s="234"/>
      <c r="D212" s="220" t="s">
        <v>171</v>
      </c>
      <c r="E212" s="235" t="s">
        <v>21</v>
      </c>
      <c r="F212" s="236" t="s">
        <v>340</v>
      </c>
      <c r="G212" s="234"/>
      <c r="H212" s="237">
        <v>-80.8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171</v>
      </c>
      <c r="AU212" s="243" t="s">
        <v>81</v>
      </c>
      <c r="AV212" s="12" t="s">
        <v>84</v>
      </c>
      <c r="AW212" s="12" t="s">
        <v>35</v>
      </c>
      <c r="AX212" s="12" t="s">
        <v>73</v>
      </c>
      <c r="AY212" s="243" t="s">
        <v>162</v>
      </c>
    </row>
    <row r="213" spans="2:51" s="12" customFormat="1" ht="12">
      <c r="B213" s="233"/>
      <c r="C213" s="234"/>
      <c r="D213" s="220" t="s">
        <v>171</v>
      </c>
      <c r="E213" s="235" t="s">
        <v>21</v>
      </c>
      <c r="F213" s="236" t="s">
        <v>341</v>
      </c>
      <c r="G213" s="234"/>
      <c r="H213" s="237">
        <v>-1247.4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171</v>
      </c>
      <c r="AU213" s="243" t="s">
        <v>81</v>
      </c>
      <c r="AV213" s="12" t="s">
        <v>84</v>
      </c>
      <c r="AW213" s="12" t="s">
        <v>35</v>
      </c>
      <c r="AX213" s="12" t="s">
        <v>73</v>
      </c>
      <c r="AY213" s="243" t="s">
        <v>162</v>
      </c>
    </row>
    <row r="214" spans="2:51" s="13" customFormat="1" ht="12">
      <c r="B214" s="244"/>
      <c r="C214" s="245"/>
      <c r="D214" s="220" t="s">
        <v>171</v>
      </c>
      <c r="E214" s="246" t="s">
        <v>21</v>
      </c>
      <c r="F214" s="247" t="s">
        <v>208</v>
      </c>
      <c r="G214" s="245"/>
      <c r="H214" s="248">
        <v>2234.99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171</v>
      </c>
      <c r="AU214" s="254" t="s">
        <v>81</v>
      </c>
      <c r="AV214" s="13" t="s">
        <v>168</v>
      </c>
      <c r="AW214" s="13" t="s">
        <v>35</v>
      </c>
      <c r="AX214" s="13" t="s">
        <v>81</v>
      </c>
      <c r="AY214" s="254" t="s">
        <v>162</v>
      </c>
    </row>
    <row r="215" spans="2:65" s="1" customFormat="1" ht="16.5" customHeight="1">
      <c r="B215" s="39"/>
      <c r="C215" s="208" t="s">
        <v>342</v>
      </c>
      <c r="D215" s="208" t="s">
        <v>163</v>
      </c>
      <c r="E215" s="209" t="s">
        <v>343</v>
      </c>
      <c r="F215" s="210" t="s">
        <v>344</v>
      </c>
      <c r="G215" s="211" t="s">
        <v>310</v>
      </c>
      <c r="H215" s="212">
        <v>95.04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345</v>
      </c>
    </row>
    <row r="216" spans="2:51" s="11" customFormat="1" ht="12">
      <c r="B216" s="223"/>
      <c r="C216" s="224"/>
      <c r="D216" s="220" t="s">
        <v>171</v>
      </c>
      <c r="E216" s="225" t="s">
        <v>21</v>
      </c>
      <c r="F216" s="226" t="s">
        <v>312</v>
      </c>
      <c r="G216" s="224"/>
      <c r="H216" s="225" t="s">
        <v>21</v>
      </c>
      <c r="I216" s="227"/>
      <c r="J216" s="224"/>
      <c r="K216" s="224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171</v>
      </c>
      <c r="AU216" s="232" t="s">
        <v>81</v>
      </c>
      <c r="AV216" s="11" t="s">
        <v>81</v>
      </c>
      <c r="AW216" s="11" t="s">
        <v>35</v>
      </c>
      <c r="AX216" s="11" t="s">
        <v>73</v>
      </c>
      <c r="AY216" s="232" t="s">
        <v>162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313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346</v>
      </c>
      <c r="G218" s="234"/>
      <c r="H218" s="237">
        <v>95.04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81</v>
      </c>
      <c r="AY218" s="243" t="s">
        <v>162</v>
      </c>
    </row>
    <row r="219" spans="2:65" s="1" customFormat="1" ht="16.5" customHeight="1">
      <c r="B219" s="39"/>
      <c r="C219" s="208" t="s">
        <v>253</v>
      </c>
      <c r="D219" s="208" t="s">
        <v>163</v>
      </c>
      <c r="E219" s="209" t="s">
        <v>347</v>
      </c>
      <c r="F219" s="210" t="s">
        <v>348</v>
      </c>
      <c r="G219" s="211" t="s">
        <v>310</v>
      </c>
      <c r="H219" s="212">
        <v>1247.4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81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349</v>
      </c>
    </row>
    <row r="220" spans="2:51" s="11" customFormat="1" ht="12">
      <c r="B220" s="223"/>
      <c r="C220" s="224"/>
      <c r="D220" s="220" t="s">
        <v>171</v>
      </c>
      <c r="E220" s="225" t="s">
        <v>21</v>
      </c>
      <c r="F220" s="226" t="s">
        <v>312</v>
      </c>
      <c r="G220" s="224"/>
      <c r="H220" s="225" t="s">
        <v>21</v>
      </c>
      <c r="I220" s="227"/>
      <c r="J220" s="224"/>
      <c r="K220" s="224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171</v>
      </c>
      <c r="AU220" s="232" t="s">
        <v>81</v>
      </c>
      <c r="AV220" s="11" t="s">
        <v>81</v>
      </c>
      <c r="AW220" s="11" t="s">
        <v>35</v>
      </c>
      <c r="AX220" s="11" t="s">
        <v>73</v>
      </c>
      <c r="AY220" s="232" t="s">
        <v>162</v>
      </c>
    </row>
    <row r="221" spans="2:51" s="11" customFormat="1" ht="12">
      <c r="B221" s="223"/>
      <c r="C221" s="224"/>
      <c r="D221" s="220" t="s">
        <v>171</v>
      </c>
      <c r="E221" s="225" t="s">
        <v>21</v>
      </c>
      <c r="F221" s="226" t="s">
        <v>350</v>
      </c>
      <c r="G221" s="224"/>
      <c r="H221" s="225" t="s">
        <v>21</v>
      </c>
      <c r="I221" s="227"/>
      <c r="J221" s="224"/>
      <c r="K221" s="224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171</v>
      </c>
      <c r="AU221" s="232" t="s">
        <v>81</v>
      </c>
      <c r="AV221" s="11" t="s">
        <v>81</v>
      </c>
      <c r="AW221" s="11" t="s">
        <v>35</v>
      </c>
      <c r="AX221" s="11" t="s">
        <v>73</v>
      </c>
      <c r="AY221" s="232" t="s">
        <v>162</v>
      </c>
    </row>
    <row r="222" spans="2:51" s="12" customFormat="1" ht="12">
      <c r="B222" s="233"/>
      <c r="C222" s="234"/>
      <c r="D222" s="220" t="s">
        <v>171</v>
      </c>
      <c r="E222" s="235" t="s">
        <v>21</v>
      </c>
      <c r="F222" s="236" t="s">
        <v>351</v>
      </c>
      <c r="G222" s="234"/>
      <c r="H222" s="237">
        <v>1247.4</v>
      </c>
      <c r="I222" s="238"/>
      <c r="J222" s="234"/>
      <c r="K222" s="234"/>
      <c r="L222" s="239"/>
      <c r="M222" s="255"/>
      <c r="N222" s="256"/>
      <c r="O222" s="256"/>
      <c r="P222" s="256"/>
      <c r="Q222" s="256"/>
      <c r="R222" s="256"/>
      <c r="S222" s="256"/>
      <c r="T222" s="257"/>
      <c r="AT222" s="243" t="s">
        <v>171</v>
      </c>
      <c r="AU222" s="243" t="s">
        <v>81</v>
      </c>
      <c r="AV222" s="12" t="s">
        <v>84</v>
      </c>
      <c r="AW222" s="12" t="s">
        <v>35</v>
      </c>
      <c r="AX222" s="12" t="s">
        <v>81</v>
      </c>
      <c r="AY222" s="243" t="s">
        <v>162</v>
      </c>
    </row>
    <row r="223" spans="2:12" s="1" customFormat="1" ht="6.95" customHeight="1">
      <c r="B223" s="58"/>
      <c r="C223" s="59"/>
      <c r="D223" s="59"/>
      <c r="E223" s="59"/>
      <c r="F223" s="59"/>
      <c r="G223" s="59"/>
      <c r="H223" s="59"/>
      <c r="I223" s="167"/>
      <c r="J223" s="59"/>
      <c r="K223" s="59"/>
      <c r="L223" s="44"/>
    </row>
  </sheetData>
  <sheetProtection password="CC35" sheet="1" objects="1" scenarios="1" formatColumns="0" formatRows="0" autoFilter="0"/>
  <autoFilter ref="C84:K22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7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354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ROUND(J110,2)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ROUND((SUM(BE110:BE798)),2)</f>
        <v>0</v>
      </c>
      <c r="I35" s="156">
        <v>0.21</v>
      </c>
      <c r="J35" s="155">
        <f>ROUND(((SUM(BE110:BE798))*I35),2)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ROUND((SUM(BF110:BF798)),2)</f>
        <v>0</v>
      </c>
      <c r="I36" s="156">
        <v>0.15</v>
      </c>
      <c r="J36" s="155">
        <f>ROUND(((SUM(BF110:BF798))*I36),2)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ROUND((SUM(BG110:BG798)),2)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ROUND((SUM(BH110:BH798)),2)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ROUND((SUM(BI110:BI798)),2)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SO03.01 - Infocentrum, čekárna - stavební část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J110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142</v>
      </c>
      <c r="E64" s="180"/>
      <c r="F64" s="180"/>
      <c r="G64" s="180"/>
      <c r="H64" s="180"/>
      <c r="I64" s="181"/>
      <c r="J64" s="182">
        <f>J111</f>
        <v>0</v>
      </c>
      <c r="K64" s="178"/>
      <c r="L64" s="183"/>
    </row>
    <row r="65" spans="2:12" s="8" customFormat="1" ht="24.95" customHeight="1">
      <c r="B65" s="177"/>
      <c r="C65" s="178"/>
      <c r="D65" s="179" t="s">
        <v>355</v>
      </c>
      <c r="E65" s="180"/>
      <c r="F65" s="180"/>
      <c r="G65" s="180"/>
      <c r="H65" s="180"/>
      <c r="I65" s="181"/>
      <c r="J65" s="182">
        <f>J142</f>
        <v>0</v>
      </c>
      <c r="K65" s="178"/>
      <c r="L65" s="183"/>
    </row>
    <row r="66" spans="2:12" s="8" customFormat="1" ht="24.95" customHeight="1">
      <c r="B66" s="177"/>
      <c r="C66" s="178"/>
      <c r="D66" s="179" t="s">
        <v>356</v>
      </c>
      <c r="E66" s="180"/>
      <c r="F66" s="180"/>
      <c r="G66" s="180"/>
      <c r="H66" s="180"/>
      <c r="I66" s="181"/>
      <c r="J66" s="182">
        <f>J184</f>
        <v>0</v>
      </c>
      <c r="K66" s="178"/>
      <c r="L66" s="183"/>
    </row>
    <row r="67" spans="2:12" s="8" customFormat="1" ht="24.95" customHeight="1">
      <c r="B67" s="177"/>
      <c r="C67" s="178"/>
      <c r="D67" s="179" t="s">
        <v>357</v>
      </c>
      <c r="E67" s="180"/>
      <c r="F67" s="180"/>
      <c r="G67" s="180"/>
      <c r="H67" s="180"/>
      <c r="I67" s="181"/>
      <c r="J67" s="182">
        <f>J244</f>
        <v>0</v>
      </c>
      <c r="K67" s="178"/>
      <c r="L67" s="183"/>
    </row>
    <row r="68" spans="2:12" s="8" customFormat="1" ht="24.95" customHeight="1">
      <c r="B68" s="177"/>
      <c r="C68" s="178"/>
      <c r="D68" s="179" t="s">
        <v>358</v>
      </c>
      <c r="E68" s="180"/>
      <c r="F68" s="180"/>
      <c r="G68" s="180"/>
      <c r="H68" s="180"/>
      <c r="I68" s="181"/>
      <c r="J68" s="182">
        <f>J256</f>
        <v>0</v>
      </c>
      <c r="K68" s="178"/>
      <c r="L68" s="183"/>
    </row>
    <row r="69" spans="2:12" s="8" customFormat="1" ht="24.95" customHeight="1">
      <c r="B69" s="177"/>
      <c r="C69" s="178"/>
      <c r="D69" s="179" t="s">
        <v>359</v>
      </c>
      <c r="E69" s="180"/>
      <c r="F69" s="180"/>
      <c r="G69" s="180"/>
      <c r="H69" s="180"/>
      <c r="I69" s="181"/>
      <c r="J69" s="182">
        <f>J284</f>
        <v>0</v>
      </c>
      <c r="K69" s="178"/>
      <c r="L69" s="183"/>
    </row>
    <row r="70" spans="2:12" s="8" customFormat="1" ht="24.95" customHeight="1">
      <c r="B70" s="177"/>
      <c r="C70" s="178"/>
      <c r="D70" s="179" t="s">
        <v>360</v>
      </c>
      <c r="E70" s="180"/>
      <c r="F70" s="180"/>
      <c r="G70" s="180"/>
      <c r="H70" s="180"/>
      <c r="I70" s="181"/>
      <c r="J70" s="182">
        <f>J326</f>
        <v>0</v>
      </c>
      <c r="K70" s="178"/>
      <c r="L70" s="183"/>
    </row>
    <row r="71" spans="2:12" s="8" customFormat="1" ht="24.95" customHeight="1">
      <c r="B71" s="177"/>
      <c r="C71" s="178"/>
      <c r="D71" s="179" t="s">
        <v>361</v>
      </c>
      <c r="E71" s="180"/>
      <c r="F71" s="180"/>
      <c r="G71" s="180"/>
      <c r="H71" s="180"/>
      <c r="I71" s="181"/>
      <c r="J71" s="182">
        <f>J367</f>
        <v>0</v>
      </c>
      <c r="K71" s="178"/>
      <c r="L71" s="183"/>
    </row>
    <row r="72" spans="2:12" s="8" customFormat="1" ht="24.95" customHeight="1">
      <c r="B72" s="177"/>
      <c r="C72" s="178"/>
      <c r="D72" s="179" t="s">
        <v>362</v>
      </c>
      <c r="E72" s="180"/>
      <c r="F72" s="180"/>
      <c r="G72" s="180"/>
      <c r="H72" s="180"/>
      <c r="I72" s="181"/>
      <c r="J72" s="182">
        <f>J383</f>
        <v>0</v>
      </c>
      <c r="K72" s="178"/>
      <c r="L72" s="183"/>
    </row>
    <row r="73" spans="2:12" s="8" customFormat="1" ht="24.95" customHeight="1">
      <c r="B73" s="177"/>
      <c r="C73" s="178"/>
      <c r="D73" s="179" t="s">
        <v>363</v>
      </c>
      <c r="E73" s="180"/>
      <c r="F73" s="180"/>
      <c r="G73" s="180"/>
      <c r="H73" s="180"/>
      <c r="I73" s="181"/>
      <c r="J73" s="182">
        <f>J389</f>
        <v>0</v>
      </c>
      <c r="K73" s="178"/>
      <c r="L73" s="183"/>
    </row>
    <row r="74" spans="2:12" s="8" customFormat="1" ht="24.95" customHeight="1">
      <c r="B74" s="177"/>
      <c r="C74" s="178"/>
      <c r="D74" s="179" t="s">
        <v>364</v>
      </c>
      <c r="E74" s="180"/>
      <c r="F74" s="180"/>
      <c r="G74" s="180"/>
      <c r="H74" s="180"/>
      <c r="I74" s="181"/>
      <c r="J74" s="182">
        <f>J412</f>
        <v>0</v>
      </c>
      <c r="K74" s="178"/>
      <c r="L74" s="183"/>
    </row>
    <row r="75" spans="2:12" s="8" customFormat="1" ht="24.95" customHeight="1">
      <c r="B75" s="177"/>
      <c r="C75" s="178"/>
      <c r="D75" s="179" t="s">
        <v>365</v>
      </c>
      <c r="E75" s="180"/>
      <c r="F75" s="180"/>
      <c r="G75" s="180"/>
      <c r="H75" s="180"/>
      <c r="I75" s="181"/>
      <c r="J75" s="182">
        <f>J415</f>
        <v>0</v>
      </c>
      <c r="K75" s="178"/>
      <c r="L75" s="183"/>
    </row>
    <row r="76" spans="2:12" s="8" customFormat="1" ht="24.95" customHeight="1">
      <c r="B76" s="177"/>
      <c r="C76" s="178"/>
      <c r="D76" s="179" t="s">
        <v>366</v>
      </c>
      <c r="E76" s="180"/>
      <c r="F76" s="180"/>
      <c r="G76" s="180"/>
      <c r="H76" s="180"/>
      <c r="I76" s="181"/>
      <c r="J76" s="182">
        <f>J418</f>
        <v>0</v>
      </c>
      <c r="K76" s="178"/>
      <c r="L76" s="183"/>
    </row>
    <row r="77" spans="2:12" s="8" customFormat="1" ht="24.95" customHeight="1">
      <c r="B77" s="177"/>
      <c r="C77" s="178"/>
      <c r="D77" s="179" t="s">
        <v>367</v>
      </c>
      <c r="E77" s="180"/>
      <c r="F77" s="180"/>
      <c r="G77" s="180"/>
      <c r="H77" s="180"/>
      <c r="I77" s="181"/>
      <c r="J77" s="182">
        <f>J448</f>
        <v>0</v>
      </c>
      <c r="K77" s="178"/>
      <c r="L77" s="183"/>
    </row>
    <row r="78" spans="2:12" s="8" customFormat="1" ht="24.95" customHeight="1">
      <c r="B78" s="177"/>
      <c r="C78" s="178"/>
      <c r="D78" s="179" t="s">
        <v>368</v>
      </c>
      <c r="E78" s="180"/>
      <c r="F78" s="180"/>
      <c r="G78" s="180"/>
      <c r="H78" s="180"/>
      <c r="I78" s="181"/>
      <c r="J78" s="182">
        <f>J482</f>
        <v>0</v>
      </c>
      <c r="K78" s="178"/>
      <c r="L78" s="183"/>
    </row>
    <row r="79" spans="2:12" s="8" customFormat="1" ht="24.95" customHeight="1">
      <c r="B79" s="177"/>
      <c r="C79" s="178"/>
      <c r="D79" s="179" t="s">
        <v>369</v>
      </c>
      <c r="E79" s="180"/>
      <c r="F79" s="180"/>
      <c r="G79" s="180"/>
      <c r="H79" s="180"/>
      <c r="I79" s="181"/>
      <c r="J79" s="182">
        <f>J534</f>
        <v>0</v>
      </c>
      <c r="K79" s="178"/>
      <c r="L79" s="183"/>
    </row>
    <row r="80" spans="2:12" s="8" customFormat="1" ht="24.95" customHeight="1">
      <c r="B80" s="177"/>
      <c r="C80" s="178"/>
      <c r="D80" s="179" t="s">
        <v>370</v>
      </c>
      <c r="E80" s="180"/>
      <c r="F80" s="180"/>
      <c r="G80" s="180"/>
      <c r="H80" s="180"/>
      <c r="I80" s="181"/>
      <c r="J80" s="182">
        <f>J581</f>
        <v>0</v>
      </c>
      <c r="K80" s="178"/>
      <c r="L80" s="183"/>
    </row>
    <row r="81" spans="2:12" s="8" customFormat="1" ht="24.95" customHeight="1">
      <c r="B81" s="177"/>
      <c r="C81" s="178"/>
      <c r="D81" s="179" t="s">
        <v>371</v>
      </c>
      <c r="E81" s="180"/>
      <c r="F81" s="180"/>
      <c r="G81" s="180"/>
      <c r="H81" s="180"/>
      <c r="I81" s="181"/>
      <c r="J81" s="182">
        <f>J610</f>
        <v>0</v>
      </c>
      <c r="K81" s="178"/>
      <c r="L81" s="183"/>
    </row>
    <row r="82" spans="2:12" s="8" customFormat="1" ht="24.95" customHeight="1">
      <c r="B82" s="177"/>
      <c r="C82" s="178"/>
      <c r="D82" s="179" t="s">
        <v>372</v>
      </c>
      <c r="E82" s="180"/>
      <c r="F82" s="180"/>
      <c r="G82" s="180"/>
      <c r="H82" s="180"/>
      <c r="I82" s="181"/>
      <c r="J82" s="182">
        <f>J649</f>
        <v>0</v>
      </c>
      <c r="K82" s="178"/>
      <c r="L82" s="183"/>
    </row>
    <row r="83" spans="2:12" s="8" customFormat="1" ht="24.95" customHeight="1">
      <c r="B83" s="177"/>
      <c r="C83" s="178"/>
      <c r="D83" s="179" t="s">
        <v>373</v>
      </c>
      <c r="E83" s="180"/>
      <c r="F83" s="180"/>
      <c r="G83" s="180"/>
      <c r="H83" s="180"/>
      <c r="I83" s="181"/>
      <c r="J83" s="182">
        <f>J658</f>
        <v>0</v>
      </c>
      <c r="K83" s="178"/>
      <c r="L83" s="183"/>
    </row>
    <row r="84" spans="2:12" s="8" customFormat="1" ht="24.95" customHeight="1">
      <c r="B84" s="177"/>
      <c r="C84" s="178"/>
      <c r="D84" s="179" t="s">
        <v>374</v>
      </c>
      <c r="E84" s="180"/>
      <c r="F84" s="180"/>
      <c r="G84" s="180"/>
      <c r="H84" s="180"/>
      <c r="I84" s="181"/>
      <c r="J84" s="182">
        <f>J673</f>
        <v>0</v>
      </c>
      <c r="K84" s="178"/>
      <c r="L84" s="183"/>
    </row>
    <row r="85" spans="2:12" s="8" customFormat="1" ht="24.95" customHeight="1">
      <c r="B85" s="177"/>
      <c r="C85" s="178"/>
      <c r="D85" s="179" t="s">
        <v>375</v>
      </c>
      <c r="E85" s="180"/>
      <c r="F85" s="180"/>
      <c r="G85" s="180"/>
      <c r="H85" s="180"/>
      <c r="I85" s="181"/>
      <c r="J85" s="182">
        <f>J708</f>
        <v>0</v>
      </c>
      <c r="K85" s="178"/>
      <c r="L85" s="183"/>
    </row>
    <row r="86" spans="2:12" s="8" customFormat="1" ht="24.95" customHeight="1">
      <c r="B86" s="177"/>
      <c r="C86" s="178"/>
      <c r="D86" s="179" t="s">
        <v>376</v>
      </c>
      <c r="E86" s="180"/>
      <c r="F86" s="180"/>
      <c r="G86" s="180"/>
      <c r="H86" s="180"/>
      <c r="I86" s="181"/>
      <c r="J86" s="182">
        <f>J743</f>
        <v>0</v>
      </c>
      <c r="K86" s="178"/>
      <c r="L86" s="183"/>
    </row>
    <row r="87" spans="2:12" s="8" customFormat="1" ht="24.95" customHeight="1">
      <c r="B87" s="177"/>
      <c r="C87" s="178"/>
      <c r="D87" s="179" t="s">
        <v>377</v>
      </c>
      <c r="E87" s="180"/>
      <c r="F87" s="180"/>
      <c r="G87" s="180"/>
      <c r="H87" s="180"/>
      <c r="I87" s="181"/>
      <c r="J87" s="182">
        <f>J767</f>
        <v>0</v>
      </c>
      <c r="K87" s="178"/>
      <c r="L87" s="183"/>
    </row>
    <row r="88" spans="2:12" s="8" customFormat="1" ht="24.95" customHeight="1">
      <c r="B88" s="177"/>
      <c r="C88" s="178"/>
      <c r="D88" s="179" t="s">
        <v>378</v>
      </c>
      <c r="E88" s="180"/>
      <c r="F88" s="180"/>
      <c r="G88" s="180"/>
      <c r="H88" s="180"/>
      <c r="I88" s="181"/>
      <c r="J88" s="182">
        <f>J771</f>
        <v>0</v>
      </c>
      <c r="K88" s="178"/>
      <c r="L88" s="183"/>
    </row>
    <row r="89" spans="2:12" s="1" customFormat="1" ht="21.8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12" s="1" customFormat="1" ht="6.95" customHeight="1">
      <c r="B90" s="58"/>
      <c r="C90" s="59"/>
      <c r="D90" s="59"/>
      <c r="E90" s="59"/>
      <c r="F90" s="59"/>
      <c r="G90" s="59"/>
      <c r="H90" s="59"/>
      <c r="I90" s="167"/>
      <c r="J90" s="59"/>
      <c r="K90" s="59"/>
      <c r="L90" s="44"/>
    </row>
    <row r="94" spans="2:12" s="1" customFormat="1" ht="6.95" customHeight="1">
      <c r="B94" s="60"/>
      <c r="C94" s="61"/>
      <c r="D94" s="61"/>
      <c r="E94" s="61"/>
      <c r="F94" s="61"/>
      <c r="G94" s="61"/>
      <c r="H94" s="61"/>
      <c r="I94" s="170"/>
      <c r="J94" s="61"/>
      <c r="K94" s="61"/>
      <c r="L94" s="44"/>
    </row>
    <row r="95" spans="2:12" s="1" customFormat="1" ht="24.95" customHeight="1">
      <c r="B95" s="39"/>
      <c r="C95" s="24" t="s">
        <v>148</v>
      </c>
      <c r="D95" s="40"/>
      <c r="E95" s="40"/>
      <c r="F95" s="40"/>
      <c r="G95" s="40"/>
      <c r="H95" s="40"/>
      <c r="I95" s="143"/>
      <c r="J95" s="40"/>
      <c r="K95" s="40"/>
      <c r="L95" s="44"/>
    </row>
    <row r="96" spans="2:12" s="1" customFormat="1" ht="6.95" customHeight="1">
      <c r="B96" s="39"/>
      <c r="C96" s="40"/>
      <c r="D96" s="40"/>
      <c r="E96" s="40"/>
      <c r="F96" s="40"/>
      <c r="G96" s="40"/>
      <c r="H96" s="40"/>
      <c r="I96" s="143"/>
      <c r="J96" s="40"/>
      <c r="K96" s="40"/>
      <c r="L96" s="44"/>
    </row>
    <row r="97" spans="2:12" s="1" customFormat="1" ht="12" customHeight="1">
      <c r="B97" s="39"/>
      <c r="C97" s="33" t="s">
        <v>16</v>
      </c>
      <c r="D97" s="40"/>
      <c r="E97" s="40"/>
      <c r="F97" s="40"/>
      <c r="G97" s="40"/>
      <c r="H97" s="40"/>
      <c r="I97" s="143"/>
      <c r="J97" s="40"/>
      <c r="K97" s="40"/>
      <c r="L97" s="44"/>
    </row>
    <row r="98" spans="2:12" s="1" customFormat="1" ht="16.5" customHeight="1">
      <c r="B98" s="39"/>
      <c r="C98" s="40"/>
      <c r="D98" s="40"/>
      <c r="E98" s="171" t="str">
        <f>E7</f>
        <v>Dopravní terminál v Jablunkově</v>
      </c>
      <c r="F98" s="33"/>
      <c r="G98" s="33"/>
      <c r="H98" s="33"/>
      <c r="I98" s="143"/>
      <c r="J98" s="40"/>
      <c r="K98" s="40"/>
      <c r="L98" s="44"/>
    </row>
    <row r="99" spans="2:12" ht="12" customHeight="1">
      <c r="B99" s="22"/>
      <c r="C99" s="33" t="s">
        <v>136</v>
      </c>
      <c r="D99" s="23"/>
      <c r="E99" s="23"/>
      <c r="F99" s="23"/>
      <c r="G99" s="23"/>
      <c r="H99" s="23"/>
      <c r="I99" s="136"/>
      <c r="J99" s="23"/>
      <c r="K99" s="23"/>
      <c r="L99" s="21"/>
    </row>
    <row r="100" spans="2:12" s="1" customFormat="1" ht="16.5" customHeight="1">
      <c r="B100" s="39"/>
      <c r="C100" s="40"/>
      <c r="D100" s="40"/>
      <c r="E100" s="171" t="s">
        <v>352</v>
      </c>
      <c r="F100" s="40"/>
      <c r="G100" s="40"/>
      <c r="H100" s="40"/>
      <c r="I100" s="143"/>
      <c r="J100" s="40"/>
      <c r="K100" s="40"/>
      <c r="L100" s="44"/>
    </row>
    <row r="101" spans="2:12" s="1" customFormat="1" ht="12" customHeight="1">
      <c r="B101" s="39"/>
      <c r="C101" s="33" t="s">
        <v>353</v>
      </c>
      <c r="D101" s="40"/>
      <c r="E101" s="40"/>
      <c r="F101" s="40"/>
      <c r="G101" s="40"/>
      <c r="H101" s="40"/>
      <c r="I101" s="143"/>
      <c r="J101" s="40"/>
      <c r="K101" s="40"/>
      <c r="L101" s="44"/>
    </row>
    <row r="102" spans="2:12" s="1" customFormat="1" ht="16.5" customHeight="1">
      <c r="B102" s="39"/>
      <c r="C102" s="40"/>
      <c r="D102" s="40"/>
      <c r="E102" s="65" t="str">
        <f>E11</f>
        <v>SO03.01 - Infocentrum, čekárna - stavební část</v>
      </c>
      <c r="F102" s="40"/>
      <c r="G102" s="40"/>
      <c r="H102" s="40"/>
      <c r="I102" s="143"/>
      <c r="J102" s="40"/>
      <c r="K102" s="40"/>
      <c r="L102" s="44"/>
    </row>
    <row r="103" spans="2:12" s="1" customFormat="1" ht="6.95" customHeight="1">
      <c r="B103" s="39"/>
      <c r="C103" s="40"/>
      <c r="D103" s="40"/>
      <c r="E103" s="40"/>
      <c r="F103" s="40"/>
      <c r="G103" s="40"/>
      <c r="H103" s="40"/>
      <c r="I103" s="143"/>
      <c r="J103" s="40"/>
      <c r="K103" s="40"/>
      <c r="L103" s="44"/>
    </row>
    <row r="104" spans="2:12" s="1" customFormat="1" ht="12" customHeight="1">
      <c r="B104" s="39"/>
      <c r="C104" s="33" t="s">
        <v>22</v>
      </c>
      <c r="D104" s="40"/>
      <c r="E104" s="40"/>
      <c r="F104" s="28" t="str">
        <f>F14</f>
        <v>Obec Jablunkov</v>
      </c>
      <c r="G104" s="40"/>
      <c r="H104" s="40"/>
      <c r="I104" s="145" t="s">
        <v>24</v>
      </c>
      <c r="J104" s="68" t="str">
        <f>IF(J14="","",J14)</f>
        <v>26. 4. 2019</v>
      </c>
      <c r="K104" s="40"/>
      <c r="L104" s="44"/>
    </row>
    <row r="105" spans="2:12" s="1" customFormat="1" ht="6.95" customHeight="1">
      <c r="B105" s="39"/>
      <c r="C105" s="40"/>
      <c r="D105" s="40"/>
      <c r="E105" s="40"/>
      <c r="F105" s="40"/>
      <c r="G105" s="40"/>
      <c r="H105" s="40"/>
      <c r="I105" s="143"/>
      <c r="J105" s="40"/>
      <c r="K105" s="40"/>
      <c r="L105" s="44"/>
    </row>
    <row r="106" spans="2:12" s="1" customFormat="1" ht="13.65" customHeight="1">
      <c r="B106" s="39"/>
      <c r="C106" s="33" t="s">
        <v>26</v>
      </c>
      <c r="D106" s="40"/>
      <c r="E106" s="40"/>
      <c r="F106" s="28" t="str">
        <f>E17</f>
        <v>Město Jablunkov</v>
      </c>
      <c r="G106" s="40"/>
      <c r="H106" s="40"/>
      <c r="I106" s="145" t="s">
        <v>33</v>
      </c>
      <c r="J106" s="37" t="str">
        <f>E23</f>
        <v xml:space="preserve"> </v>
      </c>
      <c r="K106" s="40"/>
      <c r="L106" s="44"/>
    </row>
    <row r="107" spans="2:12" s="1" customFormat="1" ht="13.65" customHeight="1">
      <c r="B107" s="39"/>
      <c r="C107" s="33" t="s">
        <v>31</v>
      </c>
      <c r="D107" s="40"/>
      <c r="E107" s="40"/>
      <c r="F107" s="28" t="str">
        <f>IF(E20="","",E20)</f>
        <v>Vyplň údaj</v>
      </c>
      <c r="G107" s="40"/>
      <c r="H107" s="40"/>
      <c r="I107" s="145" t="s">
        <v>36</v>
      </c>
      <c r="J107" s="37" t="str">
        <f>E26</f>
        <v xml:space="preserve"> </v>
      </c>
      <c r="K107" s="40"/>
      <c r="L107" s="44"/>
    </row>
    <row r="108" spans="2:12" s="1" customFormat="1" ht="10.3" customHeight="1">
      <c r="B108" s="39"/>
      <c r="C108" s="40"/>
      <c r="D108" s="40"/>
      <c r="E108" s="40"/>
      <c r="F108" s="40"/>
      <c r="G108" s="40"/>
      <c r="H108" s="40"/>
      <c r="I108" s="143"/>
      <c r="J108" s="40"/>
      <c r="K108" s="40"/>
      <c r="L108" s="44"/>
    </row>
    <row r="109" spans="2:20" s="9" customFormat="1" ht="29.25" customHeight="1">
      <c r="B109" s="184"/>
      <c r="C109" s="185" t="s">
        <v>149</v>
      </c>
      <c r="D109" s="186" t="s">
        <v>58</v>
      </c>
      <c r="E109" s="186" t="s">
        <v>54</v>
      </c>
      <c r="F109" s="186" t="s">
        <v>55</v>
      </c>
      <c r="G109" s="186" t="s">
        <v>150</v>
      </c>
      <c r="H109" s="186" t="s">
        <v>151</v>
      </c>
      <c r="I109" s="187" t="s">
        <v>152</v>
      </c>
      <c r="J109" s="186" t="s">
        <v>140</v>
      </c>
      <c r="K109" s="188" t="s">
        <v>153</v>
      </c>
      <c r="L109" s="189"/>
      <c r="M109" s="88" t="s">
        <v>21</v>
      </c>
      <c r="N109" s="89" t="s">
        <v>43</v>
      </c>
      <c r="O109" s="89" t="s">
        <v>154</v>
      </c>
      <c r="P109" s="89" t="s">
        <v>155</v>
      </c>
      <c r="Q109" s="89" t="s">
        <v>156</v>
      </c>
      <c r="R109" s="89" t="s">
        <v>157</v>
      </c>
      <c r="S109" s="89" t="s">
        <v>158</v>
      </c>
      <c r="T109" s="90" t="s">
        <v>159</v>
      </c>
    </row>
    <row r="110" spans="2:63" s="1" customFormat="1" ht="22.8" customHeight="1">
      <c r="B110" s="39"/>
      <c r="C110" s="95" t="s">
        <v>160</v>
      </c>
      <c r="D110" s="40"/>
      <c r="E110" s="40"/>
      <c r="F110" s="40"/>
      <c r="G110" s="40"/>
      <c r="H110" s="40"/>
      <c r="I110" s="143"/>
      <c r="J110" s="190">
        <f>BK110</f>
        <v>0</v>
      </c>
      <c r="K110" s="40"/>
      <c r="L110" s="44"/>
      <c r="M110" s="91"/>
      <c r="N110" s="92"/>
      <c r="O110" s="92"/>
      <c r="P110" s="191">
        <f>P111+P142+P184+P244+P256+P284+P326+P367+P383+P389+P412+P415+P418+P448+P482+P534+P581+P610+P649+P658+P673+P708+P743+P767+P771</f>
        <v>0</v>
      </c>
      <c r="Q110" s="92"/>
      <c r="R110" s="191">
        <f>R111+R142+R184+R244+R256+R284+R326+R367+R383+R389+R412+R415+R418+R448+R482+R534+R581+R610+R649+R658+R673+R708+R743+R767+R771</f>
        <v>0</v>
      </c>
      <c r="S110" s="92"/>
      <c r="T110" s="192">
        <f>T111+T142+T184+T244+T256+T284+T326+T367+T383+T389+T412+T415+T418+T448+T482+T534+T581+T610+T649+T658+T673+T708+T743+T767+T771</f>
        <v>0</v>
      </c>
      <c r="AT110" s="18" t="s">
        <v>72</v>
      </c>
      <c r="AU110" s="18" t="s">
        <v>141</v>
      </c>
      <c r="BK110" s="193">
        <f>BK111+BK142+BK184+BK244+BK256+BK284+BK326+BK367+BK383+BK389+BK412+BK415+BK418+BK448+BK482+BK534+BK581+BK610+BK649+BK658+BK673+BK708+BK743+BK767+BK771</f>
        <v>0</v>
      </c>
    </row>
    <row r="111" spans="2:63" s="10" customFormat="1" ht="25.9" customHeight="1">
      <c r="B111" s="194"/>
      <c r="C111" s="195"/>
      <c r="D111" s="196" t="s">
        <v>72</v>
      </c>
      <c r="E111" s="197" t="s">
        <v>81</v>
      </c>
      <c r="F111" s="197" t="s">
        <v>161</v>
      </c>
      <c r="G111" s="195"/>
      <c r="H111" s="195"/>
      <c r="I111" s="198"/>
      <c r="J111" s="199">
        <f>BK111</f>
        <v>0</v>
      </c>
      <c r="K111" s="195"/>
      <c r="L111" s="200"/>
      <c r="M111" s="201"/>
      <c r="N111" s="202"/>
      <c r="O111" s="202"/>
      <c r="P111" s="203">
        <f>SUM(P112:P141)</f>
        <v>0</v>
      </c>
      <c r="Q111" s="202"/>
      <c r="R111" s="203">
        <f>SUM(R112:R141)</f>
        <v>0</v>
      </c>
      <c r="S111" s="202"/>
      <c r="T111" s="204">
        <f>SUM(T112:T141)</f>
        <v>0</v>
      </c>
      <c r="AR111" s="205" t="s">
        <v>81</v>
      </c>
      <c r="AT111" s="206" t="s">
        <v>72</v>
      </c>
      <c r="AU111" s="206" t="s">
        <v>73</v>
      </c>
      <c r="AY111" s="205" t="s">
        <v>162</v>
      </c>
      <c r="BK111" s="207">
        <f>SUM(BK112:BK141)</f>
        <v>0</v>
      </c>
    </row>
    <row r="112" spans="2:65" s="1" customFormat="1" ht="16.5" customHeight="1">
      <c r="B112" s="39"/>
      <c r="C112" s="208" t="s">
        <v>81</v>
      </c>
      <c r="D112" s="208" t="s">
        <v>163</v>
      </c>
      <c r="E112" s="209" t="s">
        <v>379</v>
      </c>
      <c r="F112" s="210" t="s">
        <v>380</v>
      </c>
      <c r="G112" s="211" t="s">
        <v>217</v>
      </c>
      <c r="H112" s="212">
        <v>0.984</v>
      </c>
      <c r="I112" s="213"/>
      <c r="J112" s="214">
        <f>ROUND(I112*H112,2)</f>
        <v>0</v>
      </c>
      <c r="K112" s="210" t="s">
        <v>167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84</v>
      </c>
    </row>
    <row r="113" spans="2:47" s="1" customFormat="1" ht="12">
      <c r="B113" s="39"/>
      <c r="C113" s="40"/>
      <c r="D113" s="220" t="s">
        <v>169</v>
      </c>
      <c r="E113" s="40"/>
      <c r="F113" s="221" t="s">
        <v>381</v>
      </c>
      <c r="G113" s="40"/>
      <c r="H113" s="40"/>
      <c r="I113" s="143"/>
      <c r="J113" s="40"/>
      <c r="K113" s="40"/>
      <c r="L113" s="44"/>
      <c r="M113" s="222"/>
      <c r="N113" s="80"/>
      <c r="O113" s="80"/>
      <c r="P113" s="80"/>
      <c r="Q113" s="80"/>
      <c r="R113" s="80"/>
      <c r="S113" s="80"/>
      <c r="T113" s="81"/>
      <c r="AT113" s="18" t="s">
        <v>169</v>
      </c>
      <c r="AU113" s="18" t="s">
        <v>81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382</v>
      </c>
      <c r="G114" s="234"/>
      <c r="H114" s="237">
        <v>0.826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73</v>
      </c>
      <c r="AY114" s="243" t="s">
        <v>162</v>
      </c>
    </row>
    <row r="115" spans="2:51" s="12" customFormat="1" ht="12">
      <c r="B115" s="233"/>
      <c r="C115" s="234"/>
      <c r="D115" s="220" t="s">
        <v>171</v>
      </c>
      <c r="E115" s="235" t="s">
        <v>21</v>
      </c>
      <c r="F115" s="236" t="s">
        <v>383</v>
      </c>
      <c r="G115" s="234"/>
      <c r="H115" s="237">
        <v>0.158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171</v>
      </c>
      <c r="AU115" s="243" t="s">
        <v>81</v>
      </c>
      <c r="AV115" s="12" t="s">
        <v>84</v>
      </c>
      <c r="AW115" s="12" t="s">
        <v>35</v>
      </c>
      <c r="AX115" s="12" t="s">
        <v>73</v>
      </c>
      <c r="AY115" s="243" t="s">
        <v>162</v>
      </c>
    </row>
    <row r="116" spans="2:51" s="13" customFormat="1" ht="12">
      <c r="B116" s="244"/>
      <c r="C116" s="245"/>
      <c r="D116" s="220" t="s">
        <v>171</v>
      </c>
      <c r="E116" s="246" t="s">
        <v>21</v>
      </c>
      <c r="F116" s="247" t="s">
        <v>208</v>
      </c>
      <c r="G116" s="245"/>
      <c r="H116" s="248">
        <v>0.984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171</v>
      </c>
      <c r="AU116" s="254" t="s">
        <v>81</v>
      </c>
      <c r="AV116" s="13" t="s">
        <v>168</v>
      </c>
      <c r="AW116" s="13" t="s">
        <v>35</v>
      </c>
      <c r="AX116" s="13" t="s">
        <v>81</v>
      </c>
      <c r="AY116" s="254" t="s">
        <v>162</v>
      </c>
    </row>
    <row r="117" spans="2:65" s="1" customFormat="1" ht="16.5" customHeight="1">
      <c r="B117" s="39"/>
      <c r="C117" s="208" t="s">
        <v>84</v>
      </c>
      <c r="D117" s="208" t="s">
        <v>163</v>
      </c>
      <c r="E117" s="209" t="s">
        <v>384</v>
      </c>
      <c r="F117" s="210" t="s">
        <v>385</v>
      </c>
      <c r="G117" s="211" t="s">
        <v>217</v>
      </c>
      <c r="H117" s="212">
        <v>0.492</v>
      </c>
      <c r="I117" s="213"/>
      <c r="J117" s="214">
        <f>ROUND(I117*H117,2)</f>
        <v>0</v>
      </c>
      <c r="K117" s="210" t="s">
        <v>167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168</v>
      </c>
    </row>
    <row r="118" spans="2:47" s="1" customFormat="1" ht="12">
      <c r="B118" s="39"/>
      <c r="C118" s="40"/>
      <c r="D118" s="220" t="s">
        <v>169</v>
      </c>
      <c r="E118" s="40"/>
      <c r="F118" s="221" t="s">
        <v>381</v>
      </c>
      <c r="G118" s="40"/>
      <c r="H118" s="40"/>
      <c r="I118" s="143"/>
      <c r="J118" s="40"/>
      <c r="K118" s="40"/>
      <c r="L118" s="44"/>
      <c r="M118" s="222"/>
      <c r="N118" s="80"/>
      <c r="O118" s="80"/>
      <c r="P118" s="80"/>
      <c r="Q118" s="80"/>
      <c r="R118" s="80"/>
      <c r="S118" s="80"/>
      <c r="T118" s="81"/>
      <c r="AT118" s="18" t="s">
        <v>169</v>
      </c>
      <c r="AU118" s="18" t="s">
        <v>81</v>
      </c>
    </row>
    <row r="119" spans="2:51" s="12" customFormat="1" ht="12">
      <c r="B119" s="233"/>
      <c r="C119" s="234"/>
      <c r="D119" s="220" t="s">
        <v>171</v>
      </c>
      <c r="E119" s="235" t="s">
        <v>21</v>
      </c>
      <c r="F119" s="236" t="s">
        <v>386</v>
      </c>
      <c r="G119" s="234"/>
      <c r="H119" s="237">
        <v>0.492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171</v>
      </c>
      <c r="AU119" s="243" t="s">
        <v>81</v>
      </c>
      <c r="AV119" s="12" t="s">
        <v>84</v>
      </c>
      <c r="AW119" s="12" t="s">
        <v>35</v>
      </c>
      <c r="AX119" s="12" t="s">
        <v>81</v>
      </c>
      <c r="AY119" s="243" t="s">
        <v>162</v>
      </c>
    </row>
    <row r="120" spans="2:65" s="1" customFormat="1" ht="16.5" customHeight="1">
      <c r="B120" s="39"/>
      <c r="C120" s="208" t="s">
        <v>177</v>
      </c>
      <c r="D120" s="208" t="s">
        <v>163</v>
      </c>
      <c r="E120" s="209" t="s">
        <v>387</v>
      </c>
      <c r="F120" s="210" t="s">
        <v>388</v>
      </c>
      <c r="G120" s="211" t="s">
        <v>217</v>
      </c>
      <c r="H120" s="212">
        <v>0.984</v>
      </c>
      <c r="I120" s="213"/>
      <c r="J120" s="214">
        <f>ROUND(I120*H120,2)</f>
        <v>0</v>
      </c>
      <c r="K120" s="210" t="s">
        <v>167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180</v>
      </c>
    </row>
    <row r="121" spans="2:47" s="1" customFormat="1" ht="12">
      <c r="B121" s="39"/>
      <c r="C121" s="40"/>
      <c r="D121" s="220" t="s">
        <v>169</v>
      </c>
      <c r="E121" s="40"/>
      <c r="F121" s="221" t="s">
        <v>225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169</v>
      </c>
      <c r="AU121" s="18" t="s">
        <v>81</v>
      </c>
    </row>
    <row r="122" spans="2:51" s="11" customFormat="1" ht="12">
      <c r="B122" s="223"/>
      <c r="C122" s="224"/>
      <c r="D122" s="220" t="s">
        <v>171</v>
      </c>
      <c r="E122" s="225" t="s">
        <v>21</v>
      </c>
      <c r="F122" s="226" t="s">
        <v>389</v>
      </c>
      <c r="G122" s="224"/>
      <c r="H122" s="225" t="s">
        <v>21</v>
      </c>
      <c r="I122" s="227"/>
      <c r="J122" s="224"/>
      <c r="K122" s="224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171</v>
      </c>
      <c r="AU122" s="232" t="s">
        <v>81</v>
      </c>
      <c r="AV122" s="11" t="s">
        <v>81</v>
      </c>
      <c r="AW122" s="11" t="s">
        <v>35</v>
      </c>
      <c r="AX122" s="11" t="s">
        <v>73</v>
      </c>
      <c r="AY122" s="232" t="s">
        <v>162</v>
      </c>
    </row>
    <row r="123" spans="2:51" s="12" customFormat="1" ht="12">
      <c r="B123" s="233"/>
      <c r="C123" s="234"/>
      <c r="D123" s="220" t="s">
        <v>171</v>
      </c>
      <c r="E123" s="235" t="s">
        <v>21</v>
      </c>
      <c r="F123" s="236" t="s">
        <v>382</v>
      </c>
      <c r="G123" s="234"/>
      <c r="H123" s="237">
        <v>0.826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171</v>
      </c>
      <c r="AU123" s="243" t="s">
        <v>81</v>
      </c>
      <c r="AV123" s="12" t="s">
        <v>84</v>
      </c>
      <c r="AW123" s="12" t="s">
        <v>35</v>
      </c>
      <c r="AX123" s="12" t="s">
        <v>73</v>
      </c>
      <c r="AY123" s="243" t="s">
        <v>162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383</v>
      </c>
      <c r="G124" s="234"/>
      <c r="H124" s="237">
        <v>0.158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3" customFormat="1" ht="12">
      <c r="B125" s="244"/>
      <c r="C125" s="245"/>
      <c r="D125" s="220" t="s">
        <v>171</v>
      </c>
      <c r="E125" s="246" t="s">
        <v>21</v>
      </c>
      <c r="F125" s="247" t="s">
        <v>208</v>
      </c>
      <c r="G125" s="245"/>
      <c r="H125" s="248">
        <v>0.984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171</v>
      </c>
      <c r="AU125" s="254" t="s">
        <v>81</v>
      </c>
      <c r="AV125" s="13" t="s">
        <v>168</v>
      </c>
      <c r="AW125" s="13" t="s">
        <v>35</v>
      </c>
      <c r="AX125" s="13" t="s">
        <v>81</v>
      </c>
      <c r="AY125" s="254" t="s">
        <v>162</v>
      </c>
    </row>
    <row r="126" spans="2:65" s="1" customFormat="1" ht="16.5" customHeight="1">
      <c r="B126" s="39"/>
      <c r="C126" s="208" t="s">
        <v>168</v>
      </c>
      <c r="D126" s="208" t="s">
        <v>163</v>
      </c>
      <c r="E126" s="209" t="s">
        <v>222</v>
      </c>
      <c r="F126" s="210" t="s">
        <v>223</v>
      </c>
      <c r="G126" s="211" t="s">
        <v>217</v>
      </c>
      <c r="H126" s="212">
        <v>31.811</v>
      </c>
      <c r="I126" s="213"/>
      <c r="J126" s="214">
        <f>ROUND(I126*H126,2)</f>
        <v>0</v>
      </c>
      <c r="K126" s="210" t="s">
        <v>167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184</v>
      </c>
    </row>
    <row r="127" spans="2:47" s="1" customFormat="1" ht="12">
      <c r="B127" s="39"/>
      <c r="C127" s="40"/>
      <c r="D127" s="220" t="s">
        <v>169</v>
      </c>
      <c r="E127" s="40"/>
      <c r="F127" s="221" t="s">
        <v>225</v>
      </c>
      <c r="G127" s="40"/>
      <c r="H127" s="40"/>
      <c r="I127" s="143"/>
      <c r="J127" s="40"/>
      <c r="K127" s="40"/>
      <c r="L127" s="44"/>
      <c r="M127" s="222"/>
      <c r="N127" s="80"/>
      <c r="O127" s="80"/>
      <c r="P127" s="80"/>
      <c r="Q127" s="80"/>
      <c r="R127" s="80"/>
      <c r="S127" s="80"/>
      <c r="T127" s="81"/>
      <c r="AT127" s="18" t="s">
        <v>169</v>
      </c>
      <c r="AU127" s="18" t="s">
        <v>81</v>
      </c>
    </row>
    <row r="128" spans="2:51" s="11" customFormat="1" ht="12">
      <c r="B128" s="223"/>
      <c r="C128" s="224"/>
      <c r="D128" s="220" t="s">
        <v>171</v>
      </c>
      <c r="E128" s="225" t="s">
        <v>21</v>
      </c>
      <c r="F128" s="226" t="s">
        <v>390</v>
      </c>
      <c r="G128" s="224"/>
      <c r="H128" s="225" t="s">
        <v>21</v>
      </c>
      <c r="I128" s="227"/>
      <c r="J128" s="224"/>
      <c r="K128" s="224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171</v>
      </c>
      <c r="AU128" s="232" t="s">
        <v>81</v>
      </c>
      <c r="AV128" s="11" t="s">
        <v>81</v>
      </c>
      <c r="AW128" s="11" t="s">
        <v>35</v>
      </c>
      <c r="AX128" s="11" t="s">
        <v>73</v>
      </c>
      <c r="AY128" s="232" t="s">
        <v>162</v>
      </c>
    </row>
    <row r="129" spans="2:51" s="12" customFormat="1" ht="12">
      <c r="B129" s="233"/>
      <c r="C129" s="234"/>
      <c r="D129" s="220" t="s">
        <v>171</v>
      </c>
      <c r="E129" s="235" t="s">
        <v>21</v>
      </c>
      <c r="F129" s="236" t="s">
        <v>391</v>
      </c>
      <c r="G129" s="234"/>
      <c r="H129" s="237">
        <v>31.811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171</v>
      </c>
      <c r="AU129" s="243" t="s">
        <v>81</v>
      </c>
      <c r="AV129" s="12" t="s">
        <v>84</v>
      </c>
      <c r="AW129" s="12" t="s">
        <v>35</v>
      </c>
      <c r="AX129" s="12" t="s">
        <v>81</v>
      </c>
      <c r="AY129" s="243" t="s">
        <v>162</v>
      </c>
    </row>
    <row r="130" spans="2:65" s="1" customFormat="1" ht="16.5" customHeight="1">
      <c r="B130" s="39"/>
      <c r="C130" s="208" t="s">
        <v>186</v>
      </c>
      <c r="D130" s="208" t="s">
        <v>163</v>
      </c>
      <c r="E130" s="209" t="s">
        <v>392</v>
      </c>
      <c r="F130" s="210" t="s">
        <v>393</v>
      </c>
      <c r="G130" s="211" t="s">
        <v>217</v>
      </c>
      <c r="H130" s="212">
        <v>31.811</v>
      </c>
      <c r="I130" s="213"/>
      <c r="J130" s="214">
        <f>ROUND(I130*H130,2)</f>
        <v>0</v>
      </c>
      <c r="K130" s="210" t="s">
        <v>167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189</v>
      </c>
    </row>
    <row r="131" spans="2:51" s="11" customFormat="1" ht="12">
      <c r="B131" s="223"/>
      <c r="C131" s="224"/>
      <c r="D131" s="220" t="s">
        <v>171</v>
      </c>
      <c r="E131" s="225" t="s">
        <v>21</v>
      </c>
      <c r="F131" s="226" t="s">
        <v>394</v>
      </c>
      <c r="G131" s="224"/>
      <c r="H131" s="225" t="s">
        <v>21</v>
      </c>
      <c r="I131" s="227"/>
      <c r="J131" s="224"/>
      <c r="K131" s="224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171</v>
      </c>
      <c r="AU131" s="232" t="s">
        <v>81</v>
      </c>
      <c r="AV131" s="11" t="s">
        <v>81</v>
      </c>
      <c r="AW131" s="11" t="s">
        <v>35</v>
      </c>
      <c r="AX131" s="11" t="s">
        <v>73</v>
      </c>
      <c r="AY131" s="232" t="s">
        <v>162</v>
      </c>
    </row>
    <row r="132" spans="2:51" s="12" customFormat="1" ht="12">
      <c r="B132" s="233"/>
      <c r="C132" s="234"/>
      <c r="D132" s="220" t="s">
        <v>171</v>
      </c>
      <c r="E132" s="235" t="s">
        <v>21</v>
      </c>
      <c r="F132" s="236" t="s">
        <v>395</v>
      </c>
      <c r="G132" s="234"/>
      <c r="H132" s="237">
        <v>31.811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171</v>
      </c>
      <c r="AU132" s="243" t="s">
        <v>81</v>
      </c>
      <c r="AV132" s="12" t="s">
        <v>84</v>
      </c>
      <c r="AW132" s="12" t="s">
        <v>35</v>
      </c>
      <c r="AX132" s="12" t="s">
        <v>81</v>
      </c>
      <c r="AY132" s="243" t="s">
        <v>162</v>
      </c>
    </row>
    <row r="133" spans="2:65" s="1" customFormat="1" ht="16.5" customHeight="1">
      <c r="B133" s="39"/>
      <c r="C133" s="208" t="s">
        <v>180</v>
      </c>
      <c r="D133" s="208" t="s">
        <v>163</v>
      </c>
      <c r="E133" s="209" t="s">
        <v>396</v>
      </c>
      <c r="F133" s="210" t="s">
        <v>397</v>
      </c>
      <c r="G133" s="211" t="s">
        <v>217</v>
      </c>
      <c r="H133" s="212">
        <v>31.811</v>
      </c>
      <c r="I133" s="213"/>
      <c r="J133" s="214">
        <f>ROUND(I133*H133,2)</f>
        <v>0</v>
      </c>
      <c r="K133" s="210" t="s">
        <v>167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193</v>
      </c>
    </row>
    <row r="134" spans="2:47" s="1" customFormat="1" ht="12">
      <c r="B134" s="39"/>
      <c r="C134" s="40"/>
      <c r="D134" s="220" t="s">
        <v>169</v>
      </c>
      <c r="E134" s="40"/>
      <c r="F134" s="221" t="s">
        <v>398</v>
      </c>
      <c r="G134" s="40"/>
      <c r="H134" s="40"/>
      <c r="I134" s="143"/>
      <c r="J134" s="40"/>
      <c r="K134" s="40"/>
      <c r="L134" s="44"/>
      <c r="M134" s="222"/>
      <c r="N134" s="80"/>
      <c r="O134" s="80"/>
      <c r="P134" s="80"/>
      <c r="Q134" s="80"/>
      <c r="R134" s="80"/>
      <c r="S134" s="80"/>
      <c r="T134" s="81"/>
      <c r="AT134" s="18" t="s">
        <v>169</v>
      </c>
      <c r="AU134" s="18" t="s">
        <v>81</v>
      </c>
    </row>
    <row r="135" spans="2:51" s="12" customFormat="1" ht="12">
      <c r="B135" s="233"/>
      <c r="C135" s="234"/>
      <c r="D135" s="220" t="s">
        <v>171</v>
      </c>
      <c r="E135" s="235" t="s">
        <v>21</v>
      </c>
      <c r="F135" s="236" t="s">
        <v>399</v>
      </c>
      <c r="G135" s="234"/>
      <c r="H135" s="237">
        <v>31.811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171</v>
      </c>
      <c r="AU135" s="243" t="s">
        <v>81</v>
      </c>
      <c r="AV135" s="12" t="s">
        <v>84</v>
      </c>
      <c r="AW135" s="12" t="s">
        <v>35</v>
      </c>
      <c r="AX135" s="12" t="s">
        <v>81</v>
      </c>
      <c r="AY135" s="243" t="s">
        <v>162</v>
      </c>
    </row>
    <row r="136" spans="2:65" s="1" customFormat="1" ht="16.5" customHeight="1">
      <c r="B136" s="39"/>
      <c r="C136" s="208" t="s">
        <v>195</v>
      </c>
      <c r="D136" s="208" t="s">
        <v>163</v>
      </c>
      <c r="E136" s="209" t="s">
        <v>400</v>
      </c>
      <c r="F136" s="210" t="s">
        <v>401</v>
      </c>
      <c r="G136" s="211" t="s">
        <v>217</v>
      </c>
      <c r="H136" s="212">
        <v>31.811</v>
      </c>
      <c r="I136" s="213"/>
      <c r="J136" s="214">
        <f>ROUND(I136*H136,2)</f>
        <v>0</v>
      </c>
      <c r="K136" s="210" t="s">
        <v>167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198</v>
      </c>
    </row>
    <row r="137" spans="2:47" s="1" customFormat="1" ht="12">
      <c r="B137" s="39"/>
      <c r="C137" s="40"/>
      <c r="D137" s="220" t="s">
        <v>169</v>
      </c>
      <c r="E137" s="40"/>
      <c r="F137" s="221" t="s">
        <v>402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169</v>
      </c>
      <c r="AU137" s="18" t="s">
        <v>81</v>
      </c>
    </row>
    <row r="138" spans="2:51" s="12" customFormat="1" ht="12">
      <c r="B138" s="233"/>
      <c r="C138" s="234"/>
      <c r="D138" s="220" t="s">
        <v>171</v>
      </c>
      <c r="E138" s="235" t="s">
        <v>21</v>
      </c>
      <c r="F138" s="236" t="s">
        <v>391</v>
      </c>
      <c r="G138" s="234"/>
      <c r="H138" s="237">
        <v>31.811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171</v>
      </c>
      <c r="AU138" s="243" t="s">
        <v>81</v>
      </c>
      <c r="AV138" s="12" t="s">
        <v>84</v>
      </c>
      <c r="AW138" s="12" t="s">
        <v>35</v>
      </c>
      <c r="AX138" s="12" t="s">
        <v>81</v>
      </c>
      <c r="AY138" s="243" t="s">
        <v>162</v>
      </c>
    </row>
    <row r="139" spans="2:65" s="1" customFormat="1" ht="16.5" customHeight="1">
      <c r="B139" s="39"/>
      <c r="C139" s="208" t="s">
        <v>184</v>
      </c>
      <c r="D139" s="208" t="s">
        <v>163</v>
      </c>
      <c r="E139" s="209" t="s">
        <v>403</v>
      </c>
      <c r="F139" s="210" t="s">
        <v>404</v>
      </c>
      <c r="G139" s="211" t="s">
        <v>166</v>
      </c>
      <c r="H139" s="212">
        <v>45.444</v>
      </c>
      <c r="I139" s="213"/>
      <c r="J139" s="214">
        <f>ROUND(I139*H139,2)</f>
        <v>0</v>
      </c>
      <c r="K139" s="210" t="s">
        <v>167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204</v>
      </c>
    </row>
    <row r="140" spans="2:47" s="1" customFormat="1" ht="12">
      <c r="B140" s="39"/>
      <c r="C140" s="40"/>
      <c r="D140" s="220" t="s">
        <v>169</v>
      </c>
      <c r="E140" s="40"/>
      <c r="F140" s="221" t="s">
        <v>405</v>
      </c>
      <c r="G140" s="40"/>
      <c r="H140" s="40"/>
      <c r="I140" s="143"/>
      <c r="J140" s="40"/>
      <c r="K140" s="40"/>
      <c r="L140" s="44"/>
      <c r="M140" s="222"/>
      <c r="N140" s="80"/>
      <c r="O140" s="80"/>
      <c r="P140" s="80"/>
      <c r="Q140" s="80"/>
      <c r="R140" s="80"/>
      <c r="S140" s="80"/>
      <c r="T140" s="81"/>
      <c r="AT140" s="18" t="s">
        <v>169</v>
      </c>
      <c r="AU140" s="18" t="s">
        <v>81</v>
      </c>
    </row>
    <row r="141" spans="2:51" s="12" customFormat="1" ht="12">
      <c r="B141" s="233"/>
      <c r="C141" s="234"/>
      <c r="D141" s="220" t="s">
        <v>171</v>
      </c>
      <c r="E141" s="235" t="s">
        <v>21</v>
      </c>
      <c r="F141" s="236" t="s">
        <v>406</v>
      </c>
      <c r="G141" s="234"/>
      <c r="H141" s="237">
        <v>45.444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171</v>
      </c>
      <c r="AU141" s="243" t="s">
        <v>81</v>
      </c>
      <c r="AV141" s="12" t="s">
        <v>84</v>
      </c>
      <c r="AW141" s="12" t="s">
        <v>35</v>
      </c>
      <c r="AX141" s="12" t="s">
        <v>81</v>
      </c>
      <c r="AY141" s="243" t="s">
        <v>162</v>
      </c>
    </row>
    <row r="142" spans="2:63" s="10" customFormat="1" ht="25.9" customHeight="1">
      <c r="B142" s="194"/>
      <c r="C142" s="195"/>
      <c r="D142" s="196" t="s">
        <v>72</v>
      </c>
      <c r="E142" s="197" t="s">
        <v>84</v>
      </c>
      <c r="F142" s="197" t="s">
        <v>407</v>
      </c>
      <c r="G142" s="195"/>
      <c r="H142" s="195"/>
      <c r="I142" s="198"/>
      <c r="J142" s="199">
        <f>BK142</f>
        <v>0</v>
      </c>
      <c r="K142" s="195"/>
      <c r="L142" s="200"/>
      <c r="M142" s="201"/>
      <c r="N142" s="202"/>
      <c r="O142" s="202"/>
      <c r="P142" s="203">
        <f>SUM(P143:P183)</f>
        <v>0</v>
      </c>
      <c r="Q142" s="202"/>
      <c r="R142" s="203">
        <f>SUM(R143:R183)</f>
        <v>0</v>
      </c>
      <c r="S142" s="202"/>
      <c r="T142" s="204">
        <f>SUM(T143:T183)</f>
        <v>0</v>
      </c>
      <c r="AR142" s="205" t="s">
        <v>81</v>
      </c>
      <c r="AT142" s="206" t="s">
        <v>72</v>
      </c>
      <c r="AU142" s="206" t="s">
        <v>73</v>
      </c>
      <c r="AY142" s="205" t="s">
        <v>162</v>
      </c>
      <c r="BK142" s="207">
        <f>SUM(BK143:BK183)</f>
        <v>0</v>
      </c>
    </row>
    <row r="143" spans="2:65" s="1" customFormat="1" ht="16.5" customHeight="1">
      <c r="B143" s="39"/>
      <c r="C143" s="208" t="s">
        <v>209</v>
      </c>
      <c r="D143" s="208" t="s">
        <v>163</v>
      </c>
      <c r="E143" s="209" t="s">
        <v>408</v>
      </c>
      <c r="F143" s="210" t="s">
        <v>409</v>
      </c>
      <c r="G143" s="211" t="s">
        <v>217</v>
      </c>
      <c r="H143" s="212">
        <v>22.268</v>
      </c>
      <c r="I143" s="213"/>
      <c r="J143" s="214">
        <f>ROUND(I143*H143,2)</f>
        <v>0</v>
      </c>
      <c r="K143" s="210" t="s">
        <v>167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212</v>
      </c>
    </row>
    <row r="144" spans="2:47" s="1" customFormat="1" ht="12">
      <c r="B144" s="39"/>
      <c r="C144" s="40"/>
      <c r="D144" s="220" t="s">
        <v>169</v>
      </c>
      <c r="E144" s="40"/>
      <c r="F144" s="221" t="s">
        <v>410</v>
      </c>
      <c r="G144" s="40"/>
      <c r="H144" s="40"/>
      <c r="I144" s="143"/>
      <c r="J144" s="40"/>
      <c r="K144" s="40"/>
      <c r="L144" s="44"/>
      <c r="M144" s="222"/>
      <c r="N144" s="80"/>
      <c r="O144" s="80"/>
      <c r="P144" s="80"/>
      <c r="Q144" s="80"/>
      <c r="R144" s="80"/>
      <c r="S144" s="80"/>
      <c r="T144" s="81"/>
      <c r="AT144" s="18" t="s">
        <v>169</v>
      </c>
      <c r="AU144" s="18" t="s">
        <v>81</v>
      </c>
    </row>
    <row r="145" spans="2:51" s="12" customFormat="1" ht="12">
      <c r="B145" s="233"/>
      <c r="C145" s="234"/>
      <c r="D145" s="220" t="s">
        <v>171</v>
      </c>
      <c r="E145" s="235" t="s">
        <v>21</v>
      </c>
      <c r="F145" s="236" t="s">
        <v>411</v>
      </c>
      <c r="G145" s="234"/>
      <c r="H145" s="237">
        <v>22.268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171</v>
      </c>
      <c r="AU145" s="243" t="s">
        <v>81</v>
      </c>
      <c r="AV145" s="12" t="s">
        <v>84</v>
      </c>
      <c r="AW145" s="12" t="s">
        <v>35</v>
      </c>
      <c r="AX145" s="12" t="s">
        <v>81</v>
      </c>
      <c r="AY145" s="243" t="s">
        <v>162</v>
      </c>
    </row>
    <row r="146" spans="2:65" s="1" customFormat="1" ht="16.5" customHeight="1">
      <c r="B146" s="39"/>
      <c r="C146" s="208" t="s">
        <v>189</v>
      </c>
      <c r="D146" s="208" t="s">
        <v>163</v>
      </c>
      <c r="E146" s="209" t="s">
        <v>412</v>
      </c>
      <c r="F146" s="210" t="s">
        <v>413</v>
      </c>
      <c r="G146" s="211" t="s">
        <v>217</v>
      </c>
      <c r="H146" s="212">
        <v>21.987</v>
      </c>
      <c r="I146" s="213"/>
      <c r="J146" s="214">
        <f>ROUND(I146*H146,2)</f>
        <v>0</v>
      </c>
      <c r="K146" s="210" t="s">
        <v>167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218</v>
      </c>
    </row>
    <row r="147" spans="2:47" s="1" customFormat="1" ht="12">
      <c r="B147" s="39"/>
      <c r="C147" s="40"/>
      <c r="D147" s="220" t="s">
        <v>169</v>
      </c>
      <c r="E147" s="40"/>
      <c r="F147" s="221" t="s">
        <v>414</v>
      </c>
      <c r="G147" s="40"/>
      <c r="H147" s="40"/>
      <c r="I147" s="143"/>
      <c r="J147" s="40"/>
      <c r="K147" s="40"/>
      <c r="L147" s="44"/>
      <c r="M147" s="222"/>
      <c r="N147" s="80"/>
      <c r="O147" s="80"/>
      <c r="P147" s="80"/>
      <c r="Q147" s="80"/>
      <c r="R147" s="80"/>
      <c r="S147" s="80"/>
      <c r="T147" s="81"/>
      <c r="AT147" s="18" t="s">
        <v>169</v>
      </c>
      <c r="AU147" s="18" t="s">
        <v>81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415</v>
      </c>
      <c r="G148" s="234"/>
      <c r="H148" s="237">
        <v>12.844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416</v>
      </c>
      <c r="G149" s="234"/>
      <c r="H149" s="237">
        <v>5.069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417</v>
      </c>
      <c r="G150" s="234"/>
      <c r="H150" s="237">
        <v>0.926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73</v>
      </c>
      <c r="AY150" s="243" t="s">
        <v>162</v>
      </c>
    </row>
    <row r="151" spans="2:51" s="12" customFormat="1" ht="12">
      <c r="B151" s="233"/>
      <c r="C151" s="234"/>
      <c r="D151" s="220" t="s">
        <v>171</v>
      </c>
      <c r="E151" s="235" t="s">
        <v>21</v>
      </c>
      <c r="F151" s="236" t="s">
        <v>418</v>
      </c>
      <c r="G151" s="234"/>
      <c r="H151" s="237">
        <v>0.02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171</v>
      </c>
      <c r="AU151" s="243" t="s">
        <v>81</v>
      </c>
      <c r="AV151" s="12" t="s">
        <v>84</v>
      </c>
      <c r="AW151" s="12" t="s">
        <v>35</v>
      </c>
      <c r="AX151" s="12" t="s">
        <v>73</v>
      </c>
      <c r="AY151" s="243" t="s">
        <v>162</v>
      </c>
    </row>
    <row r="152" spans="2:51" s="12" customFormat="1" ht="12">
      <c r="B152" s="233"/>
      <c r="C152" s="234"/>
      <c r="D152" s="220" t="s">
        <v>171</v>
      </c>
      <c r="E152" s="235" t="s">
        <v>21</v>
      </c>
      <c r="F152" s="236" t="s">
        <v>419</v>
      </c>
      <c r="G152" s="234"/>
      <c r="H152" s="237">
        <v>3.128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171</v>
      </c>
      <c r="AU152" s="243" t="s">
        <v>81</v>
      </c>
      <c r="AV152" s="12" t="s">
        <v>84</v>
      </c>
      <c r="AW152" s="12" t="s">
        <v>35</v>
      </c>
      <c r="AX152" s="12" t="s">
        <v>73</v>
      </c>
      <c r="AY152" s="243" t="s">
        <v>162</v>
      </c>
    </row>
    <row r="153" spans="2:51" s="13" customFormat="1" ht="12">
      <c r="B153" s="244"/>
      <c r="C153" s="245"/>
      <c r="D153" s="220" t="s">
        <v>171</v>
      </c>
      <c r="E153" s="246" t="s">
        <v>21</v>
      </c>
      <c r="F153" s="247" t="s">
        <v>208</v>
      </c>
      <c r="G153" s="245"/>
      <c r="H153" s="248">
        <v>21.987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AT153" s="254" t="s">
        <v>171</v>
      </c>
      <c r="AU153" s="254" t="s">
        <v>81</v>
      </c>
      <c r="AV153" s="13" t="s">
        <v>168</v>
      </c>
      <c r="AW153" s="13" t="s">
        <v>35</v>
      </c>
      <c r="AX153" s="13" t="s">
        <v>81</v>
      </c>
      <c r="AY153" s="254" t="s">
        <v>162</v>
      </c>
    </row>
    <row r="154" spans="2:65" s="1" customFormat="1" ht="16.5" customHeight="1">
      <c r="B154" s="39"/>
      <c r="C154" s="208" t="s">
        <v>221</v>
      </c>
      <c r="D154" s="208" t="s">
        <v>163</v>
      </c>
      <c r="E154" s="209" t="s">
        <v>420</v>
      </c>
      <c r="F154" s="210" t="s">
        <v>421</v>
      </c>
      <c r="G154" s="211" t="s">
        <v>166</v>
      </c>
      <c r="H154" s="212">
        <v>95.56</v>
      </c>
      <c r="I154" s="213"/>
      <c r="J154" s="214">
        <f>ROUND(I154*H154,2)</f>
        <v>0</v>
      </c>
      <c r="K154" s="210" t="s">
        <v>167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224</v>
      </c>
    </row>
    <row r="155" spans="2:47" s="1" customFormat="1" ht="12">
      <c r="B155" s="39"/>
      <c r="C155" s="40"/>
      <c r="D155" s="220" t="s">
        <v>169</v>
      </c>
      <c r="E155" s="40"/>
      <c r="F155" s="221" t="s">
        <v>422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169</v>
      </c>
      <c r="AU155" s="18" t="s">
        <v>81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423</v>
      </c>
      <c r="G156" s="234"/>
      <c r="H156" s="237">
        <v>51.622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424</v>
      </c>
      <c r="G157" s="234"/>
      <c r="H157" s="237">
        <v>23.825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73</v>
      </c>
      <c r="AY157" s="243" t="s">
        <v>162</v>
      </c>
    </row>
    <row r="158" spans="2:51" s="12" customFormat="1" ht="12">
      <c r="B158" s="233"/>
      <c r="C158" s="234"/>
      <c r="D158" s="220" t="s">
        <v>171</v>
      </c>
      <c r="E158" s="235" t="s">
        <v>21</v>
      </c>
      <c r="F158" s="236" t="s">
        <v>425</v>
      </c>
      <c r="G158" s="234"/>
      <c r="H158" s="237">
        <v>5.292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171</v>
      </c>
      <c r="AU158" s="243" t="s">
        <v>81</v>
      </c>
      <c r="AV158" s="12" t="s">
        <v>84</v>
      </c>
      <c r="AW158" s="12" t="s">
        <v>35</v>
      </c>
      <c r="AX158" s="12" t="s">
        <v>73</v>
      </c>
      <c r="AY158" s="243" t="s">
        <v>162</v>
      </c>
    </row>
    <row r="159" spans="2:51" s="12" customFormat="1" ht="12">
      <c r="B159" s="233"/>
      <c r="C159" s="234"/>
      <c r="D159" s="220" t="s">
        <v>171</v>
      </c>
      <c r="E159" s="235" t="s">
        <v>21</v>
      </c>
      <c r="F159" s="236" t="s">
        <v>426</v>
      </c>
      <c r="G159" s="234"/>
      <c r="H159" s="237">
        <v>0.226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171</v>
      </c>
      <c r="AU159" s="243" t="s">
        <v>81</v>
      </c>
      <c r="AV159" s="12" t="s">
        <v>84</v>
      </c>
      <c r="AW159" s="12" t="s">
        <v>35</v>
      </c>
      <c r="AX159" s="12" t="s">
        <v>73</v>
      </c>
      <c r="AY159" s="243" t="s">
        <v>162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427</v>
      </c>
      <c r="G160" s="234"/>
      <c r="H160" s="237">
        <v>14.595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73</v>
      </c>
      <c r="AY160" s="243" t="s">
        <v>162</v>
      </c>
    </row>
    <row r="161" spans="2:51" s="13" customFormat="1" ht="12">
      <c r="B161" s="244"/>
      <c r="C161" s="245"/>
      <c r="D161" s="220" t="s">
        <v>171</v>
      </c>
      <c r="E161" s="246" t="s">
        <v>21</v>
      </c>
      <c r="F161" s="247" t="s">
        <v>208</v>
      </c>
      <c r="G161" s="245"/>
      <c r="H161" s="248">
        <v>95.56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171</v>
      </c>
      <c r="AU161" s="254" t="s">
        <v>81</v>
      </c>
      <c r="AV161" s="13" t="s">
        <v>168</v>
      </c>
      <c r="AW161" s="13" t="s">
        <v>35</v>
      </c>
      <c r="AX161" s="13" t="s">
        <v>81</v>
      </c>
      <c r="AY161" s="254" t="s">
        <v>162</v>
      </c>
    </row>
    <row r="162" spans="2:65" s="1" customFormat="1" ht="16.5" customHeight="1">
      <c r="B162" s="39"/>
      <c r="C162" s="208" t="s">
        <v>193</v>
      </c>
      <c r="D162" s="208" t="s">
        <v>163</v>
      </c>
      <c r="E162" s="209" t="s">
        <v>428</v>
      </c>
      <c r="F162" s="210" t="s">
        <v>429</v>
      </c>
      <c r="G162" s="211" t="s">
        <v>166</v>
      </c>
      <c r="H162" s="212">
        <v>95.56</v>
      </c>
      <c r="I162" s="213"/>
      <c r="J162" s="214">
        <f>ROUND(I162*H162,2)</f>
        <v>0</v>
      </c>
      <c r="K162" s="210" t="s">
        <v>167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229</v>
      </c>
    </row>
    <row r="163" spans="2:47" s="1" customFormat="1" ht="12">
      <c r="B163" s="39"/>
      <c r="C163" s="40"/>
      <c r="D163" s="220" t="s">
        <v>169</v>
      </c>
      <c r="E163" s="40"/>
      <c r="F163" s="221" t="s">
        <v>430</v>
      </c>
      <c r="G163" s="40"/>
      <c r="H163" s="40"/>
      <c r="I163" s="143"/>
      <c r="J163" s="40"/>
      <c r="K163" s="40"/>
      <c r="L163" s="44"/>
      <c r="M163" s="222"/>
      <c r="N163" s="80"/>
      <c r="O163" s="80"/>
      <c r="P163" s="80"/>
      <c r="Q163" s="80"/>
      <c r="R163" s="80"/>
      <c r="S163" s="80"/>
      <c r="T163" s="81"/>
      <c r="AT163" s="18" t="s">
        <v>169</v>
      </c>
      <c r="AU163" s="18" t="s">
        <v>81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431</v>
      </c>
      <c r="G164" s="234"/>
      <c r="H164" s="237">
        <v>95.56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81</v>
      </c>
      <c r="AY164" s="243" t="s">
        <v>162</v>
      </c>
    </row>
    <row r="165" spans="2:65" s="1" customFormat="1" ht="16.5" customHeight="1">
      <c r="B165" s="39"/>
      <c r="C165" s="208" t="s">
        <v>231</v>
      </c>
      <c r="D165" s="208" t="s">
        <v>163</v>
      </c>
      <c r="E165" s="209" t="s">
        <v>432</v>
      </c>
      <c r="F165" s="210" t="s">
        <v>433</v>
      </c>
      <c r="G165" s="211" t="s">
        <v>241</v>
      </c>
      <c r="H165" s="212">
        <v>2</v>
      </c>
      <c r="I165" s="213"/>
      <c r="J165" s="214">
        <f>ROUND(I165*H165,2)</f>
        <v>0</v>
      </c>
      <c r="K165" s="210" t="s">
        <v>167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235</v>
      </c>
    </row>
    <row r="166" spans="2:47" s="1" customFormat="1" ht="12">
      <c r="B166" s="39"/>
      <c r="C166" s="40"/>
      <c r="D166" s="220" t="s">
        <v>169</v>
      </c>
      <c r="E166" s="40"/>
      <c r="F166" s="221" t="s">
        <v>434</v>
      </c>
      <c r="G166" s="40"/>
      <c r="H166" s="40"/>
      <c r="I166" s="143"/>
      <c r="J166" s="40"/>
      <c r="K166" s="40"/>
      <c r="L166" s="44"/>
      <c r="M166" s="222"/>
      <c r="N166" s="80"/>
      <c r="O166" s="80"/>
      <c r="P166" s="80"/>
      <c r="Q166" s="80"/>
      <c r="R166" s="80"/>
      <c r="S166" s="80"/>
      <c r="T166" s="81"/>
      <c r="AT166" s="18" t="s">
        <v>169</v>
      </c>
      <c r="AU166" s="18" t="s">
        <v>81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435</v>
      </c>
      <c r="G167" s="234"/>
      <c r="H167" s="237">
        <v>1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73</v>
      </c>
      <c r="AY167" s="243" t="s">
        <v>162</v>
      </c>
    </row>
    <row r="168" spans="2:51" s="12" customFormat="1" ht="12">
      <c r="B168" s="233"/>
      <c r="C168" s="234"/>
      <c r="D168" s="220" t="s">
        <v>171</v>
      </c>
      <c r="E168" s="235" t="s">
        <v>21</v>
      </c>
      <c r="F168" s="236" t="s">
        <v>436</v>
      </c>
      <c r="G168" s="234"/>
      <c r="H168" s="237">
        <v>1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171</v>
      </c>
      <c r="AU168" s="243" t="s">
        <v>81</v>
      </c>
      <c r="AV168" s="12" t="s">
        <v>84</v>
      </c>
      <c r="AW168" s="12" t="s">
        <v>35</v>
      </c>
      <c r="AX168" s="12" t="s">
        <v>73</v>
      </c>
      <c r="AY168" s="243" t="s">
        <v>162</v>
      </c>
    </row>
    <row r="169" spans="2:51" s="13" customFormat="1" ht="12">
      <c r="B169" s="244"/>
      <c r="C169" s="245"/>
      <c r="D169" s="220" t="s">
        <v>171</v>
      </c>
      <c r="E169" s="246" t="s">
        <v>21</v>
      </c>
      <c r="F169" s="247" t="s">
        <v>208</v>
      </c>
      <c r="G169" s="245"/>
      <c r="H169" s="248">
        <v>2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171</v>
      </c>
      <c r="AU169" s="254" t="s">
        <v>81</v>
      </c>
      <c r="AV169" s="13" t="s">
        <v>168</v>
      </c>
      <c r="AW169" s="13" t="s">
        <v>35</v>
      </c>
      <c r="AX169" s="13" t="s">
        <v>81</v>
      </c>
      <c r="AY169" s="254" t="s">
        <v>162</v>
      </c>
    </row>
    <row r="170" spans="2:65" s="1" customFormat="1" ht="16.5" customHeight="1">
      <c r="B170" s="39"/>
      <c r="C170" s="208" t="s">
        <v>198</v>
      </c>
      <c r="D170" s="208" t="s">
        <v>163</v>
      </c>
      <c r="E170" s="209" t="s">
        <v>437</v>
      </c>
      <c r="F170" s="210" t="s">
        <v>438</v>
      </c>
      <c r="G170" s="211" t="s">
        <v>241</v>
      </c>
      <c r="H170" s="212">
        <v>3</v>
      </c>
      <c r="I170" s="213"/>
      <c r="J170" s="214">
        <f>ROUND(I170*H170,2)</f>
        <v>0</v>
      </c>
      <c r="K170" s="210" t="s">
        <v>167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81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242</v>
      </c>
    </row>
    <row r="171" spans="2:47" s="1" customFormat="1" ht="12">
      <c r="B171" s="39"/>
      <c r="C171" s="40"/>
      <c r="D171" s="220" t="s">
        <v>169</v>
      </c>
      <c r="E171" s="40"/>
      <c r="F171" s="221" t="s">
        <v>434</v>
      </c>
      <c r="G171" s="40"/>
      <c r="H171" s="40"/>
      <c r="I171" s="143"/>
      <c r="J171" s="40"/>
      <c r="K171" s="40"/>
      <c r="L171" s="44"/>
      <c r="M171" s="222"/>
      <c r="N171" s="80"/>
      <c r="O171" s="80"/>
      <c r="P171" s="80"/>
      <c r="Q171" s="80"/>
      <c r="R171" s="80"/>
      <c r="S171" s="80"/>
      <c r="T171" s="81"/>
      <c r="AT171" s="18" t="s">
        <v>169</v>
      </c>
      <c r="AU171" s="18" t="s">
        <v>81</v>
      </c>
    </row>
    <row r="172" spans="2:51" s="12" customFormat="1" ht="12">
      <c r="B172" s="233"/>
      <c r="C172" s="234"/>
      <c r="D172" s="220" t="s">
        <v>171</v>
      </c>
      <c r="E172" s="235" t="s">
        <v>21</v>
      </c>
      <c r="F172" s="236" t="s">
        <v>439</v>
      </c>
      <c r="G172" s="234"/>
      <c r="H172" s="237">
        <v>1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171</v>
      </c>
      <c r="AU172" s="243" t="s">
        <v>81</v>
      </c>
      <c r="AV172" s="12" t="s">
        <v>84</v>
      </c>
      <c r="AW172" s="12" t="s">
        <v>35</v>
      </c>
      <c r="AX172" s="12" t="s">
        <v>73</v>
      </c>
      <c r="AY172" s="243" t="s">
        <v>162</v>
      </c>
    </row>
    <row r="173" spans="2:51" s="12" customFormat="1" ht="12">
      <c r="B173" s="233"/>
      <c r="C173" s="234"/>
      <c r="D173" s="220" t="s">
        <v>171</v>
      </c>
      <c r="E173" s="235" t="s">
        <v>21</v>
      </c>
      <c r="F173" s="236" t="s">
        <v>440</v>
      </c>
      <c r="G173" s="234"/>
      <c r="H173" s="237">
        <v>1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171</v>
      </c>
      <c r="AU173" s="243" t="s">
        <v>81</v>
      </c>
      <c r="AV173" s="12" t="s">
        <v>84</v>
      </c>
      <c r="AW173" s="12" t="s">
        <v>35</v>
      </c>
      <c r="AX173" s="12" t="s">
        <v>73</v>
      </c>
      <c r="AY173" s="243" t="s">
        <v>162</v>
      </c>
    </row>
    <row r="174" spans="2:51" s="12" customFormat="1" ht="12">
      <c r="B174" s="233"/>
      <c r="C174" s="234"/>
      <c r="D174" s="220" t="s">
        <v>171</v>
      </c>
      <c r="E174" s="235" t="s">
        <v>21</v>
      </c>
      <c r="F174" s="236" t="s">
        <v>436</v>
      </c>
      <c r="G174" s="234"/>
      <c r="H174" s="237">
        <v>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171</v>
      </c>
      <c r="AU174" s="243" t="s">
        <v>81</v>
      </c>
      <c r="AV174" s="12" t="s">
        <v>84</v>
      </c>
      <c r="AW174" s="12" t="s">
        <v>35</v>
      </c>
      <c r="AX174" s="12" t="s">
        <v>73</v>
      </c>
      <c r="AY174" s="243" t="s">
        <v>162</v>
      </c>
    </row>
    <row r="175" spans="2:51" s="13" customFormat="1" ht="12">
      <c r="B175" s="244"/>
      <c r="C175" s="245"/>
      <c r="D175" s="220" t="s">
        <v>171</v>
      </c>
      <c r="E175" s="246" t="s">
        <v>21</v>
      </c>
      <c r="F175" s="247" t="s">
        <v>208</v>
      </c>
      <c r="G175" s="245"/>
      <c r="H175" s="248">
        <v>3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171</v>
      </c>
      <c r="AU175" s="254" t="s">
        <v>81</v>
      </c>
      <c r="AV175" s="13" t="s">
        <v>168</v>
      </c>
      <c r="AW175" s="13" t="s">
        <v>35</v>
      </c>
      <c r="AX175" s="13" t="s">
        <v>81</v>
      </c>
      <c r="AY175" s="254" t="s">
        <v>162</v>
      </c>
    </row>
    <row r="176" spans="2:65" s="1" customFormat="1" ht="16.5" customHeight="1">
      <c r="B176" s="39"/>
      <c r="C176" s="208" t="s">
        <v>8</v>
      </c>
      <c r="D176" s="208" t="s">
        <v>163</v>
      </c>
      <c r="E176" s="209" t="s">
        <v>441</v>
      </c>
      <c r="F176" s="210" t="s">
        <v>442</v>
      </c>
      <c r="G176" s="211" t="s">
        <v>241</v>
      </c>
      <c r="H176" s="212">
        <v>1</v>
      </c>
      <c r="I176" s="213"/>
      <c r="J176" s="214">
        <f>ROUND(I176*H176,2)</f>
        <v>0</v>
      </c>
      <c r="K176" s="210" t="s">
        <v>167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246</v>
      </c>
    </row>
    <row r="177" spans="2:47" s="1" customFormat="1" ht="12">
      <c r="B177" s="39"/>
      <c r="C177" s="40"/>
      <c r="D177" s="220" t="s">
        <v>169</v>
      </c>
      <c r="E177" s="40"/>
      <c r="F177" s="221" t="s">
        <v>443</v>
      </c>
      <c r="G177" s="40"/>
      <c r="H177" s="40"/>
      <c r="I177" s="143"/>
      <c r="J177" s="40"/>
      <c r="K177" s="40"/>
      <c r="L177" s="44"/>
      <c r="M177" s="222"/>
      <c r="N177" s="80"/>
      <c r="O177" s="80"/>
      <c r="P177" s="80"/>
      <c r="Q177" s="80"/>
      <c r="R177" s="80"/>
      <c r="S177" s="80"/>
      <c r="T177" s="81"/>
      <c r="AT177" s="18" t="s">
        <v>169</v>
      </c>
      <c r="AU177" s="18" t="s">
        <v>81</v>
      </c>
    </row>
    <row r="178" spans="2:51" s="12" customFormat="1" ht="12">
      <c r="B178" s="233"/>
      <c r="C178" s="234"/>
      <c r="D178" s="220" t="s">
        <v>171</v>
      </c>
      <c r="E178" s="235" t="s">
        <v>21</v>
      </c>
      <c r="F178" s="236" t="s">
        <v>444</v>
      </c>
      <c r="G178" s="234"/>
      <c r="H178" s="237">
        <v>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171</v>
      </c>
      <c r="AU178" s="243" t="s">
        <v>81</v>
      </c>
      <c r="AV178" s="12" t="s">
        <v>84</v>
      </c>
      <c r="AW178" s="12" t="s">
        <v>35</v>
      </c>
      <c r="AX178" s="12" t="s">
        <v>81</v>
      </c>
      <c r="AY178" s="243" t="s">
        <v>162</v>
      </c>
    </row>
    <row r="179" spans="2:65" s="1" customFormat="1" ht="16.5" customHeight="1">
      <c r="B179" s="39"/>
      <c r="C179" s="208" t="s">
        <v>204</v>
      </c>
      <c r="D179" s="208" t="s">
        <v>163</v>
      </c>
      <c r="E179" s="209" t="s">
        <v>445</v>
      </c>
      <c r="F179" s="210" t="s">
        <v>446</v>
      </c>
      <c r="G179" s="211" t="s">
        <v>241</v>
      </c>
      <c r="H179" s="212">
        <v>1</v>
      </c>
      <c r="I179" s="213"/>
      <c r="J179" s="214">
        <f>ROUND(I179*H179,2)</f>
        <v>0</v>
      </c>
      <c r="K179" s="210" t="s">
        <v>167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81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253</v>
      </c>
    </row>
    <row r="180" spans="2:47" s="1" customFormat="1" ht="12">
      <c r="B180" s="39"/>
      <c r="C180" s="40"/>
      <c r="D180" s="220" t="s">
        <v>169</v>
      </c>
      <c r="E180" s="40"/>
      <c r="F180" s="221" t="s">
        <v>443</v>
      </c>
      <c r="G180" s="40"/>
      <c r="H180" s="40"/>
      <c r="I180" s="143"/>
      <c r="J180" s="40"/>
      <c r="K180" s="40"/>
      <c r="L180" s="44"/>
      <c r="M180" s="222"/>
      <c r="N180" s="80"/>
      <c r="O180" s="80"/>
      <c r="P180" s="80"/>
      <c r="Q180" s="80"/>
      <c r="R180" s="80"/>
      <c r="S180" s="80"/>
      <c r="T180" s="81"/>
      <c r="AT180" s="18" t="s">
        <v>169</v>
      </c>
      <c r="AU180" s="18" t="s">
        <v>81</v>
      </c>
    </row>
    <row r="181" spans="2:51" s="12" customFormat="1" ht="12">
      <c r="B181" s="233"/>
      <c r="C181" s="234"/>
      <c r="D181" s="220" t="s">
        <v>171</v>
      </c>
      <c r="E181" s="235" t="s">
        <v>21</v>
      </c>
      <c r="F181" s="236" t="s">
        <v>447</v>
      </c>
      <c r="G181" s="234"/>
      <c r="H181" s="237">
        <v>1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171</v>
      </c>
      <c r="AU181" s="243" t="s">
        <v>81</v>
      </c>
      <c r="AV181" s="12" t="s">
        <v>84</v>
      </c>
      <c r="AW181" s="12" t="s">
        <v>35</v>
      </c>
      <c r="AX181" s="12" t="s">
        <v>81</v>
      </c>
      <c r="AY181" s="243" t="s">
        <v>162</v>
      </c>
    </row>
    <row r="182" spans="2:65" s="1" customFormat="1" ht="16.5" customHeight="1">
      <c r="B182" s="39"/>
      <c r="C182" s="208" t="s">
        <v>256</v>
      </c>
      <c r="D182" s="208" t="s">
        <v>163</v>
      </c>
      <c r="E182" s="209" t="s">
        <v>448</v>
      </c>
      <c r="F182" s="210" t="s">
        <v>449</v>
      </c>
      <c r="G182" s="211" t="s">
        <v>310</v>
      </c>
      <c r="H182" s="212">
        <v>0.561</v>
      </c>
      <c r="I182" s="213"/>
      <c r="J182" s="214">
        <f>ROUND(I182*H182,2)</f>
        <v>0</v>
      </c>
      <c r="K182" s="210" t="s">
        <v>167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259</v>
      </c>
    </row>
    <row r="183" spans="2:51" s="12" customFormat="1" ht="12">
      <c r="B183" s="233"/>
      <c r="C183" s="234"/>
      <c r="D183" s="220" t="s">
        <v>171</v>
      </c>
      <c r="E183" s="235" t="s">
        <v>21</v>
      </c>
      <c r="F183" s="236" t="s">
        <v>450</v>
      </c>
      <c r="G183" s="234"/>
      <c r="H183" s="237">
        <v>0.561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171</v>
      </c>
      <c r="AU183" s="243" t="s">
        <v>81</v>
      </c>
      <c r="AV183" s="12" t="s">
        <v>84</v>
      </c>
      <c r="AW183" s="12" t="s">
        <v>35</v>
      </c>
      <c r="AX183" s="12" t="s">
        <v>81</v>
      </c>
      <c r="AY183" s="243" t="s">
        <v>162</v>
      </c>
    </row>
    <row r="184" spans="2:63" s="10" customFormat="1" ht="25.9" customHeight="1">
      <c r="B184" s="194"/>
      <c r="C184" s="195"/>
      <c r="D184" s="196" t="s">
        <v>72</v>
      </c>
      <c r="E184" s="197" t="s">
        <v>177</v>
      </c>
      <c r="F184" s="197" t="s">
        <v>451</v>
      </c>
      <c r="G184" s="195"/>
      <c r="H184" s="195"/>
      <c r="I184" s="198"/>
      <c r="J184" s="199">
        <f>BK184</f>
        <v>0</v>
      </c>
      <c r="K184" s="195"/>
      <c r="L184" s="200"/>
      <c r="M184" s="201"/>
      <c r="N184" s="202"/>
      <c r="O184" s="202"/>
      <c r="P184" s="203">
        <f>SUM(P185:P243)</f>
        <v>0</v>
      </c>
      <c r="Q184" s="202"/>
      <c r="R184" s="203">
        <f>SUM(R185:R243)</f>
        <v>0</v>
      </c>
      <c r="S184" s="202"/>
      <c r="T184" s="204">
        <f>SUM(T185:T243)</f>
        <v>0</v>
      </c>
      <c r="AR184" s="205" t="s">
        <v>81</v>
      </c>
      <c r="AT184" s="206" t="s">
        <v>72</v>
      </c>
      <c r="AU184" s="206" t="s">
        <v>73</v>
      </c>
      <c r="AY184" s="205" t="s">
        <v>162</v>
      </c>
      <c r="BK184" s="207">
        <f>SUM(BK185:BK243)</f>
        <v>0</v>
      </c>
    </row>
    <row r="185" spans="2:65" s="1" customFormat="1" ht="16.5" customHeight="1">
      <c r="B185" s="39"/>
      <c r="C185" s="208" t="s">
        <v>212</v>
      </c>
      <c r="D185" s="208" t="s">
        <v>163</v>
      </c>
      <c r="E185" s="209" t="s">
        <v>452</v>
      </c>
      <c r="F185" s="210" t="s">
        <v>453</v>
      </c>
      <c r="G185" s="211" t="s">
        <v>166</v>
      </c>
      <c r="H185" s="212">
        <v>134.984</v>
      </c>
      <c r="I185" s="213"/>
      <c r="J185" s="214">
        <f>ROUND(I185*H185,2)</f>
        <v>0</v>
      </c>
      <c r="K185" s="210" t="s">
        <v>167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81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263</v>
      </c>
    </row>
    <row r="186" spans="2:47" s="1" customFormat="1" ht="12">
      <c r="B186" s="39"/>
      <c r="C186" s="40"/>
      <c r="D186" s="220" t="s">
        <v>169</v>
      </c>
      <c r="E186" s="40"/>
      <c r="F186" s="221" t="s">
        <v>454</v>
      </c>
      <c r="G186" s="40"/>
      <c r="H186" s="40"/>
      <c r="I186" s="143"/>
      <c r="J186" s="40"/>
      <c r="K186" s="40"/>
      <c r="L186" s="44"/>
      <c r="M186" s="222"/>
      <c r="N186" s="80"/>
      <c r="O186" s="80"/>
      <c r="P186" s="80"/>
      <c r="Q186" s="80"/>
      <c r="R186" s="80"/>
      <c r="S186" s="80"/>
      <c r="T186" s="81"/>
      <c r="AT186" s="18" t="s">
        <v>169</v>
      </c>
      <c r="AU186" s="18" t="s">
        <v>81</v>
      </c>
    </row>
    <row r="187" spans="2:51" s="12" customFormat="1" ht="12">
      <c r="B187" s="233"/>
      <c r="C187" s="234"/>
      <c r="D187" s="220" t="s">
        <v>171</v>
      </c>
      <c r="E187" s="235" t="s">
        <v>21</v>
      </c>
      <c r="F187" s="236" t="s">
        <v>455</v>
      </c>
      <c r="G187" s="234"/>
      <c r="H187" s="237">
        <v>93.094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171</v>
      </c>
      <c r="AU187" s="243" t="s">
        <v>81</v>
      </c>
      <c r="AV187" s="12" t="s">
        <v>84</v>
      </c>
      <c r="AW187" s="12" t="s">
        <v>35</v>
      </c>
      <c r="AX187" s="12" t="s">
        <v>73</v>
      </c>
      <c r="AY187" s="243" t="s">
        <v>162</v>
      </c>
    </row>
    <row r="188" spans="2:51" s="12" customFormat="1" ht="12">
      <c r="B188" s="233"/>
      <c r="C188" s="234"/>
      <c r="D188" s="220" t="s">
        <v>171</v>
      </c>
      <c r="E188" s="235" t="s">
        <v>21</v>
      </c>
      <c r="F188" s="236" t="s">
        <v>456</v>
      </c>
      <c r="G188" s="234"/>
      <c r="H188" s="237">
        <v>14.75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171</v>
      </c>
      <c r="AU188" s="243" t="s">
        <v>81</v>
      </c>
      <c r="AV188" s="12" t="s">
        <v>84</v>
      </c>
      <c r="AW188" s="12" t="s">
        <v>35</v>
      </c>
      <c r="AX188" s="12" t="s">
        <v>73</v>
      </c>
      <c r="AY188" s="243" t="s">
        <v>162</v>
      </c>
    </row>
    <row r="189" spans="2:51" s="12" customFormat="1" ht="12">
      <c r="B189" s="233"/>
      <c r="C189" s="234"/>
      <c r="D189" s="220" t="s">
        <v>171</v>
      </c>
      <c r="E189" s="235" t="s">
        <v>21</v>
      </c>
      <c r="F189" s="236" t="s">
        <v>457</v>
      </c>
      <c r="G189" s="234"/>
      <c r="H189" s="237">
        <v>12.98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171</v>
      </c>
      <c r="AU189" s="243" t="s">
        <v>81</v>
      </c>
      <c r="AV189" s="12" t="s">
        <v>84</v>
      </c>
      <c r="AW189" s="12" t="s">
        <v>35</v>
      </c>
      <c r="AX189" s="12" t="s">
        <v>73</v>
      </c>
      <c r="AY189" s="243" t="s">
        <v>162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458</v>
      </c>
      <c r="G190" s="234"/>
      <c r="H190" s="237">
        <v>14.16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73</v>
      </c>
      <c r="AY190" s="243" t="s">
        <v>162</v>
      </c>
    </row>
    <row r="191" spans="2:51" s="13" customFormat="1" ht="12">
      <c r="B191" s="244"/>
      <c r="C191" s="245"/>
      <c r="D191" s="220" t="s">
        <v>171</v>
      </c>
      <c r="E191" s="246" t="s">
        <v>21</v>
      </c>
      <c r="F191" s="247" t="s">
        <v>208</v>
      </c>
      <c r="G191" s="245"/>
      <c r="H191" s="248">
        <v>134.984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171</v>
      </c>
      <c r="AU191" s="254" t="s">
        <v>81</v>
      </c>
      <c r="AV191" s="13" t="s">
        <v>168</v>
      </c>
      <c r="AW191" s="13" t="s">
        <v>35</v>
      </c>
      <c r="AX191" s="13" t="s">
        <v>81</v>
      </c>
      <c r="AY191" s="254" t="s">
        <v>162</v>
      </c>
    </row>
    <row r="192" spans="2:65" s="1" customFormat="1" ht="16.5" customHeight="1">
      <c r="B192" s="39"/>
      <c r="C192" s="208" t="s">
        <v>267</v>
      </c>
      <c r="D192" s="208" t="s">
        <v>163</v>
      </c>
      <c r="E192" s="209" t="s">
        <v>459</v>
      </c>
      <c r="F192" s="210" t="s">
        <v>453</v>
      </c>
      <c r="G192" s="211" t="s">
        <v>166</v>
      </c>
      <c r="H192" s="212">
        <v>0.941</v>
      </c>
      <c r="I192" s="213"/>
      <c r="J192" s="214">
        <f>ROUND(I192*H192,2)</f>
        <v>0</v>
      </c>
      <c r="K192" s="210" t="s">
        <v>167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270</v>
      </c>
    </row>
    <row r="193" spans="2:47" s="1" customFormat="1" ht="12">
      <c r="B193" s="39"/>
      <c r="C193" s="40"/>
      <c r="D193" s="220" t="s">
        <v>169</v>
      </c>
      <c r="E193" s="40"/>
      <c r="F193" s="221" t="s">
        <v>454</v>
      </c>
      <c r="G193" s="40"/>
      <c r="H193" s="40"/>
      <c r="I193" s="143"/>
      <c r="J193" s="40"/>
      <c r="K193" s="40"/>
      <c r="L193" s="44"/>
      <c r="M193" s="222"/>
      <c r="N193" s="80"/>
      <c r="O193" s="80"/>
      <c r="P193" s="80"/>
      <c r="Q193" s="80"/>
      <c r="R193" s="80"/>
      <c r="S193" s="80"/>
      <c r="T193" s="81"/>
      <c r="AT193" s="18" t="s">
        <v>169</v>
      </c>
      <c r="AU193" s="18" t="s">
        <v>81</v>
      </c>
    </row>
    <row r="194" spans="2:51" s="11" customFormat="1" ht="12">
      <c r="B194" s="223"/>
      <c r="C194" s="224"/>
      <c r="D194" s="220" t="s">
        <v>171</v>
      </c>
      <c r="E194" s="225" t="s">
        <v>21</v>
      </c>
      <c r="F194" s="226" t="s">
        <v>460</v>
      </c>
      <c r="G194" s="224"/>
      <c r="H194" s="225" t="s">
        <v>21</v>
      </c>
      <c r="I194" s="227"/>
      <c r="J194" s="224"/>
      <c r="K194" s="224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171</v>
      </c>
      <c r="AU194" s="232" t="s">
        <v>81</v>
      </c>
      <c r="AV194" s="11" t="s">
        <v>81</v>
      </c>
      <c r="AW194" s="11" t="s">
        <v>35</v>
      </c>
      <c r="AX194" s="11" t="s">
        <v>73</v>
      </c>
      <c r="AY194" s="232" t="s">
        <v>162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461</v>
      </c>
      <c r="G195" s="234"/>
      <c r="H195" s="237">
        <v>0.941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81</v>
      </c>
      <c r="AY195" s="243" t="s">
        <v>162</v>
      </c>
    </row>
    <row r="196" spans="2:65" s="1" customFormat="1" ht="16.5" customHeight="1">
      <c r="B196" s="39"/>
      <c r="C196" s="208" t="s">
        <v>218</v>
      </c>
      <c r="D196" s="208" t="s">
        <v>163</v>
      </c>
      <c r="E196" s="209" t="s">
        <v>462</v>
      </c>
      <c r="F196" s="210" t="s">
        <v>463</v>
      </c>
      <c r="G196" s="211" t="s">
        <v>166</v>
      </c>
      <c r="H196" s="212">
        <v>135.925</v>
      </c>
      <c r="I196" s="213"/>
      <c r="J196" s="214">
        <f>ROUND(I196*H196,2)</f>
        <v>0</v>
      </c>
      <c r="K196" s="210" t="s">
        <v>167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275</v>
      </c>
    </row>
    <row r="197" spans="2:47" s="1" customFormat="1" ht="12">
      <c r="B197" s="39"/>
      <c r="C197" s="40"/>
      <c r="D197" s="220" t="s">
        <v>169</v>
      </c>
      <c r="E197" s="40"/>
      <c r="F197" s="221" t="s">
        <v>454</v>
      </c>
      <c r="G197" s="40"/>
      <c r="H197" s="40"/>
      <c r="I197" s="143"/>
      <c r="J197" s="40"/>
      <c r="K197" s="40"/>
      <c r="L197" s="44"/>
      <c r="M197" s="222"/>
      <c r="N197" s="80"/>
      <c r="O197" s="80"/>
      <c r="P197" s="80"/>
      <c r="Q197" s="80"/>
      <c r="R197" s="80"/>
      <c r="S197" s="80"/>
      <c r="T197" s="81"/>
      <c r="AT197" s="18" t="s">
        <v>169</v>
      </c>
      <c r="AU197" s="18" t="s">
        <v>81</v>
      </c>
    </row>
    <row r="198" spans="2:51" s="12" customFormat="1" ht="12">
      <c r="B198" s="233"/>
      <c r="C198" s="234"/>
      <c r="D198" s="220" t="s">
        <v>171</v>
      </c>
      <c r="E198" s="235" t="s">
        <v>21</v>
      </c>
      <c r="F198" s="236" t="s">
        <v>464</v>
      </c>
      <c r="G198" s="234"/>
      <c r="H198" s="237">
        <v>134.984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171</v>
      </c>
      <c r="AU198" s="243" t="s">
        <v>81</v>
      </c>
      <c r="AV198" s="12" t="s">
        <v>84</v>
      </c>
      <c r="AW198" s="12" t="s">
        <v>35</v>
      </c>
      <c r="AX198" s="12" t="s">
        <v>73</v>
      </c>
      <c r="AY198" s="243" t="s">
        <v>162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465</v>
      </c>
      <c r="G199" s="234"/>
      <c r="H199" s="237">
        <v>0.941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3" customFormat="1" ht="12">
      <c r="B200" s="244"/>
      <c r="C200" s="245"/>
      <c r="D200" s="220" t="s">
        <v>171</v>
      </c>
      <c r="E200" s="246" t="s">
        <v>21</v>
      </c>
      <c r="F200" s="247" t="s">
        <v>208</v>
      </c>
      <c r="G200" s="245"/>
      <c r="H200" s="248">
        <v>135.925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171</v>
      </c>
      <c r="AU200" s="254" t="s">
        <v>81</v>
      </c>
      <c r="AV200" s="13" t="s">
        <v>168</v>
      </c>
      <c r="AW200" s="13" t="s">
        <v>35</v>
      </c>
      <c r="AX200" s="13" t="s">
        <v>81</v>
      </c>
      <c r="AY200" s="254" t="s">
        <v>162</v>
      </c>
    </row>
    <row r="201" spans="2:65" s="1" customFormat="1" ht="16.5" customHeight="1">
      <c r="B201" s="39"/>
      <c r="C201" s="208" t="s">
        <v>7</v>
      </c>
      <c r="D201" s="208" t="s">
        <v>163</v>
      </c>
      <c r="E201" s="209" t="s">
        <v>466</v>
      </c>
      <c r="F201" s="210" t="s">
        <v>467</v>
      </c>
      <c r="G201" s="211" t="s">
        <v>310</v>
      </c>
      <c r="H201" s="212">
        <v>0.906</v>
      </c>
      <c r="I201" s="213"/>
      <c r="J201" s="214">
        <f>ROUND(I201*H201,2)</f>
        <v>0</v>
      </c>
      <c r="K201" s="210" t="s">
        <v>167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280</v>
      </c>
    </row>
    <row r="202" spans="2:51" s="12" customFormat="1" ht="12">
      <c r="B202" s="233"/>
      <c r="C202" s="234"/>
      <c r="D202" s="220" t="s">
        <v>171</v>
      </c>
      <c r="E202" s="235" t="s">
        <v>21</v>
      </c>
      <c r="F202" s="236" t="s">
        <v>468</v>
      </c>
      <c r="G202" s="234"/>
      <c r="H202" s="237">
        <v>0.906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171</v>
      </c>
      <c r="AU202" s="243" t="s">
        <v>81</v>
      </c>
      <c r="AV202" s="12" t="s">
        <v>84</v>
      </c>
      <c r="AW202" s="12" t="s">
        <v>35</v>
      </c>
      <c r="AX202" s="12" t="s">
        <v>81</v>
      </c>
      <c r="AY202" s="243" t="s">
        <v>162</v>
      </c>
    </row>
    <row r="203" spans="2:65" s="1" customFormat="1" ht="16.5" customHeight="1">
      <c r="B203" s="39"/>
      <c r="C203" s="208" t="s">
        <v>224</v>
      </c>
      <c r="D203" s="208" t="s">
        <v>163</v>
      </c>
      <c r="E203" s="209" t="s">
        <v>469</v>
      </c>
      <c r="F203" s="210" t="s">
        <v>470</v>
      </c>
      <c r="G203" s="211" t="s">
        <v>310</v>
      </c>
      <c r="H203" s="212">
        <v>0.295</v>
      </c>
      <c r="I203" s="213"/>
      <c r="J203" s="214">
        <f>ROUND(I203*H203,2)</f>
        <v>0</v>
      </c>
      <c r="K203" s="210" t="s">
        <v>167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81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286</v>
      </c>
    </row>
    <row r="204" spans="2:51" s="12" customFormat="1" ht="12">
      <c r="B204" s="233"/>
      <c r="C204" s="234"/>
      <c r="D204" s="220" t="s">
        <v>171</v>
      </c>
      <c r="E204" s="235" t="s">
        <v>21</v>
      </c>
      <c r="F204" s="236" t="s">
        <v>471</v>
      </c>
      <c r="G204" s="234"/>
      <c r="H204" s="237">
        <v>0.295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171</v>
      </c>
      <c r="AU204" s="243" t="s">
        <v>81</v>
      </c>
      <c r="AV204" s="12" t="s">
        <v>84</v>
      </c>
      <c r="AW204" s="12" t="s">
        <v>35</v>
      </c>
      <c r="AX204" s="12" t="s">
        <v>81</v>
      </c>
      <c r="AY204" s="243" t="s">
        <v>162</v>
      </c>
    </row>
    <row r="205" spans="2:65" s="1" customFormat="1" ht="22.5" customHeight="1">
      <c r="B205" s="39"/>
      <c r="C205" s="208" t="s">
        <v>290</v>
      </c>
      <c r="D205" s="208" t="s">
        <v>163</v>
      </c>
      <c r="E205" s="209" t="s">
        <v>472</v>
      </c>
      <c r="F205" s="210" t="s">
        <v>473</v>
      </c>
      <c r="G205" s="211" t="s">
        <v>166</v>
      </c>
      <c r="H205" s="212">
        <v>58.021</v>
      </c>
      <c r="I205" s="213"/>
      <c r="J205" s="214">
        <f>ROUND(I205*H205,2)</f>
        <v>0</v>
      </c>
      <c r="K205" s="210" t="s">
        <v>167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293</v>
      </c>
    </row>
    <row r="206" spans="2:47" s="1" customFormat="1" ht="12">
      <c r="B206" s="39"/>
      <c r="C206" s="40"/>
      <c r="D206" s="220" t="s">
        <v>169</v>
      </c>
      <c r="E206" s="40"/>
      <c r="F206" s="221" t="s">
        <v>474</v>
      </c>
      <c r="G206" s="40"/>
      <c r="H206" s="40"/>
      <c r="I206" s="143"/>
      <c r="J206" s="40"/>
      <c r="K206" s="40"/>
      <c r="L206" s="44"/>
      <c r="M206" s="222"/>
      <c r="N206" s="80"/>
      <c r="O206" s="80"/>
      <c r="P206" s="80"/>
      <c r="Q206" s="80"/>
      <c r="R206" s="80"/>
      <c r="S206" s="80"/>
      <c r="T206" s="81"/>
      <c r="AT206" s="18" t="s">
        <v>169</v>
      </c>
      <c r="AU206" s="18" t="s">
        <v>81</v>
      </c>
    </row>
    <row r="207" spans="2:51" s="12" customFormat="1" ht="12">
      <c r="B207" s="233"/>
      <c r="C207" s="234"/>
      <c r="D207" s="220" t="s">
        <v>171</v>
      </c>
      <c r="E207" s="235" t="s">
        <v>21</v>
      </c>
      <c r="F207" s="236" t="s">
        <v>475</v>
      </c>
      <c r="G207" s="234"/>
      <c r="H207" s="237">
        <v>58.021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171</v>
      </c>
      <c r="AU207" s="243" t="s">
        <v>81</v>
      </c>
      <c r="AV207" s="12" t="s">
        <v>84</v>
      </c>
      <c r="AW207" s="12" t="s">
        <v>35</v>
      </c>
      <c r="AX207" s="12" t="s">
        <v>81</v>
      </c>
      <c r="AY207" s="243" t="s">
        <v>162</v>
      </c>
    </row>
    <row r="208" spans="2:65" s="1" customFormat="1" ht="22.5" customHeight="1">
      <c r="B208" s="39"/>
      <c r="C208" s="208" t="s">
        <v>229</v>
      </c>
      <c r="D208" s="208" t="s">
        <v>163</v>
      </c>
      <c r="E208" s="209" t="s">
        <v>476</v>
      </c>
      <c r="F208" s="210" t="s">
        <v>477</v>
      </c>
      <c r="G208" s="211" t="s">
        <v>241</v>
      </c>
      <c r="H208" s="212">
        <v>1</v>
      </c>
      <c r="I208" s="213"/>
      <c r="J208" s="214">
        <f>ROUND(I208*H208,2)</f>
        <v>0</v>
      </c>
      <c r="K208" s="210" t="s">
        <v>167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298</v>
      </c>
    </row>
    <row r="209" spans="2:51" s="12" customFormat="1" ht="12">
      <c r="B209" s="233"/>
      <c r="C209" s="234"/>
      <c r="D209" s="220" t="s">
        <v>171</v>
      </c>
      <c r="E209" s="235" t="s">
        <v>21</v>
      </c>
      <c r="F209" s="236" t="s">
        <v>478</v>
      </c>
      <c r="G209" s="234"/>
      <c r="H209" s="237">
        <v>1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171</v>
      </c>
      <c r="AU209" s="243" t="s">
        <v>81</v>
      </c>
      <c r="AV209" s="12" t="s">
        <v>84</v>
      </c>
      <c r="AW209" s="12" t="s">
        <v>35</v>
      </c>
      <c r="AX209" s="12" t="s">
        <v>81</v>
      </c>
      <c r="AY209" s="243" t="s">
        <v>162</v>
      </c>
    </row>
    <row r="210" spans="2:65" s="1" customFormat="1" ht="22.5" customHeight="1">
      <c r="B210" s="39"/>
      <c r="C210" s="208" t="s">
        <v>299</v>
      </c>
      <c r="D210" s="208" t="s">
        <v>163</v>
      </c>
      <c r="E210" s="209" t="s">
        <v>479</v>
      </c>
      <c r="F210" s="210" t="s">
        <v>480</v>
      </c>
      <c r="G210" s="211" t="s">
        <v>241</v>
      </c>
      <c r="H210" s="212">
        <v>9</v>
      </c>
      <c r="I210" s="213"/>
      <c r="J210" s="214">
        <f>ROUND(I210*H210,2)</f>
        <v>0</v>
      </c>
      <c r="K210" s="210" t="s">
        <v>167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81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302</v>
      </c>
    </row>
    <row r="211" spans="2:47" s="1" customFormat="1" ht="12">
      <c r="B211" s="39"/>
      <c r="C211" s="40"/>
      <c r="D211" s="220" t="s">
        <v>169</v>
      </c>
      <c r="E211" s="40"/>
      <c r="F211" s="221" t="s">
        <v>481</v>
      </c>
      <c r="G211" s="40"/>
      <c r="H211" s="40"/>
      <c r="I211" s="143"/>
      <c r="J211" s="40"/>
      <c r="K211" s="40"/>
      <c r="L211" s="44"/>
      <c r="M211" s="222"/>
      <c r="N211" s="80"/>
      <c r="O211" s="80"/>
      <c r="P211" s="80"/>
      <c r="Q211" s="80"/>
      <c r="R211" s="80"/>
      <c r="S211" s="80"/>
      <c r="T211" s="81"/>
      <c r="AT211" s="18" t="s">
        <v>169</v>
      </c>
      <c r="AU211" s="18" t="s">
        <v>81</v>
      </c>
    </row>
    <row r="212" spans="2:51" s="11" customFormat="1" ht="12">
      <c r="B212" s="223"/>
      <c r="C212" s="224"/>
      <c r="D212" s="220" t="s">
        <v>171</v>
      </c>
      <c r="E212" s="225" t="s">
        <v>21</v>
      </c>
      <c r="F212" s="226" t="s">
        <v>482</v>
      </c>
      <c r="G212" s="224"/>
      <c r="H212" s="225" t="s">
        <v>21</v>
      </c>
      <c r="I212" s="227"/>
      <c r="J212" s="224"/>
      <c r="K212" s="224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171</v>
      </c>
      <c r="AU212" s="232" t="s">
        <v>81</v>
      </c>
      <c r="AV212" s="11" t="s">
        <v>81</v>
      </c>
      <c r="AW212" s="11" t="s">
        <v>35</v>
      </c>
      <c r="AX212" s="11" t="s">
        <v>73</v>
      </c>
      <c r="AY212" s="232" t="s">
        <v>162</v>
      </c>
    </row>
    <row r="213" spans="2:51" s="12" customFormat="1" ht="12">
      <c r="B213" s="233"/>
      <c r="C213" s="234"/>
      <c r="D213" s="220" t="s">
        <v>171</v>
      </c>
      <c r="E213" s="235" t="s">
        <v>21</v>
      </c>
      <c r="F213" s="236" t="s">
        <v>483</v>
      </c>
      <c r="G213" s="234"/>
      <c r="H213" s="237">
        <v>8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171</v>
      </c>
      <c r="AU213" s="243" t="s">
        <v>81</v>
      </c>
      <c r="AV213" s="12" t="s">
        <v>84</v>
      </c>
      <c r="AW213" s="12" t="s">
        <v>35</v>
      </c>
      <c r="AX213" s="12" t="s">
        <v>73</v>
      </c>
      <c r="AY213" s="243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484</v>
      </c>
      <c r="G214" s="234"/>
      <c r="H214" s="237">
        <v>1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73</v>
      </c>
      <c r="AY214" s="243" t="s">
        <v>162</v>
      </c>
    </row>
    <row r="215" spans="2:51" s="13" customFormat="1" ht="12">
      <c r="B215" s="244"/>
      <c r="C215" s="245"/>
      <c r="D215" s="220" t="s">
        <v>171</v>
      </c>
      <c r="E215" s="246" t="s">
        <v>21</v>
      </c>
      <c r="F215" s="247" t="s">
        <v>208</v>
      </c>
      <c r="G215" s="245"/>
      <c r="H215" s="248">
        <v>9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171</v>
      </c>
      <c r="AU215" s="254" t="s">
        <v>81</v>
      </c>
      <c r="AV215" s="13" t="s">
        <v>168</v>
      </c>
      <c r="AW215" s="13" t="s">
        <v>35</v>
      </c>
      <c r="AX215" s="13" t="s">
        <v>81</v>
      </c>
      <c r="AY215" s="254" t="s">
        <v>162</v>
      </c>
    </row>
    <row r="216" spans="2:65" s="1" customFormat="1" ht="16.5" customHeight="1">
      <c r="B216" s="39"/>
      <c r="C216" s="208" t="s">
        <v>235</v>
      </c>
      <c r="D216" s="208" t="s">
        <v>163</v>
      </c>
      <c r="E216" s="209" t="s">
        <v>485</v>
      </c>
      <c r="F216" s="210" t="s">
        <v>486</v>
      </c>
      <c r="G216" s="211" t="s">
        <v>217</v>
      </c>
      <c r="H216" s="212">
        <v>12.069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81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311</v>
      </c>
    </row>
    <row r="217" spans="2:51" s="12" customFormat="1" ht="12">
      <c r="B217" s="233"/>
      <c r="C217" s="234"/>
      <c r="D217" s="220" t="s">
        <v>171</v>
      </c>
      <c r="E217" s="235" t="s">
        <v>21</v>
      </c>
      <c r="F217" s="236" t="s">
        <v>487</v>
      </c>
      <c r="G217" s="234"/>
      <c r="H217" s="237">
        <v>9.167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171</v>
      </c>
      <c r="AU217" s="243" t="s">
        <v>81</v>
      </c>
      <c r="AV217" s="12" t="s">
        <v>84</v>
      </c>
      <c r="AW217" s="12" t="s">
        <v>35</v>
      </c>
      <c r="AX217" s="12" t="s">
        <v>73</v>
      </c>
      <c r="AY217" s="243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488</v>
      </c>
      <c r="G218" s="234"/>
      <c r="H218" s="237">
        <v>1.106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2" customFormat="1" ht="12">
      <c r="B219" s="233"/>
      <c r="C219" s="234"/>
      <c r="D219" s="220" t="s">
        <v>171</v>
      </c>
      <c r="E219" s="235" t="s">
        <v>21</v>
      </c>
      <c r="F219" s="236" t="s">
        <v>489</v>
      </c>
      <c r="G219" s="234"/>
      <c r="H219" s="237">
        <v>0.974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171</v>
      </c>
      <c r="AU219" s="243" t="s">
        <v>81</v>
      </c>
      <c r="AV219" s="12" t="s">
        <v>84</v>
      </c>
      <c r="AW219" s="12" t="s">
        <v>35</v>
      </c>
      <c r="AX219" s="12" t="s">
        <v>73</v>
      </c>
      <c r="AY219" s="243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490</v>
      </c>
      <c r="G220" s="234"/>
      <c r="H220" s="237">
        <v>0.822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73</v>
      </c>
      <c r="AY220" s="243" t="s">
        <v>162</v>
      </c>
    </row>
    <row r="221" spans="2:51" s="13" customFormat="1" ht="12">
      <c r="B221" s="244"/>
      <c r="C221" s="245"/>
      <c r="D221" s="220" t="s">
        <v>171</v>
      </c>
      <c r="E221" s="246" t="s">
        <v>21</v>
      </c>
      <c r="F221" s="247" t="s">
        <v>208</v>
      </c>
      <c r="G221" s="245"/>
      <c r="H221" s="248">
        <v>12.069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171</v>
      </c>
      <c r="AU221" s="254" t="s">
        <v>81</v>
      </c>
      <c r="AV221" s="13" t="s">
        <v>168</v>
      </c>
      <c r="AW221" s="13" t="s">
        <v>35</v>
      </c>
      <c r="AX221" s="13" t="s">
        <v>81</v>
      </c>
      <c r="AY221" s="254" t="s">
        <v>162</v>
      </c>
    </row>
    <row r="222" spans="2:65" s="1" customFormat="1" ht="16.5" customHeight="1">
      <c r="B222" s="39"/>
      <c r="C222" s="208" t="s">
        <v>315</v>
      </c>
      <c r="D222" s="208" t="s">
        <v>163</v>
      </c>
      <c r="E222" s="209" t="s">
        <v>491</v>
      </c>
      <c r="F222" s="210" t="s">
        <v>492</v>
      </c>
      <c r="G222" s="211" t="s">
        <v>166</v>
      </c>
      <c r="H222" s="212">
        <v>4.108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81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318</v>
      </c>
    </row>
    <row r="223" spans="2:47" s="1" customFormat="1" ht="12">
      <c r="B223" s="39"/>
      <c r="C223" s="40"/>
      <c r="D223" s="220" t="s">
        <v>169</v>
      </c>
      <c r="E223" s="40"/>
      <c r="F223" s="221" t="s">
        <v>493</v>
      </c>
      <c r="G223" s="40"/>
      <c r="H223" s="40"/>
      <c r="I223" s="143"/>
      <c r="J223" s="40"/>
      <c r="K223" s="40"/>
      <c r="L223" s="44"/>
      <c r="M223" s="222"/>
      <c r="N223" s="80"/>
      <c r="O223" s="80"/>
      <c r="P223" s="80"/>
      <c r="Q223" s="80"/>
      <c r="R223" s="80"/>
      <c r="S223" s="80"/>
      <c r="T223" s="81"/>
      <c r="AT223" s="18" t="s">
        <v>169</v>
      </c>
      <c r="AU223" s="18" t="s">
        <v>81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494</v>
      </c>
      <c r="G224" s="234"/>
      <c r="H224" s="237">
        <v>4.108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81</v>
      </c>
      <c r="AY224" s="243" t="s">
        <v>162</v>
      </c>
    </row>
    <row r="225" spans="2:65" s="1" customFormat="1" ht="16.5" customHeight="1">
      <c r="B225" s="39"/>
      <c r="C225" s="208" t="s">
        <v>242</v>
      </c>
      <c r="D225" s="208" t="s">
        <v>163</v>
      </c>
      <c r="E225" s="209" t="s">
        <v>495</v>
      </c>
      <c r="F225" s="210" t="s">
        <v>496</v>
      </c>
      <c r="G225" s="211" t="s">
        <v>166</v>
      </c>
      <c r="H225" s="212">
        <v>2.781</v>
      </c>
      <c r="I225" s="213"/>
      <c r="J225" s="214">
        <f>ROUND(I225*H225,2)</f>
        <v>0</v>
      </c>
      <c r="K225" s="210" t="s">
        <v>234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81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324</v>
      </c>
    </row>
    <row r="226" spans="2:47" s="1" customFormat="1" ht="12">
      <c r="B226" s="39"/>
      <c r="C226" s="40"/>
      <c r="D226" s="220" t="s">
        <v>169</v>
      </c>
      <c r="E226" s="40"/>
      <c r="F226" s="221" t="s">
        <v>497</v>
      </c>
      <c r="G226" s="40"/>
      <c r="H226" s="40"/>
      <c r="I226" s="143"/>
      <c r="J226" s="40"/>
      <c r="K226" s="40"/>
      <c r="L226" s="44"/>
      <c r="M226" s="222"/>
      <c r="N226" s="80"/>
      <c r="O226" s="80"/>
      <c r="P226" s="80"/>
      <c r="Q226" s="80"/>
      <c r="R226" s="80"/>
      <c r="S226" s="80"/>
      <c r="T226" s="81"/>
      <c r="AT226" s="18" t="s">
        <v>169</v>
      </c>
      <c r="AU226" s="18" t="s">
        <v>81</v>
      </c>
    </row>
    <row r="227" spans="2:51" s="12" customFormat="1" ht="12">
      <c r="B227" s="233"/>
      <c r="C227" s="234"/>
      <c r="D227" s="220" t="s">
        <v>171</v>
      </c>
      <c r="E227" s="235" t="s">
        <v>21</v>
      </c>
      <c r="F227" s="236" t="s">
        <v>498</v>
      </c>
      <c r="G227" s="234"/>
      <c r="H227" s="237">
        <v>2.781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171</v>
      </c>
      <c r="AU227" s="243" t="s">
        <v>81</v>
      </c>
      <c r="AV227" s="12" t="s">
        <v>84</v>
      </c>
      <c r="AW227" s="12" t="s">
        <v>35</v>
      </c>
      <c r="AX227" s="12" t="s">
        <v>81</v>
      </c>
      <c r="AY227" s="243" t="s">
        <v>162</v>
      </c>
    </row>
    <row r="228" spans="2:65" s="1" customFormat="1" ht="16.5" customHeight="1">
      <c r="B228" s="39"/>
      <c r="C228" s="208" t="s">
        <v>328</v>
      </c>
      <c r="D228" s="208" t="s">
        <v>163</v>
      </c>
      <c r="E228" s="209" t="s">
        <v>499</v>
      </c>
      <c r="F228" s="210" t="s">
        <v>500</v>
      </c>
      <c r="G228" s="211" t="s">
        <v>166</v>
      </c>
      <c r="H228" s="212">
        <v>15.534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331</v>
      </c>
    </row>
    <row r="229" spans="2:47" s="1" customFormat="1" ht="12">
      <c r="B229" s="39"/>
      <c r="C229" s="40"/>
      <c r="D229" s="220" t="s">
        <v>169</v>
      </c>
      <c r="E229" s="40"/>
      <c r="F229" s="221" t="s">
        <v>481</v>
      </c>
      <c r="G229" s="40"/>
      <c r="H229" s="40"/>
      <c r="I229" s="143"/>
      <c r="J229" s="40"/>
      <c r="K229" s="40"/>
      <c r="L229" s="44"/>
      <c r="M229" s="222"/>
      <c r="N229" s="80"/>
      <c r="O229" s="80"/>
      <c r="P229" s="80"/>
      <c r="Q229" s="80"/>
      <c r="R229" s="80"/>
      <c r="S229" s="80"/>
      <c r="T229" s="81"/>
      <c r="AT229" s="18" t="s">
        <v>169</v>
      </c>
      <c r="AU229" s="18" t="s">
        <v>81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501</v>
      </c>
      <c r="G230" s="234"/>
      <c r="H230" s="237">
        <v>7.104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73</v>
      </c>
      <c r="AY230" s="243" t="s">
        <v>162</v>
      </c>
    </row>
    <row r="231" spans="2:51" s="12" customFormat="1" ht="12">
      <c r="B231" s="233"/>
      <c r="C231" s="234"/>
      <c r="D231" s="220" t="s">
        <v>171</v>
      </c>
      <c r="E231" s="235" t="s">
        <v>21</v>
      </c>
      <c r="F231" s="236" t="s">
        <v>502</v>
      </c>
      <c r="G231" s="234"/>
      <c r="H231" s="237">
        <v>8.43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171</v>
      </c>
      <c r="AU231" s="243" t="s">
        <v>81</v>
      </c>
      <c r="AV231" s="12" t="s">
        <v>84</v>
      </c>
      <c r="AW231" s="12" t="s">
        <v>35</v>
      </c>
      <c r="AX231" s="12" t="s">
        <v>73</v>
      </c>
      <c r="AY231" s="243" t="s">
        <v>162</v>
      </c>
    </row>
    <row r="232" spans="2:51" s="13" customFormat="1" ht="12">
      <c r="B232" s="244"/>
      <c r="C232" s="245"/>
      <c r="D232" s="220" t="s">
        <v>171</v>
      </c>
      <c r="E232" s="246" t="s">
        <v>21</v>
      </c>
      <c r="F232" s="247" t="s">
        <v>208</v>
      </c>
      <c r="G232" s="245"/>
      <c r="H232" s="248">
        <v>15.534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AT232" s="254" t="s">
        <v>171</v>
      </c>
      <c r="AU232" s="254" t="s">
        <v>81</v>
      </c>
      <c r="AV232" s="13" t="s">
        <v>168</v>
      </c>
      <c r="AW232" s="13" t="s">
        <v>35</v>
      </c>
      <c r="AX232" s="13" t="s">
        <v>81</v>
      </c>
      <c r="AY232" s="254" t="s">
        <v>162</v>
      </c>
    </row>
    <row r="233" spans="2:65" s="1" customFormat="1" ht="16.5" customHeight="1">
      <c r="B233" s="39"/>
      <c r="C233" s="208" t="s">
        <v>246</v>
      </c>
      <c r="D233" s="208" t="s">
        <v>163</v>
      </c>
      <c r="E233" s="209" t="s">
        <v>503</v>
      </c>
      <c r="F233" s="210" t="s">
        <v>504</v>
      </c>
      <c r="G233" s="211" t="s">
        <v>166</v>
      </c>
      <c r="H233" s="212">
        <v>1.092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81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337</v>
      </c>
    </row>
    <row r="234" spans="2:47" s="1" customFormat="1" ht="12">
      <c r="B234" s="39"/>
      <c r="C234" s="40"/>
      <c r="D234" s="220" t="s">
        <v>169</v>
      </c>
      <c r="E234" s="40"/>
      <c r="F234" s="221" t="s">
        <v>481</v>
      </c>
      <c r="G234" s="40"/>
      <c r="H234" s="40"/>
      <c r="I234" s="143"/>
      <c r="J234" s="40"/>
      <c r="K234" s="40"/>
      <c r="L234" s="44"/>
      <c r="M234" s="222"/>
      <c r="N234" s="80"/>
      <c r="O234" s="80"/>
      <c r="P234" s="80"/>
      <c r="Q234" s="80"/>
      <c r="R234" s="80"/>
      <c r="S234" s="80"/>
      <c r="T234" s="81"/>
      <c r="AT234" s="18" t="s">
        <v>169</v>
      </c>
      <c r="AU234" s="18" t="s">
        <v>81</v>
      </c>
    </row>
    <row r="235" spans="2:51" s="12" customFormat="1" ht="12">
      <c r="B235" s="233"/>
      <c r="C235" s="234"/>
      <c r="D235" s="220" t="s">
        <v>171</v>
      </c>
      <c r="E235" s="235" t="s">
        <v>21</v>
      </c>
      <c r="F235" s="236" t="s">
        <v>505</v>
      </c>
      <c r="G235" s="234"/>
      <c r="H235" s="237">
        <v>1.092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171</v>
      </c>
      <c r="AU235" s="243" t="s">
        <v>81</v>
      </c>
      <c r="AV235" s="12" t="s">
        <v>84</v>
      </c>
      <c r="AW235" s="12" t="s">
        <v>35</v>
      </c>
      <c r="AX235" s="12" t="s">
        <v>81</v>
      </c>
      <c r="AY235" s="243" t="s">
        <v>162</v>
      </c>
    </row>
    <row r="236" spans="2:65" s="1" customFormat="1" ht="16.5" customHeight="1">
      <c r="B236" s="39"/>
      <c r="C236" s="208" t="s">
        <v>342</v>
      </c>
      <c r="D236" s="208" t="s">
        <v>163</v>
      </c>
      <c r="E236" s="209" t="s">
        <v>506</v>
      </c>
      <c r="F236" s="210" t="s">
        <v>507</v>
      </c>
      <c r="G236" s="211" t="s">
        <v>166</v>
      </c>
      <c r="H236" s="212">
        <v>3.969</v>
      </c>
      <c r="I236" s="213"/>
      <c r="J236" s="214">
        <f>ROUND(I236*H236,2)</f>
        <v>0</v>
      </c>
      <c r="K236" s="210" t="s">
        <v>234</v>
      </c>
      <c r="L236" s="44"/>
      <c r="M236" s="215" t="s">
        <v>21</v>
      </c>
      <c r="N236" s="216" t="s">
        <v>44</v>
      </c>
      <c r="O236" s="80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AR236" s="18" t="s">
        <v>168</v>
      </c>
      <c r="AT236" s="18" t="s">
        <v>163</v>
      </c>
      <c r="AU236" s="18" t="s">
        <v>81</v>
      </c>
      <c r="AY236" s="18" t="s">
        <v>162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8" t="s">
        <v>81</v>
      </c>
      <c r="BK236" s="219">
        <f>ROUND(I236*H236,2)</f>
        <v>0</v>
      </c>
      <c r="BL236" s="18" t="s">
        <v>168</v>
      </c>
      <c r="BM236" s="18" t="s">
        <v>345</v>
      </c>
    </row>
    <row r="237" spans="2:47" s="1" customFormat="1" ht="12">
      <c r="B237" s="39"/>
      <c r="C237" s="40"/>
      <c r="D237" s="220" t="s">
        <v>169</v>
      </c>
      <c r="E237" s="40"/>
      <c r="F237" s="221" t="s">
        <v>508</v>
      </c>
      <c r="G237" s="40"/>
      <c r="H237" s="40"/>
      <c r="I237" s="143"/>
      <c r="J237" s="40"/>
      <c r="K237" s="40"/>
      <c r="L237" s="44"/>
      <c r="M237" s="222"/>
      <c r="N237" s="80"/>
      <c r="O237" s="80"/>
      <c r="P237" s="80"/>
      <c r="Q237" s="80"/>
      <c r="R237" s="80"/>
      <c r="S237" s="80"/>
      <c r="T237" s="81"/>
      <c r="AT237" s="18" t="s">
        <v>169</v>
      </c>
      <c r="AU237" s="18" t="s">
        <v>81</v>
      </c>
    </row>
    <row r="238" spans="2:51" s="12" customFormat="1" ht="12">
      <c r="B238" s="233"/>
      <c r="C238" s="234"/>
      <c r="D238" s="220" t="s">
        <v>171</v>
      </c>
      <c r="E238" s="235" t="s">
        <v>21</v>
      </c>
      <c r="F238" s="236" t="s">
        <v>509</v>
      </c>
      <c r="G238" s="234"/>
      <c r="H238" s="237">
        <v>3.969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171</v>
      </c>
      <c r="AU238" s="243" t="s">
        <v>81</v>
      </c>
      <c r="AV238" s="12" t="s">
        <v>84</v>
      </c>
      <c r="AW238" s="12" t="s">
        <v>35</v>
      </c>
      <c r="AX238" s="12" t="s">
        <v>81</v>
      </c>
      <c r="AY238" s="243" t="s">
        <v>162</v>
      </c>
    </row>
    <row r="239" spans="2:65" s="1" customFormat="1" ht="16.5" customHeight="1">
      <c r="B239" s="39"/>
      <c r="C239" s="208" t="s">
        <v>253</v>
      </c>
      <c r="D239" s="208" t="s">
        <v>163</v>
      </c>
      <c r="E239" s="209" t="s">
        <v>510</v>
      </c>
      <c r="F239" s="210" t="s">
        <v>511</v>
      </c>
      <c r="G239" s="211" t="s">
        <v>166</v>
      </c>
      <c r="H239" s="212">
        <v>8.069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81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349</v>
      </c>
    </row>
    <row r="240" spans="2:47" s="1" customFormat="1" ht="12">
      <c r="B240" s="39"/>
      <c r="C240" s="40"/>
      <c r="D240" s="220" t="s">
        <v>169</v>
      </c>
      <c r="E240" s="40"/>
      <c r="F240" s="221" t="s">
        <v>512</v>
      </c>
      <c r="G240" s="40"/>
      <c r="H240" s="40"/>
      <c r="I240" s="143"/>
      <c r="J240" s="40"/>
      <c r="K240" s="40"/>
      <c r="L240" s="44"/>
      <c r="M240" s="222"/>
      <c r="N240" s="80"/>
      <c r="O240" s="80"/>
      <c r="P240" s="80"/>
      <c r="Q240" s="80"/>
      <c r="R240" s="80"/>
      <c r="S240" s="80"/>
      <c r="T240" s="81"/>
      <c r="AT240" s="18" t="s">
        <v>169</v>
      </c>
      <c r="AU240" s="18" t="s">
        <v>81</v>
      </c>
    </row>
    <row r="241" spans="2:51" s="12" customFormat="1" ht="12">
      <c r="B241" s="233"/>
      <c r="C241" s="234"/>
      <c r="D241" s="220" t="s">
        <v>171</v>
      </c>
      <c r="E241" s="235" t="s">
        <v>21</v>
      </c>
      <c r="F241" s="236" t="s">
        <v>513</v>
      </c>
      <c r="G241" s="234"/>
      <c r="H241" s="237">
        <v>8.069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171</v>
      </c>
      <c r="AU241" s="243" t="s">
        <v>81</v>
      </c>
      <c r="AV241" s="12" t="s">
        <v>84</v>
      </c>
      <c r="AW241" s="12" t="s">
        <v>35</v>
      </c>
      <c r="AX241" s="12" t="s">
        <v>81</v>
      </c>
      <c r="AY241" s="243" t="s">
        <v>162</v>
      </c>
    </row>
    <row r="242" spans="2:65" s="1" customFormat="1" ht="16.5" customHeight="1">
      <c r="B242" s="39"/>
      <c r="C242" s="208" t="s">
        <v>514</v>
      </c>
      <c r="D242" s="208" t="s">
        <v>163</v>
      </c>
      <c r="E242" s="209" t="s">
        <v>515</v>
      </c>
      <c r="F242" s="210" t="s">
        <v>516</v>
      </c>
      <c r="G242" s="211" t="s">
        <v>241</v>
      </c>
      <c r="H242" s="212">
        <v>1</v>
      </c>
      <c r="I242" s="213"/>
      <c r="J242" s="214">
        <f>ROUND(I242*H242,2)</f>
        <v>0</v>
      </c>
      <c r="K242" s="210" t="s">
        <v>167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517</v>
      </c>
    </row>
    <row r="243" spans="2:51" s="12" customFormat="1" ht="12">
      <c r="B243" s="233"/>
      <c r="C243" s="234"/>
      <c r="D243" s="220" t="s">
        <v>171</v>
      </c>
      <c r="E243" s="235" t="s">
        <v>21</v>
      </c>
      <c r="F243" s="236" t="s">
        <v>478</v>
      </c>
      <c r="G243" s="234"/>
      <c r="H243" s="237">
        <v>1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171</v>
      </c>
      <c r="AU243" s="243" t="s">
        <v>81</v>
      </c>
      <c r="AV243" s="12" t="s">
        <v>84</v>
      </c>
      <c r="AW243" s="12" t="s">
        <v>35</v>
      </c>
      <c r="AX243" s="12" t="s">
        <v>81</v>
      </c>
      <c r="AY243" s="243" t="s">
        <v>162</v>
      </c>
    </row>
    <row r="244" spans="2:63" s="10" customFormat="1" ht="25.9" customHeight="1">
      <c r="B244" s="194"/>
      <c r="C244" s="195"/>
      <c r="D244" s="196" t="s">
        <v>72</v>
      </c>
      <c r="E244" s="197" t="s">
        <v>168</v>
      </c>
      <c r="F244" s="197" t="s">
        <v>518</v>
      </c>
      <c r="G244" s="195"/>
      <c r="H244" s="195"/>
      <c r="I244" s="198"/>
      <c r="J244" s="199">
        <f>BK244</f>
        <v>0</v>
      </c>
      <c r="K244" s="195"/>
      <c r="L244" s="200"/>
      <c r="M244" s="201"/>
      <c r="N244" s="202"/>
      <c r="O244" s="202"/>
      <c r="P244" s="203">
        <f>SUM(P245:P255)</f>
        <v>0</v>
      </c>
      <c r="Q244" s="202"/>
      <c r="R244" s="203">
        <f>SUM(R245:R255)</f>
        <v>0</v>
      </c>
      <c r="S244" s="202"/>
      <c r="T244" s="204">
        <f>SUM(T245:T255)</f>
        <v>0</v>
      </c>
      <c r="AR244" s="205" t="s">
        <v>81</v>
      </c>
      <c r="AT244" s="206" t="s">
        <v>72</v>
      </c>
      <c r="AU244" s="206" t="s">
        <v>73</v>
      </c>
      <c r="AY244" s="205" t="s">
        <v>162</v>
      </c>
      <c r="BK244" s="207">
        <f>SUM(BK245:BK255)</f>
        <v>0</v>
      </c>
    </row>
    <row r="245" spans="2:65" s="1" customFormat="1" ht="22.5" customHeight="1">
      <c r="B245" s="39"/>
      <c r="C245" s="208" t="s">
        <v>259</v>
      </c>
      <c r="D245" s="208" t="s">
        <v>163</v>
      </c>
      <c r="E245" s="209" t="s">
        <v>519</v>
      </c>
      <c r="F245" s="210" t="s">
        <v>520</v>
      </c>
      <c r="G245" s="211" t="s">
        <v>166</v>
      </c>
      <c r="H245" s="212">
        <v>8</v>
      </c>
      <c r="I245" s="213"/>
      <c r="J245" s="214">
        <f>ROUND(I245*H245,2)</f>
        <v>0</v>
      </c>
      <c r="K245" s="210" t="s">
        <v>167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81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521</v>
      </c>
    </row>
    <row r="246" spans="2:47" s="1" customFormat="1" ht="12">
      <c r="B246" s="39"/>
      <c r="C246" s="40"/>
      <c r="D246" s="220" t="s">
        <v>169</v>
      </c>
      <c r="E246" s="40"/>
      <c r="F246" s="221" t="s">
        <v>522</v>
      </c>
      <c r="G246" s="40"/>
      <c r="H246" s="40"/>
      <c r="I246" s="143"/>
      <c r="J246" s="40"/>
      <c r="K246" s="40"/>
      <c r="L246" s="44"/>
      <c r="M246" s="222"/>
      <c r="N246" s="80"/>
      <c r="O246" s="80"/>
      <c r="P246" s="80"/>
      <c r="Q246" s="80"/>
      <c r="R246" s="80"/>
      <c r="S246" s="80"/>
      <c r="T246" s="81"/>
      <c r="AT246" s="18" t="s">
        <v>169</v>
      </c>
      <c r="AU246" s="18" t="s">
        <v>81</v>
      </c>
    </row>
    <row r="247" spans="2:51" s="12" customFormat="1" ht="12">
      <c r="B247" s="233"/>
      <c r="C247" s="234"/>
      <c r="D247" s="220" t="s">
        <v>171</v>
      </c>
      <c r="E247" s="235" t="s">
        <v>21</v>
      </c>
      <c r="F247" s="236" t="s">
        <v>523</v>
      </c>
      <c r="G247" s="234"/>
      <c r="H247" s="237">
        <v>8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171</v>
      </c>
      <c r="AU247" s="243" t="s">
        <v>81</v>
      </c>
      <c r="AV247" s="12" t="s">
        <v>84</v>
      </c>
      <c r="AW247" s="12" t="s">
        <v>35</v>
      </c>
      <c r="AX247" s="12" t="s">
        <v>81</v>
      </c>
      <c r="AY247" s="243" t="s">
        <v>162</v>
      </c>
    </row>
    <row r="248" spans="2:65" s="1" customFormat="1" ht="22.5" customHeight="1">
      <c r="B248" s="39"/>
      <c r="C248" s="208" t="s">
        <v>524</v>
      </c>
      <c r="D248" s="208" t="s">
        <v>163</v>
      </c>
      <c r="E248" s="209" t="s">
        <v>525</v>
      </c>
      <c r="F248" s="210" t="s">
        <v>526</v>
      </c>
      <c r="G248" s="211" t="s">
        <v>166</v>
      </c>
      <c r="H248" s="212">
        <v>14.15</v>
      </c>
      <c r="I248" s="213"/>
      <c r="J248" s="214">
        <f>ROUND(I248*H248,2)</f>
        <v>0</v>
      </c>
      <c r="K248" s="210" t="s">
        <v>167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81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527</v>
      </c>
    </row>
    <row r="249" spans="2:47" s="1" customFormat="1" ht="12">
      <c r="B249" s="39"/>
      <c r="C249" s="40"/>
      <c r="D249" s="220" t="s">
        <v>169</v>
      </c>
      <c r="E249" s="40"/>
      <c r="F249" s="221" t="s">
        <v>522</v>
      </c>
      <c r="G249" s="40"/>
      <c r="H249" s="40"/>
      <c r="I249" s="143"/>
      <c r="J249" s="40"/>
      <c r="K249" s="40"/>
      <c r="L249" s="44"/>
      <c r="M249" s="222"/>
      <c r="N249" s="80"/>
      <c r="O249" s="80"/>
      <c r="P249" s="80"/>
      <c r="Q249" s="80"/>
      <c r="R249" s="80"/>
      <c r="S249" s="80"/>
      <c r="T249" s="81"/>
      <c r="AT249" s="18" t="s">
        <v>169</v>
      </c>
      <c r="AU249" s="18" t="s">
        <v>81</v>
      </c>
    </row>
    <row r="250" spans="2:51" s="12" customFormat="1" ht="12">
      <c r="B250" s="233"/>
      <c r="C250" s="234"/>
      <c r="D250" s="220" t="s">
        <v>171</v>
      </c>
      <c r="E250" s="235" t="s">
        <v>21</v>
      </c>
      <c r="F250" s="236" t="s">
        <v>528</v>
      </c>
      <c r="G250" s="234"/>
      <c r="H250" s="237">
        <v>2.4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171</v>
      </c>
      <c r="AU250" s="243" t="s">
        <v>81</v>
      </c>
      <c r="AV250" s="12" t="s">
        <v>84</v>
      </c>
      <c r="AW250" s="12" t="s">
        <v>35</v>
      </c>
      <c r="AX250" s="12" t="s">
        <v>73</v>
      </c>
      <c r="AY250" s="243" t="s">
        <v>162</v>
      </c>
    </row>
    <row r="251" spans="2:51" s="12" customFormat="1" ht="12">
      <c r="B251" s="233"/>
      <c r="C251" s="234"/>
      <c r="D251" s="220" t="s">
        <v>171</v>
      </c>
      <c r="E251" s="235" t="s">
        <v>21</v>
      </c>
      <c r="F251" s="236" t="s">
        <v>529</v>
      </c>
      <c r="G251" s="234"/>
      <c r="H251" s="237">
        <v>1.7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171</v>
      </c>
      <c r="AU251" s="243" t="s">
        <v>81</v>
      </c>
      <c r="AV251" s="12" t="s">
        <v>84</v>
      </c>
      <c r="AW251" s="12" t="s">
        <v>35</v>
      </c>
      <c r="AX251" s="12" t="s">
        <v>73</v>
      </c>
      <c r="AY251" s="243" t="s">
        <v>162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530</v>
      </c>
      <c r="G252" s="234"/>
      <c r="H252" s="237">
        <v>1.4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73</v>
      </c>
      <c r="AY252" s="243" t="s">
        <v>162</v>
      </c>
    </row>
    <row r="253" spans="2:51" s="12" customFormat="1" ht="12">
      <c r="B253" s="233"/>
      <c r="C253" s="234"/>
      <c r="D253" s="220" t="s">
        <v>171</v>
      </c>
      <c r="E253" s="235" t="s">
        <v>21</v>
      </c>
      <c r="F253" s="236" t="s">
        <v>531</v>
      </c>
      <c r="G253" s="234"/>
      <c r="H253" s="237">
        <v>6.05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171</v>
      </c>
      <c r="AU253" s="243" t="s">
        <v>81</v>
      </c>
      <c r="AV253" s="12" t="s">
        <v>84</v>
      </c>
      <c r="AW253" s="12" t="s">
        <v>35</v>
      </c>
      <c r="AX253" s="12" t="s">
        <v>73</v>
      </c>
      <c r="AY253" s="243" t="s">
        <v>162</v>
      </c>
    </row>
    <row r="254" spans="2:51" s="12" customFormat="1" ht="12">
      <c r="B254" s="233"/>
      <c r="C254" s="234"/>
      <c r="D254" s="220" t="s">
        <v>171</v>
      </c>
      <c r="E254" s="235" t="s">
        <v>21</v>
      </c>
      <c r="F254" s="236" t="s">
        <v>532</v>
      </c>
      <c r="G254" s="234"/>
      <c r="H254" s="237">
        <v>2.6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171</v>
      </c>
      <c r="AU254" s="243" t="s">
        <v>81</v>
      </c>
      <c r="AV254" s="12" t="s">
        <v>84</v>
      </c>
      <c r="AW254" s="12" t="s">
        <v>35</v>
      </c>
      <c r="AX254" s="12" t="s">
        <v>73</v>
      </c>
      <c r="AY254" s="243" t="s">
        <v>162</v>
      </c>
    </row>
    <row r="255" spans="2:51" s="13" customFormat="1" ht="12">
      <c r="B255" s="244"/>
      <c r="C255" s="245"/>
      <c r="D255" s="220" t="s">
        <v>171</v>
      </c>
      <c r="E255" s="246" t="s">
        <v>21</v>
      </c>
      <c r="F255" s="247" t="s">
        <v>208</v>
      </c>
      <c r="G255" s="245"/>
      <c r="H255" s="248">
        <v>14.15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171</v>
      </c>
      <c r="AU255" s="254" t="s">
        <v>81</v>
      </c>
      <c r="AV255" s="13" t="s">
        <v>168</v>
      </c>
      <c r="AW255" s="13" t="s">
        <v>35</v>
      </c>
      <c r="AX255" s="13" t="s">
        <v>81</v>
      </c>
      <c r="AY255" s="254" t="s">
        <v>162</v>
      </c>
    </row>
    <row r="256" spans="2:63" s="10" customFormat="1" ht="25.9" customHeight="1">
      <c r="B256" s="194"/>
      <c r="C256" s="195"/>
      <c r="D256" s="196" t="s">
        <v>72</v>
      </c>
      <c r="E256" s="197" t="s">
        <v>533</v>
      </c>
      <c r="F256" s="197" t="s">
        <v>534</v>
      </c>
      <c r="G256" s="195"/>
      <c r="H256" s="195"/>
      <c r="I256" s="198"/>
      <c r="J256" s="199">
        <f>BK256</f>
        <v>0</v>
      </c>
      <c r="K256" s="195"/>
      <c r="L256" s="200"/>
      <c r="M256" s="201"/>
      <c r="N256" s="202"/>
      <c r="O256" s="202"/>
      <c r="P256" s="203">
        <f>SUM(P257:P283)</f>
        <v>0</v>
      </c>
      <c r="Q256" s="202"/>
      <c r="R256" s="203">
        <f>SUM(R257:R283)</f>
        <v>0</v>
      </c>
      <c r="S256" s="202"/>
      <c r="T256" s="204">
        <f>SUM(T257:T283)</f>
        <v>0</v>
      </c>
      <c r="AR256" s="205" t="s">
        <v>81</v>
      </c>
      <c r="AT256" s="206" t="s">
        <v>72</v>
      </c>
      <c r="AU256" s="206" t="s">
        <v>73</v>
      </c>
      <c r="AY256" s="205" t="s">
        <v>162</v>
      </c>
      <c r="BK256" s="207">
        <f>SUM(BK257:BK283)</f>
        <v>0</v>
      </c>
    </row>
    <row r="257" spans="2:65" s="1" customFormat="1" ht="16.5" customHeight="1">
      <c r="B257" s="39"/>
      <c r="C257" s="208" t="s">
        <v>263</v>
      </c>
      <c r="D257" s="208" t="s">
        <v>163</v>
      </c>
      <c r="E257" s="209" t="s">
        <v>535</v>
      </c>
      <c r="F257" s="210" t="s">
        <v>536</v>
      </c>
      <c r="G257" s="211" t="s">
        <v>166</v>
      </c>
      <c r="H257" s="212">
        <v>57.854</v>
      </c>
      <c r="I257" s="213"/>
      <c r="J257" s="214">
        <f>ROUND(I257*H257,2)</f>
        <v>0</v>
      </c>
      <c r="K257" s="210" t="s">
        <v>167</v>
      </c>
      <c r="L257" s="44"/>
      <c r="M257" s="215" t="s">
        <v>21</v>
      </c>
      <c r="N257" s="216" t="s">
        <v>44</v>
      </c>
      <c r="O257" s="80"/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AR257" s="18" t="s">
        <v>168</v>
      </c>
      <c r="AT257" s="18" t="s">
        <v>163</v>
      </c>
      <c r="AU257" s="18" t="s">
        <v>81</v>
      </c>
      <c r="AY257" s="18" t="s">
        <v>162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8" t="s">
        <v>81</v>
      </c>
      <c r="BK257" s="219">
        <f>ROUND(I257*H257,2)</f>
        <v>0</v>
      </c>
      <c r="BL257" s="18" t="s">
        <v>168</v>
      </c>
      <c r="BM257" s="18" t="s">
        <v>537</v>
      </c>
    </row>
    <row r="258" spans="2:47" s="1" customFormat="1" ht="12">
      <c r="B258" s="39"/>
      <c r="C258" s="40"/>
      <c r="D258" s="220" t="s">
        <v>169</v>
      </c>
      <c r="E258" s="40"/>
      <c r="F258" s="221" t="s">
        <v>538</v>
      </c>
      <c r="G258" s="40"/>
      <c r="H258" s="40"/>
      <c r="I258" s="143"/>
      <c r="J258" s="40"/>
      <c r="K258" s="40"/>
      <c r="L258" s="44"/>
      <c r="M258" s="222"/>
      <c r="N258" s="80"/>
      <c r="O258" s="80"/>
      <c r="P258" s="80"/>
      <c r="Q258" s="80"/>
      <c r="R258" s="80"/>
      <c r="S258" s="80"/>
      <c r="T258" s="81"/>
      <c r="AT258" s="18" t="s">
        <v>169</v>
      </c>
      <c r="AU258" s="18" t="s">
        <v>81</v>
      </c>
    </row>
    <row r="259" spans="2:51" s="12" customFormat="1" ht="12">
      <c r="B259" s="233"/>
      <c r="C259" s="234"/>
      <c r="D259" s="220" t="s">
        <v>171</v>
      </c>
      <c r="E259" s="235" t="s">
        <v>21</v>
      </c>
      <c r="F259" s="236" t="s">
        <v>539</v>
      </c>
      <c r="G259" s="234"/>
      <c r="H259" s="237">
        <v>5.88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171</v>
      </c>
      <c r="AU259" s="243" t="s">
        <v>81</v>
      </c>
      <c r="AV259" s="12" t="s">
        <v>84</v>
      </c>
      <c r="AW259" s="12" t="s">
        <v>35</v>
      </c>
      <c r="AX259" s="12" t="s">
        <v>73</v>
      </c>
      <c r="AY259" s="243" t="s">
        <v>162</v>
      </c>
    </row>
    <row r="260" spans="2:51" s="12" customFormat="1" ht="12">
      <c r="B260" s="233"/>
      <c r="C260" s="234"/>
      <c r="D260" s="220" t="s">
        <v>171</v>
      </c>
      <c r="E260" s="235" t="s">
        <v>21</v>
      </c>
      <c r="F260" s="236" t="s">
        <v>540</v>
      </c>
      <c r="G260" s="234"/>
      <c r="H260" s="237">
        <v>7.332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171</v>
      </c>
      <c r="AU260" s="243" t="s">
        <v>81</v>
      </c>
      <c r="AV260" s="12" t="s">
        <v>84</v>
      </c>
      <c r="AW260" s="12" t="s">
        <v>35</v>
      </c>
      <c r="AX260" s="12" t="s">
        <v>73</v>
      </c>
      <c r="AY260" s="243" t="s">
        <v>162</v>
      </c>
    </row>
    <row r="261" spans="2:51" s="12" customFormat="1" ht="12">
      <c r="B261" s="233"/>
      <c r="C261" s="234"/>
      <c r="D261" s="220" t="s">
        <v>171</v>
      </c>
      <c r="E261" s="235" t="s">
        <v>21</v>
      </c>
      <c r="F261" s="236" t="s">
        <v>541</v>
      </c>
      <c r="G261" s="234"/>
      <c r="H261" s="237">
        <v>44.642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171</v>
      </c>
      <c r="AU261" s="243" t="s">
        <v>81</v>
      </c>
      <c r="AV261" s="12" t="s">
        <v>84</v>
      </c>
      <c r="AW261" s="12" t="s">
        <v>35</v>
      </c>
      <c r="AX261" s="12" t="s">
        <v>73</v>
      </c>
      <c r="AY261" s="243" t="s">
        <v>162</v>
      </c>
    </row>
    <row r="262" spans="2:51" s="13" customFormat="1" ht="12">
      <c r="B262" s="244"/>
      <c r="C262" s="245"/>
      <c r="D262" s="220" t="s">
        <v>171</v>
      </c>
      <c r="E262" s="246" t="s">
        <v>21</v>
      </c>
      <c r="F262" s="247" t="s">
        <v>208</v>
      </c>
      <c r="G262" s="245"/>
      <c r="H262" s="248">
        <v>57.854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AT262" s="254" t="s">
        <v>171</v>
      </c>
      <c r="AU262" s="254" t="s">
        <v>81</v>
      </c>
      <c r="AV262" s="13" t="s">
        <v>168</v>
      </c>
      <c r="AW262" s="13" t="s">
        <v>35</v>
      </c>
      <c r="AX262" s="13" t="s">
        <v>81</v>
      </c>
      <c r="AY262" s="254" t="s">
        <v>162</v>
      </c>
    </row>
    <row r="263" spans="2:65" s="1" customFormat="1" ht="16.5" customHeight="1">
      <c r="B263" s="39"/>
      <c r="C263" s="208" t="s">
        <v>542</v>
      </c>
      <c r="D263" s="208" t="s">
        <v>163</v>
      </c>
      <c r="E263" s="209" t="s">
        <v>543</v>
      </c>
      <c r="F263" s="210" t="s">
        <v>544</v>
      </c>
      <c r="G263" s="211" t="s">
        <v>166</v>
      </c>
      <c r="H263" s="212">
        <v>81.062</v>
      </c>
      <c r="I263" s="213"/>
      <c r="J263" s="214">
        <f>ROUND(I263*H263,2)</f>
        <v>0</v>
      </c>
      <c r="K263" s="210" t="s">
        <v>167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81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545</v>
      </c>
    </row>
    <row r="264" spans="2:47" s="1" customFormat="1" ht="12">
      <c r="B264" s="39"/>
      <c r="C264" s="40"/>
      <c r="D264" s="220" t="s">
        <v>169</v>
      </c>
      <c r="E264" s="40"/>
      <c r="F264" s="221" t="s">
        <v>546</v>
      </c>
      <c r="G264" s="40"/>
      <c r="H264" s="40"/>
      <c r="I264" s="143"/>
      <c r="J264" s="40"/>
      <c r="K264" s="40"/>
      <c r="L264" s="44"/>
      <c r="M264" s="222"/>
      <c r="N264" s="80"/>
      <c r="O264" s="80"/>
      <c r="P264" s="80"/>
      <c r="Q264" s="80"/>
      <c r="R264" s="80"/>
      <c r="S264" s="80"/>
      <c r="T264" s="81"/>
      <c r="AT264" s="18" t="s">
        <v>169</v>
      </c>
      <c r="AU264" s="18" t="s">
        <v>81</v>
      </c>
    </row>
    <row r="265" spans="2:51" s="12" customFormat="1" ht="12">
      <c r="B265" s="233"/>
      <c r="C265" s="234"/>
      <c r="D265" s="220" t="s">
        <v>171</v>
      </c>
      <c r="E265" s="235" t="s">
        <v>21</v>
      </c>
      <c r="F265" s="236" t="s">
        <v>547</v>
      </c>
      <c r="G265" s="234"/>
      <c r="H265" s="237">
        <v>46.547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171</v>
      </c>
      <c r="AU265" s="243" t="s">
        <v>81</v>
      </c>
      <c r="AV265" s="12" t="s">
        <v>84</v>
      </c>
      <c r="AW265" s="12" t="s">
        <v>35</v>
      </c>
      <c r="AX265" s="12" t="s">
        <v>73</v>
      </c>
      <c r="AY265" s="243" t="s">
        <v>162</v>
      </c>
    </row>
    <row r="266" spans="2:51" s="12" customFormat="1" ht="12">
      <c r="B266" s="233"/>
      <c r="C266" s="234"/>
      <c r="D266" s="220" t="s">
        <v>171</v>
      </c>
      <c r="E266" s="235" t="s">
        <v>21</v>
      </c>
      <c r="F266" s="236" t="s">
        <v>548</v>
      </c>
      <c r="G266" s="234"/>
      <c r="H266" s="237">
        <v>7.375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171</v>
      </c>
      <c r="AU266" s="243" t="s">
        <v>81</v>
      </c>
      <c r="AV266" s="12" t="s">
        <v>84</v>
      </c>
      <c r="AW266" s="12" t="s">
        <v>35</v>
      </c>
      <c r="AX266" s="12" t="s">
        <v>73</v>
      </c>
      <c r="AY266" s="243" t="s">
        <v>162</v>
      </c>
    </row>
    <row r="267" spans="2:51" s="12" customFormat="1" ht="12">
      <c r="B267" s="233"/>
      <c r="C267" s="234"/>
      <c r="D267" s="220" t="s">
        <v>171</v>
      </c>
      <c r="E267" s="235" t="s">
        <v>21</v>
      </c>
      <c r="F267" s="236" t="s">
        <v>457</v>
      </c>
      <c r="G267" s="234"/>
      <c r="H267" s="237">
        <v>12.98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171</v>
      </c>
      <c r="AU267" s="243" t="s">
        <v>81</v>
      </c>
      <c r="AV267" s="12" t="s">
        <v>84</v>
      </c>
      <c r="AW267" s="12" t="s">
        <v>35</v>
      </c>
      <c r="AX267" s="12" t="s">
        <v>73</v>
      </c>
      <c r="AY267" s="243" t="s">
        <v>162</v>
      </c>
    </row>
    <row r="268" spans="2:51" s="12" customFormat="1" ht="12">
      <c r="B268" s="233"/>
      <c r="C268" s="234"/>
      <c r="D268" s="220" t="s">
        <v>171</v>
      </c>
      <c r="E268" s="235" t="s">
        <v>21</v>
      </c>
      <c r="F268" s="236" t="s">
        <v>458</v>
      </c>
      <c r="G268" s="234"/>
      <c r="H268" s="237">
        <v>14.16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171</v>
      </c>
      <c r="AU268" s="243" t="s">
        <v>81</v>
      </c>
      <c r="AV268" s="12" t="s">
        <v>84</v>
      </c>
      <c r="AW268" s="12" t="s">
        <v>35</v>
      </c>
      <c r="AX268" s="12" t="s">
        <v>73</v>
      </c>
      <c r="AY268" s="243" t="s">
        <v>162</v>
      </c>
    </row>
    <row r="269" spans="2:51" s="13" customFormat="1" ht="12">
      <c r="B269" s="244"/>
      <c r="C269" s="245"/>
      <c r="D269" s="220" t="s">
        <v>171</v>
      </c>
      <c r="E269" s="246" t="s">
        <v>21</v>
      </c>
      <c r="F269" s="247" t="s">
        <v>208</v>
      </c>
      <c r="G269" s="245"/>
      <c r="H269" s="248">
        <v>81.062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171</v>
      </c>
      <c r="AU269" s="254" t="s">
        <v>81</v>
      </c>
      <c r="AV269" s="13" t="s">
        <v>168</v>
      </c>
      <c r="AW269" s="13" t="s">
        <v>35</v>
      </c>
      <c r="AX269" s="13" t="s">
        <v>81</v>
      </c>
      <c r="AY269" s="254" t="s">
        <v>162</v>
      </c>
    </row>
    <row r="270" spans="2:65" s="1" customFormat="1" ht="16.5" customHeight="1">
      <c r="B270" s="39"/>
      <c r="C270" s="208" t="s">
        <v>270</v>
      </c>
      <c r="D270" s="208" t="s">
        <v>163</v>
      </c>
      <c r="E270" s="209" t="s">
        <v>549</v>
      </c>
      <c r="F270" s="210" t="s">
        <v>550</v>
      </c>
      <c r="G270" s="211" t="s">
        <v>166</v>
      </c>
      <c r="H270" s="212">
        <v>60.389</v>
      </c>
      <c r="I270" s="213"/>
      <c r="J270" s="214">
        <f>ROUND(I270*H270,2)</f>
        <v>0</v>
      </c>
      <c r="K270" s="210" t="s">
        <v>167</v>
      </c>
      <c r="L270" s="44"/>
      <c r="M270" s="215" t="s">
        <v>21</v>
      </c>
      <c r="N270" s="216" t="s">
        <v>44</v>
      </c>
      <c r="O270" s="80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AR270" s="18" t="s">
        <v>168</v>
      </c>
      <c r="AT270" s="18" t="s">
        <v>163</v>
      </c>
      <c r="AU270" s="18" t="s">
        <v>81</v>
      </c>
      <c r="AY270" s="18" t="s">
        <v>162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8" t="s">
        <v>81</v>
      </c>
      <c r="BK270" s="219">
        <f>ROUND(I270*H270,2)</f>
        <v>0</v>
      </c>
      <c r="BL270" s="18" t="s">
        <v>168</v>
      </c>
      <c r="BM270" s="18" t="s">
        <v>551</v>
      </c>
    </row>
    <row r="271" spans="2:47" s="1" customFormat="1" ht="12">
      <c r="B271" s="39"/>
      <c r="C271" s="40"/>
      <c r="D271" s="220" t="s">
        <v>169</v>
      </c>
      <c r="E271" s="40"/>
      <c r="F271" s="221" t="s">
        <v>552</v>
      </c>
      <c r="G271" s="40"/>
      <c r="H271" s="40"/>
      <c r="I271" s="143"/>
      <c r="J271" s="40"/>
      <c r="K271" s="40"/>
      <c r="L271" s="44"/>
      <c r="M271" s="222"/>
      <c r="N271" s="80"/>
      <c r="O271" s="80"/>
      <c r="P271" s="80"/>
      <c r="Q271" s="80"/>
      <c r="R271" s="80"/>
      <c r="S271" s="80"/>
      <c r="T271" s="81"/>
      <c r="AT271" s="18" t="s">
        <v>169</v>
      </c>
      <c r="AU271" s="18" t="s">
        <v>81</v>
      </c>
    </row>
    <row r="272" spans="2:51" s="12" customFormat="1" ht="12">
      <c r="B272" s="233"/>
      <c r="C272" s="234"/>
      <c r="D272" s="220" t="s">
        <v>171</v>
      </c>
      <c r="E272" s="235" t="s">
        <v>21</v>
      </c>
      <c r="F272" s="236" t="s">
        <v>553</v>
      </c>
      <c r="G272" s="234"/>
      <c r="H272" s="237">
        <v>36.842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171</v>
      </c>
      <c r="AU272" s="243" t="s">
        <v>81</v>
      </c>
      <c r="AV272" s="12" t="s">
        <v>84</v>
      </c>
      <c r="AW272" s="12" t="s">
        <v>35</v>
      </c>
      <c r="AX272" s="12" t="s">
        <v>73</v>
      </c>
      <c r="AY272" s="243" t="s">
        <v>162</v>
      </c>
    </row>
    <row r="273" spans="2:51" s="12" customFormat="1" ht="12">
      <c r="B273" s="233"/>
      <c r="C273" s="234"/>
      <c r="D273" s="220" t="s">
        <v>171</v>
      </c>
      <c r="E273" s="235" t="s">
        <v>21</v>
      </c>
      <c r="F273" s="236" t="s">
        <v>554</v>
      </c>
      <c r="G273" s="234"/>
      <c r="H273" s="237">
        <v>6.732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171</v>
      </c>
      <c r="AU273" s="243" t="s">
        <v>81</v>
      </c>
      <c r="AV273" s="12" t="s">
        <v>84</v>
      </c>
      <c r="AW273" s="12" t="s">
        <v>35</v>
      </c>
      <c r="AX273" s="12" t="s">
        <v>73</v>
      </c>
      <c r="AY273" s="243" t="s">
        <v>162</v>
      </c>
    </row>
    <row r="274" spans="2:51" s="12" customFormat="1" ht="12">
      <c r="B274" s="233"/>
      <c r="C274" s="234"/>
      <c r="D274" s="220" t="s">
        <v>171</v>
      </c>
      <c r="E274" s="235" t="s">
        <v>21</v>
      </c>
      <c r="F274" s="236" t="s">
        <v>555</v>
      </c>
      <c r="G274" s="234"/>
      <c r="H274" s="237">
        <v>9.735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171</v>
      </c>
      <c r="AU274" s="243" t="s">
        <v>81</v>
      </c>
      <c r="AV274" s="12" t="s">
        <v>84</v>
      </c>
      <c r="AW274" s="12" t="s">
        <v>35</v>
      </c>
      <c r="AX274" s="12" t="s">
        <v>73</v>
      </c>
      <c r="AY274" s="243" t="s">
        <v>162</v>
      </c>
    </row>
    <row r="275" spans="2:51" s="12" customFormat="1" ht="12">
      <c r="B275" s="233"/>
      <c r="C275" s="234"/>
      <c r="D275" s="220" t="s">
        <v>171</v>
      </c>
      <c r="E275" s="235" t="s">
        <v>21</v>
      </c>
      <c r="F275" s="236" t="s">
        <v>556</v>
      </c>
      <c r="G275" s="234"/>
      <c r="H275" s="237">
        <v>7.08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171</v>
      </c>
      <c r="AU275" s="243" t="s">
        <v>81</v>
      </c>
      <c r="AV275" s="12" t="s">
        <v>84</v>
      </c>
      <c r="AW275" s="12" t="s">
        <v>35</v>
      </c>
      <c r="AX275" s="12" t="s">
        <v>73</v>
      </c>
      <c r="AY275" s="243" t="s">
        <v>162</v>
      </c>
    </row>
    <row r="276" spans="2:51" s="13" customFormat="1" ht="12">
      <c r="B276" s="244"/>
      <c r="C276" s="245"/>
      <c r="D276" s="220" t="s">
        <v>171</v>
      </c>
      <c r="E276" s="246" t="s">
        <v>21</v>
      </c>
      <c r="F276" s="247" t="s">
        <v>208</v>
      </c>
      <c r="G276" s="245"/>
      <c r="H276" s="248">
        <v>60.389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171</v>
      </c>
      <c r="AU276" s="254" t="s">
        <v>81</v>
      </c>
      <c r="AV276" s="13" t="s">
        <v>168</v>
      </c>
      <c r="AW276" s="13" t="s">
        <v>35</v>
      </c>
      <c r="AX276" s="13" t="s">
        <v>81</v>
      </c>
      <c r="AY276" s="254" t="s">
        <v>162</v>
      </c>
    </row>
    <row r="277" spans="2:65" s="1" customFormat="1" ht="16.5" customHeight="1">
      <c r="B277" s="39"/>
      <c r="C277" s="208" t="s">
        <v>557</v>
      </c>
      <c r="D277" s="208" t="s">
        <v>163</v>
      </c>
      <c r="E277" s="209" t="s">
        <v>558</v>
      </c>
      <c r="F277" s="210" t="s">
        <v>559</v>
      </c>
      <c r="G277" s="211" t="s">
        <v>166</v>
      </c>
      <c r="H277" s="212">
        <v>81.062</v>
      </c>
      <c r="I277" s="213"/>
      <c r="J277" s="214">
        <f>ROUND(I277*H277,2)</f>
        <v>0</v>
      </c>
      <c r="K277" s="210" t="s">
        <v>167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81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560</v>
      </c>
    </row>
    <row r="278" spans="2:47" s="1" customFormat="1" ht="12">
      <c r="B278" s="39"/>
      <c r="C278" s="40"/>
      <c r="D278" s="220" t="s">
        <v>169</v>
      </c>
      <c r="E278" s="40"/>
      <c r="F278" s="221" t="s">
        <v>561</v>
      </c>
      <c r="G278" s="40"/>
      <c r="H278" s="40"/>
      <c r="I278" s="143"/>
      <c r="J278" s="40"/>
      <c r="K278" s="40"/>
      <c r="L278" s="44"/>
      <c r="M278" s="222"/>
      <c r="N278" s="80"/>
      <c r="O278" s="80"/>
      <c r="P278" s="80"/>
      <c r="Q278" s="80"/>
      <c r="R278" s="80"/>
      <c r="S278" s="80"/>
      <c r="T278" s="81"/>
      <c r="AT278" s="18" t="s">
        <v>169</v>
      </c>
      <c r="AU278" s="18" t="s">
        <v>81</v>
      </c>
    </row>
    <row r="279" spans="2:51" s="12" customFormat="1" ht="12">
      <c r="B279" s="233"/>
      <c r="C279" s="234"/>
      <c r="D279" s="220" t="s">
        <v>171</v>
      </c>
      <c r="E279" s="235" t="s">
        <v>21</v>
      </c>
      <c r="F279" s="236" t="s">
        <v>547</v>
      </c>
      <c r="G279" s="234"/>
      <c r="H279" s="237">
        <v>46.547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171</v>
      </c>
      <c r="AU279" s="243" t="s">
        <v>81</v>
      </c>
      <c r="AV279" s="12" t="s">
        <v>84</v>
      </c>
      <c r="AW279" s="12" t="s">
        <v>35</v>
      </c>
      <c r="AX279" s="12" t="s">
        <v>73</v>
      </c>
      <c r="AY279" s="243" t="s">
        <v>162</v>
      </c>
    </row>
    <row r="280" spans="2:51" s="12" customFormat="1" ht="12">
      <c r="B280" s="233"/>
      <c r="C280" s="234"/>
      <c r="D280" s="220" t="s">
        <v>171</v>
      </c>
      <c r="E280" s="235" t="s">
        <v>21</v>
      </c>
      <c r="F280" s="236" t="s">
        <v>548</v>
      </c>
      <c r="G280" s="234"/>
      <c r="H280" s="237">
        <v>7.375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171</v>
      </c>
      <c r="AU280" s="243" t="s">
        <v>81</v>
      </c>
      <c r="AV280" s="12" t="s">
        <v>84</v>
      </c>
      <c r="AW280" s="12" t="s">
        <v>35</v>
      </c>
      <c r="AX280" s="12" t="s">
        <v>73</v>
      </c>
      <c r="AY280" s="243" t="s">
        <v>162</v>
      </c>
    </row>
    <row r="281" spans="2:51" s="12" customFormat="1" ht="12">
      <c r="B281" s="233"/>
      <c r="C281" s="234"/>
      <c r="D281" s="220" t="s">
        <v>171</v>
      </c>
      <c r="E281" s="235" t="s">
        <v>21</v>
      </c>
      <c r="F281" s="236" t="s">
        <v>457</v>
      </c>
      <c r="G281" s="234"/>
      <c r="H281" s="237">
        <v>12.98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171</v>
      </c>
      <c r="AU281" s="243" t="s">
        <v>81</v>
      </c>
      <c r="AV281" s="12" t="s">
        <v>84</v>
      </c>
      <c r="AW281" s="12" t="s">
        <v>35</v>
      </c>
      <c r="AX281" s="12" t="s">
        <v>73</v>
      </c>
      <c r="AY281" s="243" t="s">
        <v>162</v>
      </c>
    </row>
    <row r="282" spans="2:51" s="12" customFormat="1" ht="12">
      <c r="B282" s="233"/>
      <c r="C282" s="234"/>
      <c r="D282" s="220" t="s">
        <v>171</v>
      </c>
      <c r="E282" s="235" t="s">
        <v>21</v>
      </c>
      <c r="F282" s="236" t="s">
        <v>458</v>
      </c>
      <c r="G282" s="234"/>
      <c r="H282" s="237">
        <v>14.16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171</v>
      </c>
      <c r="AU282" s="243" t="s">
        <v>81</v>
      </c>
      <c r="AV282" s="12" t="s">
        <v>84</v>
      </c>
      <c r="AW282" s="12" t="s">
        <v>35</v>
      </c>
      <c r="AX282" s="12" t="s">
        <v>73</v>
      </c>
      <c r="AY282" s="243" t="s">
        <v>162</v>
      </c>
    </row>
    <row r="283" spans="2:51" s="13" customFormat="1" ht="12">
      <c r="B283" s="244"/>
      <c r="C283" s="245"/>
      <c r="D283" s="220" t="s">
        <v>171</v>
      </c>
      <c r="E283" s="246" t="s">
        <v>21</v>
      </c>
      <c r="F283" s="247" t="s">
        <v>208</v>
      </c>
      <c r="G283" s="245"/>
      <c r="H283" s="248">
        <v>81.062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AT283" s="254" t="s">
        <v>171</v>
      </c>
      <c r="AU283" s="254" t="s">
        <v>81</v>
      </c>
      <c r="AV283" s="13" t="s">
        <v>168</v>
      </c>
      <c r="AW283" s="13" t="s">
        <v>35</v>
      </c>
      <c r="AX283" s="13" t="s">
        <v>81</v>
      </c>
      <c r="AY283" s="254" t="s">
        <v>162</v>
      </c>
    </row>
    <row r="284" spans="2:63" s="10" customFormat="1" ht="25.9" customHeight="1">
      <c r="B284" s="194"/>
      <c r="C284" s="195"/>
      <c r="D284" s="196" t="s">
        <v>72</v>
      </c>
      <c r="E284" s="197" t="s">
        <v>345</v>
      </c>
      <c r="F284" s="197" t="s">
        <v>562</v>
      </c>
      <c r="G284" s="195"/>
      <c r="H284" s="195"/>
      <c r="I284" s="198"/>
      <c r="J284" s="199">
        <f>BK284</f>
        <v>0</v>
      </c>
      <c r="K284" s="195"/>
      <c r="L284" s="200"/>
      <c r="M284" s="201"/>
      <c r="N284" s="202"/>
      <c r="O284" s="202"/>
      <c r="P284" s="203">
        <f>SUM(P285:P325)</f>
        <v>0</v>
      </c>
      <c r="Q284" s="202"/>
      <c r="R284" s="203">
        <f>SUM(R285:R325)</f>
        <v>0</v>
      </c>
      <c r="S284" s="202"/>
      <c r="T284" s="204">
        <f>SUM(T285:T325)</f>
        <v>0</v>
      </c>
      <c r="AR284" s="205" t="s">
        <v>81</v>
      </c>
      <c r="AT284" s="206" t="s">
        <v>72</v>
      </c>
      <c r="AU284" s="206" t="s">
        <v>73</v>
      </c>
      <c r="AY284" s="205" t="s">
        <v>162</v>
      </c>
      <c r="BK284" s="207">
        <f>SUM(BK285:BK325)</f>
        <v>0</v>
      </c>
    </row>
    <row r="285" spans="2:65" s="1" customFormat="1" ht="16.5" customHeight="1">
      <c r="B285" s="39"/>
      <c r="C285" s="208" t="s">
        <v>275</v>
      </c>
      <c r="D285" s="208" t="s">
        <v>163</v>
      </c>
      <c r="E285" s="209" t="s">
        <v>563</v>
      </c>
      <c r="F285" s="210" t="s">
        <v>564</v>
      </c>
      <c r="G285" s="211" t="s">
        <v>166</v>
      </c>
      <c r="H285" s="212">
        <v>32.301</v>
      </c>
      <c r="I285" s="213"/>
      <c r="J285" s="214">
        <f>ROUND(I285*H285,2)</f>
        <v>0</v>
      </c>
      <c r="K285" s="210" t="s">
        <v>167</v>
      </c>
      <c r="L285" s="44"/>
      <c r="M285" s="215" t="s">
        <v>21</v>
      </c>
      <c r="N285" s="216" t="s">
        <v>44</v>
      </c>
      <c r="O285" s="80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AR285" s="18" t="s">
        <v>168</v>
      </c>
      <c r="AT285" s="18" t="s">
        <v>163</v>
      </c>
      <c r="AU285" s="18" t="s">
        <v>81</v>
      </c>
      <c r="AY285" s="18" t="s">
        <v>162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8" t="s">
        <v>81</v>
      </c>
      <c r="BK285" s="219">
        <f>ROUND(I285*H285,2)</f>
        <v>0</v>
      </c>
      <c r="BL285" s="18" t="s">
        <v>168</v>
      </c>
      <c r="BM285" s="18" t="s">
        <v>565</v>
      </c>
    </row>
    <row r="286" spans="2:51" s="11" customFormat="1" ht="12">
      <c r="B286" s="223"/>
      <c r="C286" s="224"/>
      <c r="D286" s="220" t="s">
        <v>171</v>
      </c>
      <c r="E286" s="225" t="s">
        <v>21</v>
      </c>
      <c r="F286" s="226" t="s">
        <v>566</v>
      </c>
      <c r="G286" s="224"/>
      <c r="H286" s="225" t="s">
        <v>21</v>
      </c>
      <c r="I286" s="227"/>
      <c r="J286" s="224"/>
      <c r="K286" s="224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171</v>
      </c>
      <c r="AU286" s="232" t="s">
        <v>81</v>
      </c>
      <c r="AV286" s="11" t="s">
        <v>81</v>
      </c>
      <c r="AW286" s="11" t="s">
        <v>35</v>
      </c>
      <c r="AX286" s="11" t="s">
        <v>73</v>
      </c>
      <c r="AY286" s="232" t="s">
        <v>162</v>
      </c>
    </row>
    <row r="287" spans="2:51" s="11" customFormat="1" ht="12">
      <c r="B287" s="223"/>
      <c r="C287" s="224"/>
      <c r="D287" s="220" t="s">
        <v>171</v>
      </c>
      <c r="E287" s="225" t="s">
        <v>21</v>
      </c>
      <c r="F287" s="226" t="s">
        <v>567</v>
      </c>
      <c r="G287" s="224"/>
      <c r="H287" s="225" t="s">
        <v>21</v>
      </c>
      <c r="I287" s="227"/>
      <c r="J287" s="224"/>
      <c r="K287" s="224"/>
      <c r="L287" s="228"/>
      <c r="M287" s="229"/>
      <c r="N287" s="230"/>
      <c r="O287" s="230"/>
      <c r="P287" s="230"/>
      <c r="Q287" s="230"/>
      <c r="R287" s="230"/>
      <c r="S287" s="230"/>
      <c r="T287" s="231"/>
      <c r="AT287" s="232" t="s">
        <v>171</v>
      </c>
      <c r="AU287" s="232" t="s">
        <v>81</v>
      </c>
      <c r="AV287" s="11" t="s">
        <v>81</v>
      </c>
      <c r="AW287" s="11" t="s">
        <v>35</v>
      </c>
      <c r="AX287" s="11" t="s">
        <v>73</v>
      </c>
      <c r="AY287" s="232" t="s">
        <v>162</v>
      </c>
    </row>
    <row r="288" spans="2:51" s="12" customFormat="1" ht="12">
      <c r="B288" s="233"/>
      <c r="C288" s="234"/>
      <c r="D288" s="220" t="s">
        <v>171</v>
      </c>
      <c r="E288" s="235" t="s">
        <v>21</v>
      </c>
      <c r="F288" s="236" t="s">
        <v>568</v>
      </c>
      <c r="G288" s="234"/>
      <c r="H288" s="237">
        <v>22.325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171</v>
      </c>
      <c r="AU288" s="243" t="s">
        <v>81</v>
      </c>
      <c r="AV288" s="12" t="s">
        <v>84</v>
      </c>
      <c r="AW288" s="12" t="s">
        <v>35</v>
      </c>
      <c r="AX288" s="12" t="s">
        <v>73</v>
      </c>
      <c r="AY288" s="243" t="s">
        <v>162</v>
      </c>
    </row>
    <row r="289" spans="2:51" s="12" customFormat="1" ht="12">
      <c r="B289" s="233"/>
      <c r="C289" s="234"/>
      <c r="D289" s="220" t="s">
        <v>171</v>
      </c>
      <c r="E289" s="235" t="s">
        <v>21</v>
      </c>
      <c r="F289" s="236" t="s">
        <v>569</v>
      </c>
      <c r="G289" s="234"/>
      <c r="H289" s="237">
        <v>8.223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171</v>
      </c>
      <c r="AU289" s="243" t="s">
        <v>81</v>
      </c>
      <c r="AV289" s="12" t="s">
        <v>84</v>
      </c>
      <c r="AW289" s="12" t="s">
        <v>35</v>
      </c>
      <c r="AX289" s="12" t="s">
        <v>73</v>
      </c>
      <c r="AY289" s="243" t="s">
        <v>162</v>
      </c>
    </row>
    <row r="290" spans="2:51" s="12" customFormat="1" ht="12">
      <c r="B290" s="233"/>
      <c r="C290" s="234"/>
      <c r="D290" s="220" t="s">
        <v>171</v>
      </c>
      <c r="E290" s="235" t="s">
        <v>21</v>
      </c>
      <c r="F290" s="236" t="s">
        <v>570</v>
      </c>
      <c r="G290" s="234"/>
      <c r="H290" s="237">
        <v>1.753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171</v>
      </c>
      <c r="AU290" s="243" t="s">
        <v>81</v>
      </c>
      <c r="AV290" s="12" t="s">
        <v>84</v>
      </c>
      <c r="AW290" s="12" t="s">
        <v>35</v>
      </c>
      <c r="AX290" s="12" t="s">
        <v>73</v>
      </c>
      <c r="AY290" s="243" t="s">
        <v>162</v>
      </c>
    </row>
    <row r="291" spans="2:51" s="13" customFormat="1" ht="12">
      <c r="B291" s="244"/>
      <c r="C291" s="245"/>
      <c r="D291" s="220" t="s">
        <v>171</v>
      </c>
      <c r="E291" s="246" t="s">
        <v>21</v>
      </c>
      <c r="F291" s="247" t="s">
        <v>208</v>
      </c>
      <c r="G291" s="245"/>
      <c r="H291" s="248">
        <v>32.301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AT291" s="254" t="s">
        <v>171</v>
      </c>
      <c r="AU291" s="254" t="s">
        <v>81</v>
      </c>
      <c r="AV291" s="13" t="s">
        <v>168</v>
      </c>
      <c r="AW291" s="13" t="s">
        <v>35</v>
      </c>
      <c r="AX291" s="13" t="s">
        <v>81</v>
      </c>
      <c r="AY291" s="254" t="s">
        <v>162</v>
      </c>
    </row>
    <row r="292" spans="2:65" s="1" customFormat="1" ht="16.5" customHeight="1">
      <c r="B292" s="39"/>
      <c r="C292" s="208" t="s">
        <v>571</v>
      </c>
      <c r="D292" s="208" t="s">
        <v>163</v>
      </c>
      <c r="E292" s="209" t="s">
        <v>572</v>
      </c>
      <c r="F292" s="210" t="s">
        <v>573</v>
      </c>
      <c r="G292" s="211" t="s">
        <v>166</v>
      </c>
      <c r="H292" s="212">
        <v>41.217</v>
      </c>
      <c r="I292" s="213"/>
      <c r="J292" s="214">
        <f>ROUND(I292*H292,2)</f>
        <v>0</v>
      </c>
      <c r="K292" s="210" t="s">
        <v>167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81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574</v>
      </c>
    </row>
    <row r="293" spans="2:51" s="12" customFormat="1" ht="12">
      <c r="B293" s="233"/>
      <c r="C293" s="234"/>
      <c r="D293" s="220" t="s">
        <v>171</v>
      </c>
      <c r="E293" s="235" t="s">
        <v>21</v>
      </c>
      <c r="F293" s="236" t="s">
        <v>575</v>
      </c>
      <c r="G293" s="234"/>
      <c r="H293" s="237">
        <v>73.517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171</v>
      </c>
      <c r="AU293" s="243" t="s">
        <v>81</v>
      </c>
      <c r="AV293" s="12" t="s">
        <v>84</v>
      </c>
      <c r="AW293" s="12" t="s">
        <v>35</v>
      </c>
      <c r="AX293" s="12" t="s">
        <v>73</v>
      </c>
      <c r="AY293" s="243" t="s">
        <v>162</v>
      </c>
    </row>
    <row r="294" spans="2:51" s="12" customFormat="1" ht="12">
      <c r="B294" s="233"/>
      <c r="C294" s="234"/>
      <c r="D294" s="220" t="s">
        <v>171</v>
      </c>
      <c r="E294" s="235" t="s">
        <v>21</v>
      </c>
      <c r="F294" s="236" t="s">
        <v>576</v>
      </c>
      <c r="G294" s="234"/>
      <c r="H294" s="237">
        <v>-32.3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171</v>
      </c>
      <c r="AU294" s="243" t="s">
        <v>81</v>
      </c>
      <c r="AV294" s="12" t="s">
        <v>84</v>
      </c>
      <c r="AW294" s="12" t="s">
        <v>35</v>
      </c>
      <c r="AX294" s="12" t="s">
        <v>73</v>
      </c>
      <c r="AY294" s="243" t="s">
        <v>162</v>
      </c>
    </row>
    <row r="295" spans="2:51" s="13" customFormat="1" ht="12">
      <c r="B295" s="244"/>
      <c r="C295" s="245"/>
      <c r="D295" s="220" t="s">
        <v>171</v>
      </c>
      <c r="E295" s="246" t="s">
        <v>21</v>
      </c>
      <c r="F295" s="247" t="s">
        <v>208</v>
      </c>
      <c r="G295" s="245"/>
      <c r="H295" s="248">
        <v>41.217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171</v>
      </c>
      <c r="AU295" s="254" t="s">
        <v>81</v>
      </c>
      <c r="AV295" s="13" t="s">
        <v>168</v>
      </c>
      <c r="AW295" s="13" t="s">
        <v>35</v>
      </c>
      <c r="AX295" s="13" t="s">
        <v>81</v>
      </c>
      <c r="AY295" s="254" t="s">
        <v>162</v>
      </c>
    </row>
    <row r="296" spans="2:65" s="1" customFormat="1" ht="16.5" customHeight="1">
      <c r="B296" s="39"/>
      <c r="C296" s="208" t="s">
        <v>280</v>
      </c>
      <c r="D296" s="208" t="s">
        <v>163</v>
      </c>
      <c r="E296" s="209" t="s">
        <v>577</v>
      </c>
      <c r="F296" s="210" t="s">
        <v>578</v>
      </c>
      <c r="G296" s="211" t="s">
        <v>166</v>
      </c>
      <c r="H296" s="212">
        <v>32.3</v>
      </c>
      <c r="I296" s="213"/>
      <c r="J296" s="214">
        <f>ROUND(I296*H296,2)</f>
        <v>0</v>
      </c>
      <c r="K296" s="210" t="s">
        <v>167</v>
      </c>
      <c r="L296" s="44"/>
      <c r="M296" s="215" t="s">
        <v>21</v>
      </c>
      <c r="N296" s="216" t="s">
        <v>44</v>
      </c>
      <c r="O296" s="80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AR296" s="18" t="s">
        <v>168</v>
      </c>
      <c r="AT296" s="18" t="s">
        <v>163</v>
      </c>
      <c r="AU296" s="18" t="s">
        <v>81</v>
      </c>
      <c r="AY296" s="18" t="s">
        <v>162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8" t="s">
        <v>81</v>
      </c>
      <c r="BK296" s="219">
        <f>ROUND(I296*H296,2)</f>
        <v>0</v>
      </c>
      <c r="BL296" s="18" t="s">
        <v>168</v>
      </c>
      <c r="BM296" s="18" t="s">
        <v>579</v>
      </c>
    </row>
    <row r="297" spans="2:51" s="12" customFormat="1" ht="12">
      <c r="B297" s="233"/>
      <c r="C297" s="234"/>
      <c r="D297" s="220" t="s">
        <v>171</v>
      </c>
      <c r="E297" s="235" t="s">
        <v>21</v>
      </c>
      <c r="F297" s="236" t="s">
        <v>580</v>
      </c>
      <c r="G297" s="234"/>
      <c r="H297" s="237">
        <v>32.3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171</v>
      </c>
      <c r="AU297" s="243" t="s">
        <v>81</v>
      </c>
      <c r="AV297" s="12" t="s">
        <v>84</v>
      </c>
      <c r="AW297" s="12" t="s">
        <v>35</v>
      </c>
      <c r="AX297" s="12" t="s">
        <v>81</v>
      </c>
      <c r="AY297" s="243" t="s">
        <v>162</v>
      </c>
    </row>
    <row r="298" spans="2:65" s="1" customFormat="1" ht="16.5" customHeight="1">
      <c r="B298" s="39"/>
      <c r="C298" s="208" t="s">
        <v>581</v>
      </c>
      <c r="D298" s="208" t="s">
        <v>163</v>
      </c>
      <c r="E298" s="209" t="s">
        <v>582</v>
      </c>
      <c r="F298" s="210" t="s">
        <v>550</v>
      </c>
      <c r="G298" s="211" t="s">
        <v>166</v>
      </c>
      <c r="H298" s="212">
        <v>73.517</v>
      </c>
      <c r="I298" s="213"/>
      <c r="J298" s="214">
        <f>ROUND(I298*H298,2)</f>
        <v>0</v>
      </c>
      <c r="K298" s="210" t="s">
        <v>167</v>
      </c>
      <c r="L298" s="44"/>
      <c r="M298" s="215" t="s">
        <v>21</v>
      </c>
      <c r="N298" s="216" t="s">
        <v>44</v>
      </c>
      <c r="O298" s="80"/>
      <c r="P298" s="217">
        <f>O298*H298</f>
        <v>0</v>
      </c>
      <c r="Q298" s="217">
        <v>0</v>
      </c>
      <c r="R298" s="217">
        <f>Q298*H298</f>
        <v>0</v>
      </c>
      <c r="S298" s="217">
        <v>0</v>
      </c>
      <c r="T298" s="218">
        <f>S298*H298</f>
        <v>0</v>
      </c>
      <c r="AR298" s="18" t="s">
        <v>168</v>
      </c>
      <c r="AT298" s="18" t="s">
        <v>163</v>
      </c>
      <c r="AU298" s="18" t="s">
        <v>81</v>
      </c>
      <c r="AY298" s="18" t="s">
        <v>162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8" t="s">
        <v>81</v>
      </c>
      <c r="BK298" s="219">
        <f>ROUND(I298*H298,2)</f>
        <v>0</v>
      </c>
      <c r="BL298" s="18" t="s">
        <v>168</v>
      </c>
      <c r="BM298" s="18" t="s">
        <v>583</v>
      </c>
    </row>
    <row r="299" spans="2:47" s="1" customFormat="1" ht="12">
      <c r="B299" s="39"/>
      <c r="C299" s="40"/>
      <c r="D299" s="220" t="s">
        <v>169</v>
      </c>
      <c r="E299" s="40"/>
      <c r="F299" s="221" t="s">
        <v>584</v>
      </c>
      <c r="G299" s="40"/>
      <c r="H299" s="40"/>
      <c r="I299" s="143"/>
      <c r="J299" s="40"/>
      <c r="K299" s="40"/>
      <c r="L299" s="44"/>
      <c r="M299" s="222"/>
      <c r="N299" s="80"/>
      <c r="O299" s="80"/>
      <c r="P299" s="80"/>
      <c r="Q299" s="80"/>
      <c r="R299" s="80"/>
      <c r="S299" s="80"/>
      <c r="T299" s="81"/>
      <c r="AT299" s="18" t="s">
        <v>169</v>
      </c>
      <c r="AU299" s="18" t="s">
        <v>81</v>
      </c>
    </row>
    <row r="300" spans="2:51" s="11" customFormat="1" ht="12">
      <c r="B300" s="223"/>
      <c r="C300" s="224"/>
      <c r="D300" s="220" t="s">
        <v>171</v>
      </c>
      <c r="E300" s="225" t="s">
        <v>21</v>
      </c>
      <c r="F300" s="226" t="s">
        <v>567</v>
      </c>
      <c r="G300" s="224"/>
      <c r="H300" s="225" t="s">
        <v>21</v>
      </c>
      <c r="I300" s="227"/>
      <c r="J300" s="224"/>
      <c r="K300" s="224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171</v>
      </c>
      <c r="AU300" s="232" t="s">
        <v>81</v>
      </c>
      <c r="AV300" s="11" t="s">
        <v>81</v>
      </c>
      <c r="AW300" s="11" t="s">
        <v>35</v>
      </c>
      <c r="AX300" s="11" t="s">
        <v>73</v>
      </c>
      <c r="AY300" s="232" t="s">
        <v>162</v>
      </c>
    </row>
    <row r="301" spans="2:51" s="12" customFormat="1" ht="12">
      <c r="B301" s="233"/>
      <c r="C301" s="234"/>
      <c r="D301" s="220" t="s">
        <v>171</v>
      </c>
      <c r="E301" s="235" t="s">
        <v>21</v>
      </c>
      <c r="F301" s="236" t="s">
        <v>585</v>
      </c>
      <c r="G301" s="234"/>
      <c r="H301" s="237">
        <v>60.086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171</v>
      </c>
      <c r="AU301" s="243" t="s">
        <v>81</v>
      </c>
      <c r="AV301" s="12" t="s">
        <v>84</v>
      </c>
      <c r="AW301" s="12" t="s">
        <v>35</v>
      </c>
      <c r="AX301" s="12" t="s">
        <v>73</v>
      </c>
      <c r="AY301" s="243" t="s">
        <v>162</v>
      </c>
    </row>
    <row r="302" spans="2:51" s="12" customFormat="1" ht="12">
      <c r="B302" s="233"/>
      <c r="C302" s="234"/>
      <c r="D302" s="220" t="s">
        <v>171</v>
      </c>
      <c r="E302" s="235" t="s">
        <v>21</v>
      </c>
      <c r="F302" s="236" t="s">
        <v>586</v>
      </c>
      <c r="G302" s="234"/>
      <c r="H302" s="237">
        <v>11.678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171</v>
      </c>
      <c r="AU302" s="243" t="s">
        <v>81</v>
      </c>
      <c r="AV302" s="12" t="s">
        <v>84</v>
      </c>
      <c r="AW302" s="12" t="s">
        <v>35</v>
      </c>
      <c r="AX302" s="12" t="s">
        <v>73</v>
      </c>
      <c r="AY302" s="243" t="s">
        <v>162</v>
      </c>
    </row>
    <row r="303" spans="2:51" s="12" customFormat="1" ht="12">
      <c r="B303" s="233"/>
      <c r="C303" s="234"/>
      <c r="D303" s="220" t="s">
        <v>171</v>
      </c>
      <c r="E303" s="235" t="s">
        <v>21</v>
      </c>
      <c r="F303" s="236" t="s">
        <v>570</v>
      </c>
      <c r="G303" s="234"/>
      <c r="H303" s="237">
        <v>1.753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171</v>
      </c>
      <c r="AU303" s="243" t="s">
        <v>81</v>
      </c>
      <c r="AV303" s="12" t="s">
        <v>84</v>
      </c>
      <c r="AW303" s="12" t="s">
        <v>35</v>
      </c>
      <c r="AX303" s="12" t="s">
        <v>73</v>
      </c>
      <c r="AY303" s="243" t="s">
        <v>162</v>
      </c>
    </row>
    <row r="304" spans="2:51" s="13" customFormat="1" ht="12">
      <c r="B304" s="244"/>
      <c r="C304" s="245"/>
      <c r="D304" s="220" t="s">
        <v>171</v>
      </c>
      <c r="E304" s="246" t="s">
        <v>21</v>
      </c>
      <c r="F304" s="247" t="s">
        <v>208</v>
      </c>
      <c r="G304" s="245"/>
      <c r="H304" s="248">
        <v>73.517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171</v>
      </c>
      <c r="AU304" s="254" t="s">
        <v>81</v>
      </c>
      <c r="AV304" s="13" t="s">
        <v>168</v>
      </c>
      <c r="AW304" s="13" t="s">
        <v>35</v>
      </c>
      <c r="AX304" s="13" t="s">
        <v>81</v>
      </c>
      <c r="AY304" s="254" t="s">
        <v>162</v>
      </c>
    </row>
    <row r="305" spans="2:65" s="1" customFormat="1" ht="22.5" customHeight="1">
      <c r="B305" s="39"/>
      <c r="C305" s="208" t="s">
        <v>286</v>
      </c>
      <c r="D305" s="208" t="s">
        <v>163</v>
      </c>
      <c r="E305" s="209" t="s">
        <v>587</v>
      </c>
      <c r="F305" s="210" t="s">
        <v>588</v>
      </c>
      <c r="G305" s="211" t="s">
        <v>166</v>
      </c>
      <c r="H305" s="212">
        <v>73.517</v>
      </c>
      <c r="I305" s="213"/>
      <c r="J305" s="214">
        <f>ROUND(I305*H305,2)</f>
        <v>0</v>
      </c>
      <c r="K305" s="210" t="s">
        <v>167</v>
      </c>
      <c r="L305" s="44"/>
      <c r="M305" s="215" t="s">
        <v>21</v>
      </c>
      <c r="N305" s="216" t="s">
        <v>44</v>
      </c>
      <c r="O305" s="80"/>
      <c r="P305" s="217">
        <f>O305*H305</f>
        <v>0</v>
      </c>
      <c r="Q305" s="217">
        <v>0</v>
      </c>
      <c r="R305" s="217">
        <f>Q305*H305</f>
        <v>0</v>
      </c>
      <c r="S305" s="217">
        <v>0</v>
      </c>
      <c r="T305" s="218">
        <f>S305*H305</f>
        <v>0</v>
      </c>
      <c r="AR305" s="18" t="s">
        <v>168</v>
      </c>
      <c r="AT305" s="18" t="s">
        <v>163</v>
      </c>
      <c r="AU305" s="18" t="s">
        <v>81</v>
      </c>
      <c r="AY305" s="18" t="s">
        <v>162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8" t="s">
        <v>81</v>
      </c>
      <c r="BK305" s="219">
        <f>ROUND(I305*H305,2)</f>
        <v>0</v>
      </c>
      <c r="BL305" s="18" t="s">
        <v>168</v>
      </c>
      <c r="BM305" s="18" t="s">
        <v>589</v>
      </c>
    </row>
    <row r="306" spans="2:47" s="1" customFormat="1" ht="12">
      <c r="B306" s="39"/>
      <c r="C306" s="40"/>
      <c r="D306" s="220" t="s">
        <v>169</v>
      </c>
      <c r="E306" s="40"/>
      <c r="F306" s="221" t="s">
        <v>590</v>
      </c>
      <c r="G306" s="40"/>
      <c r="H306" s="40"/>
      <c r="I306" s="143"/>
      <c r="J306" s="40"/>
      <c r="K306" s="40"/>
      <c r="L306" s="44"/>
      <c r="M306" s="222"/>
      <c r="N306" s="80"/>
      <c r="O306" s="80"/>
      <c r="P306" s="80"/>
      <c r="Q306" s="80"/>
      <c r="R306" s="80"/>
      <c r="S306" s="80"/>
      <c r="T306" s="81"/>
      <c r="AT306" s="18" t="s">
        <v>169</v>
      </c>
      <c r="AU306" s="18" t="s">
        <v>81</v>
      </c>
    </row>
    <row r="307" spans="2:51" s="11" customFormat="1" ht="12">
      <c r="B307" s="223"/>
      <c r="C307" s="224"/>
      <c r="D307" s="220" t="s">
        <v>171</v>
      </c>
      <c r="E307" s="225" t="s">
        <v>21</v>
      </c>
      <c r="F307" s="226" t="s">
        <v>567</v>
      </c>
      <c r="G307" s="224"/>
      <c r="H307" s="225" t="s">
        <v>21</v>
      </c>
      <c r="I307" s="227"/>
      <c r="J307" s="224"/>
      <c r="K307" s="224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171</v>
      </c>
      <c r="AU307" s="232" t="s">
        <v>81</v>
      </c>
      <c r="AV307" s="11" t="s">
        <v>81</v>
      </c>
      <c r="AW307" s="11" t="s">
        <v>35</v>
      </c>
      <c r="AX307" s="11" t="s">
        <v>73</v>
      </c>
      <c r="AY307" s="232" t="s">
        <v>162</v>
      </c>
    </row>
    <row r="308" spans="2:51" s="12" customFormat="1" ht="12">
      <c r="B308" s="233"/>
      <c r="C308" s="234"/>
      <c r="D308" s="220" t="s">
        <v>171</v>
      </c>
      <c r="E308" s="235" t="s">
        <v>21</v>
      </c>
      <c r="F308" s="236" t="s">
        <v>591</v>
      </c>
      <c r="G308" s="234"/>
      <c r="H308" s="237">
        <v>60.086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171</v>
      </c>
      <c r="AU308" s="243" t="s">
        <v>81</v>
      </c>
      <c r="AV308" s="12" t="s">
        <v>84</v>
      </c>
      <c r="AW308" s="12" t="s">
        <v>35</v>
      </c>
      <c r="AX308" s="12" t="s">
        <v>73</v>
      </c>
      <c r="AY308" s="243" t="s">
        <v>162</v>
      </c>
    </row>
    <row r="309" spans="2:51" s="12" customFormat="1" ht="12">
      <c r="B309" s="233"/>
      <c r="C309" s="234"/>
      <c r="D309" s="220" t="s">
        <v>171</v>
      </c>
      <c r="E309" s="235" t="s">
        <v>21</v>
      </c>
      <c r="F309" s="236" t="s">
        <v>592</v>
      </c>
      <c r="G309" s="234"/>
      <c r="H309" s="237">
        <v>11.678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171</v>
      </c>
      <c r="AU309" s="243" t="s">
        <v>81</v>
      </c>
      <c r="AV309" s="12" t="s">
        <v>84</v>
      </c>
      <c r="AW309" s="12" t="s">
        <v>35</v>
      </c>
      <c r="AX309" s="12" t="s">
        <v>73</v>
      </c>
      <c r="AY309" s="243" t="s">
        <v>162</v>
      </c>
    </row>
    <row r="310" spans="2:51" s="12" customFormat="1" ht="12">
      <c r="B310" s="233"/>
      <c r="C310" s="234"/>
      <c r="D310" s="220" t="s">
        <v>171</v>
      </c>
      <c r="E310" s="235" t="s">
        <v>21</v>
      </c>
      <c r="F310" s="236" t="s">
        <v>593</v>
      </c>
      <c r="G310" s="234"/>
      <c r="H310" s="237">
        <v>1.753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171</v>
      </c>
      <c r="AU310" s="243" t="s">
        <v>81</v>
      </c>
      <c r="AV310" s="12" t="s">
        <v>84</v>
      </c>
      <c r="AW310" s="12" t="s">
        <v>35</v>
      </c>
      <c r="AX310" s="12" t="s">
        <v>73</v>
      </c>
      <c r="AY310" s="243" t="s">
        <v>162</v>
      </c>
    </row>
    <row r="311" spans="2:51" s="13" customFormat="1" ht="12">
      <c r="B311" s="244"/>
      <c r="C311" s="245"/>
      <c r="D311" s="220" t="s">
        <v>171</v>
      </c>
      <c r="E311" s="246" t="s">
        <v>21</v>
      </c>
      <c r="F311" s="247" t="s">
        <v>208</v>
      </c>
      <c r="G311" s="245"/>
      <c r="H311" s="248">
        <v>73.517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171</v>
      </c>
      <c r="AU311" s="254" t="s">
        <v>81</v>
      </c>
      <c r="AV311" s="13" t="s">
        <v>168</v>
      </c>
      <c r="AW311" s="13" t="s">
        <v>35</v>
      </c>
      <c r="AX311" s="13" t="s">
        <v>81</v>
      </c>
      <c r="AY311" s="254" t="s">
        <v>162</v>
      </c>
    </row>
    <row r="312" spans="2:65" s="1" customFormat="1" ht="16.5" customHeight="1">
      <c r="B312" s="39"/>
      <c r="C312" s="208" t="s">
        <v>594</v>
      </c>
      <c r="D312" s="208" t="s">
        <v>163</v>
      </c>
      <c r="E312" s="209" t="s">
        <v>595</v>
      </c>
      <c r="F312" s="210" t="s">
        <v>559</v>
      </c>
      <c r="G312" s="211" t="s">
        <v>166</v>
      </c>
      <c r="H312" s="212">
        <v>53.922</v>
      </c>
      <c r="I312" s="213"/>
      <c r="J312" s="214">
        <f>ROUND(I312*H312,2)</f>
        <v>0</v>
      </c>
      <c r="K312" s="210" t="s">
        <v>167</v>
      </c>
      <c r="L312" s="44"/>
      <c r="M312" s="215" t="s">
        <v>21</v>
      </c>
      <c r="N312" s="216" t="s">
        <v>44</v>
      </c>
      <c r="O312" s="80"/>
      <c r="P312" s="217">
        <f>O312*H312</f>
        <v>0</v>
      </c>
      <c r="Q312" s="217">
        <v>0</v>
      </c>
      <c r="R312" s="217">
        <f>Q312*H312</f>
        <v>0</v>
      </c>
      <c r="S312" s="217">
        <v>0</v>
      </c>
      <c r="T312" s="218">
        <f>S312*H312</f>
        <v>0</v>
      </c>
      <c r="AR312" s="18" t="s">
        <v>168</v>
      </c>
      <c r="AT312" s="18" t="s">
        <v>163</v>
      </c>
      <c r="AU312" s="18" t="s">
        <v>81</v>
      </c>
      <c r="AY312" s="18" t="s">
        <v>162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8" t="s">
        <v>81</v>
      </c>
      <c r="BK312" s="219">
        <f>ROUND(I312*H312,2)</f>
        <v>0</v>
      </c>
      <c r="BL312" s="18" t="s">
        <v>168</v>
      </c>
      <c r="BM312" s="18" t="s">
        <v>596</v>
      </c>
    </row>
    <row r="313" spans="2:47" s="1" customFormat="1" ht="12">
      <c r="B313" s="39"/>
      <c r="C313" s="40"/>
      <c r="D313" s="220" t="s">
        <v>169</v>
      </c>
      <c r="E313" s="40"/>
      <c r="F313" s="221" t="s">
        <v>597</v>
      </c>
      <c r="G313" s="40"/>
      <c r="H313" s="40"/>
      <c r="I313" s="143"/>
      <c r="J313" s="40"/>
      <c r="K313" s="40"/>
      <c r="L313" s="44"/>
      <c r="M313" s="222"/>
      <c r="N313" s="80"/>
      <c r="O313" s="80"/>
      <c r="P313" s="80"/>
      <c r="Q313" s="80"/>
      <c r="R313" s="80"/>
      <c r="S313" s="80"/>
      <c r="T313" s="81"/>
      <c r="AT313" s="18" t="s">
        <v>169</v>
      </c>
      <c r="AU313" s="18" t="s">
        <v>81</v>
      </c>
    </row>
    <row r="314" spans="2:51" s="12" customFormat="1" ht="12">
      <c r="B314" s="233"/>
      <c r="C314" s="234"/>
      <c r="D314" s="220" t="s">
        <v>171</v>
      </c>
      <c r="E314" s="235" t="s">
        <v>21</v>
      </c>
      <c r="F314" s="236" t="s">
        <v>598</v>
      </c>
      <c r="G314" s="234"/>
      <c r="H314" s="237">
        <v>46.547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171</v>
      </c>
      <c r="AU314" s="243" t="s">
        <v>81</v>
      </c>
      <c r="AV314" s="12" t="s">
        <v>84</v>
      </c>
      <c r="AW314" s="12" t="s">
        <v>35</v>
      </c>
      <c r="AX314" s="12" t="s">
        <v>73</v>
      </c>
      <c r="AY314" s="243" t="s">
        <v>162</v>
      </c>
    </row>
    <row r="315" spans="2:51" s="12" customFormat="1" ht="12">
      <c r="B315" s="233"/>
      <c r="C315" s="234"/>
      <c r="D315" s="220" t="s">
        <v>171</v>
      </c>
      <c r="E315" s="235" t="s">
        <v>21</v>
      </c>
      <c r="F315" s="236" t="s">
        <v>548</v>
      </c>
      <c r="G315" s="234"/>
      <c r="H315" s="237">
        <v>7.375</v>
      </c>
      <c r="I315" s="238"/>
      <c r="J315" s="234"/>
      <c r="K315" s="234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171</v>
      </c>
      <c r="AU315" s="243" t="s">
        <v>81</v>
      </c>
      <c r="AV315" s="12" t="s">
        <v>84</v>
      </c>
      <c r="AW315" s="12" t="s">
        <v>35</v>
      </c>
      <c r="AX315" s="12" t="s">
        <v>73</v>
      </c>
      <c r="AY315" s="243" t="s">
        <v>162</v>
      </c>
    </row>
    <row r="316" spans="2:51" s="13" customFormat="1" ht="12">
      <c r="B316" s="244"/>
      <c r="C316" s="245"/>
      <c r="D316" s="220" t="s">
        <v>171</v>
      </c>
      <c r="E316" s="246" t="s">
        <v>21</v>
      </c>
      <c r="F316" s="247" t="s">
        <v>208</v>
      </c>
      <c r="G316" s="245"/>
      <c r="H316" s="248">
        <v>53.922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AT316" s="254" t="s">
        <v>171</v>
      </c>
      <c r="AU316" s="254" t="s">
        <v>81</v>
      </c>
      <c r="AV316" s="13" t="s">
        <v>168</v>
      </c>
      <c r="AW316" s="13" t="s">
        <v>35</v>
      </c>
      <c r="AX316" s="13" t="s">
        <v>81</v>
      </c>
      <c r="AY316" s="254" t="s">
        <v>162</v>
      </c>
    </row>
    <row r="317" spans="2:65" s="1" customFormat="1" ht="16.5" customHeight="1">
      <c r="B317" s="39"/>
      <c r="C317" s="208" t="s">
        <v>293</v>
      </c>
      <c r="D317" s="208" t="s">
        <v>163</v>
      </c>
      <c r="E317" s="209" t="s">
        <v>599</v>
      </c>
      <c r="F317" s="210" t="s">
        <v>600</v>
      </c>
      <c r="G317" s="211" t="s">
        <v>166</v>
      </c>
      <c r="H317" s="212">
        <v>49.106</v>
      </c>
      <c r="I317" s="213"/>
      <c r="J317" s="214">
        <f>ROUND(I317*H317,2)</f>
        <v>0</v>
      </c>
      <c r="K317" s="210" t="s">
        <v>167</v>
      </c>
      <c r="L317" s="44"/>
      <c r="M317" s="215" t="s">
        <v>21</v>
      </c>
      <c r="N317" s="216" t="s">
        <v>44</v>
      </c>
      <c r="O317" s="80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AR317" s="18" t="s">
        <v>168</v>
      </c>
      <c r="AT317" s="18" t="s">
        <v>163</v>
      </c>
      <c r="AU317" s="18" t="s">
        <v>81</v>
      </c>
      <c r="AY317" s="18" t="s">
        <v>162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18" t="s">
        <v>81</v>
      </c>
      <c r="BK317" s="219">
        <f>ROUND(I317*H317,2)</f>
        <v>0</v>
      </c>
      <c r="BL317" s="18" t="s">
        <v>168</v>
      </c>
      <c r="BM317" s="18" t="s">
        <v>601</v>
      </c>
    </row>
    <row r="318" spans="2:51" s="12" customFormat="1" ht="12">
      <c r="B318" s="233"/>
      <c r="C318" s="234"/>
      <c r="D318" s="220" t="s">
        <v>171</v>
      </c>
      <c r="E318" s="235" t="s">
        <v>21</v>
      </c>
      <c r="F318" s="236" t="s">
        <v>602</v>
      </c>
      <c r="G318" s="234"/>
      <c r="H318" s="237">
        <v>49.106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171</v>
      </c>
      <c r="AU318" s="243" t="s">
        <v>81</v>
      </c>
      <c r="AV318" s="12" t="s">
        <v>84</v>
      </c>
      <c r="AW318" s="12" t="s">
        <v>35</v>
      </c>
      <c r="AX318" s="12" t="s">
        <v>81</v>
      </c>
      <c r="AY318" s="243" t="s">
        <v>162</v>
      </c>
    </row>
    <row r="319" spans="2:65" s="1" customFormat="1" ht="16.5" customHeight="1">
      <c r="B319" s="39"/>
      <c r="C319" s="208" t="s">
        <v>603</v>
      </c>
      <c r="D319" s="208" t="s">
        <v>163</v>
      </c>
      <c r="E319" s="209" t="s">
        <v>604</v>
      </c>
      <c r="F319" s="210" t="s">
        <v>605</v>
      </c>
      <c r="G319" s="211" t="s">
        <v>166</v>
      </c>
      <c r="H319" s="212">
        <v>73.517</v>
      </c>
      <c r="I319" s="213"/>
      <c r="J319" s="214">
        <f>ROUND(I319*H319,2)</f>
        <v>0</v>
      </c>
      <c r="K319" s="210" t="s">
        <v>234</v>
      </c>
      <c r="L319" s="44"/>
      <c r="M319" s="215" t="s">
        <v>21</v>
      </c>
      <c r="N319" s="216" t="s">
        <v>44</v>
      </c>
      <c r="O319" s="80"/>
      <c r="P319" s="217">
        <f>O319*H319</f>
        <v>0</v>
      </c>
      <c r="Q319" s="217">
        <v>0</v>
      </c>
      <c r="R319" s="217">
        <f>Q319*H319</f>
        <v>0</v>
      </c>
      <c r="S319" s="217">
        <v>0</v>
      </c>
      <c r="T319" s="218">
        <f>S319*H319</f>
        <v>0</v>
      </c>
      <c r="AR319" s="18" t="s">
        <v>168</v>
      </c>
      <c r="AT319" s="18" t="s">
        <v>163</v>
      </c>
      <c r="AU319" s="18" t="s">
        <v>81</v>
      </c>
      <c r="AY319" s="18" t="s">
        <v>162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8" t="s">
        <v>81</v>
      </c>
      <c r="BK319" s="219">
        <f>ROUND(I319*H319,2)</f>
        <v>0</v>
      </c>
      <c r="BL319" s="18" t="s">
        <v>168</v>
      </c>
      <c r="BM319" s="18" t="s">
        <v>606</v>
      </c>
    </row>
    <row r="320" spans="2:47" s="1" customFormat="1" ht="12">
      <c r="B320" s="39"/>
      <c r="C320" s="40"/>
      <c r="D320" s="220" t="s">
        <v>169</v>
      </c>
      <c r="E320" s="40"/>
      <c r="F320" s="221" t="s">
        <v>607</v>
      </c>
      <c r="G320" s="40"/>
      <c r="H320" s="40"/>
      <c r="I320" s="143"/>
      <c r="J320" s="40"/>
      <c r="K320" s="40"/>
      <c r="L320" s="44"/>
      <c r="M320" s="222"/>
      <c r="N320" s="80"/>
      <c r="O320" s="80"/>
      <c r="P320" s="80"/>
      <c r="Q320" s="80"/>
      <c r="R320" s="80"/>
      <c r="S320" s="80"/>
      <c r="T320" s="81"/>
      <c r="AT320" s="18" t="s">
        <v>169</v>
      </c>
      <c r="AU320" s="18" t="s">
        <v>81</v>
      </c>
    </row>
    <row r="321" spans="2:51" s="11" customFormat="1" ht="12">
      <c r="B321" s="223"/>
      <c r="C321" s="224"/>
      <c r="D321" s="220" t="s">
        <v>171</v>
      </c>
      <c r="E321" s="225" t="s">
        <v>21</v>
      </c>
      <c r="F321" s="226" t="s">
        <v>567</v>
      </c>
      <c r="G321" s="224"/>
      <c r="H321" s="225" t="s">
        <v>21</v>
      </c>
      <c r="I321" s="227"/>
      <c r="J321" s="224"/>
      <c r="K321" s="224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171</v>
      </c>
      <c r="AU321" s="232" t="s">
        <v>81</v>
      </c>
      <c r="AV321" s="11" t="s">
        <v>81</v>
      </c>
      <c r="AW321" s="11" t="s">
        <v>35</v>
      </c>
      <c r="AX321" s="11" t="s">
        <v>73</v>
      </c>
      <c r="AY321" s="232" t="s">
        <v>162</v>
      </c>
    </row>
    <row r="322" spans="2:51" s="12" customFormat="1" ht="12">
      <c r="B322" s="233"/>
      <c r="C322" s="234"/>
      <c r="D322" s="220" t="s">
        <v>171</v>
      </c>
      <c r="E322" s="235" t="s">
        <v>21</v>
      </c>
      <c r="F322" s="236" t="s">
        <v>591</v>
      </c>
      <c r="G322" s="234"/>
      <c r="H322" s="237">
        <v>60.086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171</v>
      </c>
      <c r="AU322" s="243" t="s">
        <v>81</v>
      </c>
      <c r="AV322" s="12" t="s">
        <v>84</v>
      </c>
      <c r="AW322" s="12" t="s">
        <v>35</v>
      </c>
      <c r="AX322" s="12" t="s">
        <v>73</v>
      </c>
      <c r="AY322" s="243" t="s">
        <v>162</v>
      </c>
    </row>
    <row r="323" spans="2:51" s="12" customFormat="1" ht="12">
      <c r="B323" s="233"/>
      <c r="C323" s="234"/>
      <c r="D323" s="220" t="s">
        <v>171</v>
      </c>
      <c r="E323" s="235" t="s">
        <v>21</v>
      </c>
      <c r="F323" s="236" t="s">
        <v>592</v>
      </c>
      <c r="G323" s="234"/>
      <c r="H323" s="237">
        <v>11.678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171</v>
      </c>
      <c r="AU323" s="243" t="s">
        <v>81</v>
      </c>
      <c r="AV323" s="12" t="s">
        <v>84</v>
      </c>
      <c r="AW323" s="12" t="s">
        <v>35</v>
      </c>
      <c r="AX323" s="12" t="s">
        <v>73</v>
      </c>
      <c r="AY323" s="243" t="s">
        <v>162</v>
      </c>
    </row>
    <row r="324" spans="2:51" s="12" customFormat="1" ht="12">
      <c r="B324" s="233"/>
      <c r="C324" s="234"/>
      <c r="D324" s="220" t="s">
        <v>171</v>
      </c>
      <c r="E324" s="235" t="s">
        <v>21</v>
      </c>
      <c r="F324" s="236" t="s">
        <v>570</v>
      </c>
      <c r="G324" s="234"/>
      <c r="H324" s="237">
        <v>1.753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171</v>
      </c>
      <c r="AU324" s="243" t="s">
        <v>81</v>
      </c>
      <c r="AV324" s="12" t="s">
        <v>84</v>
      </c>
      <c r="AW324" s="12" t="s">
        <v>35</v>
      </c>
      <c r="AX324" s="12" t="s">
        <v>73</v>
      </c>
      <c r="AY324" s="243" t="s">
        <v>162</v>
      </c>
    </row>
    <row r="325" spans="2:51" s="13" customFormat="1" ht="12">
      <c r="B325" s="244"/>
      <c r="C325" s="245"/>
      <c r="D325" s="220" t="s">
        <v>171</v>
      </c>
      <c r="E325" s="246" t="s">
        <v>21</v>
      </c>
      <c r="F325" s="247" t="s">
        <v>208</v>
      </c>
      <c r="G325" s="245"/>
      <c r="H325" s="248">
        <v>73.517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AT325" s="254" t="s">
        <v>171</v>
      </c>
      <c r="AU325" s="254" t="s">
        <v>81</v>
      </c>
      <c r="AV325" s="13" t="s">
        <v>168</v>
      </c>
      <c r="AW325" s="13" t="s">
        <v>35</v>
      </c>
      <c r="AX325" s="13" t="s">
        <v>81</v>
      </c>
      <c r="AY325" s="254" t="s">
        <v>162</v>
      </c>
    </row>
    <row r="326" spans="2:63" s="10" customFormat="1" ht="25.9" customHeight="1">
      <c r="B326" s="194"/>
      <c r="C326" s="195"/>
      <c r="D326" s="196" t="s">
        <v>72</v>
      </c>
      <c r="E326" s="197" t="s">
        <v>608</v>
      </c>
      <c r="F326" s="197" t="s">
        <v>609</v>
      </c>
      <c r="G326" s="195"/>
      <c r="H326" s="195"/>
      <c r="I326" s="198"/>
      <c r="J326" s="199">
        <f>BK326</f>
        <v>0</v>
      </c>
      <c r="K326" s="195"/>
      <c r="L326" s="200"/>
      <c r="M326" s="201"/>
      <c r="N326" s="202"/>
      <c r="O326" s="202"/>
      <c r="P326" s="203">
        <f>SUM(P327:P366)</f>
        <v>0</v>
      </c>
      <c r="Q326" s="202"/>
      <c r="R326" s="203">
        <f>SUM(R327:R366)</f>
        <v>0</v>
      </c>
      <c r="S326" s="202"/>
      <c r="T326" s="204">
        <f>SUM(T327:T366)</f>
        <v>0</v>
      </c>
      <c r="AR326" s="205" t="s">
        <v>81</v>
      </c>
      <c r="AT326" s="206" t="s">
        <v>72</v>
      </c>
      <c r="AU326" s="206" t="s">
        <v>73</v>
      </c>
      <c r="AY326" s="205" t="s">
        <v>162</v>
      </c>
      <c r="BK326" s="207">
        <f>SUM(BK327:BK366)</f>
        <v>0</v>
      </c>
    </row>
    <row r="327" spans="2:65" s="1" customFormat="1" ht="16.5" customHeight="1">
      <c r="B327" s="39"/>
      <c r="C327" s="208" t="s">
        <v>298</v>
      </c>
      <c r="D327" s="208" t="s">
        <v>163</v>
      </c>
      <c r="E327" s="209" t="s">
        <v>610</v>
      </c>
      <c r="F327" s="210" t="s">
        <v>611</v>
      </c>
      <c r="G327" s="211" t="s">
        <v>217</v>
      </c>
      <c r="H327" s="212">
        <v>3.29</v>
      </c>
      <c r="I327" s="213"/>
      <c r="J327" s="214">
        <f>ROUND(I327*H327,2)</f>
        <v>0</v>
      </c>
      <c r="K327" s="210" t="s">
        <v>167</v>
      </c>
      <c r="L327" s="44"/>
      <c r="M327" s="215" t="s">
        <v>21</v>
      </c>
      <c r="N327" s="216" t="s">
        <v>44</v>
      </c>
      <c r="O327" s="80"/>
      <c r="P327" s="217">
        <f>O327*H327</f>
        <v>0</v>
      </c>
      <c r="Q327" s="217">
        <v>0</v>
      </c>
      <c r="R327" s="217">
        <f>Q327*H327</f>
        <v>0</v>
      </c>
      <c r="S327" s="217">
        <v>0</v>
      </c>
      <c r="T327" s="218">
        <f>S327*H327</f>
        <v>0</v>
      </c>
      <c r="AR327" s="18" t="s">
        <v>168</v>
      </c>
      <c r="AT327" s="18" t="s">
        <v>163</v>
      </c>
      <c r="AU327" s="18" t="s">
        <v>81</v>
      </c>
      <c r="AY327" s="18" t="s">
        <v>162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8" t="s">
        <v>81</v>
      </c>
      <c r="BK327" s="219">
        <f>ROUND(I327*H327,2)</f>
        <v>0</v>
      </c>
      <c r="BL327" s="18" t="s">
        <v>168</v>
      </c>
      <c r="BM327" s="18" t="s">
        <v>265</v>
      </c>
    </row>
    <row r="328" spans="2:47" s="1" customFormat="1" ht="12">
      <c r="B328" s="39"/>
      <c r="C328" s="40"/>
      <c r="D328" s="220" t="s">
        <v>169</v>
      </c>
      <c r="E328" s="40"/>
      <c r="F328" s="221" t="s">
        <v>612</v>
      </c>
      <c r="G328" s="40"/>
      <c r="H328" s="40"/>
      <c r="I328" s="143"/>
      <c r="J328" s="40"/>
      <c r="K328" s="40"/>
      <c r="L328" s="44"/>
      <c r="M328" s="222"/>
      <c r="N328" s="80"/>
      <c r="O328" s="80"/>
      <c r="P328" s="80"/>
      <c r="Q328" s="80"/>
      <c r="R328" s="80"/>
      <c r="S328" s="80"/>
      <c r="T328" s="81"/>
      <c r="AT328" s="18" t="s">
        <v>169</v>
      </c>
      <c r="AU328" s="18" t="s">
        <v>81</v>
      </c>
    </row>
    <row r="329" spans="2:51" s="12" customFormat="1" ht="12">
      <c r="B329" s="233"/>
      <c r="C329" s="234"/>
      <c r="D329" s="220" t="s">
        <v>171</v>
      </c>
      <c r="E329" s="235" t="s">
        <v>21</v>
      </c>
      <c r="F329" s="236" t="s">
        <v>613</v>
      </c>
      <c r="G329" s="234"/>
      <c r="H329" s="237">
        <v>0.855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171</v>
      </c>
      <c r="AU329" s="243" t="s">
        <v>81</v>
      </c>
      <c r="AV329" s="12" t="s">
        <v>84</v>
      </c>
      <c r="AW329" s="12" t="s">
        <v>35</v>
      </c>
      <c r="AX329" s="12" t="s">
        <v>73</v>
      </c>
      <c r="AY329" s="243" t="s">
        <v>162</v>
      </c>
    </row>
    <row r="330" spans="2:51" s="12" customFormat="1" ht="12">
      <c r="B330" s="233"/>
      <c r="C330" s="234"/>
      <c r="D330" s="220" t="s">
        <v>171</v>
      </c>
      <c r="E330" s="235" t="s">
        <v>21</v>
      </c>
      <c r="F330" s="236" t="s">
        <v>614</v>
      </c>
      <c r="G330" s="234"/>
      <c r="H330" s="237">
        <v>0.163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171</v>
      </c>
      <c r="AU330" s="243" t="s">
        <v>81</v>
      </c>
      <c r="AV330" s="12" t="s">
        <v>84</v>
      </c>
      <c r="AW330" s="12" t="s">
        <v>35</v>
      </c>
      <c r="AX330" s="12" t="s">
        <v>73</v>
      </c>
      <c r="AY330" s="243" t="s">
        <v>162</v>
      </c>
    </row>
    <row r="331" spans="2:51" s="12" customFormat="1" ht="12">
      <c r="B331" s="233"/>
      <c r="C331" s="234"/>
      <c r="D331" s="220" t="s">
        <v>171</v>
      </c>
      <c r="E331" s="235" t="s">
        <v>21</v>
      </c>
      <c r="F331" s="236" t="s">
        <v>615</v>
      </c>
      <c r="G331" s="234"/>
      <c r="H331" s="237">
        <v>2.272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171</v>
      </c>
      <c r="AU331" s="243" t="s">
        <v>81</v>
      </c>
      <c r="AV331" s="12" t="s">
        <v>84</v>
      </c>
      <c r="AW331" s="12" t="s">
        <v>35</v>
      </c>
      <c r="AX331" s="12" t="s">
        <v>73</v>
      </c>
      <c r="AY331" s="243" t="s">
        <v>162</v>
      </c>
    </row>
    <row r="332" spans="2:51" s="13" customFormat="1" ht="12">
      <c r="B332" s="244"/>
      <c r="C332" s="245"/>
      <c r="D332" s="220" t="s">
        <v>171</v>
      </c>
      <c r="E332" s="246" t="s">
        <v>21</v>
      </c>
      <c r="F332" s="247" t="s">
        <v>208</v>
      </c>
      <c r="G332" s="245"/>
      <c r="H332" s="248">
        <v>3.29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171</v>
      </c>
      <c r="AU332" s="254" t="s">
        <v>81</v>
      </c>
      <c r="AV332" s="13" t="s">
        <v>168</v>
      </c>
      <c r="AW332" s="13" t="s">
        <v>35</v>
      </c>
      <c r="AX332" s="13" t="s">
        <v>81</v>
      </c>
      <c r="AY332" s="254" t="s">
        <v>162</v>
      </c>
    </row>
    <row r="333" spans="2:65" s="1" customFormat="1" ht="16.5" customHeight="1">
      <c r="B333" s="39"/>
      <c r="C333" s="208" t="s">
        <v>616</v>
      </c>
      <c r="D333" s="208" t="s">
        <v>163</v>
      </c>
      <c r="E333" s="209" t="s">
        <v>617</v>
      </c>
      <c r="F333" s="210" t="s">
        <v>618</v>
      </c>
      <c r="G333" s="211" t="s">
        <v>217</v>
      </c>
      <c r="H333" s="212">
        <v>6.817</v>
      </c>
      <c r="I333" s="213"/>
      <c r="J333" s="214">
        <f>ROUND(I333*H333,2)</f>
        <v>0</v>
      </c>
      <c r="K333" s="210" t="s">
        <v>167</v>
      </c>
      <c r="L333" s="44"/>
      <c r="M333" s="215" t="s">
        <v>21</v>
      </c>
      <c r="N333" s="216" t="s">
        <v>44</v>
      </c>
      <c r="O333" s="80"/>
      <c r="P333" s="217">
        <f>O333*H333</f>
        <v>0</v>
      </c>
      <c r="Q333" s="217">
        <v>0</v>
      </c>
      <c r="R333" s="217">
        <f>Q333*H333</f>
        <v>0</v>
      </c>
      <c r="S333" s="217">
        <v>0</v>
      </c>
      <c r="T333" s="218">
        <f>S333*H333</f>
        <v>0</v>
      </c>
      <c r="AR333" s="18" t="s">
        <v>168</v>
      </c>
      <c r="AT333" s="18" t="s">
        <v>163</v>
      </c>
      <c r="AU333" s="18" t="s">
        <v>81</v>
      </c>
      <c r="AY333" s="18" t="s">
        <v>162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8" t="s">
        <v>81</v>
      </c>
      <c r="BK333" s="219">
        <f>ROUND(I333*H333,2)</f>
        <v>0</v>
      </c>
      <c r="BL333" s="18" t="s">
        <v>168</v>
      </c>
      <c r="BM333" s="18" t="s">
        <v>619</v>
      </c>
    </row>
    <row r="334" spans="2:47" s="1" customFormat="1" ht="12">
      <c r="B334" s="39"/>
      <c r="C334" s="40"/>
      <c r="D334" s="220" t="s">
        <v>169</v>
      </c>
      <c r="E334" s="40"/>
      <c r="F334" s="221" t="s">
        <v>612</v>
      </c>
      <c r="G334" s="40"/>
      <c r="H334" s="40"/>
      <c r="I334" s="143"/>
      <c r="J334" s="40"/>
      <c r="K334" s="40"/>
      <c r="L334" s="44"/>
      <c r="M334" s="222"/>
      <c r="N334" s="80"/>
      <c r="O334" s="80"/>
      <c r="P334" s="80"/>
      <c r="Q334" s="80"/>
      <c r="R334" s="80"/>
      <c r="S334" s="80"/>
      <c r="T334" s="81"/>
      <c r="AT334" s="18" t="s">
        <v>169</v>
      </c>
      <c r="AU334" s="18" t="s">
        <v>81</v>
      </c>
    </row>
    <row r="335" spans="2:51" s="12" customFormat="1" ht="12">
      <c r="B335" s="233"/>
      <c r="C335" s="234"/>
      <c r="D335" s="220" t="s">
        <v>171</v>
      </c>
      <c r="E335" s="235" t="s">
        <v>21</v>
      </c>
      <c r="F335" s="236" t="s">
        <v>620</v>
      </c>
      <c r="G335" s="234"/>
      <c r="H335" s="237">
        <v>6.817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171</v>
      </c>
      <c r="AU335" s="243" t="s">
        <v>81</v>
      </c>
      <c r="AV335" s="12" t="s">
        <v>84</v>
      </c>
      <c r="AW335" s="12" t="s">
        <v>35</v>
      </c>
      <c r="AX335" s="12" t="s">
        <v>81</v>
      </c>
      <c r="AY335" s="243" t="s">
        <v>162</v>
      </c>
    </row>
    <row r="336" spans="2:65" s="1" customFormat="1" ht="16.5" customHeight="1">
      <c r="B336" s="39"/>
      <c r="C336" s="208" t="s">
        <v>302</v>
      </c>
      <c r="D336" s="208" t="s">
        <v>163</v>
      </c>
      <c r="E336" s="209" t="s">
        <v>621</v>
      </c>
      <c r="F336" s="210" t="s">
        <v>622</v>
      </c>
      <c r="G336" s="211" t="s">
        <v>217</v>
      </c>
      <c r="H336" s="212">
        <v>4.727</v>
      </c>
      <c r="I336" s="213"/>
      <c r="J336" s="214">
        <f>ROUND(I336*H336,2)</f>
        <v>0</v>
      </c>
      <c r="K336" s="210" t="s">
        <v>167</v>
      </c>
      <c r="L336" s="44"/>
      <c r="M336" s="215" t="s">
        <v>21</v>
      </c>
      <c r="N336" s="216" t="s">
        <v>44</v>
      </c>
      <c r="O336" s="80"/>
      <c r="P336" s="217">
        <f>O336*H336</f>
        <v>0</v>
      </c>
      <c r="Q336" s="217">
        <v>0</v>
      </c>
      <c r="R336" s="217">
        <f>Q336*H336</f>
        <v>0</v>
      </c>
      <c r="S336" s="217">
        <v>0</v>
      </c>
      <c r="T336" s="218">
        <f>S336*H336</f>
        <v>0</v>
      </c>
      <c r="AR336" s="18" t="s">
        <v>168</v>
      </c>
      <c r="AT336" s="18" t="s">
        <v>163</v>
      </c>
      <c r="AU336" s="18" t="s">
        <v>81</v>
      </c>
      <c r="AY336" s="18" t="s">
        <v>162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18" t="s">
        <v>81</v>
      </c>
      <c r="BK336" s="219">
        <f>ROUND(I336*H336,2)</f>
        <v>0</v>
      </c>
      <c r="BL336" s="18" t="s">
        <v>168</v>
      </c>
      <c r="BM336" s="18" t="s">
        <v>623</v>
      </c>
    </row>
    <row r="337" spans="2:47" s="1" customFormat="1" ht="12">
      <c r="B337" s="39"/>
      <c r="C337" s="40"/>
      <c r="D337" s="220" t="s">
        <v>169</v>
      </c>
      <c r="E337" s="40"/>
      <c r="F337" s="221" t="s">
        <v>624</v>
      </c>
      <c r="G337" s="40"/>
      <c r="H337" s="40"/>
      <c r="I337" s="143"/>
      <c r="J337" s="40"/>
      <c r="K337" s="40"/>
      <c r="L337" s="44"/>
      <c r="M337" s="222"/>
      <c r="N337" s="80"/>
      <c r="O337" s="80"/>
      <c r="P337" s="80"/>
      <c r="Q337" s="80"/>
      <c r="R337" s="80"/>
      <c r="S337" s="80"/>
      <c r="T337" s="81"/>
      <c r="AT337" s="18" t="s">
        <v>169</v>
      </c>
      <c r="AU337" s="18" t="s">
        <v>81</v>
      </c>
    </row>
    <row r="338" spans="2:51" s="12" customFormat="1" ht="12">
      <c r="B338" s="233"/>
      <c r="C338" s="234"/>
      <c r="D338" s="220" t="s">
        <v>171</v>
      </c>
      <c r="E338" s="235" t="s">
        <v>21</v>
      </c>
      <c r="F338" s="236" t="s">
        <v>625</v>
      </c>
      <c r="G338" s="234"/>
      <c r="H338" s="237">
        <v>4.727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171</v>
      </c>
      <c r="AU338" s="243" t="s">
        <v>81</v>
      </c>
      <c r="AV338" s="12" t="s">
        <v>84</v>
      </c>
      <c r="AW338" s="12" t="s">
        <v>35</v>
      </c>
      <c r="AX338" s="12" t="s">
        <v>81</v>
      </c>
      <c r="AY338" s="243" t="s">
        <v>162</v>
      </c>
    </row>
    <row r="339" spans="2:65" s="1" customFormat="1" ht="16.5" customHeight="1">
      <c r="B339" s="39"/>
      <c r="C339" s="208" t="s">
        <v>626</v>
      </c>
      <c r="D339" s="208" t="s">
        <v>163</v>
      </c>
      <c r="E339" s="209" t="s">
        <v>627</v>
      </c>
      <c r="F339" s="210" t="s">
        <v>628</v>
      </c>
      <c r="G339" s="211" t="s">
        <v>217</v>
      </c>
      <c r="H339" s="212">
        <v>6.817</v>
      </c>
      <c r="I339" s="213"/>
      <c r="J339" s="214">
        <f>ROUND(I339*H339,2)</f>
        <v>0</v>
      </c>
      <c r="K339" s="210" t="s">
        <v>167</v>
      </c>
      <c r="L339" s="44"/>
      <c r="M339" s="215" t="s">
        <v>21</v>
      </c>
      <c r="N339" s="216" t="s">
        <v>44</v>
      </c>
      <c r="O339" s="80"/>
      <c r="P339" s="217">
        <f>O339*H339</f>
        <v>0</v>
      </c>
      <c r="Q339" s="217">
        <v>0</v>
      </c>
      <c r="R339" s="217">
        <f>Q339*H339</f>
        <v>0</v>
      </c>
      <c r="S339" s="217">
        <v>0</v>
      </c>
      <c r="T339" s="218">
        <f>S339*H339</f>
        <v>0</v>
      </c>
      <c r="AR339" s="18" t="s">
        <v>168</v>
      </c>
      <c r="AT339" s="18" t="s">
        <v>163</v>
      </c>
      <c r="AU339" s="18" t="s">
        <v>81</v>
      </c>
      <c r="AY339" s="18" t="s">
        <v>162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18" t="s">
        <v>81</v>
      </c>
      <c r="BK339" s="219">
        <f>ROUND(I339*H339,2)</f>
        <v>0</v>
      </c>
      <c r="BL339" s="18" t="s">
        <v>168</v>
      </c>
      <c r="BM339" s="18" t="s">
        <v>629</v>
      </c>
    </row>
    <row r="340" spans="2:47" s="1" customFormat="1" ht="12">
      <c r="B340" s="39"/>
      <c r="C340" s="40"/>
      <c r="D340" s="220" t="s">
        <v>169</v>
      </c>
      <c r="E340" s="40"/>
      <c r="F340" s="221" t="s">
        <v>624</v>
      </c>
      <c r="G340" s="40"/>
      <c r="H340" s="40"/>
      <c r="I340" s="143"/>
      <c r="J340" s="40"/>
      <c r="K340" s="40"/>
      <c r="L340" s="44"/>
      <c r="M340" s="222"/>
      <c r="N340" s="80"/>
      <c r="O340" s="80"/>
      <c r="P340" s="80"/>
      <c r="Q340" s="80"/>
      <c r="R340" s="80"/>
      <c r="S340" s="80"/>
      <c r="T340" s="81"/>
      <c r="AT340" s="18" t="s">
        <v>169</v>
      </c>
      <c r="AU340" s="18" t="s">
        <v>81</v>
      </c>
    </row>
    <row r="341" spans="2:51" s="12" customFormat="1" ht="12">
      <c r="B341" s="233"/>
      <c r="C341" s="234"/>
      <c r="D341" s="220" t="s">
        <v>171</v>
      </c>
      <c r="E341" s="235" t="s">
        <v>21</v>
      </c>
      <c r="F341" s="236" t="s">
        <v>630</v>
      </c>
      <c r="G341" s="234"/>
      <c r="H341" s="237">
        <v>6.817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171</v>
      </c>
      <c r="AU341" s="243" t="s">
        <v>81</v>
      </c>
      <c r="AV341" s="12" t="s">
        <v>84</v>
      </c>
      <c r="AW341" s="12" t="s">
        <v>35</v>
      </c>
      <c r="AX341" s="12" t="s">
        <v>81</v>
      </c>
      <c r="AY341" s="243" t="s">
        <v>162</v>
      </c>
    </row>
    <row r="342" spans="2:65" s="1" customFormat="1" ht="16.5" customHeight="1">
      <c r="B342" s="39"/>
      <c r="C342" s="208" t="s">
        <v>311</v>
      </c>
      <c r="D342" s="208" t="s">
        <v>163</v>
      </c>
      <c r="E342" s="209" t="s">
        <v>631</v>
      </c>
      <c r="F342" s="210" t="s">
        <v>632</v>
      </c>
      <c r="G342" s="211" t="s">
        <v>217</v>
      </c>
      <c r="H342" s="212">
        <v>4.727</v>
      </c>
      <c r="I342" s="213"/>
      <c r="J342" s="214">
        <f>ROUND(I342*H342,2)</f>
        <v>0</v>
      </c>
      <c r="K342" s="210" t="s">
        <v>167</v>
      </c>
      <c r="L342" s="44"/>
      <c r="M342" s="215" t="s">
        <v>21</v>
      </c>
      <c r="N342" s="216" t="s">
        <v>44</v>
      </c>
      <c r="O342" s="80"/>
      <c r="P342" s="217">
        <f>O342*H342</f>
        <v>0</v>
      </c>
      <c r="Q342" s="217">
        <v>0</v>
      </c>
      <c r="R342" s="217">
        <f>Q342*H342</f>
        <v>0</v>
      </c>
      <c r="S342" s="217">
        <v>0</v>
      </c>
      <c r="T342" s="218">
        <f>S342*H342</f>
        <v>0</v>
      </c>
      <c r="AR342" s="18" t="s">
        <v>168</v>
      </c>
      <c r="AT342" s="18" t="s">
        <v>163</v>
      </c>
      <c r="AU342" s="18" t="s">
        <v>81</v>
      </c>
      <c r="AY342" s="18" t="s">
        <v>162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18" t="s">
        <v>81</v>
      </c>
      <c r="BK342" s="219">
        <f>ROUND(I342*H342,2)</f>
        <v>0</v>
      </c>
      <c r="BL342" s="18" t="s">
        <v>168</v>
      </c>
      <c r="BM342" s="18" t="s">
        <v>633</v>
      </c>
    </row>
    <row r="343" spans="2:47" s="1" customFormat="1" ht="12">
      <c r="B343" s="39"/>
      <c r="C343" s="40"/>
      <c r="D343" s="220" t="s">
        <v>169</v>
      </c>
      <c r="E343" s="40"/>
      <c r="F343" s="221" t="s">
        <v>634</v>
      </c>
      <c r="G343" s="40"/>
      <c r="H343" s="40"/>
      <c r="I343" s="143"/>
      <c r="J343" s="40"/>
      <c r="K343" s="40"/>
      <c r="L343" s="44"/>
      <c r="M343" s="222"/>
      <c r="N343" s="80"/>
      <c r="O343" s="80"/>
      <c r="P343" s="80"/>
      <c r="Q343" s="80"/>
      <c r="R343" s="80"/>
      <c r="S343" s="80"/>
      <c r="T343" s="81"/>
      <c r="AT343" s="18" t="s">
        <v>169</v>
      </c>
      <c r="AU343" s="18" t="s">
        <v>81</v>
      </c>
    </row>
    <row r="344" spans="2:51" s="12" customFormat="1" ht="12">
      <c r="B344" s="233"/>
      <c r="C344" s="234"/>
      <c r="D344" s="220" t="s">
        <v>171</v>
      </c>
      <c r="E344" s="235" t="s">
        <v>21</v>
      </c>
      <c r="F344" s="236" t="s">
        <v>625</v>
      </c>
      <c r="G344" s="234"/>
      <c r="H344" s="237">
        <v>4.727</v>
      </c>
      <c r="I344" s="238"/>
      <c r="J344" s="234"/>
      <c r="K344" s="234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171</v>
      </c>
      <c r="AU344" s="243" t="s">
        <v>81</v>
      </c>
      <c r="AV344" s="12" t="s">
        <v>84</v>
      </c>
      <c r="AW344" s="12" t="s">
        <v>35</v>
      </c>
      <c r="AX344" s="12" t="s">
        <v>81</v>
      </c>
      <c r="AY344" s="243" t="s">
        <v>162</v>
      </c>
    </row>
    <row r="345" spans="2:65" s="1" customFormat="1" ht="16.5" customHeight="1">
      <c r="B345" s="39"/>
      <c r="C345" s="208" t="s">
        <v>635</v>
      </c>
      <c r="D345" s="208" t="s">
        <v>163</v>
      </c>
      <c r="E345" s="209" t="s">
        <v>636</v>
      </c>
      <c r="F345" s="210" t="s">
        <v>637</v>
      </c>
      <c r="G345" s="211" t="s">
        <v>217</v>
      </c>
      <c r="H345" s="212">
        <v>6.817</v>
      </c>
      <c r="I345" s="213"/>
      <c r="J345" s="214">
        <f>ROUND(I345*H345,2)</f>
        <v>0</v>
      </c>
      <c r="K345" s="210" t="s">
        <v>167</v>
      </c>
      <c r="L345" s="44"/>
      <c r="M345" s="215" t="s">
        <v>21</v>
      </c>
      <c r="N345" s="216" t="s">
        <v>44</v>
      </c>
      <c r="O345" s="80"/>
      <c r="P345" s="217">
        <f>O345*H345</f>
        <v>0</v>
      </c>
      <c r="Q345" s="217">
        <v>0</v>
      </c>
      <c r="R345" s="217">
        <f>Q345*H345</f>
        <v>0</v>
      </c>
      <c r="S345" s="217">
        <v>0</v>
      </c>
      <c r="T345" s="218">
        <f>S345*H345</f>
        <v>0</v>
      </c>
      <c r="AR345" s="18" t="s">
        <v>168</v>
      </c>
      <c r="AT345" s="18" t="s">
        <v>163</v>
      </c>
      <c r="AU345" s="18" t="s">
        <v>81</v>
      </c>
      <c r="AY345" s="18" t="s">
        <v>162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8" t="s">
        <v>81</v>
      </c>
      <c r="BK345" s="219">
        <f>ROUND(I345*H345,2)</f>
        <v>0</v>
      </c>
      <c r="BL345" s="18" t="s">
        <v>168</v>
      </c>
      <c r="BM345" s="18" t="s">
        <v>638</v>
      </c>
    </row>
    <row r="346" spans="2:47" s="1" customFormat="1" ht="12">
      <c r="B346" s="39"/>
      <c r="C346" s="40"/>
      <c r="D346" s="220" t="s">
        <v>169</v>
      </c>
      <c r="E346" s="40"/>
      <c r="F346" s="221" t="s">
        <v>634</v>
      </c>
      <c r="G346" s="40"/>
      <c r="H346" s="40"/>
      <c r="I346" s="143"/>
      <c r="J346" s="40"/>
      <c r="K346" s="40"/>
      <c r="L346" s="44"/>
      <c r="M346" s="222"/>
      <c r="N346" s="80"/>
      <c r="O346" s="80"/>
      <c r="P346" s="80"/>
      <c r="Q346" s="80"/>
      <c r="R346" s="80"/>
      <c r="S346" s="80"/>
      <c r="T346" s="81"/>
      <c r="AT346" s="18" t="s">
        <v>169</v>
      </c>
      <c r="AU346" s="18" t="s">
        <v>81</v>
      </c>
    </row>
    <row r="347" spans="2:51" s="12" customFormat="1" ht="12">
      <c r="B347" s="233"/>
      <c r="C347" s="234"/>
      <c r="D347" s="220" t="s">
        <v>171</v>
      </c>
      <c r="E347" s="235" t="s">
        <v>21</v>
      </c>
      <c r="F347" s="236" t="s">
        <v>639</v>
      </c>
      <c r="G347" s="234"/>
      <c r="H347" s="237">
        <v>6.817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171</v>
      </c>
      <c r="AU347" s="243" t="s">
        <v>81</v>
      </c>
      <c r="AV347" s="12" t="s">
        <v>84</v>
      </c>
      <c r="AW347" s="12" t="s">
        <v>35</v>
      </c>
      <c r="AX347" s="12" t="s">
        <v>81</v>
      </c>
      <c r="AY347" s="243" t="s">
        <v>162</v>
      </c>
    </row>
    <row r="348" spans="2:65" s="1" customFormat="1" ht="16.5" customHeight="1">
      <c r="B348" s="39"/>
      <c r="C348" s="208" t="s">
        <v>318</v>
      </c>
      <c r="D348" s="208" t="s">
        <v>163</v>
      </c>
      <c r="E348" s="209" t="s">
        <v>640</v>
      </c>
      <c r="F348" s="210" t="s">
        <v>641</v>
      </c>
      <c r="G348" s="211" t="s">
        <v>166</v>
      </c>
      <c r="H348" s="212">
        <v>5.89</v>
      </c>
      <c r="I348" s="213"/>
      <c r="J348" s="214">
        <f>ROUND(I348*H348,2)</f>
        <v>0</v>
      </c>
      <c r="K348" s="210" t="s">
        <v>167</v>
      </c>
      <c r="L348" s="44"/>
      <c r="M348" s="215" t="s">
        <v>21</v>
      </c>
      <c r="N348" s="216" t="s">
        <v>44</v>
      </c>
      <c r="O348" s="80"/>
      <c r="P348" s="217">
        <f>O348*H348</f>
        <v>0</v>
      </c>
      <c r="Q348" s="217">
        <v>0</v>
      </c>
      <c r="R348" s="217">
        <f>Q348*H348</f>
        <v>0</v>
      </c>
      <c r="S348" s="217">
        <v>0</v>
      </c>
      <c r="T348" s="218">
        <f>S348*H348</f>
        <v>0</v>
      </c>
      <c r="AR348" s="18" t="s">
        <v>168</v>
      </c>
      <c r="AT348" s="18" t="s">
        <v>163</v>
      </c>
      <c r="AU348" s="18" t="s">
        <v>81</v>
      </c>
      <c r="AY348" s="18" t="s">
        <v>162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8" t="s">
        <v>81</v>
      </c>
      <c r="BK348" s="219">
        <f>ROUND(I348*H348,2)</f>
        <v>0</v>
      </c>
      <c r="BL348" s="18" t="s">
        <v>168</v>
      </c>
      <c r="BM348" s="18" t="s">
        <v>642</v>
      </c>
    </row>
    <row r="349" spans="2:51" s="12" customFormat="1" ht="12">
      <c r="B349" s="233"/>
      <c r="C349" s="234"/>
      <c r="D349" s="220" t="s">
        <v>171</v>
      </c>
      <c r="E349" s="235" t="s">
        <v>21</v>
      </c>
      <c r="F349" s="236" t="s">
        <v>643</v>
      </c>
      <c r="G349" s="234"/>
      <c r="H349" s="237">
        <v>4.42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171</v>
      </c>
      <c r="AU349" s="243" t="s">
        <v>81</v>
      </c>
      <c r="AV349" s="12" t="s">
        <v>84</v>
      </c>
      <c r="AW349" s="12" t="s">
        <v>35</v>
      </c>
      <c r="AX349" s="12" t="s">
        <v>73</v>
      </c>
      <c r="AY349" s="243" t="s">
        <v>162</v>
      </c>
    </row>
    <row r="350" spans="2:51" s="12" customFormat="1" ht="12">
      <c r="B350" s="233"/>
      <c r="C350" s="234"/>
      <c r="D350" s="220" t="s">
        <v>171</v>
      </c>
      <c r="E350" s="235" t="s">
        <v>21</v>
      </c>
      <c r="F350" s="236" t="s">
        <v>644</v>
      </c>
      <c r="G350" s="234"/>
      <c r="H350" s="237">
        <v>1.47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171</v>
      </c>
      <c r="AU350" s="243" t="s">
        <v>81</v>
      </c>
      <c r="AV350" s="12" t="s">
        <v>84</v>
      </c>
      <c r="AW350" s="12" t="s">
        <v>35</v>
      </c>
      <c r="AX350" s="12" t="s">
        <v>73</v>
      </c>
      <c r="AY350" s="243" t="s">
        <v>162</v>
      </c>
    </row>
    <row r="351" spans="2:51" s="13" customFormat="1" ht="12">
      <c r="B351" s="244"/>
      <c r="C351" s="245"/>
      <c r="D351" s="220" t="s">
        <v>171</v>
      </c>
      <c r="E351" s="246" t="s">
        <v>21</v>
      </c>
      <c r="F351" s="247" t="s">
        <v>208</v>
      </c>
      <c r="G351" s="245"/>
      <c r="H351" s="248">
        <v>5.89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AT351" s="254" t="s">
        <v>171</v>
      </c>
      <c r="AU351" s="254" t="s">
        <v>81</v>
      </c>
      <c r="AV351" s="13" t="s">
        <v>168</v>
      </c>
      <c r="AW351" s="13" t="s">
        <v>35</v>
      </c>
      <c r="AX351" s="13" t="s">
        <v>81</v>
      </c>
      <c r="AY351" s="254" t="s">
        <v>162</v>
      </c>
    </row>
    <row r="352" spans="2:65" s="1" customFormat="1" ht="16.5" customHeight="1">
      <c r="B352" s="39"/>
      <c r="C352" s="208" t="s">
        <v>645</v>
      </c>
      <c r="D352" s="208" t="s">
        <v>163</v>
      </c>
      <c r="E352" s="209" t="s">
        <v>646</v>
      </c>
      <c r="F352" s="210" t="s">
        <v>647</v>
      </c>
      <c r="G352" s="211" t="s">
        <v>166</v>
      </c>
      <c r="H352" s="212">
        <v>5.89</v>
      </c>
      <c r="I352" s="213"/>
      <c r="J352" s="214">
        <f>ROUND(I352*H352,2)</f>
        <v>0</v>
      </c>
      <c r="K352" s="210" t="s">
        <v>167</v>
      </c>
      <c r="L352" s="44"/>
      <c r="M352" s="215" t="s">
        <v>21</v>
      </c>
      <c r="N352" s="216" t="s">
        <v>44</v>
      </c>
      <c r="O352" s="80"/>
      <c r="P352" s="217">
        <f>O352*H352</f>
        <v>0</v>
      </c>
      <c r="Q352" s="217">
        <v>0</v>
      </c>
      <c r="R352" s="217">
        <f>Q352*H352</f>
        <v>0</v>
      </c>
      <c r="S352" s="217">
        <v>0</v>
      </c>
      <c r="T352" s="218">
        <f>S352*H352</f>
        <v>0</v>
      </c>
      <c r="AR352" s="18" t="s">
        <v>168</v>
      </c>
      <c r="AT352" s="18" t="s">
        <v>163</v>
      </c>
      <c r="AU352" s="18" t="s">
        <v>81</v>
      </c>
      <c r="AY352" s="18" t="s">
        <v>162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8" t="s">
        <v>81</v>
      </c>
      <c r="BK352" s="219">
        <f>ROUND(I352*H352,2)</f>
        <v>0</v>
      </c>
      <c r="BL352" s="18" t="s">
        <v>168</v>
      </c>
      <c r="BM352" s="18" t="s">
        <v>648</v>
      </c>
    </row>
    <row r="353" spans="2:51" s="12" customFormat="1" ht="12">
      <c r="B353" s="233"/>
      <c r="C353" s="234"/>
      <c r="D353" s="220" t="s">
        <v>171</v>
      </c>
      <c r="E353" s="235" t="s">
        <v>21</v>
      </c>
      <c r="F353" s="236" t="s">
        <v>649</v>
      </c>
      <c r="G353" s="234"/>
      <c r="H353" s="237">
        <v>5.89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171</v>
      </c>
      <c r="AU353" s="243" t="s">
        <v>81</v>
      </c>
      <c r="AV353" s="12" t="s">
        <v>84</v>
      </c>
      <c r="AW353" s="12" t="s">
        <v>35</v>
      </c>
      <c r="AX353" s="12" t="s">
        <v>81</v>
      </c>
      <c r="AY353" s="243" t="s">
        <v>162</v>
      </c>
    </row>
    <row r="354" spans="2:65" s="1" customFormat="1" ht="16.5" customHeight="1">
      <c r="B354" s="39"/>
      <c r="C354" s="208" t="s">
        <v>324</v>
      </c>
      <c r="D354" s="208" t="s">
        <v>163</v>
      </c>
      <c r="E354" s="209" t="s">
        <v>650</v>
      </c>
      <c r="F354" s="210" t="s">
        <v>651</v>
      </c>
      <c r="G354" s="211" t="s">
        <v>310</v>
      </c>
      <c r="H354" s="212">
        <v>0.346</v>
      </c>
      <c r="I354" s="213"/>
      <c r="J354" s="214">
        <f>ROUND(I354*H354,2)</f>
        <v>0</v>
      </c>
      <c r="K354" s="210" t="s">
        <v>167</v>
      </c>
      <c r="L354" s="44"/>
      <c r="M354" s="215" t="s">
        <v>21</v>
      </c>
      <c r="N354" s="216" t="s">
        <v>44</v>
      </c>
      <c r="O354" s="80"/>
      <c r="P354" s="217">
        <f>O354*H354</f>
        <v>0</v>
      </c>
      <c r="Q354" s="217">
        <v>0</v>
      </c>
      <c r="R354" s="217">
        <f>Q354*H354</f>
        <v>0</v>
      </c>
      <c r="S354" s="217">
        <v>0</v>
      </c>
      <c r="T354" s="218">
        <f>S354*H354</f>
        <v>0</v>
      </c>
      <c r="AR354" s="18" t="s">
        <v>168</v>
      </c>
      <c r="AT354" s="18" t="s">
        <v>163</v>
      </c>
      <c r="AU354" s="18" t="s">
        <v>81</v>
      </c>
      <c r="AY354" s="18" t="s">
        <v>162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18" t="s">
        <v>81</v>
      </c>
      <c r="BK354" s="219">
        <f>ROUND(I354*H354,2)</f>
        <v>0</v>
      </c>
      <c r="BL354" s="18" t="s">
        <v>168</v>
      </c>
      <c r="BM354" s="18" t="s">
        <v>652</v>
      </c>
    </row>
    <row r="355" spans="2:51" s="12" customFormat="1" ht="12">
      <c r="B355" s="233"/>
      <c r="C355" s="234"/>
      <c r="D355" s="220" t="s">
        <v>171</v>
      </c>
      <c r="E355" s="235" t="s">
        <v>21</v>
      </c>
      <c r="F355" s="236" t="s">
        <v>653</v>
      </c>
      <c r="G355" s="234"/>
      <c r="H355" s="237">
        <v>0.346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171</v>
      </c>
      <c r="AU355" s="243" t="s">
        <v>81</v>
      </c>
      <c r="AV355" s="12" t="s">
        <v>84</v>
      </c>
      <c r="AW355" s="12" t="s">
        <v>35</v>
      </c>
      <c r="AX355" s="12" t="s">
        <v>81</v>
      </c>
      <c r="AY355" s="243" t="s">
        <v>162</v>
      </c>
    </row>
    <row r="356" spans="2:65" s="1" customFormat="1" ht="16.5" customHeight="1">
      <c r="B356" s="39"/>
      <c r="C356" s="208" t="s">
        <v>654</v>
      </c>
      <c r="D356" s="208" t="s">
        <v>163</v>
      </c>
      <c r="E356" s="209" t="s">
        <v>655</v>
      </c>
      <c r="F356" s="210" t="s">
        <v>656</v>
      </c>
      <c r="G356" s="211" t="s">
        <v>310</v>
      </c>
      <c r="H356" s="212">
        <v>0.561</v>
      </c>
      <c r="I356" s="213"/>
      <c r="J356" s="214">
        <f>ROUND(I356*H356,2)</f>
        <v>0</v>
      </c>
      <c r="K356" s="210" t="s">
        <v>167</v>
      </c>
      <c r="L356" s="44"/>
      <c r="M356" s="215" t="s">
        <v>21</v>
      </c>
      <c r="N356" s="216" t="s">
        <v>44</v>
      </c>
      <c r="O356" s="80"/>
      <c r="P356" s="217">
        <f>O356*H356</f>
        <v>0</v>
      </c>
      <c r="Q356" s="217">
        <v>0</v>
      </c>
      <c r="R356" s="217">
        <f>Q356*H356</f>
        <v>0</v>
      </c>
      <c r="S356" s="217">
        <v>0</v>
      </c>
      <c r="T356" s="218">
        <f>S356*H356</f>
        <v>0</v>
      </c>
      <c r="AR356" s="18" t="s">
        <v>168</v>
      </c>
      <c r="AT356" s="18" t="s">
        <v>163</v>
      </c>
      <c r="AU356" s="18" t="s">
        <v>81</v>
      </c>
      <c r="AY356" s="18" t="s">
        <v>162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18" t="s">
        <v>81</v>
      </c>
      <c r="BK356" s="219">
        <f>ROUND(I356*H356,2)</f>
        <v>0</v>
      </c>
      <c r="BL356" s="18" t="s">
        <v>168</v>
      </c>
      <c r="BM356" s="18" t="s">
        <v>657</v>
      </c>
    </row>
    <row r="357" spans="2:47" s="1" customFormat="1" ht="12">
      <c r="B357" s="39"/>
      <c r="C357" s="40"/>
      <c r="D357" s="220" t="s">
        <v>169</v>
      </c>
      <c r="E357" s="40"/>
      <c r="F357" s="221" t="s">
        <v>658</v>
      </c>
      <c r="G357" s="40"/>
      <c r="H357" s="40"/>
      <c r="I357" s="143"/>
      <c r="J357" s="40"/>
      <c r="K357" s="40"/>
      <c r="L357" s="44"/>
      <c r="M357" s="222"/>
      <c r="N357" s="80"/>
      <c r="O357" s="80"/>
      <c r="P357" s="80"/>
      <c r="Q357" s="80"/>
      <c r="R357" s="80"/>
      <c r="S357" s="80"/>
      <c r="T357" s="81"/>
      <c r="AT357" s="18" t="s">
        <v>169</v>
      </c>
      <c r="AU357" s="18" t="s">
        <v>81</v>
      </c>
    </row>
    <row r="358" spans="2:51" s="12" customFormat="1" ht="12">
      <c r="B358" s="233"/>
      <c r="C358" s="234"/>
      <c r="D358" s="220" t="s">
        <v>171</v>
      </c>
      <c r="E358" s="235" t="s">
        <v>21</v>
      </c>
      <c r="F358" s="236" t="s">
        <v>659</v>
      </c>
      <c r="G358" s="234"/>
      <c r="H358" s="237">
        <v>0.343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171</v>
      </c>
      <c r="AU358" s="243" t="s">
        <v>81</v>
      </c>
      <c r="AV358" s="12" t="s">
        <v>84</v>
      </c>
      <c r="AW358" s="12" t="s">
        <v>35</v>
      </c>
      <c r="AX358" s="12" t="s">
        <v>73</v>
      </c>
      <c r="AY358" s="243" t="s">
        <v>162</v>
      </c>
    </row>
    <row r="359" spans="2:51" s="12" customFormat="1" ht="12">
      <c r="B359" s="233"/>
      <c r="C359" s="234"/>
      <c r="D359" s="220" t="s">
        <v>171</v>
      </c>
      <c r="E359" s="235" t="s">
        <v>21</v>
      </c>
      <c r="F359" s="236" t="s">
        <v>660</v>
      </c>
      <c r="G359" s="234"/>
      <c r="H359" s="237">
        <v>0.218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171</v>
      </c>
      <c r="AU359" s="243" t="s">
        <v>81</v>
      </c>
      <c r="AV359" s="12" t="s">
        <v>84</v>
      </c>
      <c r="AW359" s="12" t="s">
        <v>35</v>
      </c>
      <c r="AX359" s="12" t="s">
        <v>73</v>
      </c>
      <c r="AY359" s="243" t="s">
        <v>162</v>
      </c>
    </row>
    <row r="360" spans="2:51" s="13" customFormat="1" ht="12">
      <c r="B360" s="244"/>
      <c r="C360" s="245"/>
      <c r="D360" s="220" t="s">
        <v>171</v>
      </c>
      <c r="E360" s="246" t="s">
        <v>21</v>
      </c>
      <c r="F360" s="247" t="s">
        <v>208</v>
      </c>
      <c r="G360" s="245"/>
      <c r="H360" s="248">
        <v>0.561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AT360" s="254" t="s">
        <v>171</v>
      </c>
      <c r="AU360" s="254" t="s">
        <v>81</v>
      </c>
      <c r="AV360" s="13" t="s">
        <v>168</v>
      </c>
      <c r="AW360" s="13" t="s">
        <v>35</v>
      </c>
      <c r="AX360" s="13" t="s">
        <v>81</v>
      </c>
      <c r="AY360" s="254" t="s">
        <v>162</v>
      </c>
    </row>
    <row r="361" spans="2:65" s="1" customFormat="1" ht="16.5" customHeight="1">
      <c r="B361" s="39"/>
      <c r="C361" s="208" t="s">
        <v>331</v>
      </c>
      <c r="D361" s="208" t="s">
        <v>163</v>
      </c>
      <c r="E361" s="209" t="s">
        <v>661</v>
      </c>
      <c r="F361" s="210" t="s">
        <v>662</v>
      </c>
      <c r="G361" s="211" t="s">
        <v>217</v>
      </c>
      <c r="H361" s="212">
        <v>4.727</v>
      </c>
      <c r="I361" s="213"/>
      <c r="J361" s="214">
        <f>ROUND(I361*H361,2)</f>
        <v>0</v>
      </c>
      <c r="K361" s="210" t="s">
        <v>167</v>
      </c>
      <c r="L361" s="44"/>
      <c r="M361" s="215" t="s">
        <v>21</v>
      </c>
      <c r="N361" s="216" t="s">
        <v>44</v>
      </c>
      <c r="O361" s="80"/>
      <c r="P361" s="217">
        <f>O361*H361</f>
        <v>0</v>
      </c>
      <c r="Q361" s="217">
        <v>0</v>
      </c>
      <c r="R361" s="217">
        <f>Q361*H361</f>
        <v>0</v>
      </c>
      <c r="S361" s="217">
        <v>0</v>
      </c>
      <c r="T361" s="218">
        <f>S361*H361</f>
        <v>0</v>
      </c>
      <c r="AR361" s="18" t="s">
        <v>168</v>
      </c>
      <c r="AT361" s="18" t="s">
        <v>163</v>
      </c>
      <c r="AU361" s="18" t="s">
        <v>81</v>
      </c>
      <c r="AY361" s="18" t="s">
        <v>162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8" t="s">
        <v>81</v>
      </c>
      <c r="BK361" s="219">
        <f>ROUND(I361*H361,2)</f>
        <v>0</v>
      </c>
      <c r="BL361" s="18" t="s">
        <v>168</v>
      </c>
      <c r="BM361" s="18" t="s">
        <v>663</v>
      </c>
    </row>
    <row r="362" spans="2:47" s="1" customFormat="1" ht="12">
      <c r="B362" s="39"/>
      <c r="C362" s="40"/>
      <c r="D362" s="220" t="s">
        <v>169</v>
      </c>
      <c r="E362" s="40"/>
      <c r="F362" s="221" t="s">
        <v>664</v>
      </c>
      <c r="G362" s="40"/>
      <c r="H362" s="40"/>
      <c r="I362" s="143"/>
      <c r="J362" s="40"/>
      <c r="K362" s="40"/>
      <c r="L362" s="44"/>
      <c r="M362" s="222"/>
      <c r="N362" s="80"/>
      <c r="O362" s="80"/>
      <c r="P362" s="80"/>
      <c r="Q362" s="80"/>
      <c r="R362" s="80"/>
      <c r="S362" s="80"/>
      <c r="T362" s="81"/>
      <c r="AT362" s="18" t="s">
        <v>169</v>
      </c>
      <c r="AU362" s="18" t="s">
        <v>81</v>
      </c>
    </row>
    <row r="363" spans="2:51" s="12" customFormat="1" ht="12">
      <c r="B363" s="233"/>
      <c r="C363" s="234"/>
      <c r="D363" s="220" t="s">
        <v>171</v>
      </c>
      <c r="E363" s="235" t="s">
        <v>21</v>
      </c>
      <c r="F363" s="236" t="s">
        <v>625</v>
      </c>
      <c r="G363" s="234"/>
      <c r="H363" s="237">
        <v>4.727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171</v>
      </c>
      <c r="AU363" s="243" t="s">
        <v>81</v>
      </c>
      <c r="AV363" s="12" t="s">
        <v>84</v>
      </c>
      <c r="AW363" s="12" t="s">
        <v>35</v>
      </c>
      <c r="AX363" s="12" t="s">
        <v>81</v>
      </c>
      <c r="AY363" s="243" t="s">
        <v>162</v>
      </c>
    </row>
    <row r="364" spans="2:65" s="1" customFormat="1" ht="16.5" customHeight="1">
      <c r="B364" s="39"/>
      <c r="C364" s="208" t="s">
        <v>665</v>
      </c>
      <c r="D364" s="208" t="s">
        <v>163</v>
      </c>
      <c r="E364" s="209" t="s">
        <v>666</v>
      </c>
      <c r="F364" s="210" t="s">
        <v>667</v>
      </c>
      <c r="G364" s="211" t="s">
        <v>166</v>
      </c>
      <c r="H364" s="212">
        <v>57.646</v>
      </c>
      <c r="I364" s="213"/>
      <c r="J364" s="214">
        <f>ROUND(I364*H364,2)</f>
        <v>0</v>
      </c>
      <c r="K364" s="210" t="s">
        <v>167</v>
      </c>
      <c r="L364" s="44"/>
      <c r="M364" s="215" t="s">
        <v>21</v>
      </c>
      <c r="N364" s="216" t="s">
        <v>44</v>
      </c>
      <c r="O364" s="80"/>
      <c r="P364" s="217">
        <f>O364*H364</f>
        <v>0</v>
      </c>
      <c r="Q364" s="217">
        <v>0</v>
      </c>
      <c r="R364" s="217">
        <f>Q364*H364</f>
        <v>0</v>
      </c>
      <c r="S364" s="217">
        <v>0</v>
      </c>
      <c r="T364" s="218">
        <f>S364*H364</f>
        <v>0</v>
      </c>
      <c r="AR364" s="18" t="s">
        <v>168</v>
      </c>
      <c r="AT364" s="18" t="s">
        <v>163</v>
      </c>
      <c r="AU364" s="18" t="s">
        <v>81</v>
      </c>
      <c r="AY364" s="18" t="s">
        <v>162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8" t="s">
        <v>81</v>
      </c>
      <c r="BK364" s="219">
        <f>ROUND(I364*H364,2)</f>
        <v>0</v>
      </c>
      <c r="BL364" s="18" t="s">
        <v>168</v>
      </c>
      <c r="BM364" s="18" t="s">
        <v>668</v>
      </c>
    </row>
    <row r="365" spans="2:47" s="1" customFormat="1" ht="12">
      <c r="B365" s="39"/>
      <c r="C365" s="40"/>
      <c r="D365" s="220" t="s">
        <v>169</v>
      </c>
      <c r="E365" s="40"/>
      <c r="F365" s="221" t="s">
        <v>669</v>
      </c>
      <c r="G365" s="40"/>
      <c r="H365" s="40"/>
      <c r="I365" s="143"/>
      <c r="J365" s="40"/>
      <c r="K365" s="40"/>
      <c r="L365" s="44"/>
      <c r="M365" s="222"/>
      <c r="N365" s="80"/>
      <c r="O365" s="80"/>
      <c r="P365" s="80"/>
      <c r="Q365" s="80"/>
      <c r="R365" s="80"/>
      <c r="S365" s="80"/>
      <c r="T365" s="81"/>
      <c r="AT365" s="18" t="s">
        <v>169</v>
      </c>
      <c r="AU365" s="18" t="s">
        <v>81</v>
      </c>
    </row>
    <row r="366" spans="2:51" s="12" customFormat="1" ht="12">
      <c r="B366" s="233"/>
      <c r="C366" s="234"/>
      <c r="D366" s="220" t="s">
        <v>171</v>
      </c>
      <c r="E366" s="235" t="s">
        <v>21</v>
      </c>
      <c r="F366" s="236" t="s">
        <v>670</v>
      </c>
      <c r="G366" s="234"/>
      <c r="H366" s="237">
        <v>57.646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171</v>
      </c>
      <c r="AU366" s="243" t="s">
        <v>81</v>
      </c>
      <c r="AV366" s="12" t="s">
        <v>84</v>
      </c>
      <c r="AW366" s="12" t="s">
        <v>35</v>
      </c>
      <c r="AX366" s="12" t="s">
        <v>81</v>
      </c>
      <c r="AY366" s="243" t="s">
        <v>162</v>
      </c>
    </row>
    <row r="367" spans="2:63" s="10" customFormat="1" ht="25.9" customHeight="1">
      <c r="B367" s="194"/>
      <c r="C367" s="195"/>
      <c r="D367" s="196" t="s">
        <v>72</v>
      </c>
      <c r="E367" s="197" t="s">
        <v>349</v>
      </c>
      <c r="F367" s="197" t="s">
        <v>671</v>
      </c>
      <c r="G367" s="195"/>
      <c r="H367" s="195"/>
      <c r="I367" s="198"/>
      <c r="J367" s="199">
        <f>BK367</f>
        <v>0</v>
      </c>
      <c r="K367" s="195"/>
      <c r="L367" s="200"/>
      <c r="M367" s="201"/>
      <c r="N367" s="202"/>
      <c r="O367" s="202"/>
      <c r="P367" s="203">
        <f>SUM(P368:P382)</f>
        <v>0</v>
      </c>
      <c r="Q367" s="202"/>
      <c r="R367" s="203">
        <f>SUM(R368:R382)</f>
        <v>0</v>
      </c>
      <c r="S367" s="202"/>
      <c r="T367" s="204">
        <f>SUM(T368:T382)</f>
        <v>0</v>
      </c>
      <c r="AR367" s="205" t="s">
        <v>81</v>
      </c>
      <c r="AT367" s="206" t="s">
        <v>72</v>
      </c>
      <c r="AU367" s="206" t="s">
        <v>73</v>
      </c>
      <c r="AY367" s="205" t="s">
        <v>162</v>
      </c>
      <c r="BK367" s="207">
        <f>SUM(BK368:BK382)</f>
        <v>0</v>
      </c>
    </row>
    <row r="368" spans="2:65" s="1" customFormat="1" ht="22.5" customHeight="1">
      <c r="B368" s="39"/>
      <c r="C368" s="208" t="s">
        <v>337</v>
      </c>
      <c r="D368" s="208" t="s">
        <v>163</v>
      </c>
      <c r="E368" s="209" t="s">
        <v>672</v>
      </c>
      <c r="F368" s="210" t="s">
        <v>673</v>
      </c>
      <c r="G368" s="211" t="s">
        <v>241</v>
      </c>
      <c r="H368" s="212">
        <v>1</v>
      </c>
      <c r="I368" s="213"/>
      <c r="J368" s="214">
        <f>ROUND(I368*H368,2)</f>
        <v>0</v>
      </c>
      <c r="K368" s="210" t="s">
        <v>167</v>
      </c>
      <c r="L368" s="44"/>
      <c r="M368" s="215" t="s">
        <v>21</v>
      </c>
      <c r="N368" s="216" t="s">
        <v>44</v>
      </c>
      <c r="O368" s="80"/>
      <c r="P368" s="217">
        <f>O368*H368</f>
        <v>0</v>
      </c>
      <c r="Q368" s="217">
        <v>0</v>
      </c>
      <c r="R368" s="217">
        <f>Q368*H368</f>
        <v>0</v>
      </c>
      <c r="S368" s="217">
        <v>0</v>
      </c>
      <c r="T368" s="218">
        <f>S368*H368</f>
        <v>0</v>
      </c>
      <c r="AR368" s="18" t="s">
        <v>168</v>
      </c>
      <c r="AT368" s="18" t="s">
        <v>163</v>
      </c>
      <c r="AU368" s="18" t="s">
        <v>81</v>
      </c>
      <c r="AY368" s="18" t="s">
        <v>162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18" t="s">
        <v>81</v>
      </c>
      <c r="BK368" s="219">
        <f>ROUND(I368*H368,2)</f>
        <v>0</v>
      </c>
      <c r="BL368" s="18" t="s">
        <v>168</v>
      </c>
      <c r="BM368" s="18" t="s">
        <v>674</v>
      </c>
    </row>
    <row r="369" spans="2:51" s="12" customFormat="1" ht="12">
      <c r="B369" s="233"/>
      <c r="C369" s="234"/>
      <c r="D369" s="220" t="s">
        <v>171</v>
      </c>
      <c r="E369" s="235" t="s">
        <v>21</v>
      </c>
      <c r="F369" s="236" t="s">
        <v>675</v>
      </c>
      <c r="G369" s="234"/>
      <c r="H369" s="237">
        <v>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171</v>
      </c>
      <c r="AU369" s="243" t="s">
        <v>81</v>
      </c>
      <c r="AV369" s="12" t="s">
        <v>84</v>
      </c>
      <c r="AW369" s="12" t="s">
        <v>35</v>
      </c>
      <c r="AX369" s="12" t="s">
        <v>81</v>
      </c>
      <c r="AY369" s="243" t="s">
        <v>162</v>
      </c>
    </row>
    <row r="370" spans="2:65" s="1" customFormat="1" ht="16.5" customHeight="1">
      <c r="B370" s="39"/>
      <c r="C370" s="208" t="s">
        <v>533</v>
      </c>
      <c r="D370" s="208" t="s">
        <v>163</v>
      </c>
      <c r="E370" s="209" t="s">
        <v>676</v>
      </c>
      <c r="F370" s="210" t="s">
        <v>677</v>
      </c>
      <c r="G370" s="211" t="s">
        <v>241</v>
      </c>
      <c r="H370" s="212">
        <v>5</v>
      </c>
      <c r="I370" s="213"/>
      <c r="J370" s="214">
        <f>ROUND(I370*H370,2)</f>
        <v>0</v>
      </c>
      <c r="K370" s="210" t="s">
        <v>167</v>
      </c>
      <c r="L370" s="44"/>
      <c r="M370" s="215" t="s">
        <v>21</v>
      </c>
      <c r="N370" s="216" t="s">
        <v>44</v>
      </c>
      <c r="O370" s="80"/>
      <c r="P370" s="217">
        <f>O370*H370</f>
        <v>0</v>
      </c>
      <c r="Q370" s="217">
        <v>0</v>
      </c>
      <c r="R370" s="217">
        <f>Q370*H370</f>
        <v>0</v>
      </c>
      <c r="S370" s="217">
        <v>0</v>
      </c>
      <c r="T370" s="218">
        <f>S370*H370</f>
        <v>0</v>
      </c>
      <c r="AR370" s="18" t="s">
        <v>168</v>
      </c>
      <c r="AT370" s="18" t="s">
        <v>163</v>
      </c>
      <c r="AU370" s="18" t="s">
        <v>81</v>
      </c>
      <c r="AY370" s="18" t="s">
        <v>162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8" t="s">
        <v>81</v>
      </c>
      <c r="BK370" s="219">
        <f>ROUND(I370*H370,2)</f>
        <v>0</v>
      </c>
      <c r="BL370" s="18" t="s">
        <v>168</v>
      </c>
      <c r="BM370" s="18" t="s">
        <v>678</v>
      </c>
    </row>
    <row r="371" spans="2:51" s="12" customFormat="1" ht="12">
      <c r="B371" s="233"/>
      <c r="C371" s="234"/>
      <c r="D371" s="220" t="s">
        <v>171</v>
      </c>
      <c r="E371" s="235" t="s">
        <v>21</v>
      </c>
      <c r="F371" s="236" t="s">
        <v>679</v>
      </c>
      <c r="G371" s="234"/>
      <c r="H371" s="237">
        <v>2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171</v>
      </c>
      <c r="AU371" s="243" t="s">
        <v>81</v>
      </c>
      <c r="AV371" s="12" t="s">
        <v>84</v>
      </c>
      <c r="AW371" s="12" t="s">
        <v>35</v>
      </c>
      <c r="AX371" s="12" t="s">
        <v>73</v>
      </c>
      <c r="AY371" s="243" t="s">
        <v>162</v>
      </c>
    </row>
    <row r="372" spans="2:51" s="12" customFormat="1" ht="12">
      <c r="B372" s="233"/>
      <c r="C372" s="234"/>
      <c r="D372" s="220" t="s">
        <v>171</v>
      </c>
      <c r="E372" s="235" t="s">
        <v>21</v>
      </c>
      <c r="F372" s="236" t="s">
        <v>680</v>
      </c>
      <c r="G372" s="234"/>
      <c r="H372" s="237">
        <v>1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171</v>
      </c>
      <c r="AU372" s="243" t="s">
        <v>81</v>
      </c>
      <c r="AV372" s="12" t="s">
        <v>84</v>
      </c>
      <c r="AW372" s="12" t="s">
        <v>35</v>
      </c>
      <c r="AX372" s="12" t="s">
        <v>73</v>
      </c>
      <c r="AY372" s="243" t="s">
        <v>162</v>
      </c>
    </row>
    <row r="373" spans="2:51" s="12" customFormat="1" ht="12">
      <c r="B373" s="233"/>
      <c r="C373" s="234"/>
      <c r="D373" s="220" t="s">
        <v>171</v>
      </c>
      <c r="E373" s="235" t="s">
        <v>21</v>
      </c>
      <c r="F373" s="236" t="s">
        <v>681</v>
      </c>
      <c r="G373" s="234"/>
      <c r="H373" s="237">
        <v>2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171</v>
      </c>
      <c r="AU373" s="243" t="s">
        <v>81</v>
      </c>
      <c r="AV373" s="12" t="s">
        <v>84</v>
      </c>
      <c r="AW373" s="12" t="s">
        <v>35</v>
      </c>
      <c r="AX373" s="12" t="s">
        <v>73</v>
      </c>
      <c r="AY373" s="243" t="s">
        <v>162</v>
      </c>
    </row>
    <row r="374" spans="2:51" s="13" customFormat="1" ht="12">
      <c r="B374" s="244"/>
      <c r="C374" s="245"/>
      <c r="D374" s="220" t="s">
        <v>171</v>
      </c>
      <c r="E374" s="246" t="s">
        <v>21</v>
      </c>
      <c r="F374" s="247" t="s">
        <v>208</v>
      </c>
      <c r="G374" s="245"/>
      <c r="H374" s="248">
        <v>5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AT374" s="254" t="s">
        <v>171</v>
      </c>
      <c r="AU374" s="254" t="s">
        <v>81</v>
      </c>
      <c r="AV374" s="13" t="s">
        <v>168</v>
      </c>
      <c r="AW374" s="13" t="s">
        <v>35</v>
      </c>
      <c r="AX374" s="13" t="s">
        <v>81</v>
      </c>
      <c r="AY374" s="254" t="s">
        <v>162</v>
      </c>
    </row>
    <row r="375" spans="2:65" s="1" customFormat="1" ht="22.5" customHeight="1">
      <c r="B375" s="39"/>
      <c r="C375" s="208" t="s">
        <v>345</v>
      </c>
      <c r="D375" s="208" t="s">
        <v>163</v>
      </c>
      <c r="E375" s="209" t="s">
        <v>682</v>
      </c>
      <c r="F375" s="210" t="s">
        <v>683</v>
      </c>
      <c r="G375" s="211" t="s">
        <v>241</v>
      </c>
      <c r="H375" s="212">
        <v>2</v>
      </c>
      <c r="I375" s="213"/>
      <c r="J375" s="214">
        <f>ROUND(I375*H375,2)</f>
        <v>0</v>
      </c>
      <c r="K375" s="210" t="s">
        <v>167</v>
      </c>
      <c r="L375" s="44"/>
      <c r="M375" s="215" t="s">
        <v>21</v>
      </c>
      <c r="N375" s="216" t="s">
        <v>44</v>
      </c>
      <c r="O375" s="80"/>
      <c r="P375" s="217">
        <f>O375*H375</f>
        <v>0</v>
      </c>
      <c r="Q375" s="217">
        <v>0</v>
      </c>
      <c r="R375" s="217">
        <f>Q375*H375</f>
        <v>0</v>
      </c>
      <c r="S375" s="217">
        <v>0</v>
      </c>
      <c r="T375" s="218">
        <f>S375*H375</f>
        <v>0</v>
      </c>
      <c r="AR375" s="18" t="s">
        <v>168</v>
      </c>
      <c r="AT375" s="18" t="s">
        <v>163</v>
      </c>
      <c r="AU375" s="18" t="s">
        <v>81</v>
      </c>
      <c r="AY375" s="18" t="s">
        <v>162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8" t="s">
        <v>81</v>
      </c>
      <c r="BK375" s="219">
        <f>ROUND(I375*H375,2)</f>
        <v>0</v>
      </c>
      <c r="BL375" s="18" t="s">
        <v>168</v>
      </c>
      <c r="BM375" s="18" t="s">
        <v>684</v>
      </c>
    </row>
    <row r="376" spans="2:51" s="12" customFormat="1" ht="12">
      <c r="B376" s="233"/>
      <c r="C376" s="234"/>
      <c r="D376" s="220" t="s">
        <v>171</v>
      </c>
      <c r="E376" s="235" t="s">
        <v>21</v>
      </c>
      <c r="F376" s="236" t="s">
        <v>685</v>
      </c>
      <c r="G376" s="234"/>
      <c r="H376" s="237">
        <v>2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171</v>
      </c>
      <c r="AU376" s="243" t="s">
        <v>81</v>
      </c>
      <c r="AV376" s="12" t="s">
        <v>84</v>
      </c>
      <c r="AW376" s="12" t="s">
        <v>35</v>
      </c>
      <c r="AX376" s="12" t="s">
        <v>81</v>
      </c>
      <c r="AY376" s="243" t="s">
        <v>162</v>
      </c>
    </row>
    <row r="377" spans="2:65" s="1" customFormat="1" ht="22.5" customHeight="1">
      <c r="B377" s="39"/>
      <c r="C377" s="208" t="s">
        <v>608</v>
      </c>
      <c r="D377" s="208" t="s">
        <v>163</v>
      </c>
      <c r="E377" s="209" t="s">
        <v>686</v>
      </c>
      <c r="F377" s="210" t="s">
        <v>687</v>
      </c>
      <c r="G377" s="211" t="s">
        <v>241</v>
      </c>
      <c r="H377" s="212">
        <v>1</v>
      </c>
      <c r="I377" s="213"/>
      <c r="J377" s="214">
        <f>ROUND(I377*H377,2)</f>
        <v>0</v>
      </c>
      <c r="K377" s="210" t="s">
        <v>167</v>
      </c>
      <c r="L377" s="44"/>
      <c r="M377" s="215" t="s">
        <v>21</v>
      </c>
      <c r="N377" s="216" t="s">
        <v>44</v>
      </c>
      <c r="O377" s="80"/>
      <c r="P377" s="217">
        <f>O377*H377</f>
        <v>0</v>
      </c>
      <c r="Q377" s="217">
        <v>0</v>
      </c>
      <c r="R377" s="217">
        <f>Q377*H377</f>
        <v>0</v>
      </c>
      <c r="S377" s="217">
        <v>0</v>
      </c>
      <c r="T377" s="218">
        <f>S377*H377</f>
        <v>0</v>
      </c>
      <c r="AR377" s="18" t="s">
        <v>168</v>
      </c>
      <c r="AT377" s="18" t="s">
        <v>163</v>
      </c>
      <c r="AU377" s="18" t="s">
        <v>81</v>
      </c>
      <c r="AY377" s="18" t="s">
        <v>162</v>
      </c>
      <c r="BE377" s="219">
        <f>IF(N377="základní",J377,0)</f>
        <v>0</v>
      </c>
      <c r="BF377" s="219">
        <f>IF(N377="snížená",J377,0)</f>
        <v>0</v>
      </c>
      <c r="BG377" s="219">
        <f>IF(N377="zákl. přenesená",J377,0)</f>
        <v>0</v>
      </c>
      <c r="BH377" s="219">
        <f>IF(N377="sníž. přenesená",J377,0)</f>
        <v>0</v>
      </c>
      <c r="BI377" s="219">
        <f>IF(N377="nulová",J377,0)</f>
        <v>0</v>
      </c>
      <c r="BJ377" s="18" t="s">
        <v>81</v>
      </c>
      <c r="BK377" s="219">
        <f>ROUND(I377*H377,2)</f>
        <v>0</v>
      </c>
      <c r="BL377" s="18" t="s">
        <v>168</v>
      </c>
      <c r="BM377" s="18" t="s">
        <v>688</v>
      </c>
    </row>
    <row r="378" spans="2:51" s="12" customFormat="1" ht="12">
      <c r="B378" s="233"/>
      <c r="C378" s="234"/>
      <c r="D378" s="220" t="s">
        <v>171</v>
      </c>
      <c r="E378" s="235" t="s">
        <v>21</v>
      </c>
      <c r="F378" s="236" t="s">
        <v>689</v>
      </c>
      <c r="G378" s="234"/>
      <c r="H378" s="237">
        <v>1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171</v>
      </c>
      <c r="AU378" s="243" t="s">
        <v>81</v>
      </c>
      <c r="AV378" s="12" t="s">
        <v>84</v>
      </c>
      <c r="AW378" s="12" t="s">
        <v>35</v>
      </c>
      <c r="AX378" s="12" t="s">
        <v>81</v>
      </c>
      <c r="AY378" s="243" t="s">
        <v>162</v>
      </c>
    </row>
    <row r="379" spans="2:65" s="1" customFormat="1" ht="22.5" customHeight="1">
      <c r="B379" s="39"/>
      <c r="C379" s="208" t="s">
        <v>349</v>
      </c>
      <c r="D379" s="208" t="s">
        <v>163</v>
      </c>
      <c r="E379" s="209" t="s">
        <v>690</v>
      </c>
      <c r="F379" s="210" t="s">
        <v>691</v>
      </c>
      <c r="G379" s="211" t="s">
        <v>241</v>
      </c>
      <c r="H379" s="212">
        <v>2</v>
      </c>
      <c r="I379" s="213"/>
      <c r="J379" s="214">
        <f>ROUND(I379*H379,2)</f>
        <v>0</v>
      </c>
      <c r="K379" s="210" t="s">
        <v>167</v>
      </c>
      <c r="L379" s="44"/>
      <c r="M379" s="215" t="s">
        <v>21</v>
      </c>
      <c r="N379" s="216" t="s">
        <v>44</v>
      </c>
      <c r="O379" s="80"/>
      <c r="P379" s="217">
        <f>O379*H379</f>
        <v>0</v>
      </c>
      <c r="Q379" s="217">
        <v>0</v>
      </c>
      <c r="R379" s="217">
        <f>Q379*H379</f>
        <v>0</v>
      </c>
      <c r="S379" s="217">
        <v>0</v>
      </c>
      <c r="T379" s="218">
        <f>S379*H379</f>
        <v>0</v>
      </c>
      <c r="AR379" s="18" t="s">
        <v>168</v>
      </c>
      <c r="AT379" s="18" t="s">
        <v>163</v>
      </c>
      <c r="AU379" s="18" t="s">
        <v>81</v>
      </c>
      <c r="AY379" s="18" t="s">
        <v>162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8" t="s">
        <v>81</v>
      </c>
      <c r="BK379" s="219">
        <f>ROUND(I379*H379,2)</f>
        <v>0</v>
      </c>
      <c r="BL379" s="18" t="s">
        <v>168</v>
      </c>
      <c r="BM379" s="18" t="s">
        <v>692</v>
      </c>
    </row>
    <row r="380" spans="2:51" s="12" customFormat="1" ht="12">
      <c r="B380" s="233"/>
      <c r="C380" s="234"/>
      <c r="D380" s="220" t="s">
        <v>171</v>
      </c>
      <c r="E380" s="235" t="s">
        <v>21</v>
      </c>
      <c r="F380" s="236" t="s">
        <v>679</v>
      </c>
      <c r="G380" s="234"/>
      <c r="H380" s="237">
        <v>2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171</v>
      </c>
      <c r="AU380" s="243" t="s">
        <v>81</v>
      </c>
      <c r="AV380" s="12" t="s">
        <v>84</v>
      </c>
      <c r="AW380" s="12" t="s">
        <v>35</v>
      </c>
      <c r="AX380" s="12" t="s">
        <v>81</v>
      </c>
      <c r="AY380" s="243" t="s">
        <v>162</v>
      </c>
    </row>
    <row r="381" spans="2:65" s="1" customFormat="1" ht="16.5" customHeight="1">
      <c r="B381" s="39"/>
      <c r="C381" s="208" t="s">
        <v>693</v>
      </c>
      <c r="D381" s="208" t="s">
        <v>163</v>
      </c>
      <c r="E381" s="209" t="s">
        <v>694</v>
      </c>
      <c r="F381" s="210" t="s">
        <v>695</v>
      </c>
      <c r="G381" s="211" t="s">
        <v>241</v>
      </c>
      <c r="H381" s="212">
        <v>1</v>
      </c>
      <c r="I381" s="213"/>
      <c r="J381" s="214">
        <f>ROUND(I381*H381,2)</f>
        <v>0</v>
      </c>
      <c r="K381" s="210" t="s">
        <v>167</v>
      </c>
      <c r="L381" s="44"/>
      <c r="M381" s="215" t="s">
        <v>21</v>
      </c>
      <c r="N381" s="216" t="s">
        <v>44</v>
      </c>
      <c r="O381" s="80"/>
      <c r="P381" s="217">
        <f>O381*H381</f>
        <v>0</v>
      </c>
      <c r="Q381" s="217">
        <v>0</v>
      </c>
      <c r="R381" s="217">
        <f>Q381*H381</f>
        <v>0</v>
      </c>
      <c r="S381" s="217">
        <v>0</v>
      </c>
      <c r="T381" s="218">
        <f>S381*H381</f>
        <v>0</v>
      </c>
      <c r="AR381" s="18" t="s">
        <v>168</v>
      </c>
      <c r="AT381" s="18" t="s">
        <v>163</v>
      </c>
      <c r="AU381" s="18" t="s">
        <v>81</v>
      </c>
      <c r="AY381" s="18" t="s">
        <v>162</v>
      </c>
      <c r="BE381" s="219">
        <f>IF(N381="základní",J381,0)</f>
        <v>0</v>
      </c>
      <c r="BF381" s="219">
        <f>IF(N381="snížená",J381,0)</f>
        <v>0</v>
      </c>
      <c r="BG381" s="219">
        <f>IF(N381="zákl. přenesená",J381,0)</f>
        <v>0</v>
      </c>
      <c r="BH381" s="219">
        <f>IF(N381="sníž. přenesená",J381,0)</f>
        <v>0</v>
      </c>
      <c r="BI381" s="219">
        <f>IF(N381="nulová",J381,0)</f>
        <v>0</v>
      </c>
      <c r="BJ381" s="18" t="s">
        <v>81</v>
      </c>
      <c r="BK381" s="219">
        <f>ROUND(I381*H381,2)</f>
        <v>0</v>
      </c>
      <c r="BL381" s="18" t="s">
        <v>168</v>
      </c>
      <c r="BM381" s="18" t="s">
        <v>696</v>
      </c>
    </row>
    <row r="382" spans="2:51" s="12" customFormat="1" ht="12">
      <c r="B382" s="233"/>
      <c r="C382" s="234"/>
      <c r="D382" s="220" t="s">
        <v>171</v>
      </c>
      <c r="E382" s="235" t="s">
        <v>21</v>
      </c>
      <c r="F382" s="236" t="s">
        <v>697</v>
      </c>
      <c r="G382" s="234"/>
      <c r="H382" s="237">
        <v>1</v>
      </c>
      <c r="I382" s="238"/>
      <c r="J382" s="234"/>
      <c r="K382" s="234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171</v>
      </c>
      <c r="AU382" s="243" t="s">
        <v>81</v>
      </c>
      <c r="AV382" s="12" t="s">
        <v>84</v>
      </c>
      <c r="AW382" s="12" t="s">
        <v>35</v>
      </c>
      <c r="AX382" s="12" t="s">
        <v>81</v>
      </c>
      <c r="AY382" s="243" t="s">
        <v>162</v>
      </c>
    </row>
    <row r="383" spans="2:63" s="10" customFormat="1" ht="25.9" customHeight="1">
      <c r="B383" s="194"/>
      <c r="C383" s="195"/>
      <c r="D383" s="196" t="s">
        <v>72</v>
      </c>
      <c r="E383" s="197" t="s">
        <v>698</v>
      </c>
      <c r="F383" s="197" t="s">
        <v>699</v>
      </c>
      <c r="G383" s="195"/>
      <c r="H383" s="195"/>
      <c r="I383" s="198"/>
      <c r="J383" s="199">
        <f>BK383</f>
        <v>0</v>
      </c>
      <c r="K383" s="195"/>
      <c r="L383" s="200"/>
      <c r="M383" s="201"/>
      <c r="N383" s="202"/>
      <c r="O383" s="202"/>
      <c r="P383" s="203">
        <f>SUM(P384:P388)</f>
        <v>0</v>
      </c>
      <c r="Q383" s="202"/>
      <c r="R383" s="203">
        <f>SUM(R384:R388)</f>
        <v>0</v>
      </c>
      <c r="S383" s="202"/>
      <c r="T383" s="204">
        <f>SUM(T384:T388)</f>
        <v>0</v>
      </c>
      <c r="AR383" s="205" t="s">
        <v>81</v>
      </c>
      <c r="AT383" s="206" t="s">
        <v>72</v>
      </c>
      <c r="AU383" s="206" t="s">
        <v>73</v>
      </c>
      <c r="AY383" s="205" t="s">
        <v>162</v>
      </c>
      <c r="BK383" s="207">
        <f>SUM(BK384:BK388)</f>
        <v>0</v>
      </c>
    </row>
    <row r="384" spans="2:65" s="1" customFormat="1" ht="16.5" customHeight="1">
      <c r="B384" s="39"/>
      <c r="C384" s="208" t="s">
        <v>517</v>
      </c>
      <c r="D384" s="208" t="s">
        <v>163</v>
      </c>
      <c r="E384" s="209" t="s">
        <v>700</v>
      </c>
      <c r="F384" s="210" t="s">
        <v>701</v>
      </c>
      <c r="G384" s="211" t="s">
        <v>166</v>
      </c>
      <c r="H384" s="212">
        <v>12.036</v>
      </c>
      <c r="I384" s="213"/>
      <c r="J384" s="214">
        <f>ROUND(I384*H384,2)</f>
        <v>0</v>
      </c>
      <c r="K384" s="210" t="s">
        <v>234</v>
      </c>
      <c r="L384" s="44"/>
      <c r="M384" s="215" t="s">
        <v>21</v>
      </c>
      <c r="N384" s="216" t="s">
        <v>44</v>
      </c>
      <c r="O384" s="80"/>
      <c r="P384" s="217">
        <f>O384*H384</f>
        <v>0</v>
      </c>
      <c r="Q384" s="217">
        <v>0</v>
      </c>
      <c r="R384" s="217">
        <f>Q384*H384</f>
        <v>0</v>
      </c>
      <c r="S384" s="217">
        <v>0</v>
      </c>
      <c r="T384" s="218">
        <f>S384*H384</f>
        <v>0</v>
      </c>
      <c r="AR384" s="18" t="s">
        <v>168</v>
      </c>
      <c r="AT384" s="18" t="s">
        <v>163</v>
      </c>
      <c r="AU384" s="18" t="s">
        <v>81</v>
      </c>
      <c r="AY384" s="18" t="s">
        <v>162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8" t="s">
        <v>81</v>
      </c>
      <c r="BK384" s="219">
        <f>ROUND(I384*H384,2)</f>
        <v>0</v>
      </c>
      <c r="BL384" s="18" t="s">
        <v>168</v>
      </c>
      <c r="BM384" s="18" t="s">
        <v>702</v>
      </c>
    </row>
    <row r="385" spans="2:51" s="12" customFormat="1" ht="12">
      <c r="B385" s="233"/>
      <c r="C385" s="234"/>
      <c r="D385" s="220" t="s">
        <v>171</v>
      </c>
      <c r="E385" s="235" t="s">
        <v>21</v>
      </c>
      <c r="F385" s="236" t="s">
        <v>703</v>
      </c>
      <c r="G385" s="234"/>
      <c r="H385" s="237">
        <v>2.312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171</v>
      </c>
      <c r="AU385" s="243" t="s">
        <v>81</v>
      </c>
      <c r="AV385" s="12" t="s">
        <v>84</v>
      </c>
      <c r="AW385" s="12" t="s">
        <v>35</v>
      </c>
      <c r="AX385" s="12" t="s">
        <v>73</v>
      </c>
      <c r="AY385" s="243" t="s">
        <v>162</v>
      </c>
    </row>
    <row r="386" spans="2:51" s="12" customFormat="1" ht="12">
      <c r="B386" s="233"/>
      <c r="C386" s="234"/>
      <c r="D386" s="220" t="s">
        <v>171</v>
      </c>
      <c r="E386" s="235" t="s">
        <v>21</v>
      </c>
      <c r="F386" s="236" t="s">
        <v>704</v>
      </c>
      <c r="G386" s="234"/>
      <c r="H386" s="237">
        <v>5.346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171</v>
      </c>
      <c r="AU386" s="243" t="s">
        <v>81</v>
      </c>
      <c r="AV386" s="12" t="s">
        <v>84</v>
      </c>
      <c r="AW386" s="12" t="s">
        <v>35</v>
      </c>
      <c r="AX386" s="12" t="s">
        <v>73</v>
      </c>
      <c r="AY386" s="243" t="s">
        <v>162</v>
      </c>
    </row>
    <row r="387" spans="2:51" s="12" customFormat="1" ht="12">
      <c r="B387" s="233"/>
      <c r="C387" s="234"/>
      <c r="D387" s="220" t="s">
        <v>171</v>
      </c>
      <c r="E387" s="235" t="s">
        <v>21</v>
      </c>
      <c r="F387" s="236" t="s">
        <v>705</v>
      </c>
      <c r="G387" s="234"/>
      <c r="H387" s="237">
        <v>4.378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171</v>
      </c>
      <c r="AU387" s="243" t="s">
        <v>81</v>
      </c>
      <c r="AV387" s="12" t="s">
        <v>84</v>
      </c>
      <c r="AW387" s="12" t="s">
        <v>35</v>
      </c>
      <c r="AX387" s="12" t="s">
        <v>73</v>
      </c>
      <c r="AY387" s="243" t="s">
        <v>162</v>
      </c>
    </row>
    <row r="388" spans="2:51" s="13" customFormat="1" ht="12">
      <c r="B388" s="244"/>
      <c r="C388" s="245"/>
      <c r="D388" s="220" t="s">
        <v>171</v>
      </c>
      <c r="E388" s="246" t="s">
        <v>21</v>
      </c>
      <c r="F388" s="247" t="s">
        <v>208</v>
      </c>
      <c r="G388" s="245"/>
      <c r="H388" s="248">
        <v>12.036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AT388" s="254" t="s">
        <v>171</v>
      </c>
      <c r="AU388" s="254" t="s">
        <v>81</v>
      </c>
      <c r="AV388" s="13" t="s">
        <v>168</v>
      </c>
      <c r="AW388" s="13" t="s">
        <v>35</v>
      </c>
      <c r="AX388" s="13" t="s">
        <v>81</v>
      </c>
      <c r="AY388" s="254" t="s">
        <v>162</v>
      </c>
    </row>
    <row r="389" spans="2:63" s="10" customFormat="1" ht="25.9" customHeight="1">
      <c r="B389" s="194"/>
      <c r="C389" s="195"/>
      <c r="D389" s="196" t="s">
        <v>72</v>
      </c>
      <c r="E389" s="197" t="s">
        <v>606</v>
      </c>
      <c r="F389" s="197" t="s">
        <v>706</v>
      </c>
      <c r="G389" s="195"/>
      <c r="H389" s="195"/>
      <c r="I389" s="198"/>
      <c r="J389" s="199">
        <f>BK389</f>
        <v>0</v>
      </c>
      <c r="K389" s="195"/>
      <c r="L389" s="200"/>
      <c r="M389" s="201"/>
      <c r="N389" s="202"/>
      <c r="O389" s="202"/>
      <c r="P389" s="203">
        <f>SUM(P390:P411)</f>
        <v>0</v>
      </c>
      <c r="Q389" s="202"/>
      <c r="R389" s="203">
        <f>SUM(R390:R411)</f>
        <v>0</v>
      </c>
      <c r="S389" s="202"/>
      <c r="T389" s="204">
        <f>SUM(T390:T411)</f>
        <v>0</v>
      </c>
      <c r="AR389" s="205" t="s">
        <v>81</v>
      </c>
      <c r="AT389" s="206" t="s">
        <v>72</v>
      </c>
      <c r="AU389" s="206" t="s">
        <v>73</v>
      </c>
      <c r="AY389" s="205" t="s">
        <v>162</v>
      </c>
      <c r="BK389" s="207">
        <f>SUM(BK390:BK411)</f>
        <v>0</v>
      </c>
    </row>
    <row r="390" spans="2:65" s="1" customFormat="1" ht="16.5" customHeight="1">
      <c r="B390" s="39"/>
      <c r="C390" s="208" t="s">
        <v>707</v>
      </c>
      <c r="D390" s="208" t="s">
        <v>163</v>
      </c>
      <c r="E390" s="209" t="s">
        <v>708</v>
      </c>
      <c r="F390" s="210" t="s">
        <v>709</v>
      </c>
      <c r="G390" s="211" t="s">
        <v>166</v>
      </c>
      <c r="H390" s="212">
        <v>136.387</v>
      </c>
      <c r="I390" s="213"/>
      <c r="J390" s="214">
        <f>ROUND(I390*H390,2)</f>
        <v>0</v>
      </c>
      <c r="K390" s="210" t="s">
        <v>167</v>
      </c>
      <c r="L390" s="44"/>
      <c r="M390" s="215" t="s">
        <v>21</v>
      </c>
      <c r="N390" s="216" t="s">
        <v>44</v>
      </c>
      <c r="O390" s="80"/>
      <c r="P390" s="217">
        <f>O390*H390</f>
        <v>0</v>
      </c>
      <c r="Q390" s="217">
        <v>0</v>
      </c>
      <c r="R390" s="217">
        <f>Q390*H390</f>
        <v>0</v>
      </c>
      <c r="S390" s="217">
        <v>0</v>
      </c>
      <c r="T390" s="218">
        <f>S390*H390</f>
        <v>0</v>
      </c>
      <c r="AR390" s="18" t="s">
        <v>168</v>
      </c>
      <c r="AT390" s="18" t="s">
        <v>163</v>
      </c>
      <c r="AU390" s="18" t="s">
        <v>81</v>
      </c>
      <c r="AY390" s="18" t="s">
        <v>162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8" t="s">
        <v>81</v>
      </c>
      <c r="BK390" s="219">
        <f>ROUND(I390*H390,2)</f>
        <v>0</v>
      </c>
      <c r="BL390" s="18" t="s">
        <v>168</v>
      </c>
      <c r="BM390" s="18" t="s">
        <v>710</v>
      </c>
    </row>
    <row r="391" spans="2:47" s="1" customFormat="1" ht="12">
      <c r="B391" s="39"/>
      <c r="C391" s="40"/>
      <c r="D391" s="220" t="s">
        <v>169</v>
      </c>
      <c r="E391" s="40"/>
      <c r="F391" s="221" t="s">
        <v>711</v>
      </c>
      <c r="G391" s="40"/>
      <c r="H391" s="40"/>
      <c r="I391" s="143"/>
      <c r="J391" s="40"/>
      <c r="K391" s="40"/>
      <c r="L391" s="44"/>
      <c r="M391" s="222"/>
      <c r="N391" s="80"/>
      <c r="O391" s="80"/>
      <c r="P391" s="80"/>
      <c r="Q391" s="80"/>
      <c r="R391" s="80"/>
      <c r="S391" s="80"/>
      <c r="T391" s="81"/>
      <c r="AT391" s="18" t="s">
        <v>169</v>
      </c>
      <c r="AU391" s="18" t="s">
        <v>81</v>
      </c>
    </row>
    <row r="392" spans="2:51" s="12" customFormat="1" ht="12">
      <c r="B392" s="233"/>
      <c r="C392" s="234"/>
      <c r="D392" s="220" t="s">
        <v>171</v>
      </c>
      <c r="E392" s="235" t="s">
        <v>21</v>
      </c>
      <c r="F392" s="236" t="s">
        <v>712</v>
      </c>
      <c r="G392" s="234"/>
      <c r="H392" s="237">
        <v>57.169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AT392" s="243" t="s">
        <v>171</v>
      </c>
      <c r="AU392" s="243" t="s">
        <v>81</v>
      </c>
      <c r="AV392" s="12" t="s">
        <v>84</v>
      </c>
      <c r="AW392" s="12" t="s">
        <v>35</v>
      </c>
      <c r="AX392" s="12" t="s">
        <v>73</v>
      </c>
      <c r="AY392" s="243" t="s">
        <v>162</v>
      </c>
    </row>
    <row r="393" spans="2:51" s="12" customFormat="1" ht="12">
      <c r="B393" s="233"/>
      <c r="C393" s="234"/>
      <c r="D393" s="220" t="s">
        <v>171</v>
      </c>
      <c r="E393" s="235" t="s">
        <v>21</v>
      </c>
      <c r="F393" s="236" t="s">
        <v>713</v>
      </c>
      <c r="G393" s="234"/>
      <c r="H393" s="237">
        <v>20.772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171</v>
      </c>
      <c r="AU393" s="243" t="s">
        <v>81</v>
      </c>
      <c r="AV393" s="12" t="s">
        <v>84</v>
      </c>
      <c r="AW393" s="12" t="s">
        <v>35</v>
      </c>
      <c r="AX393" s="12" t="s">
        <v>73</v>
      </c>
      <c r="AY393" s="243" t="s">
        <v>162</v>
      </c>
    </row>
    <row r="394" spans="2:51" s="12" customFormat="1" ht="12">
      <c r="B394" s="233"/>
      <c r="C394" s="234"/>
      <c r="D394" s="220" t="s">
        <v>171</v>
      </c>
      <c r="E394" s="235" t="s">
        <v>21</v>
      </c>
      <c r="F394" s="236" t="s">
        <v>714</v>
      </c>
      <c r="G394" s="234"/>
      <c r="H394" s="237">
        <v>20.137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171</v>
      </c>
      <c r="AU394" s="243" t="s">
        <v>81</v>
      </c>
      <c r="AV394" s="12" t="s">
        <v>84</v>
      </c>
      <c r="AW394" s="12" t="s">
        <v>35</v>
      </c>
      <c r="AX394" s="12" t="s">
        <v>73</v>
      </c>
      <c r="AY394" s="243" t="s">
        <v>162</v>
      </c>
    </row>
    <row r="395" spans="2:51" s="12" customFormat="1" ht="12">
      <c r="B395" s="233"/>
      <c r="C395" s="234"/>
      <c r="D395" s="220" t="s">
        <v>171</v>
      </c>
      <c r="E395" s="235" t="s">
        <v>21</v>
      </c>
      <c r="F395" s="236" t="s">
        <v>715</v>
      </c>
      <c r="G395" s="234"/>
      <c r="H395" s="237">
        <v>38.309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171</v>
      </c>
      <c r="AU395" s="243" t="s">
        <v>81</v>
      </c>
      <c r="AV395" s="12" t="s">
        <v>84</v>
      </c>
      <c r="AW395" s="12" t="s">
        <v>35</v>
      </c>
      <c r="AX395" s="12" t="s">
        <v>73</v>
      </c>
      <c r="AY395" s="243" t="s">
        <v>162</v>
      </c>
    </row>
    <row r="396" spans="2:51" s="13" customFormat="1" ht="12">
      <c r="B396" s="244"/>
      <c r="C396" s="245"/>
      <c r="D396" s="220" t="s">
        <v>171</v>
      </c>
      <c r="E396" s="246" t="s">
        <v>21</v>
      </c>
      <c r="F396" s="247" t="s">
        <v>208</v>
      </c>
      <c r="G396" s="245"/>
      <c r="H396" s="248">
        <v>136.387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AT396" s="254" t="s">
        <v>171</v>
      </c>
      <c r="AU396" s="254" t="s">
        <v>81</v>
      </c>
      <c r="AV396" s="13" t="s">
        <v>168</v>
      </c>
      <c r="AW396" s="13" t="s">
        <v>35</v>
      </c>
      <c r="AX396" s="13" t="s">
        <v>81</v>
      </c>
      <c r="AY396" s="254" t="s">
        <v>162</v>
      </c>
    </row>
    <row r="397" spans="2:65" s="1" customFormat="1" ht="22.5" customHeight="1">
      <c r="B397" s="39"/>
      <c r="C397" s="208" t="s">
        <v>521</v>
      </c>
      <c r="D397" s="208" t="s">
        <v>163</v>
      </c>
      <c r="E397" s="209" t="s">
        <v>716</v>
      </c>
      <c r="F397" s="210" t="s">
        <v>717</v>
      </c>
      <c r="G397" s="211" t="s">
        <v>166</v>
      </c>
      <c r="H397" s="212">
        <v>136.387</v>
      </c>
      <c r="I397" s="213"/>
      <c r="J397" s="214">
        <f>ROUND(I397*H397,2)</f>
        <v>0</v>
      </c>
      <c r="K397" s="210" t="s">
        <v>167</v>
      </c>
      <c r="L397" s="44"/>
      <c r="M397" s="215" t="s">
        <v>21</v>
      </c>
      <c r="N397" s="216" t="s">
        <v>44</v>
      </c>
      <c r="O397" s="80"/>
      <c r="P397" s="217">
        <f>O397*H397</f>
        <v>0</v>
      </c>
      <c r="Q397" s="217">
        <v>0</v>
      </c>
      <c r="R397" s="217">
        <f>Q397*H397</f>
        <v>0</v>
      </c>
      <c r="S397" s="217">
        <v>0</v>
      </c>
      <c r="T397" s="218">
        <f>S397*H397</f>
        <v>0</v>
      </c>
      <c r="AR397" s="18" t="s">
        <v>168</v>
      </c>
      <c r="AT397" s="18" t="s">
        <v>163</v>
      </c>
      <c r="AU397" s="18" t="s">
        <v>81</v>
      </c>
      <c r="AY397" s="18" t="s">
        <v>162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18" t="s">
        <v>81</v>
      </c>
      <c r="BK397" s="219">
        <f>ROUND(I397*H397,2)</f>
        <v>0</v>
      </c>
      <c r="BL397" s="18" t="s">
        <v>168</v>
      </c>
      <c r="BM397" s="18" t="s">
        <v>718</v>
      </c>
    </row>
    <row r="398" spans="2:51" s="11" customFormat="1" ht="12">
      <c r="B398" s="223"/>
      <c r="C398" s="224"/>
      <c r="D398" s="220" t="s">
        <v>171</v>
      </c>
      <c r="E398" s="225" t="s">
        <v>21</v>
      </c>
      <c r="F398" s="226" t="s">
        <v>719</v>
      </c>
      <c r="G398" s="224"/>
      <c r="H398" s="225" t="s">
        <v>21</v>
      </c>
      <c r="I398" s="227"/>
      <c r="J398" s="224"/>
      <c r="K398" s="224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171</v>
      </c>
      <c r="AU398" s="232" t="s">
        <v>81</v>
      </c>
      <c r="AV398" s="11" t="s">
        <v>81</v>
      </c>
      <c r="AW398" s="11" t="s">
        <v>35</v>
      </c>
      <c r="AX398" s="11" t="s">
        <v>73</v>
      </c>
      <c r="AY398" s="232" t="s">
        <v>162</v>
      </c>
    </row>
    <row r="399" spans="2:51" s="12" customFormat="1" ht="12">
      <c r="B399" s="233"/>
      <c r="C399" s="234"/>
      <c r="D399" s="220" t="s">
        <v>171</v>
      </c>
      <c r="E399" s="235" t="s">
        <v>21</v>
      </c>
      <c r="F399" s="236" t="s">
        <v>720</v>
      </c>
      <c r="G399" s="234"/>
      <c r="H399" s="237">
        <v>136.387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171</v>
      </c>
      <c r="AU399" s="243" t="s">
        <v>81</v>
      </c>
      <c r="AV399" s="12" t="s">
        <v>84</v>
      </c>
      <c r="AW399" s="12" t="s">
        <v>35</v>
      </c>
      <c r="AX399" s="12" t="s">
        <v>81</v>
      </c>
      <c r="AY399" s="243" t="s">
        <v>162</v>
      </c>
    </row>
    <row r="400" spans="2:65" s="1" customFormat="1" ht="16.5" customHeight="1">
      <c r="B400" s="39"/>
      <c r="C400" s="208" t="s">
        <v>721</v>
      </c>
      <c r="D400" s="208" t="s">
        <v>163</v>
      </c>
      <c r="E400" s="209" t="s">
        <v>722</v>
      </c>
      <c r="F400" s="210" t="s">
        <v>723</v>
      </c>
      <c r="G400" s="211" t="s">
        <v>166</v>
      </c>
      <c r="H400" s="212">
        <v>136.387</v>
      </c>
      <c r="I400" s="213"/>
      <c r="J400" s="214">
        <f>ROUND(I400*H400,2)</f>
        <v>0</v>
      </c>
      <c r="K400" s="210" t="s">
        <v>167</v>
      </c>
      <c r="L400" s="44"/>
      <c r="M400" s="215" t="s">
        <v>21</v>
      </c>
      <c r="N400" s="216" t="s">
        <v>44</v>
      </c>
      <c r="O400" s="80"/>
      <c r="P400" s="217">
        <f>O400*H400</f>
        <v>0</v>
      </c>
      <c r="Q400" s="217">
        <v>0</v>
      </c>
      <c r="R400" s="217">
        <f>Q400*H400</f>
        <v>0</v>
      </c>
      <c r="S400" s="217">
        <v>0</v>
      </c>
      <c r="T400" s="218">
        <f>S400*H400</f>
        <v>0</v>
      </c>
      <c r="AR400" s="18" t="s">
        <v>168</v>
      </c>
      <c r="AT400" s="18" t="s">
        <v>163</v>
      </c>
      <c r="AU400" s="18" t="s">
        <v>81</v>
      </c>
      <c r="AY400" s="18" t="s">
        <v>162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18" t="s">
        <v>81</v>
      </c>
      <c r="BK400" s="219">
        <f>ROUND(I400*H400,2)</f>
        <v>0</v>
      </c>
      <c r="BL400" s="18" t="s">
        <v>168</v>
      </c>
      <c r="BM400" s="18" t="s">
        <v>724</v>
      </c>
    </row>
    <row r="401" spans="2:51" s="12" customFormat="1" ht="12">
      <c r="B401" s="233"/>
      <c r="C401" s="234"/>
      <c r="D401" s="220" t="s">
        <v>171</v>
      </c>
      <c r="E401" s="235" t="s">
        <v>21</v>
      </c>
      <c r="F401" s="236" t="s">
        <v>720</v>
      </c>
      <c r="G401" s="234"/>
      <c r="H401" s="237">
        <v>136.387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AT401" s="243" t="s">
        <v>171</v>
      </c>
      <c r="AU401" s="243" t="s">
        <v>81</v>
      </c>
      <c r="AV401" s="12" t="s">
        <v>84</v>
      </c>
      <c r="AW401" s="12" t="s">
        <v>35</v>
      </c>
      <c r="AX401" s="12" t="s">
        <v>81</v>
      </c>
      <c r="AY401" s="243" t="s">
        <v>162</v>
      </c>
    </row>
    <row r="402" spans="2:65" s="1" customFormat="1" ht="16.5" customHeight="1">
      <c r="B402" s="39"/>
      <c r="C402" s="208" t="s">
        <v>527</v>
      </c>
      <c r="D402" s="208" t="s">
        <v>163</v>
      </c>
      <c r="E402" s="209" t="s">
        <v>725</v>
      </c>
      <c r="F402" s="210" t="s">
        <v>726</v>
      </c>
      <c r="G402" s="211" t="s">
        <v>166</v>
      </c>
      <c r="H402" s="212">
        <v>53.2</v>
      </c>
      <c r="I402" s="213"/>
      <c r="J402" s="214">
        <f>ROUND(I402*H402,2)</f>
        <v>0</v>
      </c>
      <c r="K402" s="210" t="s">
        <v>167</v>
      </c>
      <c r="L402" s="44"/>
      <c r="M402" s="215" t="s">
        <v>21</v>
      </c>
      <c r="N402" s="216" t="s">
        <v>44</v>
      </c>
      <c r="O402" s="80"/>
      <c r="P402" s="217">
        <f>O402*H402</f>
        <v>0</v>
      </c>
      <c r="Q402" s="217">
        <v>0</v>
      </c>
      <c r="R402" s="217">
        <f>Q402*H402</f>
        <v>0</v>
      </c>
      <c r="S402" s="217">
        <v>0</v>
      </c>
      <c r="T402" s="218">
        <f>S402*H402</f>
        <v>0</v>
      </c>
      <c r="AR402" s="18" t="s">
        <v>168</v>
      </c>
      <c r="AT402" s="18" t="s">
        <v>163</v>
      </c>
      <c r="AU402" s="18" t="s">
        <v>81</v>
      </c>
      <c r="AY402" s="18" t="s">
        <v>162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8" t="s">
        <v>81</v>
      </c>
      <c r="BK402" s="219">
        <f>ROUND(I402*H402,2)</f>
        <v>0</v>
      </c>
      <c r="BL402" s="18" t="s">
        <v>168</v>
      </c>
      <c r="BM402" s="18" t="s">
        <v>727</v>
      </c>
    </row>
    <row r="403" spans="2:51" s="12" customFormat="1" ht="12">
      <c r="B403" s="233"/>
      <c r="C403" s="234"/>
      <c r="D403" s="220" t="s">
        <v>171</v>
      </c>
      <c r="E403" s="235" t="s">
        <v>21</v>
      </c>
      <c r="F403" s="236" t="s">
        <v>728</v>
      </c>
      <c r="G403" s="234"/>
      <c r="H403" s="237">
        <v>4.4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171</v>
      </c>
      <c r="AU403" s="243" t="s">
        <v>81</v>
      </c>
      <c r="AV403" s="12" t="s">
        <v>84</v>
      </c>
      <c r="AW403" s="12" t="s">
        <v>35</v>
      </c>
      <c r="AX403" s="12" t="s">
        <v>73</v>
      </c>
      <c r="AY403" s="243" t="s">
        <v>162</v>
      </c>
    </row>
    <row r="404" spans="2:51" s="12" customFormat="1" ht="12">
      <c r="B404" s="233"/>
      <c r="C404" s="234"/>
      <c r="D404" s="220" t="s">
        <v>171</v>
      </c>
      <c r="E404" s="235" t="s">
        <v>21</v>
      </c>
      <c r="F404" s="236" t="s">
        <v>729</v>
      </c>
      <c r="G404" s="234"/>
      <c r="H404" s="237">
        <v>26.65</v>
      </c>
      <c r="I404" s="238"/>
      <c r="J404" s="234"/>
      <c r="K404" s="234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171</v>
      </c>
      <c r="AU404" s="243" t="s">
        <v>81</v>
      </c>
      <c r="AV404" s="12" t="s">
        <v>84</v>
      </c>
      <c r="AW404" s="12" t="s">
        <v>35</v>
      </c>
      <c r="AX404" s="12" t="s">
        <v>73</v>
      </c>
      <c r="AY404" s="243" t="s">
        <v>162</v>
      </c>
    </row>
    <row r="405" spans="2:51" s="12" customFormat="1" ht="12">
      <c r="B405" s="233"/>
      <c r="C405" s="234"/>
      <c r="D405" s="220" t="s">
        <v>171</v>
      </c>
      <c r="E405" s="235" t="s">
        <v>21</v>
      </c>
      <c r="F405" s="236" t="s">
        <v>523</v>
      </c>
      <c r="G405" s="234"/>
      <c r="H405" s="237">
        <v>8</v>
      </c>
      <c r="I405" s="238"/>
      <c r="J405" s="234"/>
      <c r="K405" s="234"/>
      <c r="L405" s="239"/>
      <c r="M405" s="240"/>
      <c r="N405" s="241"/>
      <c r="O405" s="241"/>
      <c r="P405" s="241"/>
      <c r="Q405" s="241"/>
      <c r="R405" s="241"/>
      <c r="S405" s="241"/>
      <c r="T405" s="242"/>
      <c r="AT405" s="243" t="s">
        <v>171</v>
      </c>
      <c r="AU405" s="243" t="s">
        <v>81</v>
      </c>
      <c r="AV405" s="12" t="s">
        <v>84</v>
      </c>
      <c r="AW405" s="12" t="s">
        <v>35</v>
      </c>
      <c r="AX405" s="12" t="s">
        <v>73</v>
      </c>
      <c r="AY405" s="243" t="s">
        <v>162</v>
      </c>
    </row>
    <row r="406" spans="2:51" s="12" customFormat="1" ht="12">
      <c r="B406" s="233"/>
      <c r="C406" s="234"/>
      <c r="D406" s="220" t="s">
        <v>171</v>
      </c>
      <c r="E406" s="235" t="s">
        <v>21</v>
      </c>
      <c r="F406" s="236" t="s">
        <v>528</v>
      </c>
      <c r="G406" s="234"/>
      <c r="H406" s="237">
        <v>2.4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171</v>
      </c>
      <c r="AU406" s="243" t="s">
        <v>81</v>
      </c>
      <c r="AV406" s="12" t="s">
        <v>84</v>
      </c>
      <c r="AW406" s="12" t="s">
        <v>35</v>
      </c>
      <c r="AX406" s="12" t="s">
        <v>73</v>
      </c>
      <c r="AY406" s="243" t="s">
        <v>162</v>
      </c>
    </row>
    <row r="407" spans="2:51" s="12" customFormat="1" ht="12">
      <c r="B407" s="233"/>
      <c r="C407" s="234"/>
      <c r="D407" s="220" t="s">
        <v>171</v>
      </c>
      <c r="E407" s="235" t="s">
        <v>21</v>
      </c>
      <c r="F407" s="236" t="s">
        <v>730</v>
      </c>
      <c r="G407" s="234"/>
      <c r="H407" s="237">
        <v>1.7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171</v>
      </c>
      <c r="AU407" s="243" t="s">
        <v>81</v>
      </c>
      <c r="AV407" s="12" t="s">
        <v>84</v>
      </c>
      <c r="AW407" s="12" t="s">
        <v>35</v>
      </c>
      <c r="AX407" s="12" t="s">
        <v>73</v>
      </c>
      <c r="AY407" s="243" t="s">
        <v>162</v>
      </c>
    </row>
    <row r="408" spans="2:51" s="12" customFormat="1" ht="12">
      <c r="B408" s="233"/>
      <c r="C408" s="234"/>
      <c r="D408" s="220" t="s">
        <v>171</v>
      </c>
      <c r="E408" s="235" t="s">
        <v>21</v>
      </c>
      <c r="F408" s="236" t="s">
        <v>731</v>
      </c>
      <c r="G408" s="234"/>
      <c r="H408" s="237">
        <v>1.4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171</v>
      </c>
      <c r="AU408" s="243" t="s">
        <v>81</v>
      </c>
      <c r="AV408" s="12" t="s">
        <v>84</v>
      </c>
      <c r="AW408" s="12" t="s">
        <v>35</v>
      </c>
      <c r="AX408" s="12" t="s">
        <v>73</v>
      </c>
      <c r="AY408" s="243" t="s">
        <v>162</v>
      </c>
    </row>
    <row r="409" spans="2:51" s="12" customFormat="1" ht="12">
      <c r="B409" s="233"/>
      <c r="C409" s="234"/>
      <c r="D409" s="220" t="s">
        <v>171</v>
      </c>
      <c r="E409" s="235" t="s">
        <v>21</v>
      </c>
      <c r="F409" s="236" t="s">
        <v>531</v>
      </c>
      <c r="G409" s="234"/>
      <c r="H409" s="237">
        <v>6.05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171</v>
      </c>
      <c r="AU409" s="243" t="s">
        <v>81</v>
      </c>
      <c r="AV409" s="12" t="s">
        <v>84</v>
      </c>
      <c r="AW409" s="12" t="s">
        <v>35</v>
      </c>
      <c r="AX409" s="12" t="s">
        <v>73</v>
      </c>
      <c r="AY409" s="243" t="s">
        <v>162</v>
      </c>
    </row>
    <row r="410" spans="2:51" s="12" customFormat="1" ht="12">
      <c r="B410" s="233"/>
      <c r="C410" s="234"/>
      <c r="D410" s="220" t="s">
        <v>171</v>
      </c>
      <c r="E410" s="235" t="s">
        <v>21</v>
      </c>
      <c r="F410" s="236" t="s">
        <v>732</v>
      </c>
      <c r="G410" s="234"/>
      <c r="H410" s="237">
        <v>2.6</v>
      </c>
      <c r="I410" s="238"/>
      <c r="J410" s="234"/>
      <c r="K410" s="234"/>
      <c r="L410" s="239"/>
      <c r="M410" s="240"/>
      <c r="N410" s="241"/>
      <c r="O410" s="241"/>
      <c r="P410" s="241"/>
      <c r="Q410" s="241"/>
      <c r="R410" s="241"/>
      <c r="S410" s="241"/>
      <c r="T410" s="242"/>
      <c r="AT410" s="243" t="s">
        <v>171</v>
      </c>
      <c r="AU410" s="243" t="s">
        <v>81</v>
      </c>
      <c r="AV410" s="12" t="s">
        <v>84</v>
      </c>
      <c r="AW410" s="12" t="s">
        <v>35</v>
      </c>
      <c r="AX410" s="12" t="s">
        <v>73</v>
      </c>
      <c r="AY410" s="243" t="s">
        <v>162</v>
      </c>
    </row>
    <row r="411" spans="2:51" s="13" customFormat="1" ht="12">
      <c r="B411" s="244"/>
      <c r="C411" s="245"/>
      <c r="D411" s="220" t="s">
        <v>171</v>
      </c>
      <c r="E411" s="246" t="s">
        <v>21</v>
      </c>
      <c r="F411" s="247" t="s">
        <v>208</v>
      </c>
      <c r="G411" s="245"/>
      <c r="H411" s="248">
        <v>53.2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AT411" s="254" t="s">
        <v>171</v>
      </c>
      <c r="AU411" s="254" t="s">
        <v>81</v>
      </c>
      <c r="AV411" s="13" t="s">
        <v>168</v>
      </c>
      <c r="AW411" s="13" t="s">
        <v>35</v>
      </c>
      <c r="AX411" s="13" t="s">
        <v>81</v>
      </c>
      <c r="AY411" s="254" t="s">
        <v>162</v>
      </c>
    </row>
    <row r="412" spans="2:63" s="10" customFormat="1" ht="25.9" customHeight="1">
      <c r="B412" s="194"/>
      <c r="C412" s="195"/>
      <c r="D412" s="196" t="s">
        <v>72</v>
      </c>
      <c r="E412" s="197" t="s">
        <v>733</v>
      </c>
      <c r="F412" s="197" t="s">
        <v>734</v>
      </c>
      <c r="G412" s="195"/>
      <c r="H412" s="195"/>
      <c r="I412" s="198"/>
      <c r="J412" s="199">
        <f>BK412</f>
        <v>0</v>
      </c>
      <c r="K412" s="195"/>
      <c r="L412" s="200"/>
      <c r="M412" s="201"/>
      <c r="N412" s="202"/>
      <c r="O412" s="202"/>
      <c r="P412" s="203">
        <f>SUM(P413:P414)</f>
        <v>0</v>
      </c>
      <c r="Q412" s="202"/>
      <c r="R412" s="203">
        <f>SUM(R413:R414)</f>
        <v>0</v>
      </c>
      <c r="S412" s="202"/>
      <c r="T412" s="204">
        <f>SUM(T413:T414)</f>
        <v>0</v>
      </c>
      <c r="AR412" s="205" t="s">
        <v>81</v>
      </c>
      <c r="AT412" s="206" t="s">
        <v>72</v>
      </c>
      <c r="AU412" s="206" t="s">
        <v>73</v>
      </c>
      <c r="AY412" s="205" t="s">
        <v>162</v>
      </c>
      <c r="BK412" s="207">
        <f>SUM(BK413:BK414)</f>
        <v>0</v>
      </c>
    </row>
    <row r="413" spans="2:65" s="1" customFormat="1" ht="33.75" customHeight="1">
      <c r="B413" s="39"/>
      <c r="C413" s="208" t="s">
        <v>735</v>
      </c>
      <c r="D413" s="208" t="s">
        <v>163</v>
      </c>
      <c r="E413" s="209" t="s">
        <v>736</v>
      </c>
      <c r="F413" s="210" t="s">
        <v>737</v>
      </c>
      <c r="G413" s="211" t="s">
        <v>166</v>
      </c>
      <c r="H413" s="212">
        <v>63.852</v>
      </c>
      <c r="I413" s="213"/>
      <c r="J413" s="214">
        <f>ROUND(I413*H413,2)</f>
        <v>0</v>
      </c>
      <c r="K413" s="210" t="s">
        <v>167</v>
      </c>
      <c r="L413" s="44"/>
      <c r="M413" s="215" t="s">
        <v>21</v>
      </c>
      <c r="N413" s="216" t="s">
        <v>44</v>
      </c>
      <c r="O413" s="80"/>
      <c r="P413" s="217">
        <f>O413*H413</f>
        <v>0</v>
      </c>
      <c r="Q413" s="217">
        <v>0</v>
      </c>
      <c r="R413" s="217">
        <f>Q413*H413</f>
        <v>0</v>
      </c>
      <c r="S413" s="217">
        <v>0</v>
      </c>
      <c r="T413" s="218">
        <f>S413*H413</f>
        <v>0</v>
      </c>
      <c r="AR413" s="18" t="s">
        <v>168</v>
      </c>
      <c r="AT413" s="18" t="s">
        <v>163</v>
      </c>
      <c r="AU413" s="18" t="s">
        <v>81</v>
      </c>
      <c r="AY413" s="18" t="s">
        <v>162</v>
      </c>
      <c r="BE413" s="219">
        <f>IF(N413="základní",J413,0)</f>
        <v>0</v>
      </c>
      <c r="BF413" s="219">
        <f>IF(N413="snížená",J413,0)</f>
        <v>0</v>
      </c>
      <c r="BG413" s="219">
        <f>IF(N413="zákl. přenesená",J413,0)</f>
        <v>0</v>
      </c>
      <c r="BH413" s="219">
        <f>IF(N413="sníž. přenesená",J413,0)</f>
        <v>0</v>
      </c>
      <c r="BI413" s="219">
        <f>IF(N413="nulová",J413,0)</f>
        <v>0</v>
      </c>
      <c r="BJ413" s="18" t="s">
        <v>81</v>
      </c>
      <c r="BK413" s="219">
        <f>ROUND(I413*H413,2)</f>
        <v>0</v>
      </c>
      <c r="BL413" s="18" t="s">
        <v>168</v>
      </c>
      <c r="BM413" s="18" t="s">
        <v>738</v>
      </c>
    </row>
    <row r="414" spans="2:51" s="12" customFormat="1" ht="12">
      <c r="B414" s="233"/>
      <c r="C414" s="234"/>
      <c r="D414" s="220" t="s">
        <v>171</v>
      </c>
      <c r="E414" s="235" t="s">
        <v>21</v>
      </c>
      <c r="F414" s="236" t="s">
        <v>739</v>
      </c>
      <c r="G414" s="234"/>
      <c r="H414" s="237">
        <v>63.852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171</v>
      </c>
      <c r="AU414" s="243" t="s">
        <v>81</v>
      </c>
      <c r="AV414" s="12" t="s">
        <v>84</v>
      </c>
      <c r="AW414" s="12" t="s">
        <v>35</v>
      </c>
      <c r="AX414" s="12" t="s">
        <v>81</v>
      </c>
      <c r="AY414" s="243" t="s">
        <v>162</v>
      </c>
    </row>
    <row r="415" spans="2:63" s="10" customFormat="1" ht="25.9" customHeight="1">
      <c r="B415" s="194"/>
      <c r="C415" s="195"/>
      <c r="D415" s="196" t="s">
        <v>72</v>
      </c>
      <c r="E415" s="197" t="s">
        <v>740</v>
      </c>
      <c r="F415" s="197" t="s">
        <v>741</v>
      </c>
      <c r="G415" s="195"/>
      <c r="H415" s="195"/>
      <c r="I415" s="198"/>
      <c r="J415" s="199">
        <f>BK415</f>
        <v>0</v>
      </c>
      <c r="K415" s="195"/>
      <c r="L415" s="200"/>
      <c r="M415" s="201"/>
      <c r="N415" s="202"/>
      <c r="O415" s="202"/>
      <c r="P415" s="203">
        <f>SUM(P416:P417)</f>
        <v>0</v>
      </c>
      <c r="Q415" s="202"/>
      <c r="R415" s="203">
        <f>SUM(R416:R417)</f>
        <v>0</v>
      </c>
      <c r="S415" s="202"/>
      <c r="T415" s="204">
        <f>SUM(T416:T417)</f>
        <v>0</v>
      </c>
      <c r="AR415" s="205" t="s">
        <v>81</v>
      </c>
      <c r="AT415" s="206" t="s">
        <v>72</v>
      </c>
      <c r="AU415" s="206" t="s">
        <v>73</v>
      </c>
      <c r="AY415" s="205" t="s">
        <v>162</v>
      </c>
      <c r="BK415" s="207">
        <f>SUM(BK416:BK417)</f>
        <v>0</v>
      </c>
    </row>
    <row r="416" spans="2:65" s="1" customFormat="1" ht="16.5" customHeight="1">
      <c r="B416" s="39"/>
      <c r="C416" s="208" t="s">
        <v>537</v>
      </c>
      <c r="D416" s="208" t="s">
        <v>163</v>
      </c>
      <c r="E416" s="209" t="s">
        <v>742</v>
      </c>
      <c r="F416" s="210" t="s">
        <v>743</v>
      </c>
      <c r="G416" s="211" t="s">
        <v>310</v>
      </c>
      <c r="H416" s="212">
        <v>185.744</v>
      </c>
      <c r="I416" s="213"/>
      <c r="J416" s="214">
        <f>ROUND(I416*H416,2)</f>
        <v>0</v>
      </c>
      <c r="K416" s="210" t="s">
        <v>167</v>
      </c>
      <c r="L416" s="44"/>
      <c r="M416" s="215" t="s">
        <v>21</v>
      </c>
      <c r="N416" s="216" t="s">
        <v>44</v>
      </c>
      <c r="O416" s="80"/>
      <c r="P416" s="217">
        <f>O416*H416</f>
        <v>0</v>
      </c>
      <c r="Q416" s="217">
        <v>0</v>
      </c>
      <c r="R416" s="217">
        <f>Q416*H416</f>
        <v>0</v>
      </c>
      <c r="S416" s="217">
        <v>0</v>
      </c>
      <c r="T416" s="218">
        <f>S416*H416</f>
        <v>0</v>
      </c>
      <c r="AR416" s="18" t="s">
        <v>168</v>
      </c>
      <c r="AT416" s="18" t="s">
        <v>163</v>
      </c>
      <c r="AU416" s="18" t="s">
        <v>81</v>
      </c>
      <c r="AY416" s="18" t="s">
        <v>162</v>
      </c>
      <c r="BE416" s="219">
        <f>IF(N416="základní",J416,0)</f>
        <v>0</v>
      </c>
      <c r="BF416" s="219">
        <f>IF(N416="snížená",J416,0)</f>
        <v>0</v>
      </c>
      <c r="BG416" s="219">
        <f>IF(N416="zákl. přenesená",J416,0)</f>
        <v>0</v>
      </c>
      <c r="BH416" s="219">
        <f>IF(N416="sníž. přenesená",J416,0)</f>
        <v>0</v>
      </c>
      <c r="BI416" s="219">
        <f>IF(N416="nulová",J416,0)</f>
        <v>0</v>
      </c>
      <c r="BJ416" s="18" t="s">
        <v>81</v>
      </c>
      <c r="BK416" s="219">
        <f>ROUND(I416*H416,2)</f>
        <v>0</v>
      </c>
      <c r="BL416" s="18" t="s">
        <v>168</v>
      </c>
      <c r="BM416" s="18" t="s">
        <v>744</v>
      </c>
    </row>
    <row r="417" spans="2:47" s="1" customFormat="1" ht="12">
      <c r="B417" s="39"/>
      <c r="C417" s="40"/>
      <c r="D417" s="220" t="s">
        <v>169</v>
      </c>
      <c r="E417" s="40"/>
      <c r="F417" s="221" t="s">
        <v>745</v>
      </c>
      <c r="G417" s="40"/>
      <c r="H417" s="40"/>
      <c r="I417" s="143"/>
      <c r="J417" s="40"/>
      <c r="K417" s="40"/>
      <c r="L417" s="44"/>
      <c r="M417" s="222"/>
      <c r="N417" s="80"/>
      <c r="O417" s="80"/>
      <c r="P417" s="80"/>
      <c r="Q417" s="80"/>
      <c r="R417" s="80"/>
      <c r="S417" s="80"/>
      <c r="T417" s="81"/>
      <c r="AT417" s="18" t="s">
        <v>169</v>
      </c>
      <c r="AU417" s="18" t="s">
        <v>81</v>
      </c>
    </row>
    <row r="418" spans="2:63" s="10" customFormat="1" ht="25.9" customHeight="1">
      <c r="B418" s="194"/>
      <c r="C418" s="195"/>
      <c r="D418" s="196" t="s">
        <v>72</v>
      </c>
      <c r="E418" s="197" t="s">
        <v>746</v>
      </c>
      <c r="F418" s="197" t="s">
        <v>747</v>
      </c>
      <c r="G418" s="195"/>
      <c r="H418" s="195"/>
      <c r="I418" s="198"/>
      <c r="J418" s="199">
        <f>BK418</f>
        <v>0</v>
      </c>
      <c r="K418" s="195"/>
      <c r="L418" s="200"/>
      <c r="M418" s="201"/>
      <c r="N418" s="202"/>
      <c r="O418" s="202"/>
      <c r="P418" s="203">
        <f>SUM(P419:P447)</f>
        <v>0</v>
      </c>
      <c r="Q418" s="202"/>
      <c r="R418" s="203">
        <f>SUM(R419:R447)</f>
        <v>0</v>
      </c>
      <c r="S418" s="202"/>
      <c r="T418" s="204">
        <f>SUM(T419:T447)</f>
        <v>0</v>
      </c>
      <c r="AR418" s="205" t="s">
        <v>84</v>
      </c>
      <c r="AT418" s="206" t="s">
        <v>72</v>
      </c>
      <c r="AU418" s="206" t="s">
        <v>73</v>
      </c>
      <c r="AY418" s="205" t="s">
        <v>162</v>
      </c>
      <c r="BK418" s="207">
        <f>SUM(BK419:BK447)</f>
        <v>0</v>
      </c>
    </row>
    <row r="419" spans="2:65" s="1" customFormat="1" ht="22.5" customHeight="1">
      <c r="B419" s="39"/>
      <c r="C419" s="208" t="s">
        <v>748</v>
      </c>
      <c r="D419" s="208" t="s">
        <v>163</v>
      </c>
      <c r="E419" s="209" t="s">
        <v>749</v>
      </c>
      <c r="F419" s="210" t="s">
        <v>750</v>
      </c>
      <c r="G419" s="211" t="s">
        <v>166</v>
      </c>
      <c r="H419" s="212">
        <v>58.321</v>
      </c>
      <c r="I419" s="213"/>
      <c r="J419" s="214">
        <f>ROUND(I419*H419,2)</f>
        <v>0</v>
      </c>
      <c r="K419" s="210" t="s">
        <v>167</v>
      </c>
      <c r="L419" s="44"/>
      <c r="M419" s="215" t="s">
        <v>21</v>
      </c>
      <c r="N419" s="216" t="s">
        <v>44</v>
      </c>
      <c r="O419" s="80"/>
      <c r="P419" s="217">
        <f>O419*H419</f>
        <v>0</v>
      </c>
      <c r="Q419" s="217">
        <v>0</v>
      </c>
      <c r="R419" s="217">
        <f>Q419*H419</f>
        <v>0</v>
      </c>
      <c r="S419" s="217">
        <v>0</v>
      </c>
      <c r="T419" s="218">
        <f>S419*H419</f>
        <v>0</v>
      </c>
      <c r="AR419" s="18" t="s">
        <v>204</v>
      </c>
      <c r="AT419" s="18" t="s">
        <v>163</v>
      </c>
      <c r="AU419" s="18" t="s">
        <v>81</v>
      </c>
      <c r="AY419" s="18" t="s">
        <v>162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8" t="s">
        <v>81</v>
      </c>
      <c r="BK419" s="219">
        <f>ROUND(I419*H419,2)</f>
        <v>0</v>
      </c>
      <c r="BL419" s="18" t="s">
        <v>204</v>
      </c>
      <c r="BM419" s="18" t="s">
        <v>751</v>
      </c>
    </row>
    <row r="420" spans="2:51" s="12" customFormat="1" ht="12">
      <c r="B420" s="233"/>
      <c r="C420" s="234"/>
      <c r="D420" s="220" t="s">
        <v>171</v>
      </c>
      <c r="E420" s="235" t="s">
        <v>21</v>
      </c>
      <c r="F420" s="236" t="s">
        <v>752</v>
      </c>
      <c r="G420" s="234"/>
      <c r="H420" s="237">
        <v>58.321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171</v>
      </c>
      <c r="AU420" s="243" t="s">
        <v>81</v>
      </c>
      <c r="AV420" s="12" t="s">
        <v>84</v>
      </c>
      <c r="AW420" s="12" t="s">
        <v>35</v>
      </c>
      <c r="AX420" s="12" t="s">
        <v>81</v>
      </c>
      <c r="AY420" s="243" t="s">
        <v>162</v>
      </c>
    </row>
    <row r="421" spans="2:65" s="1" customFormat="1" ht="22.5" customHeight="1">
      <c r="B421" s="39"/>
      <c r="C421" s="208" t="s">
        <v>545</v>
      </c>
      <c r="D421" s="208" t="s">
        <v>163</v>
      </c>
      <c r="E421" s="209" t="s">
        <v>753</v>
      </c>
      <c r="F421" s="210" t="s">
        <v>754</v>
      </c>
      <c r="G421" s="211" t="s">
        <v>166</v>
      </c>
      <c r="H421" s="212">
        <v>7.509</v>
      </c>
      <c r="I421" s="213"/>
      <c r="J421" s="214">
        <f>ROUND(I421*H421,2)</f>
        <v>0</v>
      </c>
      <c r="K421" s="210" t="s">
        <v>167</v>
      </c>
      <c r="L421" s="44"/>
      <c r="M421" s="215" t="s">
        <v>21</v>
      </c>
      <c r="N421" s="216" t="s">
        <v>44</v>
      </c>
      <c r="O421" s="80"/>
      <c r="P421" s="217">
        <f>O421*H421</f>
        <v>0</v>
      </c>
      <c r="Q421" s="217">
        <v>0</v>
      </c>
      <c r="R421" s="217">
        <f>Q421*H421</f>
        <v>0</v>
      </c>
      <c r="S421" s="217">
        <v>0</v>
      </c>
      <c r="T421" s="218">
        <f>S421*H421</f>
        <v>0</v>
      </c>
      <c r="AR421" s="18" t="s">
        <v>204</v>
      </c>
      <c r="AT421" s="18" t="s">
        <v>163</v>
      </c>
      <c r="AU421" s="18" t="s">
        <v>81</v>
      </c>
      <c r="AY421" s="18" t="s">
        <v>162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18" t="s">
        <v>81</v>
      </c>
      <c r="BK421" s="219">
        <f>ROUND(I421*H421,2)</f>
        <v>0</v>
      </c>
      <c r="BL421" s="18" t="s">
        <v>204</v>
      </c>
      <c r="BM421" s="18" t="s">
        <v>755</v>
      </c>
    </row>
    <row r="422" spans="2:51" s="12" customFormat="1" ht="12">
      <c r="B422" s="233"/>
      <c r="C422" s="234"/>
      <c r="D422" s="220" t="s">
        <v>171</v>
      </c>
      <c r="E422" s="235" t="s">
        <v>21</v>
      </c>
      <c r="F422" s="236" t="s">
        <v>756</v>
      </c>
      <c r="G422" s="234"/>
      <c r="H422" s="237">
        <v>7.509</v>
      </c>
      <c r="I422" s="238"/>
      <c r="J422" s="234"/>
      <c r="K422" s="234"/>
      <c r="L422" s="239"/>
      <c r="M422" s="240"/>
      <c r="N422" s="241"/>
      <c r="O422" s="241"/>
      <c r="P422" s="241"/>
      <c r="Q422" s="241"/>
      <c r="R422" s="241"/>
      <c r="S422" s="241"/>
      <c r="T422" s="242"/>
      <c r="AT422" s="243" t="s">
        <v>171</v>
      </c>
      <c r="AU422" s="243" t="s">
        <v>81</v>
      </c>
      <c r="AV422" s="12" t="s">
        <v>84</v>
      </c>
      <c r="AW422" s="12" t="s">
        <v>35</v>
      </c>
      <c r="AX422" s="12" t="s">
        <v>81</v>
      </c>
      <c r="AY422" s="243" t="s">
        <v>162</v>
      </c>
    </row>
    <row r="423" spans="2:65" s="1" customFormat="1" ht="16.5" customHeight="1">
      <c r="B423" s="39"/>
      <c r="C423" s="208" t="s">
        <v>757</v>
      </c>
      <c r="D423" s="208" t="s">
        <v>163</v>
      </c>
      <c r="E423" s="209" t="s">
        <v>758</v>
      </c>
      <c r="F423" s="210" t="s">
        <v>759</v>
      </c>
      <c r="G423" s="211" t="s">
        <v>166</v>
      </c>
      <c r="H423" s="212">
        <v>14.431</v>
      </c>
      <c r="I423" s="213"/>
      <c r="J423" s="214">
        <f>ROUND(I423*H423,2)</f>
        <v>0</v>
      </c>
      <c r="K423" s="210" t="s">
        <v>167</v>
      </c>
      <c r="L423" s="44"/>
      <c r="M423" s="215" t="s">
        <v>21</v>
      </c>
      <c r="N423" s="216" t="s">
        <v>44</v>
      </c>
      <c r="O423" s="80"/>
      <c r="P423" s="217">
        <f>O423*H423</f>
        <v>0</v>
      </c>
      <c r="Q423" s="217">
        <v>0</v>
      </c>
      <c r="R423" s="217">
        <f>Q423*H423</f>
        <v>0</v>
      </c>
      <c r="S423" s="217">
        <v>0</v>
      </c>
      <c r="T423" s="218">
        <f>S423*H423</f>
        <v>0</v>
      </c>
      <c r="AR423" s="18" t="s">
        <v>204</v>
      </c>
      <c r="AT423" s="18" t="s">
        <v>163</v>
      </c>
      <c r="AU423" s="18" t="s">
        <v>81</v>
      </c>
      <c r="AY423" s="18" t="s">
        <v>162</v>
      </c>
      <c r="BE423" s="219">
        <f>IF(N423="základní",J423,0)</f>
        <v>0</v>
      </c>
      <c r="BF423" s="219">
        <f>IF(N423="snížená",J423,0)</f>
        <v>0</v>
      </c>
      <c r="BG423" s="219">
        <f>IF(N423="zákl. přenesená",J423,0)</f>
        <v>0</v>
      </c>
      <c r="BH423" s="219">
        <f>IF(N423="sníž. přenesená",J423,0)</f>
        <v>0</v>
      </c>
      <c r="BI423" s="219">
        <f>IF(N423="nulová",J423,0)</f>
        <v>0</v>
      </c>
      <c r="BJ423" s="18" t="s">
        <v>81</v>
      </c>
      <c r="BK423" s="219">
        <f>ROUND(I423*H423,2)</f>
        <v>0</v>
      </c>
      <c r="BL423" s="18" t="s">
        <v>204</v>
      </c>
      <c r="BM423" s="18" t="s">
        <v>760</v>
      </c>
    </row>
    <row r="424" spans="2:51" s="11" customFormat="1" ht="12">
      <c r="B424" s="223"/>
      <c r="C424" s="224"/>
      <c r="D424" s="220" t="s">
        <v>171</v>
      </c>
      <c r="E424" s="225" t="s">
        <v>21</v>
      </c>
      <c r="F424" s="226" t="s">
        <v>761</v>
      </c>
      <c r="G424" s="224"/>
      <c r="H424" s="225" t="s">
        <v>21</v>
      </c>
      <c r="I424" s="227"/>
      <c r="J424" s="224"/>
      <c r="K424" s="224"/>
      <c r="L424" s="228"/>
      <c r="M424" s="229"/>
      <c r="N424" s="230"/>
      <c r="O424" s="230"/>
      <c r="P424" s="230"/>
      <c r="Q424" s="230"/>
      <c r="R424" s="230"/>
      <c r="S424" s="230"/>
      <c r="T424" s="231"/>
      <c r="AT424" s="232" t="s">
        <v>171</v>
      </c>
      <c r="AU424" s="232" t="s">
        <v>81</v>
      </c>
      <c r="AV424" s="11" t="s">
        <v>81</v>
      </c>
      <c r="AW424" s="11" t="s">
        <v>35</v>
      </c>
      <c r="AX424" s="11" t="s">
        <v>73</v>
      </c>
      <c r="AY424" s="232" t="s">
        <v>162</v>
      </c>
    </row>
    <row r="425" spans="2:51" s="12" customFormat="1" ht="12">
      <c r="B425" s="233"/>
      <c r="C425" s="234"/>
      <c r="D425" s="220" t="s">
        <v>171</v>
      </c>
      <c r="E425" s="235" t="s">
        <v>21</v>
      </c>
      <c r="F425" s="236" t="s">
        <v>762</v>
      </c>
      <c r="G425" s="234"/>
      <c r="H425" s="237">
        <v>11.675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171</v>
      </c>
      <c r="AU425" s="243" t="s">
        <v>81</v>
      </c>
      <c r="AV425" s="12" t="s">
        <v>84</v>
      </c>
      <c r="AW425" s="12" t="s">
        <v>35</v>
      </c>
      <c r="AX425" s="12" t="s">
        <v>73</v>
      </c>
      <c r="AY425" s="243" t="s">
        <v>162</v>
      </c>
    </row>
    <row r="426" spans="2:51" s="12" customFormat="1" ht="12">
      <c r="B426" s="233"/>
      <c r="C426" s="234"/>
      <c r="D426" s="220" t="s">
        <v>171</v>
      </c>
      <c r="E426" s="235" t="s">
        <v>21</v>
      </c>
      <c r="F426" s="236" t="s">
        <v>763</v>
      </c>
      <c r="G426" s="234"/>
      <c r="H426" s="237">
        <v>2.396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171</v>
      </c>
      <c r="AU426" s="243" t="s">
        <v>81</v>
      </c>
      <c r="AV426" s="12" t="s">
        <v>84</v>
      </c>
      <c r="AW426" s="12" t="s">
        <v>35</v>
      </c>
      <c r="AX426" s="12" t="s">
        <v>73</v>
      </c>
      <c r="AY426" s="243" t="s">
        <v>162</v>
      </c>
    </row>
    <row r="427" spans="2:51" s="12" customFormat="1" ht="12">
      <c r="B427" s="233"/>
      <c r="C427" s="234"/>
      <c r="D427" s="220" t="s">
        <v>171</v>
      </c>
      <c r="E427" s="235" t="s">
        <v>21</v>
      </c>
      <c r="F427" s="236" t="s">
        <v>764</v>
      </c>
      <c r="G427" s="234"/>
      <c r="H427" s="237">
        <v>0.36</v>
      </c>
      <c r="I427" s="238"/>
      <c r="J427" s="234"/>
      <c r="K427" s="234"/>
      <c r="L427" s="239"/>
      <c r="M427" s="240"/>
      <c r="N427" s="241"/>
      <c r="O427" s="241"/>
      <c r="P427" s="241"/>
      <c r="Q427" s="241"/>
      <c r="R427" s="241"/>
      <c r="S427" s="241"/>
      <c r="T427" s="242"/>
      <c r="AT427" s="243" t="s">
        <v>171</v>
      </c>
      <c r="AU427" s="243" t="s">
        <v>81</v>
      </c>
      <c r="AV427" s="12" t="s">
        <v>84</v>
      </c>
      <c r="AW427" s="12" t="s">
        <v>35</v>
      </c>
      <c r="AX427" s="12" t="s">
        <v>73</v>
      </c>
      <c r="AY427" s="243" t="s">
        <v>162</v>
      </c>
    </row>
    <row r="428" spans="2:51" s="13" customFormat="1" ht="12">
      <c r="B428" s="244"/>
      <c r="C428" s="245"/>
      <c r="D428" s="220" t="s">
        <v>171</v>
      </c>
      <c r="E428" s="246" t="s">
        <v>21</v>
      </c>
      <c r="F428" s="247" t="s">
        <v>208</v>
      </c>
      <c r="G428" s="245"/>
      <c r="H428" s="248">
        <v>14.431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AT428" s="254" t="s">
        <v>171</v>
      </c>
      <c r="AU428" s="254" t="s">
        <v>81</v>
      </c>
      <c r="AV428" s="13" t="s">
        <v>168</v>
      </c>
      <c r="AW428" s="13" t="s">
        <v>35</v>
      </c>
      <c r="AX428" s="13" t="s">
        <v>81</v>
      </c>
      <c r="AY428" s="254" t="s">
        <v>162</v>
      </c>
    </row>
    <row r="429" spans="2:65" s="1" customFormat="1" ht="22.5" customHeight="1">
      <c r="B429" s="39"/>
      <c r="C429" s="208" t="s">
        <v>551</v>
      </c>
      <c r="D429" s="208" t="s">
        <v>163</v>
      </c>
      <c r="E429" s="209" t="s">
        <v>765</v>
      </c>
      <c r="F429" s="210" t="s">
        <v>766</v>
      </c>
      <c r="G429" s="211" t="s">
        <v>166</v>
      </c>
      <c r="H429" s="212">
        <v>57.852</v>
      </c>
      <c r="I429" s="213"/>
      <c r="J429" s="214">
        <f>ROUND(I429*H429,2)</f>
        <v>0</v>
      </c>
      <c r="K429" s="210" t="s">
        <v>167</v>
      </c>
      <c r="L429" s="44"/>
      <c r="M429" s="215" t="s">
        <v>21</v>
      </c>
      <c r="N429" s="216" t="s">
        <v>44</v>
      </c>
      <c r="O429" s="80"/>
      <c r="P429" s="217">
        <f>O429*H429</f>
        <v>0</v>
      </c>
      <c r="Q429" s="217">
        <v>0</v>
      </c>
      <c r="R429" s="217">
        <f>Q429*H429</f>
        <v>0</v>
      </c>
      <c r="S429" s="217">
        <v>0</v>
      </c>
      <c r="T429" s="218">
        <f>S429*H429</f>
        <v>0</v>
      </c>
      <c r="AR429" s="18" t="s">
        <v>204</v>
      </c>
      <c r="AT429" s="18" t="s">
        <v>163</v>
      </c>
      <c r="AU429" s="18" t="s">
        <v>81</v>
      </c>
      <c r="AY429" s="18" t="s">
        <v>162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18" t="s">
        <v>81</v>
      </c>
      <c r="BK429" s="219">
        <f>ROUND(I429*H429,2)</f>
        <v>0</v>
      </c>
      <c r="BL429" s="18" t="s">
        <v>204</v>
      </c>
      <c r="BM429" s="18" t="s">
        <v>767</v>
      </c>
    </row>
    <row r="430" spans="2:47" s="1" customFormat="1" ht="12">
      <c r="B430" s="39"/>
      <c r="C430" s="40"/>
      <c r="D430" s="220" t="s">
        <v>169</v>
      </c>
      <c r="E430" s="40"/>
      <c r="F430" s="221" t="s">
        <v>768</v>
      </c>
      <c r="G430" s="40"/>
      <c r="H430" s="40"/>
      <c r="I430" s="143"/>
      <c r="J430" s="40"/>
      <c r="K430" s="40"/>
      <c r="L430" s="44"/>
      <c r="M430" s="222"/>
      <c r="N430" s="80"/>
      <c r="O430" s="80"/>
      <c r="P430" s="80"/>
      <c r="Q430" s="80"/>
      <c r="R430" s="80"/>
      <c r="S430" s="80"/>
      <c r="T430" s="81"/>
      <c r="AT430" s="18" t="s">
        <v>169</v>
      </c>
      <c r="AU430" s="18" t="s">
        <v>81</v>
      </c>
    </row>
    <row r="431" spans="2:51" s="12" customFormat="1" ht="12">
      <c r="B431" s="233"/>
      <c r="C431" s="234"/>
      <c r="D431" s="220" t="s">
        <v>171</v>
      </c>
      <c r="E431" s="235" t="s">
        <v>21</v>
      </c>
      <c r="F431" s="236" t="s">
        <v>769</v>
      </c>
      <c r="G431" s="234"/>
      <c r="H431" s="237">
        <v>57.852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171</v>
      </c>
      <c r="AU431" s="243" t="s">
        <v>81</v>
      </c>
      <c r="AV431" s="12" t="s">
        <v>84</v>
      </c>
      <c r="AW431" s="12" t="s">
        <v>35</v>
      </c>
      <c r="AX431" s="12" t="s">
        <v>81</v>
      </c>
      <c r="AY431" s="243" t="s">
        <v>162</v>
      </c>
    </row>
    <row r="432" spans="2:65" s="1" customFormat="1" ht="22.5" customHeight="1">
      <c r="B432" s="39"/>
      <c r="C432" s="208" t="s">
        <v>770</v>
      </c>
      <c r="D432" s="208" t="s">
        <v>163</v>
      </c>
      <c r="E432" s="209" t="s">
        <v>771</v>
      </c>
      <c r="F432" s="210" t="s">
        <v>772</v>
      </c>
      <c r="G432" s="211" t="s">
        <v>166</v>
      </c>
      <c r="H432" s="212">
        <v>7.509</v>
      </c>
      <c r="I432" s="213"/>
      <c r="J432" s="214">
        <f>ROUND(I432*H432,2)</f>
        <v>0</v>
      </c>
      <c r="K432" s="210" t="s">
        <v>167</v>
      </c>
      <c r="L432" s="44"/>
      <c r="M432" s="215" t="s">
        <v>21</v>
      </c>
      <c r="N432" s="216" t="s">
        <v>44</v>
      </c>
      <c r="O432" s="80"/>
      <c r="P432" s="217">
        <f>O432*H432</f>
        <v>0</v>
      </c>
      <c r="Q432" s="217">
        <v>0</v>
      </c>
      <c r="R432" s="217">
        <f>Q432*H432</f>
        <v>0</v>
      </c>
      <c r="S432" s="217">
        <v>0</v>
      </c>
      <c r="T432" s="218">
        <f>S432*H432</f>
        <v>0</v>
      </c>
      <c r="AR432" s="18" t="s">
        <v>204</v>
      </c>
      <c r="AT432" s="18" t="s">
        <v>163</v>
      </c>
      <c r="AU432" s="18" t="s">
        <v>81</v>
      </c>
      <c r="AY432" s="18" t="s">
        <v>162</v>
      </c>
      <c r="BE432" s="219">
        <f>IF(N432="základní",J432,0)</f>
        <v>0</v>
      </c>
      <c r="BF432" s="219">
        <f>IF(N432="snížená",J432,0)</f>
        <v>0</v>
      </c>
      <c r="BG432" s="219">
        <f>IF(N432="zákl. přenesená",J432,0)</f>
        <v>0</v>
      </c>
      <c r="BH432" s="219">
        <f>IF(N432="sníž. přenesená",J432,0)</f>
        <v>0</v>
      </c>
      <c r="BI432" s="219">
        <f>IF(N432="nulová",J432,0)</f>
        <v>0</v>
      </c>
      <c r="BJ432" s="18" t="s">
        <v>81</v>
      </c>
      <c r="BK432" s="219">
        <f>ROUND(I432*H432,2)</f>
        <v>0</v>
      </c>
      <c r="BL432" s="18" t="s">
        <v>204</v>
      </c>
      <c r="BM432" s="18" t="s">
        <v>773</v>
      </c>
    </row>
    <row r="433" spans="2:51" s="12" customFormat="1" ht="12">
      <c r="B433" s="233"/>
      <c r="C433" s="234"/>
      <c r="D433" s="220" t="s">
        <v>171</v>
      </c>
      <c r="E433" s="235" t="s">
        <v>21</v>
      </c>
      <c r="F433" s="236" t="s">
        <v>756</v>
      </c>
      <c r="G433" s="234"/>
      <c r="H433" s="237">
        <v>7.509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AT433" s="243" t="s">
        <v>171</v>
      </c>
      <c r="AU433" s="243" t="s">
        <v>81</v>
      </c>
      <c r="AV433" s="12" t="s">
        <v>84</v>
      </c>
      <c r="AW433" s="12" t="s">
        <v>35</v>
      </c>
      <c r="AX433" s="12" t="s">
        <v>81</v>
      </c>
      <c r="AY433" s="243" t="s">
        <v>162</v>
      </c>
    </row>
    <row r="434" spans="2:65" s="1" customFormat="1" ht="16.5" customHeight="1">
      <c r="B434" s="39"/>
      <c r="C434" s="208" t="s">
        <v>560</v>
      </c>
      <c r="D434" s="208" t="s">
        <v>163</v>
      </c>
      <c r="E434" s="209" t="s">
        <v>774</v>
      </c>
      <c r="F434" s="210" t="s">
        <v>775</v>
      </c>
      <c r="G434" s="211" t="s">
        <v>166</v>
      </c>
      <c r="H434" s="212">
        <v>19.561</v>
      </c>
      <c r="I434" s="213"/>
      <c r="J434" s="214">
        <f>ROUND(I434*H434,2)</f>
        <v>0</v>
      </c>
      <c r="K434" s="210" t="s">
        <v>167</v>
      </c>
      <c r="L434" s="44"/>
      <c r="M434" s="215" t="s">
        <v>21</v>
      </c>
      <c r="N434" s="216" t="s">
        <v>44</v>
      </c>
      <c r="O434" s="80"/>
      <c r="P434" s="217">
        <f>O434*H434</f>
        <v>0</v>
      </c>
      <c r="Q434" s="217">
        <v>0</v>
      </c>
      <c r="R434" s="217">
        <f>Q434*H434</f>
        <v>0</v>
      </c>
      <c r="S434" s="217">
        <v>0</v>
      </c>
      <c r="T434" s="218">
        <f>S434*H434</f>
        <v>0</v>
      </c>
      <c r="AR434" s="18" t="s">
        <v>204</v>
      </c>
      <c r="AT434" s="18" t="s">
        <v>163</v>
      </c>
      <c r="AU434" s="18" t="s">
        <v>81</v>
      </c>
      <c r="AY434" s="18" t="s">
        <v>162</v>
      </c>
      <c r="BE434" s="219">
        <f>IF(N434="základní",J434,0)</f>
        <v>0</v>
      </c>
      <c r="BF434" s="219">
        <f>IF(N434="snížená",J434,0)</f>
        <v>0</v>
      </c>
      <c r="BG434" s="219">
        <f>IF(N434="zákl. přenesená",J434,0)</f>
        <v>0</v>
      </c>
      <c r="BH434" s="219">
        <f>IF(N434="sníž. přenesená",J434,0)</f>
        <v>0</v>
      </c>
      <c r="BI434" s="219">
        <f>IF(N434="nulová",J434,0)</f>
        <v>0</v>
      </c>
      <c r="BJ434" s="18" t="s">
        <v>81</v>
      </c>
      <c r="BK434" s="219">
        <f>ROUND(I434*H434,2)</f>
        <v>0</v>
      </c>
      <c r="BL434" s="18" t="s">
        <v>204</v>
      </c>
      <c r="BM434" s="18" t="s">
        <v>776</v>
      </c>
    </row>
    <row r="435" spans="2:51" s="12" customFormat="1" ht="12">
      <c r="B435" s="233"/>
      <c r="C435" s="234"/>
      <c r="D435" s="220" t="s">
        <v>171</v>
      </c>
      <c r="E435" s="235" t="s">
        <v>21</v>
      </c>
      <c r="F435" s="236" t="s">
        <v>777</v>
      </c>
      <c r="G435" s="234"/>
      <c r="H435" s="237">
        <v>19.561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171</v>
      </c>
      <c r="AU435" s="243" t="s">
        <v>81</v>
      </c>
      <c r="AV435" s="12" t="s">
        <v>84</v>
      </c>
      <c r="AW435" s="12" t="s">
        <v>35</v>
      </c>
      <c r="AX435" s="12" t="s">
        <v>81</v>
      </c>
      <c r="AY435" s="243" t="s">
        <v>162</v>
      </c>
    </row>
    <row r="436" spans="2:65" s="1" customFormat="1" ht="16.5" customHeight="1">
      <c r="B436" s="39"/>
      <c r="C436" s="208" t="s">
        <v>778</v>
      </c>
      <c r="D436" s="208" t="s">
        <v>163</v>
      </c>
      <c r="E436" s="209" t="s">
        <v>779</v>
      </c>
      <c r="F436" s="210" t="s">
        <v>780</v>
      </c>
      <c r="G436" s="211" t="s">
        <v>166</v>
      </c>
      <c r="H436" s="212">
        <v>19.561</v>
      </c>
      <c r="I436" s="213"/>
      <c r="J436" s="214">
        <f>ROUND(I436*H436,2)</f>
        <v>0</v>
      </c>
      <c r="K436" s="210" t="s">
        <v>167</v>
      </c>
      <c r="L436" s="44"/>
      <c r="M436" s="215" t="s">
        <v>21</v>
      </c>
      <c r="N436" s="216" t="s">
        <v>44</v>
      </c>
      <c r="O436" s="80"/>
      <c r="P436" s="217">
        <f>O436*H436</f>
        <v>0</v>
      </c>
      <c r="Q436" s="217">
        <v>0</v>
      </c>
      <c r="R436" s="217">
        <f>Q436*H436</f>
        <v>0</v>
      </c>
      <c r="S436" s="217">
        <v>0</v>
      </c>
      <c r="T436" s="218">
        <f>S436*H436</f>
        <v>0</v>
      </c>
      <c r="AR436" s="18" t="s">
        <v>204</v>
      </c>
      <c r="AT436" s="18" t="s">
        <v>163</v>
      </c>
      <c r="AU436" s="18" t="s">
        <v>81</v>
      </c>
      <c r="AY436" s="18" t="s">
        <v>162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18" t="s">
        <v>81</v>
      </c>
      <c r="BK436" s="219">
        <f>ROUND(I436*H436,2)</f>
        <v>0</v>
      </c>
      <c r="BL436" s="18" t="s">
        <v>204</v>
      </c>
      <c r="BM436" s="18" t="s">
        <v>781</v>
      </c>
    </row>
    <row r="437" spans="2:51" s="12" customFormat="1" ht="12">
      <c r="B437" s="233"/>
      <c r="C437" s="234"/>
      <c r="D437" s="220" t="s">
        <v>171</v>
      </c>
      <c r="E437" s="235" t="s">
        <v>21</v>
      </c>
      <c r="F437" s="236" t="s">
        <v>782</v>
      </c>
      <c r="G437" s="234"/>
      <c r="H437" s="237">
        <v>19.561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171</v>
      </c>
      <c r="AU437" s="243" t="s">
        <v>81</v>
      </c>
      <c r="AV437" s="12" t="s">
        <v>84</v>
      </c>
      <c r="AW437" s="12" t="s">
        <v>35</v>
      </c>
      <c r="AX437" s="12" t="s">
        <v>81</v>
      </c>
      <c r="AY437" s="243" t="s">
        <v>162</v>
      </c>
    </row>
    <row r="438" spans="2:65" s="1" customFormat="1" ht="16.5" customHeight="1">
      <c r="B438" s="39"/>
      <c r="C438" s="208" t="s">
        <v>565</v>
      </c>
      <c r="D438" s="208" t="s">
        <v>163</v>
      </c>
      <c r="E438" s="209" t="s">
        <v>783</v>
      </c>
      <c r="F438" s="210" t="s">
        <v>784</v>
      </c>
      <c r="G438" s="211" t="s">
        <v>166</v>
      </c>
      <c r="H438" s="212">
        <v>17.317</v>
      </c>
      <c r="I438" s="213"/>
      <c r="J438" s="214">
        <f>ROUND(I438*H438,2)</f>
        <v>0</v>
      </c>
      <c r="K438" s="210" t="s">
        <v>167</v>
      </c>
      <c r="L438" s="44"/>
      <c r="M438" s="215" t="s">
        <v>21</v>
      </c>
      <c r="N438" s="216" t="s">
        <v>44</v>
      </c>
      <c r="O438" s="80"/>
      <c r="P438" s="217">
        <f>O438*H438</f>
        <v>0</v>
      </c>
      <c r="Q438" s="217">
        <v>0</v>
      </c>
      <c r="R438" s="217">
        <f>Q438*H438</f>
        <v>0</v>
      </c>
      <c r="S438" s="217">
        <v>0</v>
      </c>
      <c r="T438" s="218">
        <f>S438*H438</f>
        <v>0</v>
      </c>
      <c r="AR438" s="18" t="s">
        <v>204</v>
      </c>
      <c r="AT438" s="18" t="s">
        <v>163</v>
      </c>
      <c r="AU438" s="18" t="s">
        <v>81</v>
      </c>
      <c r="AY438" s="18" t="s">
        <v>162</v>
      </c>
      <c r="BE438" s="219">
        <f>IF(N438="základní",J438,0)</f>
        <v>0</v>
      </c>
      <c r="BF438" s="219">
        <f>IF(N438="snížená",J438,0)</f>
        <v>0</v>
      </c>
      <c r="BG438" s="219">
        <f>IF(N438="zákl. přenesená",J438,0)</f>
        <v>0</v>
      </c>
      <c r="BH438" s="219">
        <f>IF(N438="sníž. přenesená",J438,0)</f>
        <v>0</v>
      </c>
      <c r="BI438" s="219">
        <f>IF(N438="nulová",J438,0)</f>
        <v>0</v>
      </c>
      <c r="BJ438" s="18" t="s">
        <v>81</v>
      </c>
      <c r="BK438" s="219">
        <f>ROUND(I438*H438,2)</f>
        <v>0</v>
      </c>
      <c r="BL438" s="18" t="s">
        <v>204</v>
      </c>
      <c r="BM438" s="18" t="s">
        <v>785</v>
      </c>
    </row>
    <row r="439" spans="2:51" s="11" customFormat="1" ht="12">
      <c r="B439" s="223"/>
      <c r="C439" s="224"/>
      <c r="D439" s="220" t="s">
        <v>171</v>
      </c>
      <c r="E439" s="225" t="s">
        <v>21</v>
      </c>
      <c r="F439" s="226" t="s">
        <v>761</v>
      </c>
      <c r="G439" s="224"/>
      <c r="H439" s="225" t="s">
        <v>21</v>
      </c>
      <c r="I439" s="227"/>
      <c r="J439" s="224"/>
      <c r="K439" s="224"/>
      <c r="L439" s="228"/>
      <c r="M439" s="229"/>
      <c r="N439" s="230"/>
      <c r="O439" s="230"/>
      <c r="P439" s="230"/>
      <c r="Q439" s="230"/>
      <c r="R439" s="230"/>
      <c r="S439" s="230"/>
      <c r="T439" s="231"/>
      <c r="AT439" s="232" t="s">
        <v>171</v>
      </c>
      <c r="AU439" s="232" t="s">
        <v>81</v>
      </c>
      <c r="AV439" s="11" t="s">
        <v>81</v>
      </c>
      <c r="AW439" s="11" t="s">
        <v>35</v>
      </c>
      <c r="AX439" s="11" t="s">
        <v>73</v>
      </c>
      <c r="AY439" s="232" t="s">
        <v>162</v>
      </c>
    </row>
    <row r="440" spans="2:51" s="12" customFormat="1" ht="12">
      <c r="B440" s="233"/>
      <c r="C440" s="234"/>
      <c r="D440" s="220" t="s">
        <v>171</v>
      </c>
      <c r="E440" s="235" t="s">
        <v>21</v>
      </c>
      <c r="F440" s="236" t="s">
        <v>762</v>
      </c>
      <c r="G440" s="234"/>
      <c r="H440" s="237">
        <v>11.675</v>
      </c>
      <c r="I440" s="238"/>
      <c r="J440" s="234"/>
      <c r="K440" s="234"/>
      <c r="L440" s="239"/>
      <c r="M440" s="240"/>
      <c r="N440" s="241"/>
      <c r="O440" s="241"/>
      <c r="P440" s="241"/>
      <c r="Q440" s="241"/>
      <c r="R440" s="241"/>
      <c r="S440" s="241"/>
      <c r="T440" s="242"/>
      <c r="AT440" s="243" t="s">
        <v>171</v>
      </c>
      <c r="AU440" s="243" t="s">
        <v>81</v>
      </c>
      <c r="AV440" s="12" t="s">
        <v>84</v>
      </c>
      <c r="AW440" s="12" t="s">
        <v>35</v>
      </c>
      <c r="AX440" s="12" t="s">
        <v>73</v>
      </c>
      <c r="AY440" s="243" t="s">
        <v>162</v>
      </c>
    </row>
    <row r="441" spans="2:51" s="12" customFormat="1" ht="12">
      <c r="B441" s="233"/>
      <c r="C441" s="234"/>
      <c r="D441" s="220" t="s">
        <v>171</v>
      </c>
      <c r="E441" s="235" t="s">
        <v>21</v>
      </c>
      <c r="F441" s="236" t="s">
        <v>763</v>
      </c>
      <c r="G441" s="234"/>
      <c r="H441" s="237">
        <v>2.396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AT441" s="243" t="s">
        <v>171</v>
      </c>
      <c r="AU441" s="243" t="s">
        <v>81</v>
      </c>
      <c r="AV441" s="12" t="s">
        <v>84</v>
      </c>
      <c r="AW441" s="12" t="s">
        <v>35</v>
      </c>
      <c r="AX441" s="12" t="s">
        <v>73</v>
      </c>
      <c r="AY441" s="243" t="s">
        <v>162</v>
      </c>
    </row>
    <row r="442" spans="2:51" s="12" customFormat="1" ht="12">
      <c r="B442" s="233"/>
      <c r="C442" s="234"/>
      <c r="D442" s="220" t="s">
        <v>171</v>
      </c>
      <c r="E442" s="235" t="s">
        <v>21</v>
      </c>
      <c r="F442" s="236" t="s">
        <v>786</v>
      </c>
      <c r="G442" s="234"/>
      <c r="H442" s="237">
        <v>0.36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171</v>
      </c>
      <c r="AU442" s="243" t="s">
        <v>81</v>
      </c>
      <c r="AV442" s="12" t="s">
        <v>84</v>
      </c>
      <c r="AW442" s="12" t="s">
        <v>35</v>
      </c>
      <c r="AX442" s="12" t="s">
        <v>73</v>
      </c>
      <c r="AY442" s="243" t="s">
        <v>162</v>
      </c>
    </row>
    <row r="443" spans="2:51" s="14" customFormat="1" ht="12">
      <c r="B443" s="258"/>
      <c r="C443" s="259"/>
      <c r="D443" s="220" t="s">
        <v>171</v>
      </c>
      <c r="E443" s="260" t="s">
        <v>21</v>
      </c>
      <c r="F443" s="261" t="s">
        <v>787</v>
      </c>
      <c r="G443" s="259"/>
      <c r="H443" s="262">
        <v>14.431</v>
      </c>
      <c r="I443" s="263"/>
      <c r="J443" s="259"/>
      <c r="K443" s="259"/>
      <c r="L443" s="264"/>
      <c r="M443" s="265"/>
      <c r="N443" s="266"/>
      <c r="O443" s="266"/>
      <c r="P443" s="266"/>
      <c r="Q443" s="266"/>
      <c r="R443" s="266"/>
      <c r="S443" s="266"/>
      <c r="T443" s="267"/>
      <c r="AT443" s="268" t="s">
        <v>171</v>
      </c>
      <c r="AU443" s="268" t="s">
        <v>81</v>
      </c>
      <c r="AV443" s="14" t="s">
        <v>177</v>
      </c>
      <c r="AW443" s="14" t="s">
        <v>35</v>
      </c>
      <c r="AX443" s="14" t="s">
        <v>73</v>
      </c>
      <c r="AY443" s="268" t="s">
        <v>162</v>
      </c>
    </row>
    <row r="444" spans="2:51" s="12" customFormat="1" ht="12">
      <c r="B444" s="233"/>
      <c r="C444" s="234"/>
      <c r="D444" s="220" t="s">
        <v>171</v>
      </c>
      <c r="E444" s="235" t="s">
        <v>21</v>
      </c>
      <c r="F444" s="236" t="s">
        <v>788</v>
      </c>
      <c r="G444" s="234"/>
      <c r="H444" s="237">
        <v>2.886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171</v>
      </c>
      <c r="AU444" s="243" t="s">
        <v>81</v>
      </c>
      <c r="AV444" s="12" t="s">
        <v>84</v>
      </c>
      <c r="AW444" s="12" t="s">
        <v>35</v>
      </c>
      <c r="AX444" s="12" t="s">
        <v>73</v>
      </c>
      <c r="AY444" s="243" t="s">
        <v>162</v>
      </c>
    </row>
    <row r="445" spans="2:51" s="13" customFormat="1" ht="12">
      <c r="B445" s="244"/>
      <c r="C445" s="245"/>
      <c r="D445" s="220" t="s">
        <v>171</v>
      </c>
      <c r="E445" s="246" t="s">
        <v>21</v>
      </c>
      <c r="F445" s="247" t="s">
        <v>208</v>
      </c>
      <c r="G445" s="245"/>
      <c r="H445" s="248">
        <v>17.317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AT445" s="254" t="s">
        <v>171</v>
      </c>
      <c r="AU445" s="254" t="s">
        <v>81</v>
      </c>
      <c r="AV445" s="13" t="s">
        <v>168</v>
      </c>
      <c r="AW445" s="13" t="s">
        <v>35</v>
      </c>
      <c r="AX445" s="13" t="s">
        <v>81</v>
      </c>
      <c r="AY445" s="254" t="s">
        <v>162</v>
      </c>
    </row>
    <row r="446" spans="2:65" s="1" customFormat="1" ht="16.5" customHeight="1">
      <c r="B446" s="39"/>
      <c r="C446" s="208" t="s">
        <v>789</v>
      </c>
      <c r="D446" s="208" t="s">
        <v>163</v>
      </c>
      <c r="E446" s="209" t="s">
        <v>790</v>
      </c>
      <c r="F446" s="210" t="s">
        <v>791</v>
      </c>
      <c r="G446" s="211" t="s">
        <v>310</v>
      </c>
      <c r="H446" s="212">
        <v>316.517</v>
      </c>
      <c r="I446" s="213"/>
      <c r="J446" s="214">
        <f>ROUND(I446*H446,2)</f>
        <v>0</v>
      </c>
      <c r="K446" s="210" t="s">
        <v>167</v>
      </c>
      <c r="L446" s="44"/>
      <c r="M446" s="215" t="s">
        <v>21</v>
      </c>
      <c r="N446" s="216" t="s">
        <v>44</v>
      </c>
      <c r="O446" s="80"/>
      <c r="P446" s="217">
        <f>O446*H446</f>
        <v>0</v>
      </c>
      <c r="Q446" s="217">
        <v>0</v>
      </c>
      <c r="R446" s="217">
        <f>Q446*H446</f>
        <v>0</v>
      </c>
      <c r="S446" s="217">
        <v>0</v>
      </c>
      <c r="T446" s="218">
        <f>S446*H446</f>
        <v>0</v>
      </c>
      <c r="AR446" s="18" t="s">
        <v>204</v>
      </c>
      <c r="AT446" s="18" t="s">
        <v>163</v>
      </c>
      <c r="AU446" s="18" t="s">
        <v>81</v>
      </c>
      <c r="AY446" s="18" t="s">
        <v>162</v>
      </c>
      <c r="BE446" s="219">
        <f>IF(N446="základní",J446,0)</f>
        <v>0</v>
      </c>
      <c r="BF446" s="219">
        <f>IF(N446="snížená",J446,0)</f>
        <v>0</v>
      </c>
      <c r="BG446" s="219">
        <f>IF(N446="zákl. přenesená",J446,0)</f>
        <v>0</v>
      </c>
      <c r="BH446" s="219">
        <f>IF(N446="sníž. přenesená",J446,0)</f>
        <v>0</v>
      </c>
      <c r="BI446" s="219">
        <f>IF(N446="nulová",J446,0)</f>
        <v>0</v>
      </c>
      <c r="BJ446" s="18" t="s">
        <v>81</v>
      </c>
      <c r="BK446" s="219">
        <f>ROUND(I446*H446,2)</f>
        <v>0</v>
      </c>
      <c r="BL446" s="18" t="s">
        <v>204</v>
      </c>
      <c r="BM446" s="18" t="s">
        <v>792</v>
      </c>
    </row>
    <row r="447" spans="2:47" s="1" customFormat="1" ht="12">
      <c r="B447" s="39"/>
      <c r="C447" s="40"/>
      <c r="D447" s="220" t="s">
        <v>169</v>
      </c>
      <c r="E447" s="40"/>
      <c r="F447" s="221" t="s">
        <v>793</v>
      </c>
      <c r="G447" s="40"/>
      <c r="H447" s="40"/>
      <c r="I447" s="143"/>
      <c r="J447" s="40"/>
      <c r="K447" s="40"/>
      <c r="L447" s="44"/>
      <c r="M447" s="222"/>
      <c r="N447" s="80"/>
      <c r="O447" s="80"/>
      <c r="P447" s="80"/>
      <c r="Q447" s="80"/>
      <c r="R447" s="80"/>
      <c r="S447" s="80"/>
      <c r="T447" s="81"/>
      <c r="AT447" s="18" t="s">
        <v>169</v>
      </c>
      <c r="AU447" s="18" t="s">
        <v>81</v>
      </c>
    </row>
    <row r="448" spans="2:63" s="10" customFormat="1" ht="25.9" customHeight="1">
      <c r="B448" s="194"/>
      <c r="C448" s="195"/>
      <c r="D448" s="196" t="s">
        <v>72</v>
      </c>
      <c r="E448" s="197" t="s">
        <v>794</v>
      </c>
      <c r="F448" s="197" t="s">
        <v>795</v>
      </c>
      <c r="G448" s="195"/>
      <c r="H448" s="195"/>
      <c r="I448" s="198"/>
      <c r="J448" s="199">
        <f>BK448</f>
        <v>0</v>
      </c>
      <c r="K448" s="195"/>
      <c r="L448" s="200"/>
      <c r="M448" s="201"/>
      <c r="N448" s="202"/>
      <c r="O448" s="202"/>
      <c r="P448" s="203">
        <f>SUM(P449:P481)</f>
        <v>0</v>
      </c>
      <c r="Q448" s="202"/>
      <c r="R448" s="203">
        <f>SUM(R449:R481)</f>
        <v>0</v>
      </c>
      <c r="S448" s="202"/>
      <c r="T448" s="204">
        <f>SUM(T449:T481)</f>
        <v>0</v>
      </c>
      <c r="AR448" s="205" t="s">
        <v>84</v>
      </c>
      <c r="AT448" s="206" t="s">
        <v>72</v>
      </c>
      <c r="AU448" s="206" t="s">
        <v>73</v>
      </c>
      <c r="AY448" s="205" t="s">
        <v>162</v>
      </c>
      <c r="BK448" s="207">
        <f>SUM(BK449:BK481)</f>
        <v>0</v>
      </c>
    </row>
    <row r="449" spans="2:65" s="1" customFormat="1" ht="16.5" customHeight="1">
      <c r="B449" s="39"/>
      <c r="C449" s="208" t="s">
        <v>574</v>
      </c>
      <c r="D449" s="208" t="s">
        <v>163</v>
      </c>
      <c r="E449" s="209" t="s">
        <v>796</v>
      </c>
      <c r="F449" s="210" t="s">
        <v>797</v>
      </c>
      <c r="G449" s="211" t="s">
        <v>166</v>
      </c>
      <c r="H449" s="212">
        <v>83.438</v>
      </c>
      <c r="I449" s="213"/>
      <c r="J449" s="214">
        <f>ROUND(I449*H449,2)</f>
        <v>0</v>
      </c>
      <c r="K449" s="210" t="s">
        <v>167</v>
      </c>
      <c r="L449" s="44"/>
      <c r="M449" s="215" t="s">
        <v>21</v>
      </c>
      <c r="N449" s="216" t="s">
        <v>44</v>
      </c>
      <c r="O449" s="80"/>
      <c r="P449" s="217">
        <f>O449*H449</f>
        <v>0</v>
      </c>
      <c r="Q449" s="217">
        <v>0</v>
      </c>
      <c r="R449" s="217">
        <f>Q449*H449</f>
        <v>0</v>
      </c>
      <c r="S449" s="217">
        <v>0</v>
      </c>
      <c r="T449" s="218">
        <f>S449*H449</f>
        <v>0</v>
      </c>
      <c r="AR449" s="18" t="s">
        <v>204</v>
      </c>
      <c r="AT449" s="18" t="s">
        <v>163</v>
      </c>
      <c r="AU449" s="18" t="s">
        <v>81</v>
      </c>
      <c r="AY449" s="18" t="s">
        <v>162</v>
      </c>
      <c r="BE449" s="219">
        <f>IF(N449="základní",J449,0)</f>
        <v>0</v>
      </c>
      <c r="BF449" s="219">
        <f>IF(N449="snížená",J449,0)</f>
        <v>0</v>
      </c>
      <c r="BG449" s="219">
        <f>IF(N449="zákl. přenesená",J449,0)</f>
        <v>0</v>
      </c>
      <c r="BH449" s="219">
        <f>IF(N449="sníž. přenesená",J449,0)</f>
        <v>0</v>
      </c>
      <c r="BI449" s="219">
        <f>IF(N449="nulová",J449,0)</f>
        <v>0</v>
      </c>
      <c r="BJ449" s="18" t="s">
        <v>81</v>
      </c>
      <c r="BK449" s="219">
        <f>ROUND(I449*H449,2)</f>
        <v>0</v>
      </c>
      <c r="BL449" s="18" t="s">
        <v>204</v>
      </c>
      <c r="BM449" s="18" t="s">
        <v>798</v>
      </c>
    </row>
    <row r="450" spans="2:51" s="12" customFormat="1" ht="12">
      <c r="B450" s="233"/>
      <c r="C450" s="234"/>
      <c r="D450" s="220" t="s">
        <v>171</v>
      </c>
      <c r="E450" s="235" t="s">
        <v>21</v>
      </c>
      <c r="F450" s="236" t="s">
        <v>799</v>
      </c>
      <c r="G450" s="234"/>
      <c r="H450" s="237">
        <v>65.952</v>
      </c>
      <c r="I450" s="238"/>
      <c r="J450" s="234"/>
      <c r="K450" s="234"/>
      <c r="L450" s="239"/>
      <c r="M450" s="240"/>
      <c r="N450" s="241"/>
      <c r="O450" s="241"/>
      <c r="P450" s="241"/>
      <c r="Q450" s="241"/>
      <c r="R450" s="241"/>
      <c r="S450" s="241"/>
      <c r="T450" s="242"/>
      <c r="AT450" s="243" t="s">
        <v>171</v>
      </c>
      <c r="AU450" s="243" t="s">
        <v>81</v>
      </c>
      <c r="AV450" s="12" t="s">
        <v>84</v>
      </c>
      <c r="AW450" s="12" t="s">
        <v>35</v>
      </c>
      <c r="AX450" s="12" t="s">
        <v>73</v>
      </c>
      <c r="AY450" s="243" t="s">
        <v>162</v>
      </c>
    </row>
    <row r="451" spans="2:51" s="11" customFormat="1" ht="12">
      <c r="B451" s="223"/>
      <c r="C451" s="224"/>
      <c r="D451" s="220" t="s">
        <v>171</v>
      </c>
      <c r="E451" s="225" t="s">
        <v>21</v>
      </c>
      <c r="F451" s="226" t="s">
        <v>800</v>
      </c>
      <c r="G451" s="224"/>
      <c r="H451" s="225" t="s">
        <v>21</v>
      </c>
      <c r="I451" s="227"/>
      <c r="J451" s="224"/>
      <c r="K451" s="224"/>
      <c r="L451" s="228"/>
      <c r="M451" s="229"/>
      <c r="N451" s="230"/>
      <c r="O451" s="230"/>
      <c r="P451" s="230"/>
      <c r="Q451" s="230"/>
      <c r="R451" s="230"/>
      <c r="S451" s="230"/>
      <c r="T451" s="231"/>
      <c r="AT451" s="232" t="s">
        <v>171</v>
      </c>
      <c r="AU451" s="232" t="s">
        <v>81</v>
      </c>
      <c r="AV451" s="11" t="s">
        <v>81</v>
      </c>
      <c r="AW451" s="11" t="s">
        <v>35</v>
      </c>
      <c r="AX451" s="11" t="s">
        <v>73</v>
      </c>
      <c r="AY451" s="232" t="s">
        <v>162</v>
      </c>
    </row>
    <row r="452" spans="2:51" s="12" customFormat="1" ht="12">
      <c r="B452" s="233"/>
      <c r="C452" s="234"/>
      <c r="D452" s="220" t="s">
        <v>171</v>
      </c>
      <c r="E452" s="235" t="s">
        <v>21</v>
      </c>
      <c r="F452" s="236" t="s">
        <v>801</v>
      </c>
      <c r="G452" s="234"/>
      <c r="H452" s="237">
        <v>7.524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AT452" s="243" t="s">
        <v>171</v>
      </c>
      <c r="AU452" s="243" t="s">
        <v>81</v>
      </c>
      <c r="AV452" s="12" t="s">
        <v>84</v>
      </c>
      <c r="AW452" s="12" t="s">
        <v>35</v>
      </c>
      <c r="AX452" s="12" t="s">
        <v>73</v>
      </c>
      <c r="AY452" s="243" t="s">
        <v>162</v>
      </c>
    </row>
    <row r="453" spans="2:51" s="12" customFormat="1" ht="12">
      <c r="B453" s="233"/>
      <c r="C453" s="234"/>
      <c r="D453" s="220" t="s">
        <v>171</v>
      </c>
      <c r="E453" s="235" t="s">
        <v>21</v>
      </c>
      <c r="F453" s="236" t="s">
        <v>802</v>
      </c>
      <c r="G453" s="234"/>
      <c r="H453" s="237">
        <v>4.606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AT453" s="243" t="s">
        <v>171</v>
      </c>
      <c r="AU453" s="243" t="s">
        <v>81</v>
      </c>
      <c r="AV453" s="12" t="s">
        <v>84</v>
      </c>
      <c r="AW453" s="12" t="s">
        <v>35</v>
      </c>
      <c r="AX453" s="12" t="s">
        <v>73</v>
      </c>
      <c r="AY453" s="243" t="s">
        <v>162</v>
      </c>
    </row>
    <row r="454" spans="2:51" s="12" customFormat="1" ht="12">
      <c r="B454" s="233"/>
      <c r="C454" s="234"/>
      <c r="D454" s="220" t="s">
        <v>171</v>
      </c>
      <c r="E454" s="235" t="s">
        <v>21</v>
      </c>
      <c r="F454" s="236" t="s">
        <v>803</v>
      </c>
      <c r="G454" s="234"/>
      <c r="H454" s="237">
        <v>5.356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171</v>
      </c>
      <c r="AU454" s="243" t="s">
        <v>81</v>
      </c>
      <c r="AV454" s="12" t="s">
        <v>84</v>
      </c>
      <c r="AW454" s="12" t="s">
        <v>35</v>
      </c>
      <c r="AX454" s="12" t="s">
        <v>73</v>
      </c>
      <c r="AY454" s="243" t="s">
        <v>162</v>
      </c>
    </row>
    <row r="455" spans="2:51" s="13" customFormat="1" ht="12">
      <c r="B455" s="244"/>
      <c r="C455" s="245"/>
      <c r="D455" s="220" t="s">
        <v>171</v>
      </c>
      <c r="E455" s="246" t="s">
        <v>21</v>
      </c>
      <c r="F455" s="247" t="s">
        <v>208</v>
      </c>
      <c r="G455" s="245"/>
      <c r="H455" s="248">
        <v>83.438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AT455" s="254" t="s">
        <v>171</v>
      </c>
      <c r="AU455" s="254" t="s">
        <v>81</v>
      </c>
      <c r="AV455" s="13" t="s">
        <v>168</v>
      </c>
      <c r="AW455" s="13" t="s">
        <v>35</v>
      </c>
      <c r="AX455" s="13" t="s">
        <v>81</v>
      </c>
      <c r="AY455" s="254" t="s">
        <v>162</v>
      </c>
    </row>
    <row r="456" spans="2:65" s="1" customFormat="1" ht="22.5" customHeight="1">
      <c r="B456" s="39"/>
      <c r="C456" s="208" t="s">
        <v>804</v>
      </c>
      <c r="D456" s="208" t="s">
        <v>163</v>
      </c>
      <c r="E456" s="209" t="s">
        <v>805</v>
      </c>
      <c r="F456" s="210" t="s">
        <v>806</v>
      </c>
      <c r="G456" s="211" t="s">
        <v>166</v>
      </c>
      <c r="H456" s="212">
        <v>64.731</v>
      </c>
      <c r="I456" s="213"/>
      <c r="J456" s="214">
        <f>ROUND(I456*H456,2)</f>
        <v>0</v>
      </c>
      <c r="K456" s="210" t="s">
        <v>167</v>
      </c>
      <c r="L456" s="44"/>
      <c r="M456" s="215" t="s">
        <v>21</v>
      </c>
      <c r="N456" s="216" t="s">
        <v>44</v>
      </c>
      <c r="O456" s="80"/>
      <c r="P456" s="217">
        <f>O456*H456</f>
        <v>0</v>
      </c>
      <c r="Q456" s="217">
        <v>0</v>
      </c>
      <c r="R456" s="217">
        <f>Q456*H456</f>
        <v>0</v>
      </c>
      <c r="S456" s="217">
        <v>0</v>
      </c>
      <c r="T456" s="218">
        <f>S456*H456</f>
        <v>0</v>
      </c>
      <c r="AR456" s="18" t="s">
        <v>204</v>
      </c>
      <c r="AT456" s="18" t="s">
        <v>163</v>
      </c>
      <c r="AU456" s="18" t="s">
        <v>81</v>
      </c>
      <c r="AY456" s="18" t="s">
        <v>162</v>
      </c>
      <c r="BE456" s="219">
        <f>IF(N456="základní",J456,0)</f>
        <v>0</v>
      </c>
      <c r="BF456" s="219">
        <f>IF(N456="snížená",J456,0)</f>
        <v>0</v>
      </c>
      <c r="BG456" s="219">
        <f>IF(N456="zákl. přenesená",J456,0)</f>
        <v>0</v>
      </c>
      <c r="BH456" s="219">
        <f>IF(N456="sníž. přenesená",J456,0)</f>
        <v>0</v>
      </c>
      <c r="BI456" s="219">
        <f>IF(N456="nulová",J456,0)</f>
        <v>0</v>
      </c>
      <c r="BJ456" s="18" t="s">
        <v>81</v>
      </c>
      <c r="BK456" s="219">
        <f>ROUND(I456*H456,2)</f>
        <v>0</v>
      </c>
      <c r="BL456" s="18" t="s">
        <v>204</v>
      </c>
      <c r="BM456" s="18" t="s">
        <v>807</v>
      </c>
    </row>
    <row r="457" spans="2:47" s="1" customFormat="1" ht="12">
      <c r="B457" s="39"/>
      <c r="C457" s="40"/>
      <c r="D457" s="220" t="s">
        <v>169</v>
      </c>
      <c r="E457" s="40"/>
      <c r="F457" s="221" t="s">
        <v>808</v>
      </c>
      <c r="G457" s="40"/>
      <c r="H457" s="40"/>
      <c r="I457" s="143"/>
      <c r="J457" s="40"/>
      <c r="K457" s="40"/>
      <c r="L457" s="44"/>
      <c r="M457" s="222"/>
      <c r="N457" s="80"/>
      <c r="O457" s="80"/>
      <c r="P457" s="80"/>
      <c r="Q457" s="80"/>
      <c r="R457" s="80"/>
      <c r="S457" s="80"/>
      <c r="T457" s="81"/>
      <c r="AT457" s="18" t="s">
        <v>169</v>
      </c>
      <c r="AU457" s="18" t="s">
        <v>81</v>
      </c>
    </row>
    <row r="458" spans="2:51" s="12" customFormat="1" ht="12">
      <c r="B458" s="233"/>
      <c r="C458" s="234"/>
      <c r="D458" s="220" t="s">
        <v>171</v>
      </c>
      <c r="E458" s="235" t="s">
        <v>21</v>
      </c>
      <c r="F458" s="236" t="s">
        <v>809</v>
      </c>
      <c r="G458" s="234"/>
      <c r="H458" s="237">
        <v>64.731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171</v>
      </c>
      <c r="AU458" s="243" t="s">
        <v>81</v>
      </c>
      <c r="AV458" s="12" t="s">
        <v>84</v>
      </c>
      <c r="AW458" s="12" t="s">
        <v>35</v>
      </c>
      <c r="AX458" s="12" t="s">
        <v>81</v>
      </c>
      <c r="AY458" s="243" t="s">
        <v>162</v>
      </c>
    </row>
    <row r="459" spans="2:65" s="1" customFormat="1" ht="22.5" customHeight="1">
      <c r="B459" s="39"/>
      <c r="C459" s="208" t="s">
        <v>579</v>
      </c>
      <c r="D459" s="208" t="s">
        <v>163</v>
      </c>
      <c r="E459" s="209" t="s">
        <v>810</v>
      </c>
      <c r="F459" s="210" t="s">
        <v>811</v>
      </c>
      <c r="G459" s="211" t="s">
        <v>203</v>
      </c>
      <c r="H459" s="212">
        <v>8.8</v>
      </c>
      <c r="I459" s="213"/>
      <c r="J459" s="214">
        <f>ROUND(I459*H459,2)</f>
        <v>0</v>
      </c>
      <c r="K459" s="210" t="s">
        <v>167</v>
      </c>
      <c r="L459" s="44"/>
      <c r="M459" s="215" t="s">
        <v>21</v>
      </c>
      <c r="N459" s="216" t="s">
        <v>44</v>
      </c>
      <c r="O459" s="80"/>
      <c r="P459" s="217">
        <f>O459*H459</f>
        <v>0</v>
      </c>
      <c r="Q459" s="217">
        <v>0</v>
      </c>
      <c r="R459" s="217">
        <f>Q459*H459</f>
        <v>0</v>
      </c>
      <c r="S459" s="217">
        <v>0</v>
      </c>
      <c r="T459" s="218">
        <f>S459*H459</f>
        <v>0</v>
      </c>
      <c r="AR459" s="18" t="s">
        <v>204</v>
      </c>
      <c r="AT459" s="18" t="s">
        <v>163</v>
      </c>
      <c r="AU459" s="18" t="s">
        <v>81</v>
      </c>
      <c r="AY459" s="18" t="s">
        <v>162</v>
      </c>
      <c r="BE459" s="219">
        <f>IF(N459="základní",J459,0)</f>
        <v>0</v>
      </c>
      <c r="BF459" s="219">
        <f>IF(N459="snížená",J459,0)</f>
        <v>0</v>
      </c>
      <c r="BG459" s="219">
        <f>IF(N459="zákl. přenesená",J459,0)</f>
        <v>0</v>
      </c>
      <c r="BH459" s="219">
        <f>IF(N459="sníž. přenesená",J459,0)</f>
        <v>0</v>
      </c>
      <c r="BI459" s="219">
        <f>IF(N459="nulová",J459,0)</f>
        <v>0</v>
      </c>
      <c r="BJ459" s="18" t="s">
        <v>81</v>
      </c>
      <c r="BK459" s="219">
        <f>ROUND(I459*H459,2)</f>
        <v>0</v>
      </c>
      <c r="BL459" s="18" t="s">
        <v>204</v>
      </c>
      <c r="BM459" s="18" t="s">
        <v>812</v>
      </c>
    </row>
    <row r="460" spans="2:47" s="1" customFormat="1" ht="12">
      <c r="B460" s="39"/>
      <c r="C460" s="40"/>
      <c r="D460" s="220" t="s">
        <v>169</v>
      </c>
      <c r="E460" s="40"/>
      <c r="F460" s="221" t="s">
        <v>813</v>
      </c>
      <c r="G460" s="40"/>
      <c r="H460" s="40"/>
      <c r="I460" s="143"/>
      <c r="J460" s="40"/>
      <c r="K460" s="40"/>
      <c r="L460" s="44"/>
      <c r="M460" s="222"/>
      <c r="N460" s="80"/>
      <c r="O460" s="80"/>
      <c r="P460" s="80"/>
      <c r="Q460" s="80"/>
      <c r="R460" s="80"/>
      <c r="S460" s="80"/>
      <c r="T460" s="81"/>
      <c r="AT460" s="18" t="s">
        <v>169</v>
      </c>
      <c r="AU460" s="18" t="s">
        <v>81</v>
      </c>
    </row>
    <row r="461" spans="2:51" s="12" customFormat="1" ht="12">
      <c r="B461" s="233"/>
      <c r="C461" s="234"/>
      <c r="D461" s="220" t="s">
        <v>171</v>
      </c>
      <c r="E461" s="235" t="s">
        <v>21</v>
      </c>
      <c r="F461" s="236" t="s">
        <v>814</v>
      </c>
      <c r="G461" s="234"/>
      <c r="H461" s="237">
        <v>8.8</v>
      </c>
      <c r="I461" s="238"/>
      <c r="J461" s="234"/>
      <c r="K461" s="234"/>
      <c r="L461" s="239"/>
      <c r="M461" s="240"/>
      <c r="N461" s="241"/>
      <c r="O461" s="241"/>
      <c r="P461" s="241"/>
      <c r="Q461" s="241"/>
      <c r="R461" s="241"/>
      <c r="S461" s="241"/>
      <c r="T461" s="242"/>
      <c r="AT461" s="243" t="s">
        <v>171</v>
      </c>
      <c r="AU461" s="243" t="s">
        <v>81</v>
      </c>
      <c r="AV461" s="12" t="s">
        <v>84</v>
      </c>
      <c r="AW461" s="12" t="s">
        <v>35</v>
      </c>
      <c r="AX461" s="12" t="s">
        <v>81</v>
      </c>
      <c r="AY461" s="243" t="s">
        <v>162</v>
      </c>
    </row>
    <row r="462" spans="2:65" s="1" customFormat="1" ht="16.5" customHeight="1">
      <c r="B462" s="39"/>
      <c r="C462" s="208" t="s">
        <v>815</v>
      </c>
      <c r="D462" s="208" t="s">
        <v>163</v>
      </c>
      <c r="E462" s="209" t="s">
        <v>816</v>
      </c>
      <c r="F462" s="210" t="s">
        <v>817</v>
      </c>
      <c r="G462" s="211" t="s">
        <v>166</v>
      </c>
      <c r="H462" s="212">
        <v>64.731</v>
      </c>
      <c r="I462" s="213"/>
      <c r="J462" s="214">
        <f>ROUND(I462*H462,2)</f>
        <v>0</v>
      </c>
      <c r="K462" s="210" t="s">
        <v>167</v>
      </c>
      <c r="L462" s="44"/>
      <c r="M462" s="215" t="s">
        <v>21</v>
      </c>
      <c r="N462" s="216" t="s">
        <v>44</v>
      </c>
      <c r="O462" s="80"/>
      <c r="P462" s="217">
        <f>O462*H462</f>
        <v>0</v>
      </c>
      <c r="Q462" s="217">
        <v>0</v>
      </c>
      <c r="R462" s="217">
        <f>Q462*H462</f>
        <v>0</v>
      </c>
      <c r="S462" s="217">
        <v>0</v>
      </c>
      <c r="T462" s="218">
        <f>S462*H462</f>
        <v>0</v>
      </c>
      <c r="AR462" s="18" t="s">
        <v>204</v>
      </c>
      <c r="AT462" s="18" t="s">
        <v>163</v>
      </c>
      <c r="AU462" s="18" t="s">
        <v>81</v>
      </c>
      <c r="AY462" s="18" t="s">
        <v>162</v>
      </c>
      <c r="BE462" s="219">
        <f>IF(N462="základní",J462,0)</f>
        <v>0</v>
      </c>
      <c r="BF462" s="219">
        <f>IF(N462="snížená",J462,0)</f>
        <v>0</v>
      </c>
      <c r="BG462" s="219">
        <f>IF(N462="zákl. přenesená",J462,0)</f>
        <v>0</v>
      </c>
      <c r="BH462" s="219">
        <f>IF(N462="sníž. přenesená",J462,0)</f>
        <v>0</v>
      </c>
      <c r="BI462" s="219">
        <f>IF(N462="nulová",J462,0)</f>
        <v>0</v>
      </c>
      <c r="BJ462" s="18" t="s">
        <v>81</v>
      </c>
      <c r="BK462" s="219">
        <f>ROUND(I462*H462,2)</f>
        <v>0</v>
      </c>
      <c r="BL462" s="18" t="s">
        <v>204</v>
      </c>
      <c r="BM462" s="18" t="s">
        <v>818</v>
      </c>
    </row>
    <row r="463" spans="2:51" s="12" customFormat="1" ht="12">
      <c r="B463" s="233"/>
      <c r="C463" s="234"/>
      <c r="D463" s="220" t="s">
        <v>171</v>
      </c>
      <c r="E463" s="235" t="s">
        <v>21</v>
      </c>
      <c r="F463" s="236" t="s">
        <v>809</v>
      </c>
      <c r="G463" s="234"/>
      <c r="H463" s="237">
        <v>64.731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171</v>
      </c>
      <c r="AU463" s="243" t="s">
        <v>81</v>
      </c>
      <c r="AV463" s="12" t="s">
        <v>84</v>
      </c>
      <c r="AW463" s="12" t="s">
        <v>35</v>
      </c>
      <c r="AX463" s="12" t="s">
        <v>81</v>
      </c>
      <c r="AY463" s="243" t="s">
        <v>162</v>
      </c>
    </row>
    <row r="464" spans="2:65" s="1" customFormat="1" ht="16.5" customHeight="1">
      <c r="B464" s="39"/>
      <c r="C464" s="208" t="s">
        <v>583</v>
      </c>
      <c r="D464" s="208" t="s">
        <v>163</v>
      </c>
      <c r="E464" s="209" t="s">
        <v>819</v>
      </c>
      <c r="F464" s="210" t="s">
        <v>820</v>
      </c>
      <c r="G464" s="211" t="s">
        <v>203</v>
      </c>
      <c r="H464" s="212">
        <v>24.8</v>
      </c>
      <c r="I464" s="213"/>
      <c r="J464" s="214">
        <f>ROUND(I464*H464,2)</f>
        <v>0</v>
      </c>
      <c r="K464" s="210" t="s">
        <v>234</v>
      </c>
      <c r="L464" s="44"/>
      <c r="M464" s="215" t="s">
        <v>21</v>
      </c>
      <c r="N464" s="216" t="s">
        <v>44</v>
      </c>
      <c r="O464" s="80"/>
      <c r="P464" s="217">
        <f>O464*H464</f>
        <v>0</v>
      </c>
      <c r="Q464" s="217">
        <v>0</v>
      </c>
      <c r="R464" s="217">
        <f>Q464*H464</f>
        <v>0</v>
      </c>
      <c r="S464" s="217">
        <v>0</v>
      </c>
      <c r="T464" s="218">
        <f>S464*H464</f>
        <v>0</v>
      </c>
      <c r="AR464" s="18" t="s">
        <v>204</v>
      </c>
      <c r="AT464" s="18" t="s">
        <v>163</v>
      </c>
      <c r="AU464" s="18" t="s">
        <v>81</v>
      </c>
      <c r="AY464" s="18" t="s">
        <v>162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18" t="s">
        <v>81</v>
      </c>
      <c r="BK464" s="219">
        <f>ROUND(I464*H464,2)</f>
        <v>0</v>
      </c>
      <c r="BL464" s="18" t="s">
        <v>204</v>
      </c>
      <c r="BM464" s="18" t="s">
        <v>821</v>
      </c>
    </row>
    <row r="465" spans="2:47" s="1" customFormat="1" ht="12">
      <c r="B465" s="39"/>
      <c r="C465" s="40"/>
      <c r="D465" s="220" t="s">
        <v>169</v>
      </c>
      <c r="E465" s="40"/>
      <c r="F465" s="221" t="s">
        <v>822</v>
      </c>
      <c r="G465" s="40"/>
      <c r="H465" s="40"/>
      <c r="I465" s="143"/>
      <c r="J465" s="40"/>
      <c r="K465" s="40"/>
      <c r="L465" s="44"/>
      <c r="M465" s="222"/>
      <c r="N465" s="80"/>
      <c r="O465" s="80"/>
      <c r="P465" s="80"/>
      <c r="Q465" s="80"/>
      <c r="R465" s="80"/>
      <c r="S465" s="80"/>
      <c r="T465" s="81"/>
      <c r="AT465" s="18" t="s">
        <v>169</v>
      </c>
      <c r="AU465" s="18" t="s">
        <v>81</v>
      </c>
    </row>
    <row r="466" spans="2:51" s="12" customFormat="1" ht="12">
      <c r="B466" s="233"/>
      <c r="C466" s="234"/>
      <c r="D466" s="220" t="s">
        <v>171</v>
      </c>
      <c r="E466" s="235" t="s">
        <v>21</v>
      </c>
      <c r="F466" s="236" t="s">
        <v>823</v>
      </c>
      <c r="G466" s="234"/>
      <c r="H466" s="237">
        <v>24.8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AT466" s="243" t="s">
        <v>171</v>
      </c>
      <c r="AU466" s="243" t="s">
        <v>81</v>
      </c>
      <c r="AV466" s="12" t="s">
        <v>84</v>
      </c>
      <c r="AW466" s="12" t="s">
        <v>35</v>
      </c>
      <c r="AX466" s="12" t="s">
        <v>81</v>
      </c>
      <c r="AY466" s="243" t="s">
        <v>162</v>
      </c>
    </row>
    <row r="467" spans="2:65" s="1" customFormat="1" ht="22.5" customHeight="1">
      <c r="B467" s="39"/>
      <c r="C467" s="208" t="s">
        <v>824</v>
      </c>
      <c r="D467" s="208" t="s">
        <v>163</v>
      </c>
      <c r="E467" s="209" t="s">
        <v>825</v>
      </c>
      <c r="F467" s="210" t="s">
        <v>826</v>
      </c>
      <c r="G467" s="211" t="s">
        <v>166</v>
      </c>
      <c r="H467" s="212">
        <v>100.125</v>
      </c>
      <c r="I467" s="213"/>
      <c r="J467" s="214">
        <f>ROUND(I467*H467,2)</f>
        <v>0</v>
      </c>
      <c r="K467" s="210" t="s">
        <v>167</v>
      </c>
      <c r="L467" s="44"/>
      <c r="M467" s="215" t="s">
        <v>21</v>
      </c>
      <c r="N467" s="216" t="s">
        <v>44</v>
      </c>
      <c r="O467" s="80"/>
      <c r="P467" s="217">
        <f>O467*H467</f>
        <v>0</v>
      </c>
      <c r="Q467" s="217">
        <v>0</v>
      </c>
      <c r="R467" s="217">
        <f>Q467*H467</f>
        <v>0</v>
      </c>
      <c r="S467" s="217">
        <v>0</v>
      </c>
      <c r="T467" s="218">
        <f>S467*H467</f>
        <v>0</v>
      </c>
      <c r="AR467" s="18" t="s">
        <v>204</v>
      </c>
      <c r="AT467" s="18" t="s">
        <v>163</v>
      </c>
      <c r="AU467" s="18" t="s">
        <v>81</v>
      </c>
      <c r="AY467" s="18" t="s">
        <v>162</v>
      </c>
      <c r="BE467" s="219">
        <f>IF(N467="základní",J467,0)</f>
        <v>0</v>
      </c>
      <c r="BF467" s="219">
        <f>IF(N467="snížená",J467,0)</f>
        <v>0</v>
      </c>
      <c r="BG467" s="219">
        <f>IF(N467="zákl. přenesená",J467,0)</f>
        <v>0</v>
      </c>
      <c r="BH467" s="219">
        <f>IF(N467="sníž. přenesená",J467,0)</f>
        <v>0</v>
      </c>
      <c r="BI467" s="219">
        <f>IF(N467="nulová",J467,0)</f>
        <v>0</v>
      </c>
      <c r="BJ467" s="18" t="s">
        <v>81</v>
      </c>
      <c r="BK467" s="219">
        <f>ROUND(I467*H467,2)</f>
        <v>0</v>
      </c>
      <c r="BL467" s="18" t="s">
        <v>204</v>
      </c>
      <c r="BM467" s="18" t="s">
        <v>827</v>
      </c>
    </row>
    <row r="468" spans="2:51" s="12" customFormat="1" ht="12">
      <c r="B468" s="233"/>
      <c r="C468" s="234"/>
      <c r="D468" s="220" t="s">
        <v>171</v>
      </c>
      <c r="E468" s="235" t="s">
        <v>21</v>
      </c>
      <c r="F468" s="236" t="s">
        <v>799</v>
      </c>
      <c r="G468" s="234"/>
      <c r="H468" s="237">
        <v>65.952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AT468" s="243" t="s">
        <v>171</v>
      </c>
      <c r="AU468" s="243" t="s">
        <v>81</v>
      </c>
      <c r="AV468" s="12" t="s">
        <v>84</v>
      </c>
      <c r="AW468" s="12" t="s">
        <v>35</v>
      </c>
      <c r="AX468" s="12" t="s">
        <v>73</v>
      </c>
      <c r="AY468" s="243" t="s">
        <v>162</v>
      </c>
    </row>
    <row r="469" spans="2:51" s="11" customFormat="1" ht="12">
      <c r="B469" s="223"/>
      <c r="C469" s="224"/>
      <c r="D469" s="220" t="s">
        <v>171</v>
      </c>
      <c r="E469" s="225" t="s">
        <v>21</v>
      </c>
      <c r="F469" s="226" t="s">
        <v>800</v>
      </c>
      <c r="G469" s="224"/>
      <c r="H469" s="225" t="s">
        <v>21</v>
      </c>
      <c r="I469" s="227"/>
      <c r="J469" s="224"/>
      <c r="K469" s="224"/>
      <c r="L469" s="228"/>
      <c r="M469" s="229"/>
      <c r="N469" s="230"/>
      <c r="O469" s="230"/>
      <c r="P469" s="230"/>
      <c r="Q469" s="230"/>
      <c r="R469" s="230"/>
      <c r="S469" s="230"/>
      <c r="T469" s="231"/>
      <c r="AT469" s="232" t="s">
        <v>171</v>
      </c>
      <c r="AU469" s="232" t="s">
        <v>81</v>
      </c>
      <c r="AV469" s="11" t="s">
        <v>81</v>
      </c>
      <c r="AW469" s="11" t="s">
        <v>35</v>
      </c>
      <c r="AX469" s="11" t="s">
        <v>73</v>
      </c>
      <c r="AY469" s="232" t="s">
        <v>162</v>
      </c>
    </row>
    <row r="470" spans="2:51" s="12" customFormat="1" ht="12">
      <c r="B470" s="233"/>
      <c r="C470" s="234"/>
      <c r="D470" s="220" t="s">
        <v>171</v>
      </c>
      <c r="E470" s="235" t="s">
        <v>21</v>
      </c>
      <c r="F470" s="236" t="s">
        <v>801</v>
      </c>
      <c r="G470" s="234"/>
      <c r="H470" s="237">
        <v>7.524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AT470" s="243" t="s">
        <v>171</v>
      </c>
      <c r="AU470" s="243" t="s">
        <v>81</v>
      </c>
      <c r="AV470" s="12" t="s">
        <v>84</v>
      </c>
      <c r="AW470" s="12" t="s">
        <v>35</v>
      </c>
      <c r="AX470" s="12" t="s">
        <v>73</v>
      </c>
      <c r="AY470" s="243" t="s">
        <v>162</v>
      </c>
    </row>
    <row r="471" spans="2:51" s="12" customFormat="1" ht="12">
      <c r="B471" s="233"/>
      <c r="C471" s="234"/>
      <c r="D471" s="220" t="s">
        <v>171</v>
      </c>
      <c r="E471" s="235" t="s">
        <v>21</v>
      </c>
      <c r="F471" s="236" t="s">
        <v>828</v>
      </c>
      <c r="G471" s="234"/>
      <c r="H471" s="237">
        <v>4.606</v>
      </c>
      <c r="I471" s="238"/>
      <c r="J471" s="234"/>
      <c r="K471" s="234"/>
      <c r="L471" s="239"/>
      <c r="M471" s="240"/>
      <c r="N471" s="241"/>
      <c r="O471" s="241"/>
      <c r="P471" s="241"/>
      <c r="Q471" s="241"/>
      <c r="R471" s="241"/>
      <c r="S471" s="241"/>
      <c r="T471" s="242"/>
      <c r="AT471" s="243" t="s">
        <v>171</v>
      </c>
      <c r="AU471" s="243" t="s">
        <v>81</v>
      </c>
      <c r="AV471" s="12" t="s">
        <v>84</v>
      </c>
      <c r="AW471" s="12" t="s">
        <v>35</v>
      </c>
      <c r="AX471" s="12" t="s">
        <v>73</v>
      </c>
      <c r="AY471" s="243" t="s">
        <v>162</v>
      </c>
    </row>
    <row r="472" spans="2:51" s="12" customFormat="1" ht="12">
      <c r="B472" s="233"/>
      <c r="C472" s="234"/>
      <c r="D472" s="220" t="s">
        <v>171</v>
      </c>
      <c r="E472" s="235" t="s">
        <v>21</v>
      </c>
      <c r="F472" s="236" t="s">
        <v>803</v>
      </c>
      <c r="G472" s="234"/>
      <c r="H472" s="237">
        <v>5.356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171</v>
      </c>
      <c r="AU472" s="243" t="s">
        <v>81</v>
      </c>
      <c r="AV472" s="12" t="s">
        <v>84</v>
      </c>
      <c r="AW472" s="12" t="s">
        <v>35</v>
      </c>
      <c r="AX472" s="12" t="s">
        <v>73</v>
      </c>
      <c r="AY472" s="243" t="s">
        <v>162</v>
      </c>
    </row>
    <row r="473" spans="2:51" s="14" customFormat="1" ht="12">
      <c r="B473" s="258"/>
      <c r="C473" s="259"/>
      <c r="D473" s="220" t="s">
        <v>171</v>
      </c>
      <c r="E473" s="260" t="s">
        <v>21</v>
      </c>
      <c r="F473" s="261" t="s">
        <v>787</v>
      </c>
      <c r="G473" s="259"/>
      <c r="H473" s="262">
        <v>83.438</v>
      </c>
      <c r="I473" s="263"/>
      <c r="J473" s="259"/>
      <c r="K473" s="259"/>
      <c r="L473" s="264"/>
      <c r="M473" s="265"/>
      <c r="N473" s="266"/>
      <c r="O473" s="266"/>
      <c r="P473" s="266"/>
      <c r="Q473" s="266"/>
      <c r="R473" s="266"/>
      <c r="S473" s="266"/>
      <c r="T473" s="267"/>
      <c r="AT473" s="268" t="s">
        <v>171</v>
      </c>
      <c r="AU473" s="268" t="s">
        <v>81</v>
      </c>
      <c r="AV473" s="14" t="s">
        <v>177</v>
      </c>
      <c r="AW473" s="14" t="s">
        <v>35</v>
      </c>
      <c r="AX473" s="14" t="s">
        <v>73</v>
      </c>
      <c r="AY473" s="268" t="s">
        <v>162</v>
      </c>
    </row>
    <row r="474" spans="2:51" s="12" customFormat="1" ht="12">
      <c r="B474" s="233"/>
      <c r="C474" s="234"/>
      <c r="D474" s="220" t="s">
        <v>171</v>
      </c>
      <c r="E474" s="235" t="s">
        <v>21</v>
      </c>
      <c r="F474" s="236" t="s">
        <v>829</v>
      </c>
      <c r="G474" s="234"/>
      <c r="H474" s="237">
        <v>16.687</v>
      </c>
      <c r="I474" s="238"/>
      <c r="J474" s="234"/>
      <c r="K474" s="234"/>
      <c r="L474" s="239"/>
      <c r="M474" s="240"/>
      <c r="N474" s="241"/>
      <c r="O474" s="241"/>
      <c r="P474" s="241"/>
      <c r="Q474" s="241"/>
      <c r="R474" s="241"/>
      <c r="S474" s="241"/>
      <c r="T474" s="242"/>
      <c r="AT474" s="243" t="s">
        <v>171</v>
      </c>
      <c r="AU474" s="243" t="s">
        <v>81</v>
      </c>
      <c r="AV474" s="12" t="s">
        <v>84</v>
      </c>
      <c r="AW474" s="12" t="s">
        <v>35</v>
      </c>
      <c r="AX474" s="12" t="s">
        <v>73</v>
      </c>
      <c r="AY474" s="243" t="s">
        <v>162</v>
      </c>
    </row>
    <row r="475" spans="2:51" s="13" customFormat="1" ht="12">
      <c r="B475" s="244"/>
      <c r="C475" s="245"/>
      <c r="D475" s="220" t="s">
        <v>171</v>
      </c>
      <c r="E475" s="246" t="s">
        <v>21</v>
      </c>
      <c r="F475" s="247" t="s">
        <v>208</v>
      </c>
      <c r="G475" s="245"/>
      <c r="H475" s="248">
        <v>100.125</v>
      </c>
      <c r="I475" s="249"/>
      <c r="J475" s="245"/>
      <c r="K475" s="245"/>
      <c r="L475" s="250"/>
      <c r="M475" s="251"/>
      <c r="N475" s="252"/>
      <c r="O475" s="252"/>
      <c r="P475" s="252"/>
      <c r="Q475" s="252"/>
      <c r="R475" s="252"/>
      <c r="S475" s="252"/>
      <c r="T475" s="253"/>
      <c r="AT475" s="254" t="s">
        <v>171</v>
      </c>
      <c r="AU475" s="254" t="s">
        <v>81</v>
      </c>
      <c r="AV475" s="13" t="s">
        <v>168</v>
      </c>
      <c r="AW475" s="13" t="s">
        <v>35</v>
      </c>
      <c r="AX475" s="13" t="s">
        <v>81</v>
      </c>
      <c r="AY475" s="254" t="s">
        <v>162</v>
      </c>
    </row>
    <row r="476" spans="2:65" s="1" customFormat="1" ht="16.5" customHeight="1">
      <c r="B476" s="39"/>
      <c r="C476" s="208" t="s">
        <v>589</v>
      </c>
      <c r="D476" s="208" t="s">
        <v>163</v>
      </c>
      <c r="E476" s="209" t="s">
        <v>830</v>
      </c>
      <c r="F476" s="210" t="s">
        <v>831</v>
      </c>
      <c r="G476" s="211" t="s">
        <v>166</v>
      </c>
      <c r="H476" s="212">
        <v>77.677</v>
      </c>
      <c r="I476" s="213"/>
      <c r="J476" s="214">
        <f>ROUND(I476*H476,2)</f>
        <v>0</v>
      </c>
      <c r="K476" s="210" t="s">
        <v>167</v>
      </c>
      <c r="L476" s="44"/>
      <c r="M476" s="215" t="s">
        <v>21</v>
      </c>
      <c r="N476" s="216" t="s">
        <v>44</v>
      </c>
      <c r="O476" s="80"/>
      <c r="P476" s="217">
        <f>O476*H476</f>
        <v>0</v>
      </c>
      <c r="Q476" s="217">
        <v>0</v>
      </c>
      <c r="R476" s="217">
        <f>Q476*H476</f>
        <v>0</v>
      </c>
      <c r="S476" s="217">
        <v>0</v>
      </c>
      <c r="T476" s="218">
        <f>S476*H476</f>
        <v>0</v>
      </c>
      <c r="AR476" s="18" t="s">
        <v>204</v>
      </c>
      <c r="AT476" s="18" t="s">
        <v>163</v>
      </c>
      <c r="AU476" s="18" t="s">
        <v>81</v>
      </c>
      <c r="AY476" s="18" t="s">
        <v>162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8" t="s">
        <v>81</v>
      </c>
      <c r="BK476" s="219">
        <f>ROUND(I476*H476,2)</f>
        <v>0</v>
      </c>
      <c r="BL476" s="18" t="s">
        <v>204</v>
      </c>
      <c r="BM476" s="18" t="s">
        <v>832</v>
      </c>
    </row>
    <row r="477" spans="2:51" s="12" customFormat="1" ht="12">
      <c r="B477" s="233"/>
      <c r="C477" s="234"/>
      <c r="D477" s="220" t="s">
        <v>171</v>
      </c>
      <c r="E477" s="235" t="s">
        <v>21</v>
      </c>
      <c r="F477" s="236" t="s">
        <v>833</v>
      </c>
      <c r="G477" s="234"/>
      <c r="H477" s="237">
        <v>64.731</v>
      </c>
      <c r="I477" s="238"/>
      <c r="J477" s="234"/>
      <c r="K477" s="234"/>
      <c r="L477" s="239"/>
      <c r="M477" s="240"/>
      <c r="N477" s="241"/>
      <c r="O477" s="241"/>
      <c r="P477" s="241"/>
      <c r="Q477" s="241"/>
      <c r="R477" s="241"/>
      <c r="S477" s="241"/>
      <c r="T477" s="242"/>
      <c r="AT477" s="243" t="s">
        <v>171</v>
      </c>
      <c r="AU477" s="243" t="s">
        <v>81</v>
      </c>
      <c r="AV477" s="12" t="s">
        <v>84</v>
      </c>
      <c r="AW477" s="12" t="s">
        <v>35</v>
      </c>
      <c r="AX477" s="12" t="s">
        <v>73</v>
      </c>
      <c r="AY477" s="243" t="s">
        <v>162</v>
      </c>
    </row>
    <row r="478" spans="2:51" s="12" customFormat="1" ht="12">
      <c r="B478" s="233"/>
      <c r="C478" s="234"/>
      <c r="D478" s="220" t="s">
        <v>171</v>
      </c>
      <c r="E478" s="235" t="s">
        <v>21</v>
      </c>
      <c r="F478" s="236" t="s">
        <v>834</v>
      </c>
      <c r="G478" s="234"/>
      <c r="H478" s="237">
        <v>12.946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AT478" s="243" t="s">
        <v>171</v>
      </c>
      <c r="AU478" s="243" t="s">
        <v>81</v>
      </c>
      <c r="AV478" s="12" t="s">
        <v>84</v>
      </c>
      <c r="AW478" s="12" t="s">
        <v>35</v>
      </c>
      <c r="AX478" s="12" t="s">
        <v>73</v>
      </c>
      <c r="AY478" s="243" t="s">
        <v>162</v>
      </c>
    </row>
    <row r="479" spans="2:51" s="13" customFormat="1" ht="12">
      <c r="B479" s="244"/>
      <c r="C479" s="245"/>
      <c r="D479" s="220" t="s">
        <v>171</v>
      </c>
      <c r="E479" s="246" t="s">
        <v>21</v>
      </c>
      <c r="F479" s="247" t="s">
        <v>208</v>
      </c>
      <c r="G479" s="245"/>
      <c r="H479" s="248">
        <v>77.677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AT479" s="254" t="s">
        <v>171</v>
      </c>
      <c r="AU479" s="254" t="s">
        <v>81</v>
      </c>
      <c r="AV479" s="13" t="s">
        <v>168</v>
      </c>
      <c r="AW479" s="13" t="s">
        <v>35</v>
      </c>
      <c r="AX479" s="13" t="s">
        <v>81</v>
      </c>
      <c r="AY479" s="254" t="s">
        <v>162</v>
      </c>
    </row>
    <row r="480" spans="2:65" s="1" customFormat="1" ht="16.5" customHeight="1">
      <c r="B480" s="39"/>
      <c r="C480" s="208" t="s">
        <v>835</v>
      </c>
      <c r="D480" s="208" t="s">
        <v>163</v>
      </c>
      <c r="E480" s="209" t="s">
        <v>836</v>
      </c>
      <c r="F480" s="210" t="s">
        <v>837</v>
      </c>
      <c r="G480" s="211" t="s">
        <v>310</v>
      </c>
      <c r="H480" s="212">
        <v>869.809</v>
      </c>
      <c r="I480" s="213"/>
      <c r="J480" s="214">
        <f>ROUND(I480*H480,2)</f>
        <v>0</v>
      </c>
      <c r="K480" s="210" t="s">
        <v>167</v>
      </c>
      <c r="L480" s="44"/>
      <c r="M480" s="215" t="s">
        <v>21</v>
      </c>
      <c r="N480" s="216" t="s">
        <v>44</v>
      </c>
      <c r="O480" s="80"/>
      <c r="P480" s="217">
        <f>O480*H480</f>
        <v>0</v>
      </c>
      <c r="Q480" s="217">
        <v>0</v>
      </c>
      <c r="R480" s="217">
        <f>Q480*H480</f>
        <v>0</v>
      </c>
      <c r="S480" s="217">
        <v>0</v>
      </c>
      <c r="T480" s="218">
        <f>S480*H480</f>
        <v>0</v>
      </c>
      <c r="AR480" s="18" t="s">
        <v>204</v>
      </c>
      <c r="AT480" s="18" t="s">
        <v>163</v>
      </c>
      <c r="AU480" s="18" t="s">
        <v>81</v>
      </c>
      <c r="AY480" s="18" t="s">
        <v>162</v>
      </c>
      <c r="BE480" s="219">
        <f>IF(N480="základní",J480,0)</f>
        <v>0</v>
      </c>
      <c r="BF480" s="219">
        <f>IF(N480="snížená",J480,0)</f>
        <v>0</v>
      </c>
      <c r="BG480" s="219">
        <f>IF(N480="zákl. přenesená",J480,0)</f>
        <v>0</v>
      </c>
      <c r="BH480" s="219">
        <f>IF(N480="sníž. přenesená",J480,0)</f>
        <v>0</v>
      </c>
      <c r="BI480" s="219">
        <f>IF(N480="nulová",J480,0)</f>
        <v>0</v>
      </c>
      <c r="BJ480" s="18" t="s">
        <v>81</v>
      </c>
      <c r="BK480" s="219">
        <f>ROUND(I480*H480,2)</f>
        <v>0</v>
      </c>
      <c r="BL480" s="18" t="s">
        <v>204</v>
      </c>
      <c r="BM480" s="18" t="s">
        <v>838</v>
      </c>
    </row>
    <row r="481" spans="2:47" s="1" customFormat="1" ht="12">
      <c r="B481" s="39"/>
      <c r="C481" s="40"/>
      <c r="D481" s="220" t="s">
        <v>169</v>
      </c>
      <c r="E481" s="40"/>
      <c r="F481" s="221" t="s">
        <v>839</v>
      </c>
      <c r="G481" s="40"/>
      <c r="H481" s="40"/>
      <c r="I481" s="143"/>
      <c r="J481" s="40"/>
      <c r="K481" s="40"/>
      <c r="L481" s="44"/>
      <c r="M481" s="222"/>
      <c r="N481" s="80"/>
      <c r="O481" s="80"/>
      <c r="P481" s="80"/>
      <c r="Q481" s="80"/>
      <c r="R481" s="80"/>
      <c r="S481" s="80"/>
      <c r="T481" s="81"/>
      <c r="AT481" s="18" t="s">
        <v>169</v>
      </c>
      <c r="AU481" s="18" t="s">
        <v>81</v>
      </c>
    </row>
    <row r="482" spans="2:63" s="10" customFormat="1" ht="25.9" customHeight="1">
      <c r="B482" s="194"/>
      <c r="C482" s="195"/>
      <c r="D482" s="196" t="s">
        <v>72</v>
      </c>
      <c r="E482" s="197" t="s">
        <v>840</v>
      </c>
      <c r="F482" s="197" t="s">
        <v>841</v>
      </c>
      <c r="G482" s="195"/>
      <c r="H482" s="195"/>
      <c r="I482" s="198"/>
      <c r="J482" s="199">
        <f>BK482</f>
        <v>0</v>
      </c>
      <c r="K482" s="195"/>
      <c r="L482" s="200"/>
      <c r="M482" s="201"/>
      <c r="N482" s="202"/>
      <c r="O482" s="202"/>
      <c r="P482" s="203">
        <f>SUM(P483:P533)</f>
        <v>0</v>
      </c>
      <c r="Q482" s="202"/>
      <c r="R482" s="203">
        <f>SUM(R483:R533)</f>
        <v>0</v>
      </c>
      <c r="S482" s="202"/>
      <c r="T482" s="204">
        <f>SUM(T483:T533)</f>
        <v>0</v>
      </c>
      <c r="AR482" s="205" t="s">
        <v>84</v>
      </c>
      <c r="AT482" s="206" t="s">
        <v>72</v>
      </c>
      <c r="AU482" s="206" t="s">
        <v>73</v>
      </c>
      <c r="AY482" s="205" t="s">
        <v>162</v>
      </c>
      <c r="BK482" s="207">
        <f>SUM(BK483:BK533)</f>
        <v>0</v>
      </c>
    </row>
    <row r="483" spans="2:65" s="1" customFormat="1" ht="16.5" customHeight="1">
      <c r="B483" s="39"/>
      <c r="C483" s="208" t="s">
        <v>596</v>
      </c>
      <c r="D483" s="208" t="s">
        <v>163</v>
      </c>
      <c r="E483" s="209" t="s">
        <v>842</v>
      </c>
      <c r="F483" s="210" t="s">
        <v>843</v>
      </c>
      <c r="G483" s="211" t="s">
        <v>166</v>
      </c>
      <c r="H483" s="212">
        <v>57.646</v>
      </c>
      <c r="I483" s="213"/>
      <c r="J483" s="214">
        <f>ROUND(I483*H483,2)</f>
        <v>0</v>
      </c>
      <c r="K483" s="210" t="s">
        <v>167</v>
      </c>
      <c r="L483" s="44"/>
      <c r="M483" s="215" t="s">
        <v>21</v>
      </c>
      <c r="N483" s="216" t="s">
        <v>44</v>
      </c>
      <c r="O483" s="80"/>
      <c r="P483" s="217">
        <f>O483*H483</f>
        <v>0</v>
      </c>
      <c r="Q483" s="217">
        <v>0</v>
      </c>
      <c r="R483" s="217">
        <f>Q483*H483</f>
        <v>0</v>
      </c>
      <c r="S483" s="217">
        <v>0</v>
      </c>
      <c r="T483" s="218">
        <f>S483*H483</f>
        <v>0</v>
      </c>
      <c r="AR483" s="18" t="s">
        <v>204</v>
      </c>
      <c r="AT483" s="18" t="s">
        <v>163</v>
      </c>
      <c r="AU483" s="18" t="s">
        <v>81</v>
      </c>
      <c r="AY483" s="18" t="s">
        <v>162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8" t="s">
        <v>81</v>
      </c>
      <c r="BK483" s="219">
        <f>ROUND(I483*H483,2)</f>
        <v>0</v>
      </c>
      <c r="BL483" s="18" t="s">
        <v>204</v>
      </c>
      <c r="BM483" s="18" t="s">
        <v>844</v>
      </c>
    </row>
    <row r="484" spans="2:47" s="1" customFormat="1" ht="12">
      <c r="B484" s="39"/>
      <c r="C484" s="40"/>
      <c r="D484" s="220" t="s">
        <v>169</v>
      </c>
      <c r="E484" s="40"/>
      <c r="F484" s="221" t="s">
        <v>845</v>
      </c>
      <c r="G484" s="40"/>
      <c r="H484" s="40"/>
      <c r="I484" s="143"/>
      <c r="J484" s="40"/>
      <c r="K484" s="40"/>
      <c r="L484" s="44"/>
      <c r="M484" s="222"/>
      <c r="N484" s="80"/>
      <c r="O484" s="80"/>
      <c r="P484" s="80"/>
      <c r="Q484" s="80"/>
      <c r="R484" s="80"/>
      <c r="S484" s="80"/>
      <c r="T484" s="81"/>
      <c r="AT484" s="18" t="s">
        <v>169</v>
      </c>
      <c r="AU484" s="18" t="s">
        <v>81</v>
      </c>
    </row>
    <row r="485" spans="2:51" s="12" customFormat="1" ht="12">
      <c r="B485" s="233"/>
      <c r="C485" s="234"/>
      <c r="D485" s="220" t="s">
        <v>171</v>
      </c>
      <c r="E485" s="235" t="s">
        <v>21</v>
      </c>
      <c r="F485" s="236" t="s">
        <v>846</v>
      </c>
      <c r="G485" s="234"/>
      <c r="H485" s="237">
        <v>57.646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171</v>
      </c>
      <c r="AU485" s="243" t="s">
        <v>81</v>
      </c>
      <c r="AV485" s="12" t="s">
        <v>84</v>
      </c>
      <c r="AW485" s="12" t="s">
        <v>35</v>
      </c>
      <c r="AX485" s="12" t="s">
        <v>81</v>
      </c>
      <c r="AY485" s="243" t="s">
        <v>162</v>
      </c>
    </row>
    <row r="486" spans="2:65" s="1" customFormat="1" ht="16.5" customHeight="1">
      <c r="B486" s="39"/>
      <c r="C486" s="208" t="s">
        <v>249</v>
      </c>
      <c r="D486" s="208" t="s">
        <v>163</v>
      </c>
      <c r="E486" s="209" t="s">
        <v>847</v>
      </c>
      <c r="F486" s="210" t="s">
        <v>848</v>
      </c>
      <c r="G486" s="211" t="s">
        <v>166</v>
      </c>
      <c r="H486" s="212">
        <v>31.01</v>
      </c>
      <c r="I486" s="213"/>
      <c r="J486" s="214">
        <f>ROUND(I486*H486,2)</f>
        <v>0</v>
      </c>
      <c r="K486" s="210" t="s">
        <v>167</v>
      </c>
      <c r="L486" s="44"/>
      <c r="M486" s="215" t="s">
        <v>21</v>
      </c>
      <c r="N486" s="216" t="s">
        <v>44</v>
      </c>
      <c r="O486" s="80"/>
      <c r="P486" s="217">
        <f>O486*H486</f>
        <v>0</v>
      </c>
      <c r="Q486" s="217">
        <v>0</v>
      </c>
      <c r="R486" s="217">
        <f>Q486*H486</f>
        <v>0</v>
      </c>
      <c r="S486" s="217">
        <v>0</v>
      </c>
      <c r="T486" s="218">
        <f>S486*H486</f>
        <v>0</v>
      </c>
      <c r="AR486" s="18" t="s">
        <v>204</v>
      </c>
      <c r="AT486" s="18" t="s">
        <v>163</v>
      </c>
      <c r="AU486" s="18" t="s">
        <v>81</v>
      </c>
      <c r="AY486" s="18" t="s">
        <v>162</v>
      </c>
      <c r="BE486" s="219">
        <f>IF(N486="základní",J486,0)</f>
        <v>0</v>
      </c>
      <c r="BF486" s="219">
        <f>IF(N486="snížená",J486,0)</f>
        <v>0</v>
      </c>
      <c r="BG486" s="219">
        <f>IF(N486="zákl. přenesená",J486,0)</f>
        <v>0</v>
      </c>
      <c r="BH486" s="219">
        <f>IF(N486="sníž. přenesená",J486,0)</f>
        <v>0</v>
      </c>
      <c r="BI486" s="219">
        <f>IF(N486="nulová",J486,0)</f>
        <v>0</v>
      </c>
      <c r="BJ486" s="18" t="s">
        <v>81</v>
      </c>
      <c r="BK486" s="219">
        <f>ROUND(I486*H486,2)</f>
        <v>0</v>
      </c>
      <c r="BL486" s="18" t="s">
        <v>204</v>
      </c>
      <c r="BM486" s="18" t="s">
        <v>849</v>
      </c>
    </row>
    <row r="487" spans="2:47" s="1" customFormat="1" ht="12">
      <c r="B487" s="39"/>
      <c r="C487" s="40"/>
      <c r="D487" s="220" t="s">
        <v>169</v>
      </c>
      <c r="E487" s="40"/>
      <c r="F487" s="221" t="s">
        <v>850</v>
      </c>
      <c r="G487" s="40"/>
      <c r="H487" s="40"/>
      <c r="I487" s="143"/>
      <c r="J487" s="40"/>
      <c r="K487" s="40"/>
      <c r="L487" s="44"/>
      <c r="M487" s="222"/>
      <c r="N487" s="80"/>
      <c r="O487" s="80"/>
      <c r="P487" s="80"/>
      <c r="Q487" s="80"/>
      <c r="R487" s="80"/>
      <c r="S487" s="80"/>
      <c r="T487" s="81"/>
      <c r="AT487" s="18" t="s">
        <v>169</v>
      </c>
      <c r="AU487" s="18" t="s">
        <v>81</v>
      </c>
    </row>
    <row r="488" spans="2:51" s="12" customFormat="1" ht="12">
      <c r="B488" s="233"/>
      <c r="C488" s="234"/>
      <c r="D488" s="220" t="s">
        <v>171</v>
      </c>
      <c r="E488" s="235" t="s">
        <v>21</v>
      </c>
      <c r="F488" s="236" t="s">
        <v>851</v>
      </c>
      <c r="G488" s="234"/>
      <c r="H488" s="237">
        <v>31.01</v>
      </c>
      <c r="I488" s="238"/>
      <c r="J488" s="234"/>
      <c r="K488" s="234"/>
      <c r="L488" s="239"/>
      <c r="M488" s="240"/>
      <c r="N488" s="241"/>
      <c r="O488" s="241"/>
      <c r="P488" s="241"/>
      <c r="Q488" s="241"/>
      <c r="R488" s="241"/>
      <c r="S488" s="241"/>
      <c r="T488" s="242"/>
      <c r="AT488" s="243" t="s">
        <v>171</v>
      </c>
      <c r="AU488" s="243" t="s">
        <v>81</v>
      </c>
      <c r="AV488" s="12" t="s">
        <v>84</v>
      </c>
      <c r="AW488" s="12" t="s">
        <v>35</v>
      </c>
      <c r="AX488" s="12" t="s">
        <v>81</v>
      </c>
      <c r="AY488" s="243" t="s">
        <v>162</v>
      </c>
    </row>
    <row r="489" spans="2:51" s="11" customFormat="1" ht="12">
      <c r="B489" s="223"/>
      <c r="C489" s="224"/>
      <c r="D489" s="220" t="s">
        <v>171</v>
      </c>
      <c r="E489" s="225" t="s">
        <v>21</v>
      </c>
      <c r="F489" s="226" t="s">
        <v>852</v>
      </c>
      <c r="G489" s="224"/>
      <c r="H489" s="225" t="s">
        <v>21</v>
      </c>
      <c r="I489" s="227"/>
      <c r="J489" s="224"/>
      <c r="K489" s="224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171</v>
      </c>
      <c r="AU489" s="232" t="s">
        <v>81</v>
      </c>
      <c r="AV489" s="11" t="s">
        <v>81</v>
      </c>
      <c r="AW489" s="11" t="s">
        <v>35</v>
      </c>
      <c r="AX489" s="11" t="s">
        <v>73</v>
      </c>
      <c r="AY489" s="232" t="s">
        <v>162</v>
      </c>
    </row>
    <row r="490" spans="2:51" s="11" customFormat="1" ht="12">
      <c r="B490" s="223"/>
      <c r="C490" s="224"/>
      <c r="D490" s="220" t="s">
        <v>171</v>
      </c>
      <c r="E490" s="225" t="s">
        <v>21</v>
      </c>
      <c r="F490" s="226" t="s">
        <v>853</v>
      </c>
      <c r="G490" s="224"/>
      <c r="H490" s="225" t="s">
        <v>21</v>
      </c>
      <c r="I490" s="227"/>
      <c r="J490" s="224"/>
      <c r="K490" s="224"/>
      <c r="L490" s="228"/>
      <c r="M490" s="229"/>
      <c r="N490" s="230"/>
      <c r="O490" s="230"/>
      <c r="P490" s="230"/>
      <c r="Q490" s="230"/>
      <c r="R490" s="230"/>
      <c r="S490" s="230"/>
      <c r="T490" s="231"/>
      <c r="AT490" s="232" t="s">
        <v>171</v>
      </c>
      <c r="AU490" s="232" t="s">
        <v>81</v>
      </c>
      <c r="AV490" s="11" t="s">
        <v>81</v>
      </c>
      <c r="AW490" s="11" t="s">
        <v>35</v>
      </c>
      <c r="AX490" s="11" t="s">
        <v>73</v>
      </c>
      <c r="AY490" s="232" t="s">
        <v>162</v>
      </c>
    </row>
    <row r="491" spans="2:51" s="11" customFormat="1" ht="12">
      <c r="B491" s="223"/>
      <c r="C491" s="224"/>
      <c r="D491" s="220" t="s">
        <v>171</v>
      </c>
      <c r="E491" s="225" t="s">
        <v>21</v>
      </c>
      <c r="F491" s="226" t="s">
        <v>854</v>
      </c>
      <c r="G491" s="224"/>
      <c r="H491" s="225" t="s">
        <v>21</v>
      </c>
      <c r="I491" s="227"/>
      <c r="J491" s="224"/>
      <c r="K491" s="224"/>
      <c r="L491" s="228"/>
      <c r="M491" s="229"/>
      <c r="N491" s="230"/>
      <c r="O491" s="230"/>
      <c r="P491" s="230"/>
      <c r="Q491" s="230"/>
      <c r="R491" s="230"/>
      <c r="S491" s="230"/>
      <c r="T491" s="231"/>
      <c r="AT491" s="232" t="s">
        <v>171</v>
      </c>
      <c r="AU491" s="232" t="s">
        <v>81</v>
      </c>
      <c r="AV491" s="11" t="s">
        <v>81</v>
      </c>
      <c r="AW491" s="11" t="s">
        <v>35</v>
      </c>
      <c r="AX491" s="11" t="s">
        <v>73</v>
      </c>
      <c r="AY491" s="232" t="s">
        <v>162</v>
      </c>
    </row>
    <row r="492" spans="2:51" s="11" customFormat="1" ht="12">
      <c r="B492" s="223"/>
      <c r="C492" s="224"/>
      <c r="D492" s="220" t="s">
        <v>171</v>
      </c>
      <c r="E492" s="225" t="s">
        <v>21</v>
      </c>
      <c r="F492" s="226" t="s">
        <v>855</v>
      </c>
      <c r="G492" s="224"/>
      <c r="H492" s="225" t="s">
        <v>21</v>
      </c>
      <c r="I492" s="227"/>
      <c r="J492" s="224"/>
      <c r="K492" s="224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171</v>
      </c>
      <c r="AU492" s="232" t="s">
        <v>81</v>
      </c>
      <c r="AV492" s="11" t="s">
        <v>81</v>
      </c>
      <c r="AW492" s="11" t="s">
        <v>35</v>
      </c>
      <c r="AX492" s="11" t="s">
        <v>73</v>
      </c>
      <c r="AY492" s="232" t="s">
        <v>162</v>
      </c>
    </row>
    <row r="493" spans="2:51" s="11" customFormat="1" ht="12">
      <c r="B493" s="223"/>
      <c r="C493" s="224"/>
      <c r="D493" s="220" t="s">
        <v>171</v>
      </c>
      <c r="E493" s="225" t="s">
        <v>21</v>
      </c>
      <c r="F493" s="226" t="s">
        <v>856</v>
      </c>
      <c r="G493" s="224"/>
      <c r="H493" s="225" t="s">
        <v>21</v>
      </c>
      <c r="I493" s="227"/>
      <c r="J493" s="224"/>
      <c r="K493" s="224"/>
      <c r="L493" s="228"/>
      <c r="M493" s="229"/>
      <c r="N493" s="230"/>
      <c r="O493" s="230"/>
      <c r="P493" s="230"/>
      <c r="Q493" s="230"/>
      <c r="R493" s="230"/>
      <c r="S493" s="230"/>
      <c r="T493" s="231"/>
      <c r="AT493" s="232" t="s">
        <v>171</v>
      </c>
      <c r="AU493" s="232" t="s">
        <v>81</v>
      </c>
      <c r="AV493" s="11" t="s">
        <v>81</v>
      </c>
      <c r="AW493" s="11" t="s">
        <v>35</v>
      </c>
      <c r="AX493" s="11" t="s">
        <v>73</v>
      </c>
      <c r="AY493" s="232" t="s">
        <v>162</v>
      </c>
    </row>
    <row r="494" spans="2:65" s="1" customFormat="1" ht="16.5" customHeight="1">
      <c r="B494" s="39"/>
      <c r="C494" s="208" t="s">
        <v>601</v>
      </c>
      <c r="D494" s="208" t="s">
        <v>163</v>
      </c>
      <c r="E494" s="209" t="s">
        <v>857</v>
      </c>
      <c r="F494" s="210" t="s">
        <v>858</v>
      </c>
      <c r="G494" s="211" t="s">
        <v>166</v>
      </c>
      <c r="H494" s="212">
        <v>4.904</v>
      </c>
      <c r="I494" s="213"/>
      <c r="J494" s="214">
        <f>ROUND(I494*H494,2)</f>
        <v>0</v>
      </c>
      <c r="K494" s="210" t="s">
        <v>167</v>
      </c>
      <c r="L494" s="44"/>
      <c r="M494" s="215" t="s">
        <v>21</v>
      </c>
      <c r="N494" s="216" t="s">
        <v>44</v>
      </c>
      <c r="O494" s="80"/>
      <c r="P494" s="217">
        <f>O494*H494</f>
        <v>0</v>
      </c>
      <c r="Q494" s="217">
        <v>0</v>
      </c>
      <c r="R494" s="217">
        <f>Q494*H494</f>
        <v>0</v>
      </c>
      <c r="S494" s="217">
        <v>0</v>
      </c>
      <c r="T494" s="218">
        <f>S494*H494</f>
        <v>0</v>
      </c>
      <c r="AR494" s="18" t="s">
        <v>204</v>
      </c>
      <c r="AT494" s="18" t="s">
        <v>163</v>
      </c>
      <c r="AU494" s="18" t="s">
        <v>81</v>
      </c>
      <c r="AY494" s="18" t="s">
        <v>162</v>
      </c>
      <c r="BE494" s="219">
        <f>IF(N494="základní",J494,0)</f>
        <v>0</v>
      </c>
      <c r="BF494" s="219">
        <f>IF(N494="snížená",J494,0)</f>
        <v>0</v>
      </c>
      <c r="BG494" s="219">
        <f>IF(N494="zákl. přenesená",J494,0)</f>
        <v>0</v>
      </c>
      <c r="BH494" s="219">
        <f>IF(N494="sníž. přenesená",J494,0)</f>
        <v>0</v>
      </c>
      <c r="BI494" s="219">
        <f>IF(N494="nulová",J494,0)</f>
        <v>0</v>
      </c>
      <c r="BJ494" s="18" t="s">
        <v>81</v>
      </c>
      <c r="BK494" s="219">
        <f>ROUND(I494*H494,2)</f>
        <v>0</v>
      </c>
      <c r="BL494" s="18" t="s">
        <v>204</v>
      </c>
      <c r="BM494" s="18" t="s">
        <v>859</v>
      </c>
    </row>
    <row r="495" spans="2:47" s="1" customFormat="1" ht="12">
      <c r="B495" s="39"/>
      <c r="C495" s="40"/>
      <c r="D495" s="220" t="s">
        <v>169</v>
      </c>
      <c r="E495" s="40"/>
      <c r="F495" s="221" t="s">
        <v>860</v>
      </c>
      <c r="G495" s="40"/>
      <c r="H495" s="40"/>
      <c r="I495" s="143"/>
      <c r="J495" s="40"/>
      <c r="K495" s="40"/>
      <c r="L495" s="44"/>
      <c r="M495" s="222"/>
      <c r="N495" s="80"/>
      <c r="O495" s="80"/>
      <c r="P495" s="80"/>
      <c r="Q495" s="80"/>
      <c r="R495" s="80"/>
      <c r="S495" s="80"/>
      <c r="T495" s="81"/>
      <c r="AT495" s="18" t="s">
        <v>169</v>
      </c>
      <c r="AU495" s="18" t="s">
        <v>81</v>
      </c>
    </row>
    <row r="496" spans="2:51" s="12" customFormat="1" ht="12">
      <c r="B496" s="233"/>
      <c r="C496" s="234"/>
      <c r="D496" s="220" t="s">
        <v>171</v>
      </c>
      <c r="E496" s="235" t="s">
        <v>21</v>
      </c>
      <c r="F496" s="236" t="s">
        <v>861</v>
      </c>
      <c r="G496" s="234"/>
      <c r="H496" s="237">
        <v>4.904</v>
      </c>
      <c r="I496" s="238"/>
      <c r="J496" s="234"/>
      <c r="K496" s="234"/>
      <c r="L496" s="239"/>
      <c r="M496" s="240"/>
      <c r="N496" s="241"/>
      <c r="O496" s="241"/>
      <c r="P496" s="241"/>
      <c r="Q496" s="241"/>
      <c r="R496" s="241"/>
      <c r="S496" s="241"/>
      <c r="T496" s="242"/>
      <c r="AT496" s="243" t="s">
        <v>171</v>
      </c>
      <c r="AU496" s="243" t="s">
        <v>81</v>
      </c>
      <c r="AV496" s="12" t="s">
        <v>84</v>
      </c>
      <c r="AW496" s="12" t="s">
        <v>35</v>
      </c>
      <c r="AX496" s="12" t="s">
        <v>81</v>
      </c>
      <c r="AY496" s="243" t="s">
        <v>162</v>
      </c>
    </row>
    <row r="497" spans="2:65" s="1" customFormat="1" ht="16.5" customHeight="1">
      <c r="B497" s="39"/>
      <c r="C497" s="208" t="s">
        <v>698</v>
      </c>
      <c r="D497" s="208" t="s">
        <v>163</v>
      </c>
      <c r="E497" s="209" t="s">
        <v>862</v>
      </c>
      <c r="F497" s="210" t="s">
        <v>863</v>
      </c>
      <c r="G497" s="211" t="s">
        <v>166</v>
      </c>
      <c r="H497" s="212">
        <v>63.298</v>
      </c>
      <c r="I497" s="213"/>
      <c r="J497" s="214">
        <f>ROUND(I497*H497,2)</f>
        <v>0</v>
      </c>
      <c r="K497" s="210" t="s">
        <v>167</v>
      </c>
      <c r="L497" s="44"/>
      <c r="M497" s="215" t="s">
        <v>21</v>
      </c>
      <c r="N497" s="216" t="s">
        <v>44</v>
      </c>
      <c r="O497" s="80"/>
      <c r="P497" s="217">
        <f>O497*H497</f>
        <v>0</v>
      </c>
      <c r="Q497" s="217">
        <v>0</v>
      </c>
      <c r="R497" s="217">
        <f>Q497*H497</f>
        <v>0</v>
      </c>
      <c r="S497" s="217">
        <v>0</v>
      </c>
      <c r="T497" s="218">
        <f>S497*H497</f>
        <v>0</v>
      </c>
      <c r="AR497" s="18" t="s">
        <v>204</v>
      </c>
      <c r="AT497" s="18" t="s">
        <v>163</v>
      </c>
      <c r="AU497" s="18" t="s">
        <v>81</v>
      </c>
      <c r="AY497" s="18" t="s">
        <v>162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18" t="s">
        <v>81</v>
      </c>
      <c r="BK497" s="219">
        <f>ROUND(I497*H497,2)</f>
        <v>0</v>
      </c>
      <c r="BL497" s="18" t="s">
        <v>204</v>
      </c>
      <c r="BM497" s="18" t="s">
        <v>864</v>
      </c>
    </row>
    <row r="498" spans="2:51" s="12" customFormat="1" ht="12">
      <c r="B498" s="233"/>
      <c r="C498" s="234"/>
      <c r="D498" s="220" t="s">
        <v>171</v>
      </c>
      <c r="E498" s="235" t="s">
        <v>21</v>
      </c>
      <c r="F498" s="236" t="s">
        <v>865</v>
      </c>
      <c r="G498" s="234"/>
      <c r="H498" s="237">
        <v>63.298</v>
      </c>
      <c r="I498" s="238"/>
      <c r="J498" s="234"/>
      <c r="K498" s="234"/>
      <c r="L498" s="239"/>
      <c r="M498" s="240"/>
      <c r="N498" s="241"/>
      <c r="O498" s="241"/>
      <c r="P498" s="241"/>
      <c r="Q498" s="241"/>
      <c r="R498" s="241"/>
      <c r="S498" s="241"/>
      <c r="T498" s="242"/>
      <c r="AT498" s="243" t="s">
        <v>171</v>
      </c>
      <c r="AU498" s="243" t="s">
        <v>81</v>
      </c>
      <c r="AV498" s="12" t="s">
        <v>84</v>
      </c>
      <c r="AW498" s="12" t="s">
        <v>35</v>
      </c>
      <c r="AX498" s="12" t="s">
        <v>81</v>
      </c>
      <c r="AY498" s="243" t="s">
        <v>162</v>
      </c>
    </row>
    <row r="499" spans="2:65" s="1" customFormat="1" ht="16.5" customHeight="1">
      <c r="B499" s="39"/>
      <c r="C499" s="208" t="s">
        <v>606</v>
      </c>
      <c r="D499" s="208" t="s">
        <v>163</v>
      </c>
      <c r="E499" s="209" t="s">
        <v>866</v>
      </c>
      <c r="F499" s="210" t="s">
        <v>867</v>
      </c>
      <c r="G499" s="211" t="s">
        <v>203</v>
      </c>
      <c r="H499" s="212">
        <v>76.916</v>
      </c>
      <c r="I499" s="213"/>
      <c r="J499" s="214">
        <f>ROUND(I499*H499,2)</f>
        <v>0</v>
      </c>
      <c r="K499" s="210" t="s">
        <v>167</v>
      </c>
      <c r="L499" s="44"/>
      <c r="M499" s="215" t="s">
        <v>21</v>
      </c>
      <c r="N499" s="216" t="s">
        <v>44</v>
      </c>
      <c r="O499" s="80"/>
      <c r="P499" s="217">
        <f>O499*H499</f>
        <v>0</v>
      </c>
      <c r="Q499" s="217">
        <v>0</v>
      </c>
      <c r="R499" s="217">
        <f>Q499*H499</f>
        <v>0</v>
      </c>
      <c r="S499" s="217">
        <v>0</v>
      </c>
      <c r="T499" s="218">
        <f>S499*H499</f>
        <v>0</v>
      </c>
      <c r="AR499" s="18" t="s">
        <v>204</v>
      </c>
      <c r="AT499" s="18" t="s">
        <v>163</v>
      </c>
      <c r="AU499" s="18" t="s">
        <v>81</v>
      </c>
      <c r="AY499" s="18" t="s">
        <v>162</v>
      </c>
      <c r="BE499" s="219">
        <f>IF(N499="základní",J499,0)</f>
        <v>0</v>
      </c>
      <c r="BF499" s="219">
        <f>IF(N499="snížená",J499,0)</f>
        <v>0</v>
      </c>
      <c r="BG499" s="219">
        <f>IF(N499="zákl. přenesená",J499,0)</f>
        <v>0</v>
      </c>
      <c r="BH499" s="219">
        <f>IF(N499="sníž. přenesená",J499,0)</f>
        <v>0</v>
      </c>
      <c r="BI499" s="219">
        <f>IF(N499="nulová",J499,0)</f>
        <v>0</v>
      </c>
      <c r="BJ499" s="18" t="s">
        <v>81</v>
      </c>
      <c r="BK499" s="219">
        <f>ROUND(I499*H499,2)</f>
        <v>0</v>
      </c>
      <c r="BL499" s="18" t="s">
        <v>204</v>
      </c>
      <c r="BM499" s="18" t="s">
        <v>868</v>
      </c>
    </row>
    <row r="500" spans="2:51" s="12" customFormat="1" ht="12">
      <c r="B500" s="233"/>
      <c r="C500" s="234"/>
      <c r="D500" s="220" t="s">
        <v>171</v>
      </c>
      <c r="E500" s="235" t="s">
        <v>21</v>
      </c>
      <c r="F500" s="236" t="s">
        <v>869</v>
      </c>
      <c r="G500" s="234"/>
      <c r="H500" s="237">
        <v>8.366</v>
      </c>
      <c r="I500" s="238"/>
      <c r="J500" s="234"/>
      <c r="K500" s="234"/>
      <c r="L500" s="239"/>
      <c r="M500" s="240"/>
      <c r="N500" s="241"/>
      <c r="O500" s="241"/>
      <c r="P500" s="241"/>
      <c r="Q500" s="241"/>
      <c r="R500" s="241"/>
      <c r="S500" s="241"/>
      <c r="T500" s="242"/>
      <c r="AT500" s="243" t="s">
        <v>171</v>
      </c>
      <c r="AU500" s="243" t="s">
        <v>81</v>
      </c>
      <c r="AV500" s="12" t="s">
        <v>84</v>
      </c>
      <c r="AW500" s="12" t="s">
        <v>35</v>
      </c>
      <c r="AX500" s="12" t="s">
        <v>73</v>
      </c>
      <c r="AY500" s="243" t="s">
        <v>162</v>
      </c>
    </row>
    <row r="501" spans="2:51" s="12" customFormat="1" ht="12">
      <c r="B501" s="233"/>
      <c r="C501" s="234"/>
      <c r="D501" s="220" t="s">
        <v>171</v>
      </c>
      <c r="E501" s="235" t="s">
        <v>21</v>
      </c>
      <c r="F501" s="236" t="s">
        <v>870</v>
      </c>
      <c r="G501" s="234"/>
      <c r="H501" s="237">
        <v>23.717</v>
      </c>
      <c r="I501" s="238"/>
      <c r="J501" s="234"/>
      <c r="K501" s="234"/>
      <c r="L501" s="239"/>
      <c r="M501" s="240"/>
      <c r="N501" s="241"/>
      <c r="O501" s="241"/>
      <c r="P501" s="241"/>
      <c r="Q501" s="241"/>
      <c r="R501" s="241"/>
      <c r="S501" s="241"/>
      <c r="T501" s="242"/>
      <c r="AT501" s="243" t="s">
        <v>171</v>
      </c>
      <c r="AU501" s="243" t="s">
        <v>81</v>
      </c>
      <c r="AV501" s="12" t="s">
        <v>84</v>
      </c>
      <c r="AW501" s="12" t="s">
        <v>35</v>
      </c>
      <c r="AX501" s="12" t="s">
        <v>73</v>
      </c>
      <c r="AY501" s="243" t="s">
        <v>162</v>
      </c>
    </row>
    <row r="502" spans="2:51" s="12" customFormat="1" ht="12">
      <c r="B502" s="233"/>
      <c r="C502" s="234"/>
      <c r="D502" s="220" t="s">
        <v>171</v>
      </c>
      <c r="E502" s="235" t="s">
        <v>21</v>
      </c>
      <c r="F502" s="236" t="s">
        <v>871</v>
      </c>
      <c r="G502" s="234"/>
      <c r="H502" s="237">
        <v>12.182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171</v>
      </c>
      <c r="AU502" s="243" t="s">
        <v>81</v>
      </c>
      <c r="AV502" s="12" t="s">
        <v>84</v>
      </c>
      <c r="AW502" s="12" t="s">
        <v>35</v>
      </c>
      <c r="AX502" s="12" t="s">
        <v>73</v>
      </c>
      <c r="AY502" s="243" t="s">
        <v>162</v>
      </c>
    </row>
    <row r="503" spans="2:51" s="12" customFormat="1" ht="12">
      <c r="B503" s="233"/>
      <c r="C503" s="234"/>
      <c r="D503" s="220" t="s">
        <v>171</v>
      </c>
      <c r="E503" s="235" t="s">
        <v>21</v>
      </c>
      <c r="F503" s="236" t="s">
        <v>872</v>
      </c>
      <c r="G503" s="234"/>
      <c r="H503" s="237">
        <v>6.197</v>
      </c>
      <c r="I503" s="238"/>
      <c r="J503" s="234"/>
      <c r="K503" s="234"/>
      <c r="L503" s="239"/>
      <c r="M503" s="240"/>
      <c r="N503" s="241"/>
      <c r="O503" s="241"/>
      <c r="P503" s="241"/>
      <c r="Q503" s="241"/>
      <c r="R503" s="241"/>
      <c r="S503" s="241"/>
      <c r="T503" s="242"/>
      <c r="AT503" s="243" t="s">
        <v>171</v>
      </c>
      <c r="AU503" s="243" t="s">
        <v>81</v>
      </c>
      <c r="AV503" s="12" t="s">
        <v>84</v>
      </c>
      <c r="AW503" s="12" t="s">
        <v>35</v>
      </c>
      <c r="AX503" s="12" t="s">
        <v>73</v>
      </c>
      <c r="AY503" s="243" t="s">
        <v>162</v>
      </c>
    </row>
    <row r="504" spans="2:51" s="12" customFormat="1" ht="12">
      <c r="B504" s="233"/>
      <c r="C504" s="234"/>
      <c r="D504" s="220" t="s">
        <v>171</v>
      </c>
      <c r="E504" s="235" t="s">
        <v>21</v>
      </c>
      <c r="F504" s="236" t="s">
        <v>873</v>
      </c>
      <c r="G504" s="234"/>
      <c r="H504" s="237">
        <v>5.279</v>
      </c>
      <c r="I504" s="238"/>
      <c r="J504" s="234"/>
      <c r="K504" s="234"/>
      <c r="L504" s="239"/>
      <c r="M504" s="240"/>
      <c r="N504" s="241"/>
      <c r="O504" s="241"/>
      <c r="P504" s="241"/>
      <c r="Q504" s="241"/>
      <c r="R504" s="241"/>
      <c r="S504" s="241"/>
      <c r="T504" s="242"/>
      <c r="AT504" s="243" t="s">
        <v>171</v>
      </c>
      <c r="AU504" s="243" t="s">
        <v>81</v>
      </c>
      <c r="AV504" s="12" t="s">
        <v>84</v>
      </c>
      <c r="AW504" s="12" t="s">
        <v>35</v>
      </c>
      <c r="AX504" s="12" t="s">
        <v>73</v>
      </c>
      <c r="AY504" s="243" t="s">
        <v>162</v>
      </c>
    </row>
    <row r="505" spans="2:51" s="12" customFormat="1" ht="12">
      <c r="B505" s="233"/>
      <c r="C505" s="234"/>
      <c r="D505" s="220" t="s">
        <v>171</v>
      </c>
      <c r="E505" s="235" t="s">
        <v>21</v>
      </c>
      <c r="F505" s="236" t="s">
        <v>874</v>
      </c>
      <c r="G505" s="234"/>
      <c r="H505" s="237">
        <v>5.129</v>
      </c>
      <c r="I505" s="238"/>
      <c r="J505" s="234"/>
      <c r="K505" s="234"/>
      <c r="L505" s="239"/>
      <c r="M505" s="240"/>
      <c r="N505" s="241"/>
      <c r="O505" s="241"/>
      <c r="P505" s="241"/>
      <c r="Q505" s="241"/>
      <c r="R505" s="241"/>
      <c r="S505" s="241"/>
      <c r="T505" s="242"/>
      <c r="AT505" s="243" t="s">
        <v>171</v>
      </c>
      <c r="AU505" s="243" t="s">
        <v>81</v>
      </c>
      <c r="AV505" s="12" t="s">
        <v>84</v>
      </c>
      <c r="AW505" s="12" t="s">
        <v>35</v>
      </c>
      <c r="AX505" s="12" t="s">
        <v>73</v>
      </c>
      <c r="AY505" s="243" t="s">
        <v>162</v>
      </c>
    </row>
    <row r="506" spans="2:51" s="12" customFormat="1" ht="12">
      <c r="B506" s="233"/>
      <c r="C506" s="234"/>
      <c r="D506" s="220" t="s">
        <v>171</v>
      </c>
      <c r="E506" s="235" t="s">
        <v>21</v>
      </c>
      <c r="F506" s="236" t="s">
        <v>875</v>
      </c>
      <c r="G506" s="234"/>
      <c r="H506" s="237">
        <v>9.636</v>
      </c>
      <c r="I506" s="238"/>
      <c r="J506" s="234"/>
      <c r="K506" s="234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171</v>
      </c>
      <c r="AU506" s="243" t="s">
        <v>81</v>
      </c>
      <c r="AV506" s="12" t="s">
        <v>84</v>
      </c>
      <c r="AW506" s="12" t="s">
        <v>35</v>
      </c>
      <c r="AX506" s="12" t="s">
        <v>73</v>
      </c>
      <c r="AY506" s="243" t="s">
        <v>162</v>
      </c>
    </row>
    <row r="507" spans="2:51" s="12" customFormat="1" ht="12">
      <c r="B507" s="233"/>
      <c r="C507" s="234"/>
      <c r="D507" s="220" t="s">
        <v>171</v>
      </c>
      <c r="E507" s="235" t="s">
        <v>21</v>
      </c>
      <c r="F507" s="236" t="s">
        <v>876</v>
      </c>
      <c r="G507" s="234"/>
      <c r="H507" s="237">
        <v>6.41</v>
      </c>
      <c r="I507" s="238"/>
      <c r="J507" s="234"/>
      <c r="K507" s="234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171</v>
      </c>
      <c r="AU507" s="243" t="s">
        <v>81</v>
      </c>
      <c r="AV507" s="12" t="s">
        <v>84</v>
      </c>
      <c r="AW507" s="12" t="s">
        <v>35</v>
      </c>
      <c r="AX507" s="12" t="s">
        <v>73</v>
      </c>
      <c r="AY507" s="243" t="s">
        <v>162</v>
      </c>
    </row>
    <row r="508" spans="2:51" s="13" customFormat="1" ht="12">
      <c r="B508" s="244"/>
      <c r="C508" s="245"/>
      <c r="D508" s="220" t="s">
        <v>171</v>
      </c>
      <c r="E508" s="246" t="s">
        <v>21</v>
      </c>
      <c r="F508" s="247" t="s">
        <v>208</v>
      </c>
      <c r="G508" s="245"/>
      <c r="H508" s="248">
        <v>76.916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AT508" s="254" t="s">
        <v>171</v>
      </c>
      <c r="AU508" s="254" t="s">
        <v>81</v>
      </c>
      <c r="AV508" s="13" t="s">
        <v>168</v>
      </c>
      <c r="AW508" s="13" t="s">
        <v>35</v>
      </c>
      <c r="AX508" s="13" t="s">
        <v>81</v>
      </c>
      <c r="AY508" s="254" t="s">
        <v>162</v>
      </c>
    </row>
    <row r="509" spans="2:65" s="1" customFormat="1" ht="22.5" customHeight="1">
      <c r="B509" s="39"/>
      <c r="C509" s="208" t="s">
        <v>733</v>
      </c>
      <c r="D509" s="208" t="s">
        <v>163</v>
      </c>
      <c r="E509" s="209" t="s">
        <v>877</v>
      </c>
      <c r="F509" s="210" t="s">
        <v>878</v>
      </c>
      <c r="G509" s="211" t="s">
        <v>217</v>
      </c>
      <c r="H509" s="212">
        <v>8.231</v>
      </c>
      <c r="I509" s="213"/>
      <c r="J509" s="214">
        <f>ROUND(I509*H509,2)</f>
        <v>0</v>
      </c>
      <c r="K509" s="210" t="s">
        <v>167</v>
      </c>
      <c r="L509" s="44"/>
      <c r="M509" s="215" t="s">
        <v>21</v>
      </c>
      <c r="N509" s="216" t="s">
        <v>44</v>
      </c>
      <c r="O509" s="80"/>
      <c r="P509" s="217">
        <f>O509*H509</f>
        <v>0</v>
      </c>
      <c r="Q509" s="217">
        <v>0</v>
      </c>
      <c r="R509" s="217">
        <f>Q509*H509</f>
        <v>0</v>
      </c>
      <c r="S509" s="217">
        <v>0</v>
      </c>
      <c r="T509" s="218">
        <f>S509*H509</f>
        <v>0</v>
      </c>
      <c r="AR509" s="18" t="s">
        <v>204</v>
      </c>
      <c r="AT509" s="18" t="s">
        <v>163</v>
      </c>
      <c r="AU509" s="18" t="s">
        <v>81</v>
      </c>
      <c r="AY509" s="18" t="s">
        <v>162</v>
      </c>
      <c r="BE509" s="219">
        <f>IF(N509="základní",J509,0)</f>
        <v>0</v>
      </c>
      <c r="BF509" s="219">
        <f>IF(N509="snížená",J509,0)</f>
        <v>0</v>
      </c>
      <c r="BG509" s="219">
        <f>IF(N509="zákl. přenesená",J509,0)</f>
        <v>0</v>
      </c>
      <c r="BH509" s="219">
        <f>IF(N509="sníž. přenesená",J509,0)</f>
        <v>0</v>
      </c>
      <c r="BI509" s="219">
        <f>IF(N509="nulová",J509,0)</f>
        <v>0</v>
      </c>
      <c r="BJ509" s="18" t="s">
        <v>81</v>
      </c>
      <c r="BK509" s="219">
        <f>ROUND(I509*H509,2)</f>
        <v>0</v>
      </c>
      <c r="BL509" s="18" t="s">
        <v>204</v>
      </c>
      <c r="BM509" s="18" t="s">
        <v>879</v>
      </c>
    </row>
    <row r="510" spans="2:51" s="12" customFormat="1" ht="12">
      <c r="B510" s="233"/>
      <c r="C510" s="234"/>
      <c r="D510" s="220" t="s">
        <v>171</v>
      </c>
      <c r="E510" s="235" t="s">
        <v>21</v>
      </c>
      <c r="F510" s="236" t="s">
        <v>880</v>
      </c>
      <c r="G510" s="234"/>
      <c r="H510" s="237">
        <v>8.07</v>
      </c>
      <c r="I510" s="238"/>
      <c r="J510" s="234"/>
      <c r="K510" s="234"/>
      <c r="L510" s="239"/>
      <c r="M510" s="240"/>
      <c r="N510" s="241"/>
      <c r="O510" s="241"/>
      <c r="P510" s="241"/>
      <c r="Q510" s="241"/>
      <c r="R510" s="241"/>
      <c r="S510" s="241"/>
      <c r="T510" s="242"/>
      <c r="AT510" s="243" t="s">
        <v>171</v>
      </c>
      <c r="AU510" s="243" t="s">
        <v>81</v>
      </c>
      <c r="AV510" s="12" t="s">
        <v>84</v>
      </c>
      <c r="AW510" s="12" t="s">
        <v>35</v>
      </c>
      <c r="AX510" s="12" t="s">
        <v>73</v>
      </c>
      <c r="AY510" s="243" t="s">
        <v>162</v>
      </c>
    </row>
    <row r="511" spans="2:51" s="12" customFormat="1" ht="12">
      <c r="B511" s="233"/>
      <c r="C511" s="234"/>
      <c r="D511" s="220" t="s">
        <v>171</v>
      </c>
      <c r="E511" s="235" t="s">
        <v>21</v>
      </c>
      <c r="F511" s="236" t="s">
        <v>881</v>
      </c>
      <c r="G511" s="234"/>
      <c r="H511" s="237">
        <v>0.161</v>
      </c>
      <c r="I511" s="238"/>
      <c r="J511" s="234"/>
      <c r="K511" s="234"/>
      <c r="L511" s="239"/>
      <c r="M511" s="240"/>
      <c r="N511" s="241"/>
      <c r="O511" s="241"/>
      <c r="P511" s="241"/>
      <c r="Q511" s="241"/>
      <c r="R511" s="241"/>
      <c r="S511" s="241"/>
      <c r="T511" s="242"/>
      <c r="AT511" s="243" t="s">
        <v>171</v>
      </c>
      <c r="AU511" s="243" t="s">
        <v>81</v>
      </c>
      <c r="AV511" s="12" t="s">
        <v>84</v>
      </c>
      <c r="AW511" s="12" t="s">
        <v>35</v>
      </c>
      <c r="AX511" s="12" t="s">
        <v>73</v>
      </c>
      <c r="AY511" s="243" t="s">
        <v>162</v>
      </c>
    </row>
    <row r="512" spans="2:51" s="13" customFormat="1" ht="12">
      <c r="B512" s="244"/>
      <c r="C512" s="245"/>
      <c r="D512" s="220" t="s">
        <v>171</v>
      </c>
      <c r="E512" s="246" t="s">
        <v>21</v>
      </c>
      <c r="F512" s="247" t="s">
        <v>208</v>
      </c>
      <c r="G512" s="245"/>
      <c r="H512" s="248">
        <v>8.231</v>
      </c>
      <c r="I512" s="249"/>
      <c r="J512" s="245"/>
      <c r="K512" s="245"/>
      <c r="L512" s="250"/>
      <c r="M512" s="251"/>
      <c r="N512" s="252"/>
      <c r="O512" s="252"/>
      <c r="P512" s="252"/>
      <c r="Q512" s="252"/>
      <c r="R512" s="252"/>
      <c r="S512" s="252"/>
      <c r="T512" s="253"/>
      <c r="AT512" s="254" t="s">
        <v>171</v>
      </c>
      <c r="AU512" s="254" t="s">
        <v>81</v>
      </c>
      <c r="AV512" s="13" t="s">
        <v>168</v>
      </c>
      <c r="AW512" s="13" t="s">
        <v>35</v>
      </c>
      <c r="AX512" s="13" t="s">
        <v>81</v>
      </c>
      <c r="AY512" s="254" t="s">
        <v>162</v>
      </c>
    </row>
    <row r="513" spans="2:65" s="1" customFormat="1" ht="22.5" customHeight="1">
      <c r="B513" s="39"/>
      <c r="C513" s="208" t="s">
        <v>265</v>
      </c>
      <c r="D513" s="208" t="s">
        <v>163</v>
      </c>
      <c r="E513" s="209" t="s">
        <v>882</v>
      </c>
      <c r="F513" s="210" t="s">
        <v>883</v>
      </c>
      <c r="G513" s="211" t="s">
        <v>166</v>
      </c>
      <c r="H513" s="212">
        <v>31.63</v>
      </c>
      <c r="I513" s="213"/>
      <c r="J513" s="214">
        <f>ROUND(I513*H513,2)</f>
        <v>0</v>
      </c>
      <c r="K513" s="210" t="s">
        <v>167</v>
      </c>
      <c r="L513" s="44"/>
      <c r="M513" s="215" t="s">
        <v>21</v>
      </c>
      <c r="N513" s="216" t="s">
        <v>44</v>
      </c>
      <c r="O513" s="80"/>
      <c r="P513" s="217">
        <f>O513*H513</f>
        <v>0</v>
      </c>
      <c r="Q513" s="217">
        <v>0</v>
      </c>
      <c r="R513" s="217">
        <f>Q513*H513</f>
        <v>0</v>
      </c>
      <c r="S513" s="217">
        <v>0</v>
      </c>
      <c r="T513" s="218">
        <f>S513*H513</f>
        <v>0</v>
      </c>
      <c r="AR513" s="18" t="s">
        <v>204</v>
      </c>
      <c r="AT513" s="18" t="s">
        <v>163</v>
      </c>
      <c r="AU513" s="18" t="s">
        <v>81</v>
      </c>
      <c r="AY513" s="18" t="s">
        <v>162</v>
      </c>
      <c r="BE513" s="219">
        <f>IF(N513="základní",J513,0)</f>
        <v>0</v>
      </c>
      <c r="BF513" s="219">
        <f>IF(N513="snížená",J513,0)</f>
        <v>0</v>
      </c>
      <c r="BG513" s="219">
        <f>IF(N513="zákl. přenesená",J513,0)</f>
        <v>0</v>
      </c>
      <c r="BH513" s="219">
        <f>IF(N513="sníž. přenesená",J513,0)</f>
        <v>0</v>
      </c>
      <c r="BI513" s="219">
        <f>IF(N513="nulová",J513,0)</f>
        <v>0</v>
      </c>
      <c r="BJ513" s="18" t="s">
        <v>81</v>
      </c>
      <c r="BK513" s="219">
        <f>ROUND(I513*H513,2)</f>
        <v>0</v>
      </c>
      <c r="BL513" s="18" t="s">
        <v>204</v>
      </c>
      <c r="BM513" s="18" t="s">
        <v>884</v>
      </c>
    </row>
    <row r="514" spans="2:51" s="12" customFormat="1" ht="12">
      <c r="B514" s="233"/>
      <c r="C514" s="234"/>
      <c r="D514" s="220" t="s">
        <v>171</v>
      </c>
      <c r="E514" s="235" t="s">
        <v>21</v>
      </c>
      <c r="F514" s="236" t="s">
        <v>851</v>
      </c>
      <c r="G514" s="234"/>
      <c r="H514" s="237">
        <v>31.01</v>
      </c>
      <c r="I514" s="238"/>
      <c r="J514" s="234"/>
      <c r="K514" s="234"/>
      <c r="L514" s="239"/>
      <c r="M514" s="240"/>
      <c r="N514" s="241"/>
      <c r="O514" s="241"/>
      <c r="P514" s="241"/>
      <c r="Q514" s="241"/>
      <c r="R514" s="241"/>
      <c r="S514" s="241"/>
      <c r="T514" s="242"/>
      <c r="AT514" s="243" t="s">
        <v>171</v>
      </c>
      <c r="AU514" s="243" t="s">
        <v>81</v>
      </c>
      <c r="AV514" s="12" t="s">
        <v>84</v>
      </c>
      <c r="AW514" s="12" t="s">
        <v>35</v>
      </c>
      <c r="AX514" s="12" t="s">
        <v>73</v>
      </c>
      <c r="AY514" s="243" t="s">
        <v>162</v>
      </c>
    </row>
    <row r="515" spans="2:51" s="11" customFormat="1" ht="12">
      <c r="B515" s="223"/>
      <c r="C515" s="224"/>
      <c r="D515" s="220" t="s">
        <v>171</v>
      </c>
      <c r="E515" s="225" t="s">
        <v>21</v>
      </c>
      <c r="F515" s="226" t="s">
        <v>852</v>
      </c>
      <c r="G515" s="224"/>
      <c r="H515" s="225" t="s">
        <v>21</v>
      </c>
      <c r="I515" s="227"/>
      <c r="J515" s="224"/>
      <c r="K515" s="224"/>
      <c r="L515" s="228"/>
      <c r="M515" s="229"/>
      <c r="N515" s="230"/>
      <c r="O515" s="230"/>
      <c r="P515" s="230"/>
      <c r="Q515" s="230"/>
      <c r="R515" s="230"/>
      <c r="S515" s="230"/>
      <c r="T515" s="231"/>
      <c r="AT515" s="232" t="s">
        <v>171</v>
      </c>
      <c r="AU515" s="232" t="s">
        <v>81</v>
      </c>
      <c r="AV515" s="11" t="s">
        <v>81</v>
      </c>
      <c r="AW515" s="11" t="s">
        <v>35</v>
      </c>
      <c r="AX515" s="11" t="s">
        <v>73</v>
      </c>
      <c r="AY515" s="232" t="s">
        <v>162</v>
      </c>
    </row>
    <row r="516" spans="2:51" s="11" customFormat="1" ht="12">
      <c r="B516" s="223"/>
      <c r="C516" s="224"/>
      <c r="D516" s="220" t="s">
        <v>171</v>
      </c>
      <c r="E516" s="225" t="s">
        <v>21</v>
      </c>
      <c r="F516" s="226" t="s">
        <v>853</v>
      </c>
      <c r="G516" s="224"/>
      <c r="H516" s="225" t="s">
        <v>21</v>
      </c>
      <c r="I516" s="227"/>
      <c r="J516" s="224"/>
      <c r="K516" s="224"/>
      <c r="L516" s="228"/>
      <c r="M516" s="229"/>
      <c r="N516" s="230"/>
      <c r="O516" s="230"/>
      <c r="P516" s="230"/>
      <c r="Q516" s="230"/>
      <c r="R516" s="230"/>
      <c r="S516" s="230"/>
      <c r="T516" s="231"/>
      <c r="AT516" s="232" t="s">
        <v>171</v>
      </c>
      <c r="AU516" s="232" t="s">
        <v>81</v>
      </c>
      <c r="AV516" s="11" t="s">
        <v>81</v>
      </c>
      <c r="AW516" s="11" t="s">
        <v>35</v>
      </c>
      <c r="AX516" s="11" t="s">
        <v>73</v>
      </c>
      <c r="AY516" s="232" t="s">
        <v>162</v>
      </c>
    </row>
    <row r="517" spans="2:51" s="11" customFormat="1" ht="12">
      <c r="B517" s="223"/>
      <c r="C517" s="224"/>
      <c r="D517" s="220" t="s">
        <v>171</v>
      </c>
      <c r="E517" s="225" t="s">
        <v>21</v>
      </c>
      <c r="F517" s="226" t="s">
        <v>854</v>
      </c>
      <c r="G517" s="224"/>
      <c r="H517" s="225" t="s">
        <v>21</v>
      </c>
      <c r="I517" s="227"/>
      <c r="J517" s="224"/>
      <c r="K517" s="224"/>
      <c r="L517" s="228"/>
      <c r="M517" s="229"/>
      <c r="N517" s="230"/>
      <c r="O517" s="230"/>
      <c r="P517" s="230"/>
      <c r="Q517" s="230"/>
      <c r="R517" s="230"/>
      <c r="S517" s="230"/>
      <c r="T517" s="231"/>
      <c r="AT517" s="232" t="s">
        <v>171</v>
      </c>
      <c r="AU517" s="232" t="s">
        <v>81</v>
      </c>
      <c r="AV517" s="11" t="s">
        <v>81</v>
      </c>
      <c r="AW517" s="11" t="s">
        <v>35</v>
      </c>
      <c r="AX517" s="11" t="s">
        <v>73</v>
      </c>
      <c r="AY517" s="232" t="s">
        <v>162</v>
      </c>
    </row>
    <row r="518" spans="2:51" s="11" customFormat="1" ht="12">
      <c r="B518" s="223"/>
      <c r="C518" s="224"/>
      <c r="D518" s="220" t="s">
        <v>171</v>
      </c>
      <c r="E518" s="225" t="s">
        <v>21</v>
      </c>
      <c r="F518" s="226" t="s">
        <v>885</v>
      </c>
      <c r="G518" s="224"/>
      <c r="H518" s="225" t="s">
        <v>21</v>
      </c>
      <c r="I518" s="227"/>
      <c r="J518" s="224"/>
      <c r="K518" s="224"/>
      <c r="L518" s="228"/>
      <c r="M518" s="229"/>
      <c r="N518" s="230"/>
      <c r="O518" s="230"/>
      <c r="P518" s="230"/>
      <c r="Q518" s="230"/>
      <c r="R518" s="230"/>
      <c r="S518" s="230"/>
      <c r="T518" s="231"/>
      <c r="AT518" s="232" t="s">
        <v>171</v>
      </c>
      <c r="AU518" s="232" t="s">
        <v>81</v>
      </c>
      <c r="AV518" s="11" t="s">
        <v>81</v>
      </c>
      <c r="AW518" s="11" t="s">
        <v>35</v>
      </c>
      <c r="AX518" s="11" t="s">
        <v>73</v>
      </c>
      <c r="AY518" s="232" t="s">
        <v>162</v>
      </c>
    </row>
    <row r="519" spans="2:51" s="11" customFormat="1" ht="12">
      <c r="B519" s="223"/>
      <c r="C519" s="224"/>
      <c r="D519" s="220" t="s">
        <v>171</v>
      </c>
      <c r="E519" s="225" t="s">
        <v>21</v>
      </c>
      <c r="F519" s="226" t="s">
        <v>856</v>
      </c>
      <c r="G519" s="224"/>
      <c r="H519" s="225" t="s">
        <v>21</v>
      </c>
      <c r="I519" s="227"/>
      <c r="J519" s="224"/>
      <c r="K519" s="224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171</v>
      </c>
      <c r="AU519" s="232" t="s">
        <v>81</v>
      </c>
      <c r="AV519" s="11" t="s">
        <v>81</v>
      </c>
      <c r="AW519" s="11" t="s">
        <v>35</v>
      </c>
      <c r="AX519" s="11" t="s">
        <v>73</v>
      </c>
      <c r="AY519" s="232" t="s">
        <v>162</v>
      </c>
    </row>
    <row r="520" spans="2:51" s="12" customFormat="1" ht="12">
      <c r="B520" s="233"/>
      <c r="C520" s="234"/>
      <c r="D520" s="220" t="s">
        <v>171</v>
      </c>
      <c r="E520" s="235" t="s">
        <v>21</v>
      </c>
      <c r="F520" s="236" t="s">
        <v>886</v>
      </c>
      <c r="G520" s="234"/>
      <c r="H520" s="237">
        <v>0.62</v>
      </c>
      <c r="I520" s="238"/>
      <c r="J520" s="234"/>
      <c r="K520" s="234"/>
      <c r="L520" s="239"/>
      <c r="M520" s="240"/>
      <c r="N520" s="241"/>
      <c r="O520" s="241"/>
      <c r="P520" s="241"/>
      <c r="Q520" s="241"/>
      <c r="R520" s="241"/>
      <c r="S520" s="241"/>
      <c r="T520" s="242"/>
      <c r="AT520" s="243" t="s">
        <v>171</v>
      </c>
      <c r="AU520" s="243" t="s">
        <v>81</v>
      </c>
      <c r="AV520" s="12" t="s">
        <v>84</v>
      </c>
      <c r="AW520" s="12" t="s">
        <v>35</v>
      </c>
      <c r="AX520" s="12" t="s">
        <v>73</v>
      </c>
      <c r="AY520" s="243" t="s">
        <v>162</v>
      </c>
    </row>
    <row r="521" spans="2:51" s="13" customFormat="1" ht="12">
      <c r="B521" s="244"/>
      <c r="C521" s="245"/>
      <c r="D521" s="220" t="s">
        <v>171</v>
      </c>
      <c r="E521" s="246" t="s">
        <v>21</v>
      </c>
      <c r="F521" s="247" t="s">
        <v>208</v>
      </c>
      <c r="G521" s="245"/>
      <c r="H521" s="248">
        <v>31.63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AT521" s="254" t="s">
        <v>171</v>
      </c>
      <c r="AU521" s="254" t="s">
        <v>81</v>
      </c>
      <c r="AV521" s="13" t="s">
        <v>168</v>
      </c>
      <c r="AW521" s="13" t="s">
        <v>35</v>
      </c>
      <c r="AX521" s="13" t="s">
        <v>81</v>
      </c>
      <c r="AY521" s="254" t="s">
        <v>162</v>
      </c>
    </row>
    <row r="522" spans="2:65" s="1" customFormat="1" ht="16.5" customHeight="1">
      <c r="B522" s="39"/>
      <c r="C522" s="208" t="s">
        <v>288</v>
      </c>
      <c r="D522" s="208" t="s">
        <v>163</v>
      </c>
      <c r="E522" s="209" t="s">
        <v>887</v>
      </c>
      <c r="F522" s="210" t="s">
        <v>888</v>
      </c>
      <c r="G522" s="211" t="s">
        <v>166</v>
      </c>
      <c r="H522" s="212">
        <v>5.002</v>
      </c>
      <c r="I522" s="213"/>
      <c r="J522" s="214">
        <f>ROUND(I522*H522,2)</f>
        <v>0</v>
      </c>
      <c r="K522" s="210" t="s">
        <v>234</v>
      </c>
      <c r="L522" s="44"/>
      <c r="M522" s="215" t="s">
        <v>21</v>
      </c>
      <c r="N522" s="216" t="s">
        <v>44</v>
      </c>
      <c r="O522" s="80"/>
      <c r="P522" s="217">
        <f>O522*H522</f>
        <v>0</v>
      </c>
      <c r="Q522" s="217">
        <v>0</v>
      </c>
      <c r="R522" s="217">
        <f>Q522*H522</f>
        <v>0</v>
      </c>
      <c r="S522" s="217">
        <v>0</v>
      </c>
      <c r="T522" s="218">
        <f>S522*H522</f>
        <v>0</v>
      </c>
      <c r="AR522" s="18" t="s">
        <v>204</v>
      </c>
      <c r="AT522" s="18" t="s">
        <v>163</v>
      </c>
      <c r="AU522" s="18" t="s">
        <v>81</v>
      </c>
      <c r="AY522" s="18" t="s">
        <v>162</v>
      </c>
      <c r="BE522" s="219">
        <f>IF(N522="základní",J522,0)</f>
        <v>0</v>
      </c>
      <c r="BF522" s="219">
        <f>IF(N522="snížená",J522,0)</f>
        <v>0</v>
      </c>
      <c r="BG522" s="219">
        <f>IF(N522="zákl. přenesená",J522,0)</f>
        <v>0</v>
      </c>
      <c r="BH522" s="219">
        <f>IF(N522="sníž. přenesená",J522,0)</f>
        <v>0</v>
      </c>
      <c r="BI522" s="219">
        <f>IF(N522="nulová",J522,0)</f>
        <v>0</v>
      </c>
      <c r="BJ522" s="18" t="s">
        <v>81</v>
      </c>
      <c r="BK522" s="219">
        <f>ROUND(I522*H522,2)</f>
        <v>0</v>
      </c>
      <c r="BL522" s="18" t="s">
        <v>204</v>
      </c>
      <c r="BM522" s="18" t="s">
        <v>889</v>
      </c>
    </row>
    <row r="523" spans="2:47" s="1" customFormat="1" ht="12">
      <c r="B523" s="39"/>
      <c r="C523" s="40"/>
      <c r="D523" s="220" t="s">
        <v>169</v>
      </c>
      <c r="E523" s="40"/>
      <c r="F523" s="221" t="s">
        <v>890</v>
      </c>
      <c r="G523" s="40"/>
      <c r="H523" s="40"/>
      <c r="I523" s="143"/>
      <c r="J523" s="40"/>
      <c r="K523" s="40"/>
      <c r="L523" s="44"/>
      <c r="M523" s="222"/>
      <c r="N523" s="80"/>
      <c r="O523" s="80"/>
      <c r="P523" s="80"/>
      <c r="Q523" s="80"/>
      <c r="R523" s="80"/>
      <c r="S523" s="80"/>
      <c r="T523" s="81"/>
      <c r="AT523" s="18" t="s">
        <v>169</v>
      </c>
      <c r="AU523" s="18" t="s">
        <v>81</v>
      </c>
    </row>
    <row r="524" spans="2:51" s="12" customFormat="1" ht="12">
      <c r="B524" s="233"/>
      <c r="C524" s="234"/>
      <c r="D524" s="220" t="s">
        <v>171</v>
      </c>
      <c r="E524" s="235" t="s">
        <v>21</v>
      </c>
      <c r="F524" s="236" t="s">
        <v>861</v>
      </c>
      <c r="G524" s="234"/>
      <c r="H524" s="237">
        <v>4.904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AT524" s="243" t="s">
        <v>171</v>
      </c>
      <c r="AU524" s="243" t="s">
        <v>81</v>
      </c>
      <c r="AV524" s="12" t="s">
        <v>84</v>
      </c>
      <c r="AW524" s="12" t="s">
        <v>35</v>
      </c>
      <c r="AX524" s="12" t="s">
        <v>73</v>
      </c>
      <c r="AY524" s="243" t="s">
        <v>162</v>
      </c>
    </row>
    <row r="525" spans="2:51" s="12" customFormat="1" ht="12">
      <c r="B525" s="233"/>
      <c r="C525" s="234"/>
      <c r="D525" s="220" t="s">
        <v>171</v>
      </c>
      <c r="E525" s="235" t="s">
        <v>21</v>
      </c>
      <c r="F525" s="236" t="s">
        <v>891</v>
      </c>
      <c r="G525" s="234"/>
      <c r="H525" s="237">
        <v>0.098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171</v>
      </c>
      <c r="AU525" s="243" t="s">
        <v>81</v>
      </c>
      <c r="AV525" s="12" t="s">
        <v>84</v>
      </c>
      <c r="AW525" s="12" t="s">
        <v>35</v>
      </c>
      <c r="AX525" s="12" t="s">
        <v>73</v>
      </c>
      <c r="AY525" s="243" t="s">
        <v>162</v>
      </c>
    </row>
    <row r="526" spans="2:51" s="13" customFormat="1" ht="12">
      <c r="B526" s="244"/>
      <c r="C526" s="245"/>
      <c r="D526" s="220" t="s">
        <v>171</v>
      </c>
      <c r="E526" s="246" t="s">
        <v>21</v>
      </c>
      <c r="F526" s="247" t="s">
        <v>208</v>
      </c>
      <c r="G526" s="245"/>
      <c r="H526" s="248">
        <v>5.002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171</v>
      </c>
      <c r="AU526" s="254" t="s">
        <v>81</v>
      </c>
      <c r="AV526" s="13" t="s">
        <v>168</v>
      </c>
      <c r="AW526" s="13" t="s">
        <v>35</v>
      </c>
      <c r="AX526" s="13" t="s">
        <v>81</v>
      </c>
      <c r="AY526" s="254" t="s">
        <v>162</v>
      </c>
    </row>
    <row r="527" spans="2:65" s="1" customFormat="1" ht="16.5" customHeight="1">
      <c r="B527" s="39"/>
      <c r="C527" s="208" t="s">
        <v>619</v>
      </c>
      <c r="D527" s="208" t="s">
        <v>163</v>
      </c>
      <c r="E527" s="209" t="s">
        <v>892</v>
      </c>
      <c r="F527" s="210" t="s">
        <v>893</v>
      </c>
      <c r="G527" s="211" t="s">
        <v>166</v>
      </c>
      <c r="H527" s="212">
        <v>129.128</v>
      </c>
      <c r="I527" s="213"/>
      <c r="J527" s="214">
        <f>ROUND(I527*H527,2)</f>
        <v>0</v>
      </c>
      <c r="K527" s="210" t="s">
        <v>234</v>
      </c>
      <c r="L527" s="44"/>
      <c r="M527" s="215" t="s">
        <v>21</v>
      </c>
      <c r="N527" s="216" t="s">
        <v>44</v>
      </c>
      <c r="O527" s="80"/>
      <c r="P527" s="217">
        <f>O527*H527</f>
        <v>0</v>
      </c>
      <c r="Q527" s="217">
        <v>0</v>
      </c>
      <c r="R527" s="217">
        <f>Q527*H527</f>
        <v>0</v>
      </c>
      <c r="S527" s="217">
        <v>0</v>
      </c>
      <c r="T527" s="218">
        <f>S527*H527</f>
        <v>0</v>
      </c>
      <c r="AR527" s="18" t="s">
        <v>204</v>
      </c>
      <c r="AT527" s="18" t="s">
        <v>163</v>
      </c>
      <c r="AU527" s="18" t="s">
        <v>81</v>
      </c>
      <c r="AY527" s="18" t="s">
        <v>162</v>
      </c>
      <c r="BE527" s="219">
        <f>IF(N527="základní",J527,0)</f>
        <v>0</v>
      </c>
      <c r="BF527" s="219">
        <f>IF(N527="snížená",J527,0)</f>
        <v>0</v>
      </c>
      <c r="BG527" s="219">
        <f>IF(N527="zákl. přenesená",J527,0)</f>
        <v>0</v>
      </c>
      <c r="BH527" s="219">
        <f>IF(N527="sníž. přenesená",J527,0)</f>
        <v>0</v>
      </c>
      <c r="BI527" s="219">
        <f>IF(N527="nulová",J527,0)</f>
        <v>0</v>
      </c>
      <c r="BJ527" s="18" t="s">
        <v>81</v>
      </c>
      <c r="BK527" s="219">
        <f>ROUND(I527*H527,2)</f>
        <v>0</v>
      </c>
      <c r="BL527" s="18" t="s">
        <v>204</v>
      </c>
      <c r="BM527" s="18" t="s">
        <v>894</v>
      </c>
    </row>
    <row r="528" spans="2:47" s="1" customFormat="1" ht="12">
      <c r="B528" s="39"/>
      <c r="C528" s="40"/>
      <c r="D528" s="220" t="s">
        <v>169</v>
      </c>
      <c r="E528" s="40"/>
      <c r="F528" s="221" t="s">
        <v>890</v>
      </c>
      <c r="G528" s="40"/>
      <c r="H528" s="40"/>
      <c r="I528" s="143"/>
      <c r="J528" s="40"/>
      <c r="K528" s="40"/>
      <c r="L528" s="44"/>
      <c r="M528" s="222"/>
      <c r="N528" s="80"/>
      <c r="O528" s="80"/>
      <c r="P528" s="80"/>
      <c r="Q528" s="80"/>
      <c r="R528" s="80"/>
      <c r="S528" s="80"/>
      <c r="T528" s="81"/>
      <c r="AT528" s="18" t="s">
        <v>169</v>
      </c>
      <c r="AU528" s="18" t="s">
        <v>81</v>
      </c>
    </row>
    <row r="529" spans="2:51" s="12" customFormat="1" ht="12">
      <c r="B529" s="233"/>
      <c r="C529" s="234"/>
      <c r="D529" s="220" t="s">
        <v>171</v>
      </c>
      <c r="E529" s="235" t="s">
        <v>21</v>
      </c>
      <c r="F529" s="236" t="s">
        <v>895</v>
      </c>
      <c r="G529" s="234"/>
      <c r="H529" s="237">
        <v>126.596</v>
      </c>
      <c r="I529" s="238"/>
      <c r="J529" s="234"/>
      <c r="K529" s="234"/>
      <c r="L529" s="239"/>
      <c r="M529" s="240"/>
      <c r="N529" s="241"/>
      <c r="O529" s="241"/>
      <c r="P529" s="241"/>
      <c r="Q529" s="241"/>
      <c r="R529" s="241"/>
      <c r="S529" s="241"/>
      <c r="T529" s="242"/>
      <c r="AT529" s="243" t="s">
        <v>171</v>
      </c>
      <c r="AU529" s="243" t="s">
        <v>81</v>
      </c>
      <c r="AV529" s="12" t="s">
        <v>84</v>
      </c>
      <c r="AW529" s="12" t="s">
        <v>35</v>
      </c>
      <c r="AX529" s="12" t="s">
        <v>73</v>
      </c>
      <c r="AY529" s="243" t="s">
        <v>162</v>
      </c>
    </row>
    <row r="530" spans="2:51" s="12" customFormat="1" ht="12">
      <c r="B530" s="233"/>
      <c r="C530" s="234"/>
      <c r="D530" s="220" t="s">
        <v>171</v>
      </c>
      <c r="E530" s="235" t="s">
        <v>21</v>
      </c>
      <c r="F530" s="236" t="s">
        <v>896</v>
      </c>
      <c r="G530" s="234"/>
      <c r="H530" s="237">
        <v>2.532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171</v>
      </c>
      <c r="AU530" s="243" t="s">
        <v>81</v>
      </c>
      <c r="AV530" s="12" t="s">
        <v>84</v>
      </c>
      <c r="AW530" s="12" t="s">
        <v>35</v>
      </c>
      <c r="AX530" s="12" t="s">
        <v>73</v>
      </c>
      <c r="AY530" s="243" t="s">
        <v>162</v>
      </c>
    </row>
    <row r="531" spans="2:51" s="13" customFormat="1" ht="12">
      <c r="B531" s="244"/>
      <c r="C531" s="245"/>
      <c r="D531" s="220" t="s">
        <v>171</v>
      </c>
      <c r="E531" s="246" t="s">
        <v>21</v>
      </c>
      <c r="F531" s="247" t="s">
        <v>208</v>
      </c>
      <c r="G531" s="245"/>
      <c r="H531" s="248">
        <v>129.128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AT531" s="254" t="s">
        <v>171</v>
      </c>
      <c r="AU531" s="254" t="s">
        <v>81</v>
      </c>
      <c r="AV531" s="13" t="s">
        <v>168</v>
      </c>
      <c r="AW531" s="13" t="s">
        <v>35</v>
      </c>
      <c r="AX531" s="13" t="s">
        <v>81</v>
      </c>
      <c r="AY531" s="254" t="s">
        <v>162</v>
      </c>
    </row>
    <row r="532" spans="2:65" s="1" customFormat="1" ht="16.5" customHeight="1">
      <c r="B532" s="39"/>
      <c r="C532" s="208" t="s">
        <v>740</v>
      </c>
      <c r="D532" s="208" t="s">
        <v>163</v>
      </c>
      <c r="E532" s="209" t="s">
        <v>897</v>
      </c>
      <c r="F532" s="210" t="s">
        <v>898</v>
      </c>
      <c r="G532" s="211" t="s">
        <v>310</v>
      </c>
      <c r="H532" s="212">
        <v>1634.298</v>
      </c>
      <c r="I532" s="213"/>
      <c r="J532" s="214">
        <f>ROUND(I532*H532,2)</f>
        <v>0</v>
      </c>
      <c r="K532" s="210" t="s">
        <v>167</v>
      </c>
      <c r="L532" s="44"/>
      <c r="M532" s="215" t="s">
        <v>21</v>
      </c>
      <c r="N532" s="216" t="s">
        <v>44</v>
      </c>
      <c r="O532" s="80"/>
      <c r="P532" s="217">
        <f>O532*H532</f>
        <v>0</v>
      </c>
      <c r="Q532" s="217">
        <v>0</v>
      </c>
      <c r="R532" s="217">
        <f>Q532*H532</f>
        <v>0</v>
      </c>
      <c r="S532" s="217">
        <v>0</v>
      </c>
      <c r="T532" s="218">
        <f>S532*H532</f>
        <v>0</v>
      </c>
      <c r="AR532" s="18" t="s">
        <v>204</v>
      </c>
      <c r="AT532" s="18" t="s">
        <v>163</v>
      </c>
      <c r="AU532" s="18" t="s">
        <v>81</v>
      </c>
      <c r="AY532" s="18" t="s">
        <v>162</v>
      </c>
      <c r="BE532" s="219">
        <f>IF(N532="základní",J532,0)</f>
        <v>0</v>
      </c>
      <c r="BF532" s="219">
        <f>IF(N532="snížená",J532,0)</f>
        <v>0</v>
      </c>
      <c r="BG532" s="219">
        <f>IF(N532="zákl. přenesená",J532,0)</f>
        <v>0</v>
      </c>
      <c r="BH532" s="219">
        <f>IF(N532="sníž. přenesená",J532,0)</f>
        <v>0</v>
      </c>
      <c r="BI532" s="219">
        <f>IF(N532="nulová",J532,0)</f>
        <v>0</v>
      </c>
      <c r="BJ532" s="18" t="s">
        <v>81</v>
      </c>
      <c r="BK532" s="219">
        <f>ROUND(I532*H532,2)</f>
        <v>0</v>
      </c>
      <c r="BL532" s="18" t="s">
        <v>204</v>
      </c>
      <c r="BM532" s="18" t="s">
        <v>899</v>
      </c>
    </row>
    <row r="533" spans="2:47" s="1" customFormat="1" ht="12">
      <c r="B533" s="39"/>
      <c r="C533" s="40"/>
      <c r="D533" s="220" t="s">
        <v>169</v>
      </c>
      <c r="E533" s="40"/>
      <c r="F533" s="221" t="s">
        <v>839</v>
      </c>
      <c r="G533" s="40"/>
      <c r="H533" s="40"/>
      <c r="I533" s="143"/>
      <c r="J533" s="40"/>
      <c r="K533" s="40"/>
      <c r="L533" s="44"/>
      <c r="M533" s="222"/>
      <c r="N533" s="80"/>
      <c r="O533" s="80"/>
      <c r="P533" s="80"/>
      <c r="Q533" s="80"/>
      <c r="R533" s="80"/>
      <c r="S533" s="80"/>
      <c r="T533" s="81"/>
      <c r="AT533" s="18" t="s">
        <v>169</v>
      </c>
      <c r="AU533" s="18" t="s">
        <v>81</v>
      </c>
    </row>
    <row r="534" spans="2:63" s="10" customFormat="1" ht="25.9" customHeight="1">
      <c r="B534" s="194"/>
      <c r="C534" s="195"/>
      <c r="D534" s="196" t="s">
        <v>72</v>
      </c>
      <c r="E534" s="197" t="s">
        <v>900</v>
      </c>
      <c r="F534" s="197" t="s">
        <v>901</v>
      </c>
      <c r="G534" s="195"/>
      <c r="H534" s="195"/>
      <c r="I534" s="198"/>
      <c r="J534" s="199">
        <f>BK534</f>
        <v>0</v>
      </c>
      <c r="K534" s="195"/>
      <c r="L534" s="200"/>
      <c r="M534" s="201"/>
      <c r="N534" s="202"/>
      <c r="O534" s="202"/>
      <c r="P534" s="203">
        <f>SUM(P535:P580)</f>
        <v>0</v>
      </c>
      <c r="Q534" s="202"/>
      <c r="R534" s="203">
        <f>SUM(R535:R580)</f>
        <v>0</v>
      </c>
      <c r="S534" s="202"/>
      <c r="T534" s="204">
        <f>SUM(T535:T580)</f>
        <v>0</v>
      </c>
      <c r="AR534" s="205" t="s">
        <v>84</v>
      </c>
      <c r="AT534" s="206" t="s">
        <v>72</v>
      </c>
      <c r="AU534" s="206" t="s">
        <v>73</v>
      </c>
      <c r="AY534" s="205" t="s">
        <v>162</v>
      </c>
      <c r="BK534" s="207">
        <f>SUM(BK535:BK580)</f>
        <v>0</v>
      </c>
    </row>
    <row r="535" spans="2:65" s="1" customFormat="1" ht="16.5" customHeight="1">
      <c r="B535" s="39"/>
      <c r="C535" s="208" t="s">
        <v>623</v>
      </c>
      <c r="D535" s="208" t="s">
        <v>163</v>
      </c>
      <c r="E535" s="209" t="s">
        <v>902</v>
      </c>
      <c r="F535" s="210" t="s">
        <v>903</v>
      </c>
      <c r="G535" s="211" t="s">
        <v>203</v>
      </c>
      <c r="H535" s="212">
        <v>134.551</v>
      </c>
      <c r="I535" s="213"/>
      <c r="J535" s="214">
        <f>ROUND(I535*H535,2)</f>
        <v>0</v>
      </c>
      <c r="K535" s="210" t="s">
        <v>167</v>
      </c>
      <c r="L535" s="44"/>
      <c r="M535" s="215" t="s">
        <v>21</v>
      </c>
      <c r="N535" s="216" t="s">
        <v>44</v>
      </c>
      <c r="O535" s="80"/>
      <c r="P535" s="217">
        <f>O535*H535</f>
        <v>0</v>
      </c>
      <c r="Q535" s="217">
        <v>0</v>
      </c>
      <c r="R535" s="217">
        <f>Q535*H535</f>
        <v>0</v>
      </c>
      <c r="S535" s="217">
        <v>0</v>
      </c>
      <c r="T535" s="218">
        <f>S535*H535</f>
        <v>0</v>
      </c>
      <c r="AR535" s="18" t="s">
        <v>204</v>
      </c>
      <c r="AT535" s="18" t="s">
        <v>163</v>
      </c>
      <c r="AU535" s="18" t="s">
        <v>81</v>
      </c>
      <c r="AY535" s="18" t="s">
        <v>162</v>
      </c>
      <c r="BE535" s="219">
        <f>IF(N535="základní",J535,0)</f>
        <v>0</v>
      </c>
      <c r="BF535" s="219">
        <f>IF(N535="snížená",J535,0)</f>
        <v>0</v>
      </c>
      <c r="BG535" s="219">
        <f>IF(N535="zákl. přenesená",J535,0)</f>
        <v>0</v>
      </c>
      <c r="BH535" s="219">
        <f>IF(N535="sníž. přenesená",J535,0)</f>
        <v>0</v>
      </c>
      <c r="BI535" s="219">
        <f>IF(N535="nulová",J535,0)</f>
        <v>0</v>
      </c>
      <c r="BJ535" s="18" t="s">
        <v>81</v>
      </c>
      <c r="BK535" s="219">
        <f>ROUND(I535*H535,2)</f>
        <v>0</v>
      </c>
      <c r="BL535" s="18" t="s">
        <v>204</v>
      </c>
      <c r="BM535" s="18" t="s">
        <v>904</v>
      </c>
    </row>
    <row r="536" spans="2:51" s="11" customFormat="1" ht="12">
      <c r="B536" s="223"/>
      <c r="C536" s="224"/>
      <c r="D536" s="220" t="s">
        <v>171</v>
      </c>
      <c r="E536" s="225" t="s">
        <v>21</v>
      </c>
      <c r="F536" s="226" t="s">
        <v>905</v>
      </c>
      <c r="G536" s="224"/>
      <c r="H536" s="225" t="s">
        <v>21</v>
      </c>
      <c r="I536" s="227"/>
      <c r="J536" s="224"/>
      <c r="K536" s="224"/>
      <c r="L536" s="228"/>
      <c r="M536" s="229"/>
      <c r="N536" s="230"/>
      <c r="O536" s="230"/>
      <c r="P536" s="230"/>
      <c r="Q536" s="230"/>
      <c r="R536" s="230"/>
      <c r="S536" s="230"/>
      <c r="T536" s="231"/>
      <c r="AT536" s="232" t="s">
        <v>171</v>
      </c>
      <c r="AU536" s="232" t="s">
        <v>81</v>
      </c>
      <c r="AV536" s="11" t="s">
        <v>81</v>
      </c>
      <c r="AW536" s="11" t="s">
        <v>35</v>
      </c>
      <c r="AX536" s="11" t="s">
        <v>73</v>
      </c>
      <c r="AY536" s="232" t="s">
        <v>162</v>
      </c>
    </row>
    <row r="537" spans="2:51" s="12" customFormat="1" ht="12">
      <c r="B537" s="233"/>
      <c r="C537" s="234"/>
      <c r="D537" s="220" t="s">
        <v>171</v>
      </c>
      <c r="E537" s="235" t="s">
        <v>21</v>
      </c>
      <c r="F537" s="236" t="s">
        <v>906</v>
      </c>
      <c r="G537" s="234"/>
      <c r="H537" s="237">
        <v>9.083</v>
      </c>
      <c r="I537" s="238"/>
      <c r="J537" s="234"/>
      <c r="K537" s="234"/>
      <c r="L537" s="239"/>
      <c r="M537" s="240"/>
      <c r="N537" s="241"/>
      <c r="O537" s="241"/>
      <c r="P537" s="241"/>
      <c r="Q537" s="241"/>
      <c r="R537" s="241"/>
      <c r="S537" s="241"/>
      <c r="T537" s="242"/>
      <c r="AT537" s="243" t="s">
        <v>171</v>
      </c>
      <c r="AU537" s="243" t="s">
        <v>81</v>
      </c>
      <c r="AV537" s="12" t="s">
        <v>84</v>
      </c>
      <c r="AW537" s="12" t="s">
        <v>35</v>
      </c>
      <c r="AX537" s="12" t="s">
        <v>73</v>
      </c>
      <c r="AY537" s="243" t="s">
        <v>162</v>
      </c>
    </row>
    <row r="538" spans="2:51" s="12" customFormat="1" ht="12">
      <c r="B538" s="233"/>
      <c r="C538" s="234"/>
      <c r="D538" s="220" t="s">
        <v>171</v>
      </c>
      <c r="E538" s="235" t="s">
        <v>21</v>
      </c>
      <c r="F538" s="236" t="s">
        <v>907</v>
      </c>
      <c r="G538" s="234"/>
      <c r="H538" s="237">
        <v>66.648</v>
      </c>
      <c r="I538" s="238"/>
      <c r="J538" s="234"/>
      <c r="K538" s="234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171</v>
      </c>
      <c r="AU538" s="243" t="s">
        <v>81</v>
      </c>
      <c r="AV538" s="12" t="s">
        <v>84</v>
      </c>
      <c r="AW538" s="12" t="s">
        <v>35</v>
      </c>
      <c r="AX538" s="12" t="s">
        <v>73</v>
      </c>
      <c r="AY538" s="243" t="s">
        <v>162</v>
      </c>
    </row>
    <row r="539" spans="2:51" s="12" customFormat="1" ht="12">
      <c r="B539" s="233"/>
      <c r="C539" s="234"/>
      <c r="D539" s="220" t="s">
        <v>171</v>
      </c>
      <c r="E539" s="235" t="s">
        <v>21</v>
      </c>
      <c r="F539" s="236" t="s">
        <v>908</v>
      </c>
      <c r="G539" s="234"/>
      <c r="H539" s="237">
        <v>15.12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AT539" s="243" t="s">
        <v>171</v>
      </c>
      <c r="AU539" s="243" t="s">
        <v>81</v>
      </c>
      <c r="AV539" s="12" t="s">
        <v>84</v>
      </c>
      <c r="AW539" s="12" t="s">
        <v>35</v>
      </c>
      <c r="AX539" s="12" t="s">
        <v>73</v>
      </c>
      <c r="AY539" s="243" t="s">
        <v>162</v>
      </c>
    </row>
    <row r="540" spans="2:51" s="12" customFormat="1" ht="12">
      <c r="B540" s="233"/>
      <c r="C540" s="234"/>
      <c r="D540" s="220" t="s">
        <v>171</v>
      </c>
      <c r="E540" s="235" t="s">
        <v>21</v>
      </c>
      <c r="F540" s="236" t="s">
        <v>909</v>
      </c>
      <c r="G540" s="234"/>
      <c r="H540" s="237">
        <v>38.1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171</v>
      </c>
      <c r="AU540" s="243" t="s">
        <v>81</v>
      </c>
      <c r="AV540" s="12" t="s">
        <v>84</v>
      </c>
      <c r="AW540" s="12" t="s">
        <v>35</v>
      </c>
      <c r="AX540" s="12" t="s">
        <v>73</v>
      </c>
      <c r="AY540" s="243" t="s">
        <v>162</v>
      </c>
    </row>
    <row r="541" spans="2:51" s="12" customFormat="1" ht="12">
      <c r="B541" s="233"/>
      <c r="C541" s="234"/>
      <c r="D541" s="220" t="s">
        <v>171</v>
      </c>
      <c r="E541" s="235" t="s">
        <v>21</v>
      </c>
      <c r="F541" s="236" t="s">
        <v>910</v>
      </c>
      <c r="G541" s="234"/>
      <c r="H541" s="237">
        <v>5.6</v>
      </c>
      <c r="I541" s="238"/>
      <c r="J541" s="234"/>
      <c r="K541" s="234"/>
      <c r="L541" s="239"/>
      <c r="M541" s="240"/>
      <c r="N541" s="241"/>
      <c r="O541" s="241"/>
      <c r="P541" s="241"/>
      <c r="Q541" s="241"/>
      <c r="R541" s="241"/>
      <c r="S541" s="241"/>
      <c r="T541" s="242"/>
      <c r="AT541" s="243" t="s">
        <v>171</v>
      </c>
      <c r="AU541" s="243" t="s">
        <v>81</v>
      </c>
      <c r="AV541" s="12" t="s">
        <v>84</v>
      </c>
      <c r="AW541" s="12" t="s">
        <v>35</v>
      </c>
      <c r="AX541" s="12" t="s">
        <v>73</v>
      </c>
      <c r="AY541" s="243" t="s">
        <v>162</v>
      </c>
    </row>
    <row r="542" spans="2:51" s="13" customFormat="1" ht="12">
      <c r="B542" s="244"/>
      <c r="C542" s="245"/>
      <c r="D542" s="220" t="s">
        <v>171</v>
      </c>
      <c r="E542" s="246" t="s">
        <v>21</v>
      </c>
      <c r="F542" s="247" t="s">
        <v>208</v>
      </c>
      <c r="G542" s="245"/>
      <c r="H542" s="248">
        <v>134.551</v>
      </c>
      <c r="I542" s="249"/>
      <c r="J542" s="245"/>
      <c r="K542" s="245"/>
      <c r="L542" s="250"/>
      <c r="M542" s="251"/>
      <c r="N542" s="252"/>
      <c r="O542" s="252"/>
      <c r="P542" s="252"/>
      <c r="Q542" s="252"/>
      <c r="R542" s="252"/>
      <c r="S542" s="252"/>
      <c r="T542" s="253"/>
      <c r="AT542" s="254" t="s">
        <v>171</v>
      </c>
      <c r="AU542" s="254" t="s">
        <v>81</v>
      </c>
      <c r="AV542" s="13" t="s">
        <v>168</v>
      </c>
      <c r="AW542" s="13" t="s">
        <v>35</v>
      </c>
      <c r="AX542" s="13" t="s">
        <v>81</v>
      </c>
      <c r="AY542" s="254" t="s">
        <v>162</v>
      </c>
    </row>
    <row r="543" spans="2:65" s="1" customFormat="1" ht="16.5" customHeight="1">
      <c r="B543" s="39"/>
      <c r="C543" s="208" t="s">
        <v>911</v>
      </c>
      <c r="D543" s="208" t="s">
        <v>163</v>
      </c>
      <c r="E543" s="209" t="s">
        <v>912</v>
      </c>
      <c r="F543" s="210" t="s">
        <v>913</v>
      </c>
      <c r="G543" s="211" t="s">
        <v>203</v>
      </c>
      <c r="H543" s="212">
        <v>9.083</v>
      </c>
      <c r="I543" s="213"/>
      <c r="J543" s="214">
        <f>ROUND(I543*H543,2)</f>
        <v>0</v>
      </c>
      <c r="K543" s="210" t="s">
        <v>167</v>
      </c>
      <c r="L543" s="44"/>
      <c r="M543" s="215" t="s">
        <v>21</v>
      </c>
      <c r="N543" s="216" t="s">
        <v>44</v>
      </c>
      <c r="O543" s="80"/>
      <c r="P543" s="217">
        <f>O543*H543</f>
        <v>0</v>
      </c>
      <c r="Q543" s="217">
        <v>0</v>
      </c>
      <c r="R543" s="217">
        <f>Q543*H543</f>
        <v>0</v>
      </c>
      <c r="S543" s="217">
        <v>0</v>
      </c>
      <c r="T543" s="218">
        <f>S543*H543</f>
        <v>0</v>
      </c>
      <c r="AR543" s="18" t="s">
        <v>204</v>
      </c>
      <c r="AT543" s="18" t="s">
        <v>163</v>
      </c>
      <c r="AU543" s="18" t="s">
        <v>81</v>
      </c>
      <c r="AY543" s="18" t="s">
        <v>162</v>
      </c>
      <c r="BE543" s="219">
        <f>IF(N543="základní",J543,0)</f>
        <v>0</v>
      </c>
      <c r="BF543" s="219">
        <f>IF(N543="snížená",J543,0)</f>
        <v>0</v>
      </c>
      <c r="BG543" s="219">
        <f>IF(N543="zákl. přenesená",J543,0)</f>
        <v>0</v>
      </c>
      <c r="BH543" s="219">
        <f>IF(N543="sníž. přenesená",J543,0)</f>
        <v>0</v>
      </c>
      <c r="BI543" s="219">
        <f>IF(N543="nulová",J543,0)</f>
        <v>0</v>
      </c>
      <c r="BJ543" s="18" t="s">
        <v>81</v>
      </c>
      <c r="BK543" s="219">
        <f>ROUND(I543*H543,2)</f>
        <v>0</v>
      </c>
      <c r="BL543" s="18" t="s">
        <v>204</v>
      </c>
      <c r="BM543" s="18" t="s">
        <v>914</v>
      </c>
    </row>
    <row r="544" spans="2:51" s="11" customFormat="1" ht="12">
      <c r="B544" s="223"/>
      <c r="C544" s="224"/>
      <c r="D544" s="220" t="s">
        <v>171</v>
      </c>
      <c r="E544" s="225" t="s">
        <v>21</v>
      </c>
      <c r="F544" s="226" t="s">
        <v>905</v>
      </c>
      <c r="G544" s="224"/>
      <c r="H544" s="225" t="s">
        <v>21</v>
      </c>
      <c r="I544" s="227"/>
      <c r="J544" s="224"/>
      <c r="K544" s="224"/>
      <c r="L544" s="228"/>
      <c r="M544" s="229"/>
      <c r="N544" s="230"/>
      <c r="O544" s="230"/>
      <c r="P544" s="230"/>
      <c r="Q544" s="230"/>
      <c r="R544" s="230"/>
      <c r="S544" s="230"/>
      <c r="T544" s="231"/>
      <c r="AT544" s="232" t="s">
        <v>171</v>
      </c>
      <c r="AU544" s="232" t="s">
        <v>81</v>
      </c>
      <c r="AV544" s="11" t="s">
        <v>81</v>
      </c>
      <c r="AW544" s="11" t="s">
        <v>35</v>
      </c>
      <c r="AX544" s="11" t="s">
        <v>73</v>
      </c>
      <c r="AY544" s="232" t="s">
        <v>162</v>
      </c>
    </row>
    <row r="545" spans="2:51" s="12" customFormat="1" ht="12">
      <c r="B545" s="233"/>
      <c r="C545" s="234"/>
      <c r="D545" s="220" t="s">
        <v>171</v>
      </c>
      <c r="E545" s="235" t="s">
        <v>21</v>
      </c>
      <c r="F545" s="236" t="s">
        <v>915</v>
      </c>
      <c r="G545" s="234"/>
      <c r="H545" s="237">
        <v>9.083</v>
      </c>
      <c r="I545" s="238"/>
      <c r="J545" s="234"/>
      <c r="K545" s="234"/>
      <c r="L545" s="239"/>
      <c r="M545" s="240"/>
      <c r="N545" s="241"/>
      <c r="O545" s="241"/>
      <c r="P545" s="241"/>
      <c r="Q545" s="241"/>
      <c r="R545" s="241"/>
      <c r="S545" s="241"/>
      <c r="T545" s="242"/>
      <c r="AT545" s="243" t="s">
        <v>171</v>
      </c>
      <c r="AU545" s="243" t="s">
        <v>81</v>
      </c>
      <c r="AV545" s="12" t="s">
        <v>84</v>
      </c>
      <c r="AW545" s="12" t="s">
        <v>35</v>
      </c>
      <c r="AX545" s="12" t="s">
        <v>81</v>
      </c>
      <c r="AY545" s="243" t="s">
        <v>162</v>
      </c>
    </row>
    <row r="546" spans="2:65" s="1" customFormat="1" ht="16.5" customHeight="1">
      <c r="B546" s="39"/>
      <c r="C546" s="208" t="s">
        <v>629</v>
      </c>
      <c r="D546" s="208" t="s">
        <v>163</v>
      </c>
      <c r="E546" s="209" t="s">
        <v>916</v>
      </c>
      <c r="F546" s="210" t="s">
        <v>917</v>
      </c>
      <c r="G546" s="211" t="s">
        <v>203</v>
      </c>
      <c r="H546" s="212">
        <v>66.648</v>
      </c>
      <c r="I546" s="213"/>
      <c r="J546" s="214">
        <f>ROUND(I546*H546,2)</f>
        <v>0</v>
      </c>
      <c r="K546" s="210" t="s">
        <v>167</v>
      </c>
      <c r="L546" s="44"/>
      <c r="M546" s="215" t="s">
        <v>21</v>
      </c>
      <c r="N546" s="216" t="s">
        <v>44</v>
      </c>
      <c r="O546" s="80"/>
      <c r="P546" s="217">
        <f>O546*H546</f>
        <v>0</v>
      </c>
      <c r="Q546" s="217">
        <v>0</v>
      </c>
      <c r="R546" s="217">
        <f>Q546*H546</f>
        <v>0</v>
      </c>
      <c r="S546" s="217">
        <v>0</v>
      </c>
      <c r="T546" s="218">
        <f>S546*H546</f>
        <v>0</v>
      </c>
      <c r="AR546" s="18" t="s">
        <v>204</v>
      </c>
      <c r="AT546" s="18" t="s">
        <v>163</v>
      </c>
      <c r="AU546" s="18" t="s">
        <v>81</v>
      </c>
      <c r="AY546" s="18" t="s">
        <v>162</v>
      </c>
      <c r="BE546" s="219">
        <f>IF(N546="základní",J546,0)</f>
        <v>0</v>
      </c>
      <c r="BF546" s="219">
        <f>IF(N546="snížená",J546,0)</f>
        <v>0</v>
      </c>
      <c r="BG546" s="219">
        <f>IF(N546="zákl. přenesená",J546,0)</f>
        <v>0</v>
      </c>
      <c r="BH546" s="219">
        <f>IF(N546="sníž. přenesená",J546,0)</f>
        <v>0</v>
      </c>
      <c r="BI546" s="219">
        <f>IF(N546="nulová",J546,0)</f>
        <v>0</v>
      </c>
      <c r="BJ546" s="18" t="s">
        <v>81</v>
      </c>
      <c r="BK546" s="219">
        <f>ROUND(I546*H546,2)</f>
        <v>0</v>
      </c>
      <c r="BL546" s="18" t="s">
        <v>204</v>
      </c>
      <c r="BM546" s="18" t="s">
        <v>918</v>
      </c>
    </row>
    <row r="547" spans="2:51" s="11" customFormat="1" ht="12">
      <c r="B547" s="223"/>
      <c r="C547" s="224"/>
      <c r="D547" s="220" t="s">
        <v>171</v>
      </c>
      <c r="E547" s="225" t="s">
        <v>21</v>
      </c>
      <c r="F547" s="226" t="s">
        <v>905</v>
      </c>
      <c r="G547" s="224"/>
      <c r="H547" s="225" t="s">
        <v>21</v>
      </c>
      <c r="I547" s="227"/>
      <c r="J547" s="224"/>
      <c r="K547" s="224"/>
      <c r="L547" s="228"/>
      <c r="M547" s="229"/>
      <c r="N547" s="230"/>
      <c r="O547" s="230"/>
      <c r="P547" s="230"/>
      <c r="Q547" s="230"/>
      <c r="R547" s="230"/>
      <c r="S547" s="230"/>
      <c r="T547" s="231"/>
      <c r="AT547" s="232" t="s">
        <v>171</v>
      </c>
      <c r="AU547" s="232" t="s">
        <v>81</v>
      </c>
      <c r="AV547" s="11" t="s">
        <v>81</v>
      </c>
      <c r="AW547" s="11" t="s">
        <v>35</v>
      </c>
      <c r="AX547" s="11" t="s">
        <v>73</v>
      </c>
      <c r="AY547" s="232" t="s">
        <v>162</v>
      </c>
    </row>
    <row r="548" spans="2:51" s="12" customFormat="1" ht="12">
      <c r="B548" s="233"/>
      <c r="C548" s="234"/>
      <c r="D548" s="220" t="s">
        <v>171</v>
      </c>
      <c r="E548" s="235" t="s">
        <v>21</v>
      </c>
      <c r="F548" s="236" t="s">
        <v>907</v>
      </c>
      <c r="G548" s="234"/>
      <c r="H548" s="237">
        <v>66.648</v>
      </c>
      <c r="I548" s="238"/>
      <c r="J548" s="234"/>
      <c r="K548" s="234"/>
      <c r="L548" s="239"/>
      <c r="M548" s="240"/>
      <c r="N548" s="241"/>
      <c r="O548" s="241"/>
      <c r="P548" s="241"/>
      <c r="Q548" s="241"/>
      <c r="R548" s="241"/>
      <c r="S548" s="241"/>
      <c r="T548" s="242"/>
      <c r="AT548" s="243" t="s">
        <v>171</v>
      </c>
      <c r="AU548" s="243" t="s">
        <v>81</v>
      </c>
      <c r="AV548" s="12" t="s">
        <v>84</v>
      </c>
      <c r="AW548" s="12" t="s">
        <v>35</v>
      </c>
      <c r="AX548" s="12" t="s">
        <v>81</v>
      </c>
      <c r="AY548" s="243" t="s">
        <v>162</v>
      </c>
    </row>
    <row r="549" spans="2:65" s="1" customFormat="1" ht="16.5" customHeight="1">
      <c r="B549" s="39"/>
      <c r="C549" s="208" t="s">
        <v>919</v>
      </c>
      <c r="D549" s="208" t="s">
        <v>163</v>
      </c>
      <c r="E549" s="209" t="s">
        <v>920</v>
      </c>
      <c r="F549" s="210" t="s">
        <v>921</v>
      </c>
      <c r="G549" s="211" t="s">
        <v>203</v>
      </c>
      <c r="H549" s="212">
        <v>15.12</v>
      </c>
      <c r="I549" s="213"/>
      <c r="J549" s="214">
        <f>ROUND(I549*H549,2)</f>
        <v>0</v>
      </c>
      <c r="K549" s="210" t="s">
        <v>167</v>
      </c>
      <c r="L549" s="44"/>
      <c r="M549" s="215" t="s">
        <v>21</v>
      </c>
      <c r="N549" s="216" t="s">
        <v>44</v>
      </c>
      <c r="O549" s="80"/>
      <c r="P549" s="217">
        <f>O549*H549</f>
        <v>0</v>
      </c>
      <c r="Q549" s="217">
        <v>0</v>
      </c>
      <c r="R549" s="217">
        <f>Q549*H549</f>
        <v>0</v>
      </c>
      <c r="S549" s="217">
        <v>0</v>
      </c>
      <c r="T549" s="218">
        <f>S549*H549</f>
        <v>0</v>
      </c>
      <c r="AR549" s="18" t="s">
        <v>204</v>
      </c>
      <c r="AT549" s="18" t="s">
        <v>163</v>
      </c>
      <c r="AU549" s="18" t="s">
        <v>81</v>
      </c>
      <c r="AY549" s="18" t="s">
        <v>162</v>
      </c>
      <c r="BE549" s="219">
        <f>IF(N549="základní",J549,0)</f>
        <v>0</v>
      </c>
      <c r="BF549" s="219">
        <f>IF(N549="snížená",J549,0)</f>
        <v>0</v>
      </c>
      <c r="BG549" s="219">
        <f>IF(N549="zákl. přenesená",J549,0)</f>
        <v>0</v>
      </c>
      <c r="BH549" s="219">
        <f>IF(N549="sníž. přenesená",J549,0)</f>
        <v>0</v>
      </c>
      <c r="BI549" s="219">
        <f>IF(N549="nulová",J549,0)</f>
        <v>0</v>
      </c>
      <c r="BJ549" s="18" t="s">
        <v>81</v>
      </c>
      <c r="BK549" s="219">
        <f>ROUND(I549*H549,2)</f>
        <v>0</v>
      </c>
      <c r="BL549" s="18" t="s">
        <v>204</v>
      </c>
      <c r="BM549" s="18" t="s">
        <v>922</v>
      </c>
    </row>
    <row r="550" spans="2:51" s="11" customFormat="1" ht="12">
      <c r="B550" s="223"/>
      <c r="C550" s="224"/>
      <c r="D550" s="220" t="s">
        <v>171</v>
      </c>
      <c r="E550" s="225" t="s">
        <v>21</v>
      </c>
      <c r="F550" s="226" t="s">
        <v>905</v>
      </c>
      <c r="G550" s="224"/>
      <c r="H550" s="225" t="s">
        <v>21</v>
      </c>
      <c r="I550" s="227"/>
      <c r="J550" s="224"/>
      <c r="K550" s="224"/>
      <c r="L550" s="228"/>
      <c r="M550" s="229"/>
      <c r="N550" s="230"/>
      <c r="O550" s="230"/>
      <c r="P550" s="230"/>
      <c r="Q550" s="230"/>
      <c r="R550" s="230"/>
      <c r="S550" s="230"/>
      <c r="T550" s="231"/>
      <c r="AT550" s="232" t="s">
        <v>171</v>
      </c>
      <c r="AU550" s="232" t="s">
        <v>81</v>
      </c>
      <c r="AV550" s="11" t="s">
        <v>81</v>
      </c>
      <c r="AW550" s="11" t="s">
        <v>35</v>
      </c>
      <c r="AX550" s="11" t="s">
        <v>73</v>
      </c>
      <c r="AY550" s="232" t="s">
        <v>162</v>
      </c>
    </row>
    <row r="551" spans="2:51" s="12" customFormat="1" ht="12">
      <c r="B551" s="233"/>
      <c r="C551" s="234"/>
      <c r="D551" s="220" t="s">
        <v>171</v>
      </c>
      <c r="E551" s="235" t="s">
        <v>21</v>
      </c>
      <c r="F551" s="236" t="s">
        <v>908</v>
      </c>
      <c r="G551" s="234"/>
      <c r="H551" s="237">
        <v>15.12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AT551" s="243" t="s">
        <v>171</v>
      </c>
      <c r="AU551" s="243" t="s">
        <v>81</v>
      </c>
      <c r="AV551" s="12" t="s">
        <v>84</v>
      </c>
      <c r="AW551" s="12" t="s">
        <v>35</v>
      </c>
      <c r="AX551" s="12" t="s">
        <v>81</v>
      </c>
      <c r="AY551" s="243" t="s">
        <v>162</v>
      </c>
    </row>
    <row r="552" spans="2:65" s="1" customFormat="1" ht="16.5" customHeight="1">
      <c r="B552" s="39"/>
      <c r="C552" s="208" t="s">
        <v>633</v>
      </c>
      <c r="D552" s="208" t="s">
        <v>163</v>
      </c>
      <c r="E552" s="209" t="s">
        <v>923</v>
      </c>
      <c r="F552" s="210" t="s">
        <v>924</v>
      </c>
      <c r="G552" s="211" t="s">
        <v>217</v>
      </c>
      <c r="H552" s="212">
        <v>2.517</v>
      </c>
      <c r="I552" s="213"/>
      <c r="J552" s="214">
        <f>ROUND(I552*H552,2)</f>
        <v>0</v>
      </c>
      <c r="K552" s="210" t="s">
        <v>167</v>
      </c>
      <c r="L552" s="44"/>
      <c r="M552" s="215" t="s">
        <v>21</v>
      </c>
      <c r="N552" s="216" t="s">
        <v>44</v>
      </c>
      <c r="O552" s="80"/>
      <c r="P552" s="217">
        <f>O552*H552</f>
        <v>0</v>
      </c>
      <c r="Q552" s="217">
        <v>0</v>
      </c>
      <c r="R552" s="217">
        <f>Q552*H552</f>
        <v>0</v>
      </c>
      <c r="S552" s="217">
        <v>0</v>
      </c>
      <c r="T552" s="218">
        <f>S552*H552</f>
        <v>0</v>
      </c>
      <c r="AR552" s="18" t="s">
        <v>204</v>
      </c>
      <c r="AT552" s="18" t="s">
        <v>163</v>
      </c>
      <c r="AU552" s="18" t="s">
        <v>81</v>
      </c>
      <c r="AY552" s="18" t="s">
        <v>162</v>
      </c>
      <c r="BE552" s="219">
        <f>IF(N552="základní",J552,0)</f>
        <v>0</v>
      </c>
      <c r="BF552" s="219">
        <f>IF(N552="snížená",J552,0)</f>
        <v>0</v>
      </c>
      <c r="BG552" s="219">
        <f>IF(N552="zákl. přenesená",J552,0)</f>
        <v>0</v>
      </c>
      <c r="BH552" s="219">
        <f>IF(N552="sníž. přenesená",J552,0)</f>
        <v>0</v>
      </c>
      <c r="BI552" s="219">
        <f>IF(N552="nulová",J552,0)</f>
        <v>0</v>
      </c>
      <c r="BJ552" s="18" t="s">
        <v>81</v>
      </c>
      <c r="BK552" s="219">
        <f>ROUND(I552*H552,2)</f>
        <v>0</v>
      </c>
      <c r="BL552" s="18" t="s">
        <v>204</v>
      </c>
      <c r="BM552" s="18" t="s">
        <v>925</v>
      </c>
    </row>
    <row r="553" spans="2:51" s="11" customFormat="1" ht="12">
      <c r="B553" s="223"/>
      <c r="C553" s="224"/>
      <c r="D553" s="220" t="s">
        <v>171</v>
      </c>
      <c r="E553" s="225" t="s">
        <v>21</v>
      </c>
      <c r="F553" s="226" t="s">
        <v>905</v>
      </c>
      <c r="G553" s="224"/>
      <c r="H553" s="225" t="s">
        <v>21</v>
      </c>
      <c r="I553" s="227"/>
      <c r="J553" s="224"/>
      <c r="K553" s="224"/>
      <c r="L553" s="228"/>
      <c r="M553" s="229"/>
      <c r="N553" s="230"/>
      <c r="O553" s="230"/>
      <c r="P553" s="230"/>
      <c r="Q553" s="230"/>
      <c r="R553" s="230"/>
      <c r="S553" s="230"/>
      <c r="T553" s="231"/>
      <c r="AT553" s="232" t="s">
        <v>171</v>
      </c>
      <c r="AU553" s="232" t="s">
        <v>81</v>
      </c>
      <c r="AV553" s="11" t="s">
        <v>81</v>
      </c>
      <c r="AW553" s="11" t="s">
        <v>35</v>
      </c>
      <c r="AX553" s="11" t="s">
        <v>73</v>
      </c>
      <c r="AY553" s="232" t="s">
        <v>162</v>
      </c>
    </row>
    <row r="554" spans="2:51" s="12" customFormat="1" ht="12">
      <c r="B554" s="233"/>
      <c r="C554" s="234"/>
      <c r="D554" s="220" t="s">
        <v>171</v>
      </c>
      <c r="E554" s="235" t="s">
        <v>21</v>
      </c>
      <c r="F554" s="236" t="s">
        <v>926</v>
      </c>
      <c r="G554" s="234"/>
      <c r="H554" s="237">
        <v>0.218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AT554" s="243" t="s">
        <v>171</v>
      </c>
      <c r="AU554" s="243" t="s">
        <v>81</v>
      </c>
      <c r="AV554" s="12" t="s">
        <v>84</v>
      </c>
      <c r="AW554" s="12" t="s">
        <v>35</v>
      </c>
      <c r="AX554" s="12" t="s">
        <v>73</v>
      </c>
      <c r="AY554" s="243" t="s">
        <v>162</v>
      </c>
    </row>
    <row r="555" spans="2:51" s="12" customFormat="1" ht="12">
      <c r="B555" s="233"/>
      <c r="C555" s="234"/>
      <c r="D555" s="220" t="s">
        <v>171</v>
      </c>
      <c r="E555" s="235" t="s">
        <v>21</v>
      </c>
      <c r="F555" s="236" t="s">
        <v>927</v>
      </c>
      <c r="G555" s="234"/>
      <c r="H555" s="237">
        <v>2.239</v>
      </c>
      <c r="I555" s="238"/>
      <c r="J555" s="234"/>
      <c r="K555" s="234"/>
      <c r="L555" s="239"/>
      <c r="M555" s="240"/>
      <c r="N555" s="241"/>
      <c r="O555" s="241"/>
      <c r="P555" s="241"/>
      <c r="Q555" s="241"/>
      <c r="R555" s="241"/>
      <c r="S555" s="241"/>
      <c r="T555" s="242"/>
      <c r="AT555" s="243" t="s">
        <v>171</v>
      </c>
      <c r="AU555" s="243" t="s">
        <v>81</v>
      </c>
      <c r="AV555" s="12" t="s">
        <v>84</v>
      </c>
      <c r="AW555" s="12" t="s">
        <v>35</v>
      </c>
      <c r="AX555" s="12" t="s">
        <v>73</v>
      </c>
      <c r="AY555" s="243" t="s">
        <v>162</v>
      </c>
    </row>
    <row r="556" spans="2:51" s="12" customFormat="1" ht="12">
      <c r="B556" s="233"/>
      <c r="C556" s="234"/>
      <c r="D556" s="220" t="s">
        <v>171</v>
      </c>
      <c r="E556" s="235" t="s">
        <v>21</v>
      </c>
      <c r="F556" s="236" t="s">
        <v>928</v>
      </c>
      <c r="G556" s="234"/>
      <c r="H556" s="237">
        <v>0.06</v>
      </c>
      <c r="I556" s="238"/>
      <c r="J556" s="234"/>
      <c r="K556" s="234"/>
      <c r="L556" s="239"/>
      <c r="M556" s="240"/>
      <c r="N556" s="241"/>
      <c r="O556" s="241"/>
      <c r="P556" s="241"/>
      <c r="Q556" s="241"/>
      <c r="R556" s="241"/>
      <c r="S556" s="241"/>
      <c r="T556" s="242"/>
      <c r="AT556" s="243" t="s">
        <v>171</v>
      </c>
      <c r="AU556" s="243" t="s">
        <v>81</v>
      </c>
      <c r="AV556" s="12" t="s">
        <v>84</v>
      </c>
      <c r="AW556" s="12" t="s">
        <v>35</v>
      </c>
      <c r="AX556" s="12" t="s">
        <v>73</v>
      </c>
      <c r="AY556" s="243" t="s">
        <v>162</v>
      </c>
    </row>
    <row r="557" spans="2:51" s="13" customFormat="1" ht="12">
      <c r="B557" s="244"/>
      <c r="C557" s="245"/>
      <c r="D557" s="220" t="s">
        <v>171</v>
      </c>
      <c r="E557" s="246" t="s">
        <v>21</v>
      </c>
      <c r="F557" s="247" t="s">
        <v>208</v>
      </c>
      <c r="G557" s="245"/>
      <c r="H557" s="248">
        <v>2.517</v>
      </c>
      <c r="I557" s="249"/>
      <c r="J557" s="245"/>
      <c r="K557" s="245"/>
      <c r="L557" s="250"/>
      <c r="M557" s="251"/>
      <c r="N557" s="252"/>
      <c r="O557" s="252"/>
      <c r="P557" s="252"/>
      <c r="Q557" s="252"/>
      <c r="R557" s="252"/>
      <c r="S557" s="252"/>
      <c r="T557" s="253"/>
      <c r="AT557" s="254" t="s">
        <v>171</v>
      </c>
      <c r="AU557" s="254" t="s">
        <v>81</v>
      </c>
      <c r="AV557" s="13" t="s">
        <v>168</v>
      </c>
      <c r="AW557" s="13" t="s">
        <v>35</v>
      </c>
      <c r="AX557" s="13" t="s">
        <v>81</v>
      </c>
      <c r="AY557" s="254" t="s">
        <v>162</v>
      </c>
    </row>
    <row r="558" spans="2:65" s="1" customFormat="1" ht="16.5" customHeight="1">
      <c r="B558" s="39"/>
      <c r="C558" s="208" t="s">
        <v>929</v>
      </c>
      <c r="D558" s="208" t="s">
        <v>163</v>
      </c>
      <c r="E558" s="209" t="s">
        <v>930</v>
      </c>
      <c r="F558" s="210" t="s">
        <v>931</v>
      </c>
      <c r="G558" s="211" t="s">
        <v>217</v>
      </c>
      <c r="H558" s="212">
        <v>2.674</v>
      </c>
      <c r="I558" s="213"/>
      <c r="J558" s="214">
        <f>ROUND(I558*H558,2)</f>
        <v>0</v>
      </c>
      <c r="K558" s="210" t="s">
        <v>167</v>
      </c>
      <c r="L558" s="44"/>
      <c r="M558" s="215" t="s">
        <v>21</v>
      </c>
      <c r="N558" s="216" t="s">
        <v>44</v>
      </c>
      <c r="O558" s="80"/>
      <c r="P558" s="217">
        <f>O558*H558</f>
        <v>0</v>
      </c>
      <c r="Q558" s="217">
        <v>0</v>
      </c>
      <c r="R558" s="217">
        <f>Q558*H558</f>
        <v>0</v>
      </c>
      <c r="S558" s="217">
        <v>0</v>
      </c>
      <c r="T558" s="218">
        <f>S558*H558</f>
        <v>0</v>
      </c>
      <c r="AR558" s="18" t="s">
        <v>204</v>
      </c>
      <c r="AT558" s="18" t="s">
        <v>163</v>
      </c>
      <c r="AU558" s="18" t="s">
        <v>81</v>
      </c>
      <c r="AY558" s="18" t="s">
        <v>162</v>
      </c>
      <c r="BE558" s="219">
        <f>IF(N558="základní",J558,0)</f>
        <v>0</v>
      </c>
      <c r="BF558" s="219">
        <f>IF(N558="snížená",J558,0)</f>
        <v>0</v>
      </c>
      <c r="BG558" s="219">
        <f>IF(N558="zákl. přenesená",J558,0)</f>
        <v>0</v>
      </c>
      <c r="BH558" s="219">
        <f>IF(N558="sníž. přenesená",J558,0)</f>
        <v>0</v>
      </c>
      <c r="BI558" s="219">
        <f>IF(N558="nulová",J558,0)</f>
        <v>0</v>
      </c>
      <c r="BJ558" s="18" t="s">
        <v>81</v>
      </c>
      <c r="BK558" s="219">
        <f>ROUND(I558*H558,2)</f>
        <v>0</v>
      </c>
      <c r="BL558" s="18" t="s">
        <v>204</v>
      </c>
      <c r="BM558" s="18" t="s">
        <v>932</v>
      </c>
    </row>
    <row r="559" spans="2:51" s="11" customFormat="1" ht="12">
      <c r="B559" s="223"/>
      <c r="C559" s="224"/>
      <c r="D559" s="220" t="s">
        <v>171</v>
      </c>
      <c r="E559" s="225" t="s">
        <v>21</v>
      </c>
      <c r="F559" s="226" t="s">
        <v>905</v>
      </c>
      <c r="G559" s="224"/>
      <c r="H559" s="225" t="s">
        <v>21</v>
      </c>
      <c r="I559" s="227"/>
      <c r="J559" s="224"/>
      <c r="K559" s="224"/>
      <c r="L559" s="228"/>
      <c r="M559" s="229"/>
      <c r="N559" s="230"/>
      <c r="O559" s="230"/>
      <c r="P559" s="230"/>
      <c r="Q559" s="230"/>
      <c r="R559" s="230"/>
      <c r="S559" s="230"/>
      <c r="T559" s="231"/>
      <c r="AT559" s="232" t="s">
        <v>171</v>
      </c>
      <c r="AU559" s="232" t="s">
        <v>81</v>
      </c>
      <c r="AV559" s="11" t="s">
        <v>81</v>
      </c>
      <c r="AW559" s="11" t="s">
        <v>35</v>
      </c>
      <c r="AX559" s="11" t="s">
        <v>73</v>
      </c>
      <c r="AY559" s="232" t="s">
        <v>162</v>
      </c>
    </row>
    <row r="560" spans="2:51" s="12" customFormat="1" ht="12">
      <c r="B560" s="233"/>
      <c r="C560" s="234"/>
      <c r="D560" s="220" t="s">
        <v>171</v>
      </c>
      <c r="E560" s="235" t="s">
        <v>21</v>
      </c>
      <c r="F560" s="236" t="s">
        <v>933</v>
      </c>
      <c r="G560" s="234"/>
      <c r="H560" s="237">
        <v>0.218</v>
      </c>
      <c r="I560" s="238"/>
      <c r="J560" s="234"/>
      <c r="K560" s="234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171</v>
      </c>
      <c r="AU560" s="243" t="s">
        <v>81</v>
      </c>
      <c r="AV560" s="12" t="s">
        <v>84</v>
      </c>
      <c r="AW560" s="12" t="s">
        <v>35</v>
      </c>
      <c r="AX560" s="12" t="s">
        <v>73</v>
      </c>
      <c r="AY560" s="243" t="s">
        <v>162</v>
      </c>
    </row>
    <row r="561" spans="2:51" s="12" customFormat="1" ht="12">
      <c r="B561" s="233"/>
      <c r="C561" s="234"/>
      <c r="D561" s="220" t="s">
        <v>171</v>
      </c>
      <c r="E561" s="235" t="s">
        <v>21</v>
      </c>
      <c r="F561" s="236" t="s">
        <v>934</v>
      </c>
      <c r="G561" s="234"/>
      <c r="H561" s="237">
        <v>2.239</v>
      </c>
      <c r="I561" s="238"/>
      <c r="J561" s="234"/>
      <c r="K561" s="234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171</v>
      </c>
      <c r="AU561" s="243" t="s">
        <v>81</v>
      </c>
      <c r="AV561" s="12" t="s">
        <v>84</v>
      </c>
      <c r="AW561" s="12" t="s">
        <v>35</v>
      </c>
      <c r="AX561" s="12" t="s">
        <v>73</v>
      </c>
      <c r="AY561" s="243" t="s">
        <v>162</v>
      </c>
    </row>
    <row r="562" spans="2:51" s="12" customFormat="1" ht="12">
      <c r="B562" s="233"/>
      <c r="C562" s="234"/>
      <c r="D562" s="220" t="s">
        <v>171</v>
      </c>
      <c r="E562" s="235" t="s">
        <v>21</v>
      </c>
      <c r="F562" s="236" t="s">
        <v>935</v>
      </c>
      <c r="G562" s="234"/>
      <c r="H562" s="237">
        <v>0.06</v>
      </c>
      <c r="I562" s="238"/>
      <c r="J562" s="234"/>
      <c r="K562" s="234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171</v>
      </c>
      <c r="AU562" s="243" t="s">
        <v>81</v>
      </c>
      <c r="AV562" s="12" t="s">
        <v>84</v>
      </c>
      <c r="AW562" s="12" t="s">
        <v>35</v>
      </c>
      <c r="AX562" s="12" t="s">
        <v>73</v>
      </c>
      <c r="AY562" s="243" t="s">
        <v>162</v>
      </c>
    </row>
    <row r="563" spans="2:51" s="11" customFormat="1" ht="12">
      <c r="B563" s="223"/>
      <c r="C563" s="224"/>
      <c r="D563" s="220" t="s">
        <v>171</v>
      </c>
      <c r="E563" s="225" t="s">
        <v>21</v>
      </c>
      <c r="F563" s="226" t="s">
        <v>936</v>
      </c>
      <c r="G563" s="224"/>
      <c r="H563" s="225" t="s">
        <v>21</v>
      </c>
      <c r="I563" s="227"/>
      <c r="J563" s="224"/>
      <c r="K563" s="224"/>
      <c r="L563" s="228"/>
      <c r="M563" s="229"/>
      <c r="N563" s="230"/>
      <c r="O563" s="230"/>
      <c r="P563" s="230"/>
      <c r="Q563" s="230"/>
      <c r="R563" s="230"/>
      <c r="S563" s="230"/>
      <c r="T563" s="231"/>
      <c r="AT563" s="232" t="s">
        <v>171</v>
      </c>
      <c r="AU563" s="232" t="s">
        <v>81</v>
      </c>
      <c r="AV563" s="11" t="s">
        <v>81</v>
      </c>
      <c r="AW563" s="11" t="s">
        <v>35</v>
      </c>
      <c r="AX563" s="11" t="s">
        <v>73</v>
      </c>
      <c r="AY563" s="232" t="s">
        <v>162</v>
      </c>
    </row>
    <row r="564" spans="2:51" s="12" customFormat="1" ht="12">
      <c r="B564" s="233"/>
      <c r="C564" s="234"/>
      <c r="D564" s="220" t="s">
        <v>171</v>
      </c>
      <c r="E564" s="235" t="s">
        <v>21</v>
      </c>
      <c r="F564" s="236" t="s">
        <v>937</v>
      </c>
      <c r="G564" s="234"/>
      <c r="H564" s="237">
        <v>0.137</v>
      </c>
      <c r="I564" s="238"/>
      <c r="J564" s="234"/>
      <c r="K564" s="234"/>
      <c r="L564" s="239"/>
      <c r="M564" s="240"/>
      <c r="N564" s="241"/>
      <c r="O564" s="241"/>
      <c r="P564" s="241"/>
      <c r="Q564" s="241"/>
      <c r="R564" s="241"/>
      <c r="S564" s="241"/>
      <c r="T564" s="242"/>
      <c r="AT564" s="243" t="s">
        <v>171</v>
      </c>
      <c r="AU564" s="243" t="s">
        <v>81</v>
      </c>
      <c r="AV564" s="12" t="s">
        <v>84</v>
      </c>
      <c r="AW564" s="12" t="s">
        <v>35</v>
      </c>
      <c r="AX564" s="12" t="s">
        <v>73</v>
      </c>
      <c r="AY564" s="243" t="s">
        <v>162</v>
      </c>
    </row>
    <row r="565" spans="2:51" s="12" customFormat="1" ht="12">
      <c r="B565" s="233"/>
      <c r="C565" s="234"/>
      <c r="D565" s="220" t="s">
        <v>171</v>
      </c>
      <c r="E565" s="235" t="s">
        <v>21</v>
      </c>
      <c r="F565" s="236" t="s">
        <v>938</v>
      </c>
      <c r="G565" s="234"/>
      <c r="H565" s="237">
        <v>0.02</v>
      </c>
      <c r="I565" s="238"/>
      <c r="J565" s="234"/>
      <c r="K565" s="234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171</v>
      </c>
      <c r="AU565" s="243" t="s">
        <v>81</v>
      </c>
      <c r="AV565" s="12" t="s">
        <v>84</v>
      </c>
      <c r="AW565" s="12" t="s">
        <v>35</v>
      </c>
      <c r="AX565" s="12" t="s">
        <v>73</v>
      </c>
      <c r="AY565" s="243" t="s">
        <v>162</v>
      </c>
    </row>
    <row r="566" spans="2:51" s="13" customFormat="1" ht="12">
      <c r="B566" s="244"/>
      <c r="C566" s="245"/>
      <c r="D566" s="220" t="s">
        <v>171</v>
      </c>
      <c r="E566" s="246" t="s">
        <v>21</v>
      </c>
      <c r="F566" s="247" t="s">
        <v>208</v>
      </c>
      <c r="G566" s="245"/>
      <c r="H566" s="248">
        <v>2.674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AT566" s="254" t="s">
        <v>171</v>
      </c>
      <c r="AU566" s="254" t="s">
        <v>81</v>
      </c>
      <c r="AV566" s="13" t="s">
        <v>168</v>
      </c>
      <c r="AW566" s="13" t="s">
        <v>35</v>
      </c>
      <c r="AX566" s="13" t="s">
        <v>81</v>
      </c>
      <c r="AY566" s="254" t="s">
        <v>162</v>
      </c>
    </row>
    <row r="567" spans="2:65" s="1" customFormat="1" ht="16.5" customHeight="1">
      <c r="B567" s="39"/>
      <c r="C567" s="208" t="s">
        <v>638</v>
      </c>
      <c r="D567" s="208" t="s">
        <v>163</v>
      </c>
      <c r="E567" s="209" t="s">
        <v>939</v>
      </c>
      <c r="F567" s="210" t="s">
        <v>940</v>
      </c>
      <c r="G567" s="211" t="s">
        <v>217</v>
      </c>
      <c r="H567" s="212">
        <v>0.066</v>
      </c>
      <c r="I567" s="213"/>
      <c r="J567" s="214">
        <f>ROUND(I567*H567,2)</f>
        <v>0</v>
      </c>
      <c r="K567" s="210" t="s">
        <v>167</v>
      </c>
      <c r="L567" s="44"/>
      <c r="M567" s="215" t="s">
        <v>21</v>
      </c>
      <c r="N567" s="216" t="s">
        <v>44</v>
      </c>
      <c r="O567" s="80"/>
      <c r="P567" s="217">
        <f>O567*H567</f>
        <v>0</v>
      </c>
      <c r="Q567" s="217">
        <v>0</v>
      </c>
      <c r="R567" s="217">
        <f>Q567*H567</f>
        <v>0</v>
      </c>
      <c r="S567" s="217">
        <v>0</v>
      </c>
      <c r="T567" s="218">
        <f>S567*H567</f>
        <v>0</v>
      </c>
      <c r="AR567" s="18" t="s">
        <v>204</v>
      </c>
      <c r="AT567" s="18" t="s">
        <v>163</v>
      </c>
      <c r="AU567" s="18" t="s">
        <v>81</v>
      </c>
      <c r="AY567" s="18" t="s">
        <v>162</v>
      </c>
      <c r="BE567" s="219">
        <f>IF(N567="základní",J567,0)</f>
        <v>0</v>
      </c>
      <c r="BF567" s="219">
        <f>IF(N567="snížená",J567,0)</f>
        <v>0</v>
      </c>
      <c r="BG567" s="219">
        <f>IF(N567="zákl. přenesená",J567,0)</f>
        <v>0</v>
      </c>
      <c r="BH567" s="219">
        <f>IF(N567="sníž. přenesená",J567,0)</f>
        <v>0</v>
      </c>
      <c r="BI567" s="219">
        <f>IF(N567="nulová",J567,0)</f>
        <v>0</v>
      </c>
      <c r="BJ567" s="18" t="s">
        <v>81</v>
      </c>
      <c r="BK567" s="219">
        <f>ROUND(I567*H567,2)</f>
        <v>0</v>
      </c>
      <c r="BL567" s="18" t="s">
        <v>204</v>
      </c>
      <c r="BM567" s="18" t="s">
        <v>941</v>
      </c>
    </row>
    <row r="568" spans="2:51" s="12" customFormat="1" ht="12">
      <c r="B568" s="233"/>
      <c r="C568" s="234"/>
      <c r="D568" s="220" t="s">
        <v>171</v>
      </c>
      <c r="E568" s="235" t="s">
        <v>21</v>
      </c>
      <c r="F568" s="236" t="s">
        <v>928</v>
      </c>
      <c r="G568" s="234"/>
      <c r="H568" s="237">
        <v>0.06</v>
      </c>
      <c r="I568" s="238"/>
      <c r="J568" s="234"/>
      <c r="K568" s="234"/>
      <c r="L568" s="239"/>
      <c r="M568" s="240"/>
      <c r="N568" s="241"/>
      <c r="O568" s="241"/>
      <c r="P568" s="241"/>
      <c r="Q568" s="241"/>
      <c r="R568" s="241"/>
      <c r="S568" s="241"/>
      <c r="T568" s="242"/>
      <c r="AT568" s="243" t="s">
        <v>171</v>
      </c>
      <c r="AU568" s="243" t="s">
        <v>81</v>
      </c>
      <c r="AV568" s="12" t="s">
        <v>84</v>
      </c>
      <c r="AW568" s="12" t="s">
        <v>35</v>
      </c>
      <c r="AX568" s="12" t="s">
        <v>73</v>
      </c>
      <c r="AY568" s="243" t="s">
        <v>162</v>
      </c>
    </row>
    <row r="569" spans="2:51" s="12" customFormat="1" ht="12">
      <c r="B569" s="233"/>
      <c r="C569" s="234"/>
      <c r="D569" s="220" t="s">
        <v>171</v>
      </c>
      <c r="E569" s="235" t="s">
        <v>21</v>
      </c>
      <c r="F569" s="236" t="s">
        <v>942</v>
      </c>
      <c r="G569" s="234"/>
      <c r="H569" s="237">
        <v>0.006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171</v>
      </c>
      <c r="AU569" s="243" t="s">
        <v>81</v>
      </c>
      <c r="AV569" s="12" t="s">
        <v>84</v>
      </c>
      <c r="AW569" s="12" t="s">
        <v>35</v>
      </c>
      <c r="AX569" s="12" t="s">
        <v>73</v>
      </c>
      <c r="AY569" s="243" t="s">
        <v>162</v>
      </c>
    </row>
    <row r="570" spans="2:51" s="13" customFormat="1" ht="12">
      <c r="B570" s="244"/>
      <c r="C570" s="245"/>
      <c r="D570" s="220" t="s">
        <v>171</v>
      </c>
      <c r="E570" s="246" t="s">
        <v>21</v>
      </c>
      <c r="F570" s="247" t="s">
        <v>208</v>
      </c>
      <c r="G570" s="245"/>
      <c r="H570" s="248">
        <v>0.066</v>
      </c>
      <c r="I570" s="249"/>
      <c r="J570" s="245"/>
      <c r="K570" s="245"/>
      <c r="L570" s="250"/>
      <c r="M570" s="251"/>
      <c r="N570" s="252"/>
      <c r="O570" s="252"/>
      <c r="P570" s="252"/>
      <c r="Q570" s="252"/>
      <c r="R570" s="252"/>
      <c r="S570" s="252"/>
      <c r="T570" s="253"/>
      <c r="AT570" s="254" t="s">
        <v>171</v>
      </c>
      <c r="AU570" s="254" t="s">
        <v>81</v>
      </c>
      <c r="AV570" s="13" t="s">
        <v>168</v>
      </c>
      <c r="AW570" s="13" t="s">
        <v>35</v>
      </c>
      <c r="AX570" s="13" t="s">
        <v>81</v>
      </c>
      <c r="AY570" s="254" t="s">
        <v>162</v>
      </c>
    </row>
    <row r="571" spans="2:65" s="1" customFormat="1" ht="16.5" customHeight="1">
      <c r="B571" s="39"/>
      <c r="C571" s="208" t="s">
        <v>943</v>
      </c>
      <c r="D571" s="208" t="s">
        <v>163</v>
      </c>
      <c r="E571" s="209" t="s">
        <v>944</v>
      </c>
      <c r="F571" s="210" t="s">
        <v>945</v>
      </c>
      <c r="G571" s="211" t="s">
        <v>217</v>
      </c>
      <c r="H571" s="212">
        <v>2.703</v>
      </c>
      <c r="I571" s="213"/>
      <c r="J571" s="214">
        <f>ROUND(I571*H571,2)</f>
        <v>0</v>
      </c>
      <c r="K571" s="210" t="s">
        <v>167</v>
      </c>
      <c r="L571" s="44"/>
      <c r="M571" s="215" t="s">
        <v>21</v>
      </c>
      <c r="N571" s="216" t="s">
        <v>44</v>
      </c>
      <c r="O571" s="80"/>
      <c r="P571" s="217">
        <f>O571*H571</f>
        <v>0</v>
      </c>
      <c r="Q571" s="217">
        <v>0</v>
      </c>
      <c r="R571" s="217">
        <f>Q571*H571</f>
        <v>0</v>
      </c>
      <c r="S571" s="217">
        <v>0</v>
      </c>
      <c r="T571" s="218">
        <f>S571*H571</f>
        <v>0</v>
      </c>
      <c r="AR571" s="18" t="s">
        <v>204</v>
      </c>
      <c r="AT571" s="18" t="s">
        <v>163</v>
      </c>
      <c r="AU571" s="18" t="s">
        <v>81</v>
      </c>
      <c r="AY571" s="18" t="s">
        <v>162</v>
      </c>
      <c r="BE571" s="219">
        <f>IF(N571="základní",J571,0)</f>
        <v>0</v>
      </c>
      <c r="BF571" s="219">
        <f>IF(N571="snížená",J571,0)</f>
        <v>0</v>
      </c>
      <c r="BG571" s="219">
        <f>IF(N571="zákl. přenesená",J571,0)</f>
        <v>0</v>
      </c>
      <c r="BH571" s="219">
        <f>IF(N571="sníž. přenesená",J571,0)</f>
        <v>0</v>
      </c>
      <c r="BI571" s="219">
        <f>IF(N571="nulová",J571,0)</f>
        <v>0</v>
      </c>
      <c r="BJ571" s="18" t="s">
        <v>81</v>
      </c>
      <c r="BK571" s="219">
        <f>ROUND(I571*H571,2)</f>
        <v>0</v>
      </c>
      <c r="BL571" s="18" t="s">
        <v>204</v>
      </c>
      <c r="BM571" s="18" t="s">
        <v>946</v>
      </c>
    </row>
    <row r="572" spans="2:47" s="1" customFormat="1" ht="12">
      <c r="B572" s="39"/>
      <c r="C572" s="40"/>
      <c r="D572" s="220" t="s">
        <v>169</v>
      </c>
      <c r="E572" s="40"/>
      <c r="F572" s="221" t="s">
        <v>947</v>
      </c>
      <c r="G572" s="40"/>
      <c r="H572" s="40"/>
      <c r="I572" s="143"/>
      <c r="J572" s="40"/>
      <c r="K572" s="40"/>
      <c r="L572" s="44"/>
      <c r="M572" s="222"/>
      <c r="N572" s="80"/>
      <c r="O572" s="80"/>
      <c r="P572" s="80"/>
      <c r="Q572" s="80"/>
      <c r="R572" s="80"/>
      <c r="S572" s="80"/>
      <c r="T572" s="81"/>
      <c r="AT572" s="18" t="s">
        <v>169</v>
      </c>
      <c r="AU572" s="18" t="s">
        <v>81</v>
      </c>
    </row>
    <row r="573" spans="2:51" s="11" customFormat="1" ht="12">
      <c r="B573" s="223"/>
      <c r="C573" s="224"/>
      <c r="D573" s="220" t="s">
        <v>171</v>
      </c>
      <c r="E573" s="225" t="s">
        <v>21</v>
      </c>
      <c r="F573" s="226" t="s">
        <v>905</v>
      </c>
      <c r="G573" s="224"/>
      <c r="H573" s="225" t="s">
        <v>21</v>
      </c>
      <c r="I573" s="227"/>
      <c r="J573" s="224"/>
      <c r="K573" s="224"/>
      <c r="L573" s="228"/>
      <c r="M573" s="229"/>
      <c r="N573" s="230"/>
      <c r="O573" s="230"/>
      <c r="P573" s="230"/>
      <c r="Q573" s="230"/>
      <c r="R573" s="230"/>
      <c r="S573" s="230"/>
      <c r="T573" s="231"/>
      <c r="AT573" s="232" t="s">
        <v>171</v>
      </c>
      <c r="AU573" s="232" t="s">
        <v>81</v>
      </c>
      <c r="AV573" s="11" t="s">
        <v>81</v>
      </c>
      <c r="AW573" s="11" t="s">
        <v>35</v>
      </c>
      <c r="AX573" s="11" t="s">
        <v>73</v>
      </c>
      <c r="AY573" s="232" t="s">
        <v>162</v>
      </c>
    </row>
    <row r="574" spans="2:51" s="12" customFormat="1" ht="12">
      <c r="B574" s="233"/>
      <c r="C574" s="234"/>
      <c r="D574" s="220" t="s">
        <v>171</v>
      </c>
      <c r="E574" s="235" t="s">
        <v>21</v>
      </c>
      <c r="F574" s="236" t="s">
        <v>933</v>
      </c>
      <c r="G574" s="234"/>
      <c r="H574" s="237">
        <v>0.218</v>
      </c>
      <c r="I574" s="238"/>
      <c r="J574" s="234"/>
      <c r="K574" s="234"/>
      <c r="L574" s="239"/>
      <c r="M574" s="240"/>
      <c r="N574" s="241"/>
      <c r="O574" s="241"/>
      <c r="P574" s="241"/>
      <c r="Q574" s="241"/>
      <c r="R574" s="241"/>
      <c r="S574" s="241"/>
      <c r="T574" s="242"/>
      <c r="AT574" s="243" t="s">
        <v>171</v>
      </c>
      <c r="AU574" s="243" t="s">
        <v>81</v>
      </c>
      <c r="AV574" s="12" t="s">
        <v>84</v>
      </c>
      <c r="AW574" s="12" t="s">
        <v>35</v>
      </c>
      <c r="AX574" s="12" t="s">
        <v>73</v>
      </c>
      <c r="AY574" s="243" t="s">
        <v>162</v>
      </c>
    </row>
    <row r="575" spans="2:51" s="12" customFormat="1" ht="12">
      <c r="B575" s="233"/>
      <c r="C575" s="234"/>
      <c r="D575" s="220" t="s">
        <v>171</v>
      </c>
      <c r="E575" s="235" t="s">
        <v>21</v>
      </c>
      <c r="F575" s="236" t="s">
        <v>927</v>
      </c>
      <c r="G575" s="234"/>
      <c r="H575" s="237">
        <v>2.239</v>
      </c>
      <c r="I575" s="238"/>
      <c r="J575" s="234"/>
      <c r="K575" s="234"/>
      <c r="L575" s="239"/>
      <c r="M575" s="240"/>
      <c r="N575" s="241"/>
      <c r="O575" s="241"/>
      <c r="P575" s="241"/>
      <c r="Q575" s="241"/>
      <c r="R575" s="241"/>
      <c r="S575" s="241"/>
      <c r="T575" s="242"/>
      <c r="AT575" s="243" t="s">
        <v>171</v>
      </c>
      <c r="AU575" s="243" t="s">
        <v>81</v>
      </c>
      <c r="AV575" s="12" t="s">
        <v>84</v>
      </c>
      <c r="AW575" s="12" t="s">
        <v>35</v>
      </c>
      <c r="AX575" s="12" t="s">
        <v>73</v>
      </c>
      <c r="AY575" s="243" t="s">
        <v>162</v>
      </c>
    </row>
    <row r="576" spans="2:51" s="14" customFormat="1" ht="12">
      <c r="B576" s="258"/>
      <c r="C576" s="259"/>
      <c r="D576" s="220" t="s">
        <v>171</v>
      </c>
      <c r="E576" s="260" t="s">
        <v>21</v>
      </c>
      <c r="F576" s="261" t="s">
        <v>787</v>
      </c>
      <c r="G576" s="259"/>
      <c r="H576" s="262">
        <v>2.457</v>
      </c>
      <c r="I576" s="263"/>
      <c r="J576" s="259"/>
      <c r="K576" s="259"/>
      <c r="L576" s="264"/>
      <c r="M576" s="265"/>
      <c r="N576" s="266"/>
      <c r="O576" s="266"/>
      <c r="P576" s="266"/>
      <c r="Q576" s="266"/>
      <c r="R576" s="266"/>
      <c r="S576" s="266"/>
      <c r="T576" s="267"/>
      <c r="AT576" s="268" t="s">
        <v>171</v>
      </c>
      <c r="AU576" s="268" t="s">
        <v>81</v>
      </c>
      <c r="AV576" s="14" t="s">
        <v>177</v>
      </c>
      <c r="AW576" s="14" t="s">
        <v>35</v>
      </c>
      <c r="AX576" s="14" t="s">
        <v>73</v>
      </c>
      <c r="AY576" s="268" t="s">
        <v>162</v>
      </c>
    </row>
    <row r="577" spans="2:51" s="12" customFormat="1" ht="12">
      <c r="B577" s="233"/>
      <c r="C577" s="234"/>
      <c r="D577" s="220" t="s">
        <v>171</v>
      </c>
      <c r="E577" s="235" t="s">
        <v>21</v>
      </c>
      <c r="F577" s="236" t="s">
        <v>948</v>
      </c>
      <c r="G577" s="234"/>
      <c r="H577" s="237">
        <v>0.246</v>
      </c>
      <c r="I577" s="238"/>
      <c r="J577" s="234"/>
      <c r="K577" s="234"/>
      <c r="L577" s="239"/>
      <c r="M577" s="240"/>
      <c r="N577" s="241"/>
      <c r="O577" s="241"/>
      <c r="P577" s="241"/>
      <c r="Q577" s="241"/>
      <c r="R577" s="241"/>
      <c r="S577" s="241"/>
      <c r="T577" s="242"/>
      <c r="AT577" s="243" t="s">
        <v>171</v>
      </c>
      <c r="AU577" s="243" t="s">
        <v>81</v>
      </c>
      <c r="AV577" s="12" t="s">
        <v>84</v>
      </c>
      <c r="AW577" s="12" t="s">
        <v>35</v>
      </c>
      <c r="AX577" s="12" t="s">
        <v>73</v>
      </c>
      <c r="AY577" s="243" t="s">
        <v>162</v>
      </c>
    </row>
    <row r="578" spans="2:51" s="13" customFormat="1" ht="12">
      <c r="B578" s="244"/>
      <c r="C578" s="245"/>
      <c r="D578" s="220" t="s">
        <v>171</v>
      </c>
      <c r="E578" s="246" t="s">
        <v>21</v>
      </c>
      <c r="F578" s="247" t="s">
        <v>208</v>
      </c>
      <c r="G578" s="245"/>
      <c r="H578" s="248">
        <v>2.703</v>
      </c>
      <c r="I578" s="249"/>
      <c r="J578" s="245"/>
      <c r="K578" s="245"/>
      <c r="L578" s="250"/>
      <c r="M578" s="251"/>
      <c r="N578" s="252"/>
      <c r="O578" s="252"/>
      <c r="P578" s="252"/>
      <c r="Q578" s="252"/>
      <c r="R578" s="252"/>
      <c r="S578" s="252"/>
      <c r="T578" s="253"/>
      <c r="AT578" s="254" t="s">
        <v>171</v>
      </c>
      <c r="AU578" s="254" t="s">
        <v>81</v>
      </c>
      <c r="AV578" s="13" t="s">
        <v>168</v>
      </c>
      <c r="AW578" s="13" t="s">
        <v>35</v>
      </c>
      <c r="AX578" s="13" t="s">
        <v>81</v>
      </c>
      <c r="AY578" s="254" t="s">
        <v>162</v>
      </c>
    </row>
    <row r="579" spans="2:65" s="1" customFormat="1" ht="16.5" customHeight="1">
      <c r="B579" s="39"/>
      <c r="C579" s="208" t="s">
        <v>642</v>
      </c>
      <c r="D579" s="208" t="s">
        <v>163</v>
      </c>
      <c r="E579" s="209" t="s">
        <v>949</v>
      </c>
      <c r="F579" s="210" t="s">
        <v>950</v>
      </c>
      <c r="G579" s="211" t="s">
        <v>310</v>
      </c>
      <c r="H579" s="212">
        <v>502.705</v>
      </c>
      <c r="I579" s="213"/>
      <c r="J579" s="214">
        <f>ROUND(I579*H579,2)</f>
        <v>0</v>
      </c>
      <c r="K579" s="210" t="s">
        <v>167</v>
      </c>
      <c r="L579" s="44"/>
      <c r="M579" s="215" t="s">
        <v>21</v>
      </c>
      <c r="N579" s="216" t="s">
        <v>44</v>
      </c>
      <c r="O579" s="80"/>
      <c r="P579" s="217">
        <f>O579*H579</f>
        <v>0</v>
      </c>
      <c r="Q579" s="217">
        <v>0</v>
      </c>
      <c r="R579" s="217">
        <f>Q579*H579</f>
        <v>0</v>
      </c>
      <c r="S579" s="217">
        <v>0</v>
      </c>
      <c r="T579" s="218">
        <f>S579*H579</f>
        <v>0</v>
      </c>
      <c r="AR579" s="18" t="s">
        <v>204</v>
      </c>
      <c r="AT579" s="18" t="s">
        <v>163</v>
      </c>
      <c r="AU579" s="18" t="s">
        <v>81</v>
      </c>
      <c r="AY579" s="18" t="s">
        <v>162</v>
      </c>
      <c r="BE579" s="219">
        <f>IF(N579="základní",J579,0)</f>
        <v>0</v>
      </c>
      <c r="BF579" s="219">
        <f>IF(N579="snížená",J579,0)</f>
        <v>0</v>
      </c>
      <c r="BG579" s="219">
        <f>IF(N579="zákl. přenesená",J579,0)</f>
        <v>0</v>
      </c>
      <c r="BH579" s="219">
        <f>IF(N579="sníž. přenesená",J579,0)</f>
        <v>0</v>
      </c>
      <c r="BI579" s="219">
        <f>IF(N579="nulová",J579,0)</f>
        <v>0</v>
      </c>
      <c r="BJ579" s="18" t="s">
        <v>81</v>
      </c>
      <c r="BK579" s="219">
        <f>ROUND(I579*H579,2)</f>
        <v>0</v>
      </c>
      <c r="BL579" s="18" t="s">
        <v>204</v>
      </c>
      <c r="BM579" s="18" t="s">
        <v>951</v>
      </c>
    </row>
    <row r="580" spans="2:47" s="1" customFormat="1" ht="12">
      <c r="B580" s="39"/>
      <c r="C580" s="40"/>
      <c r="D580" s="220" t="s">
        <v>169</v>
      </c>
      <c r="E580" s="40"/>
      <c r="F580" s="221" t="s">
        <v>839</v>
      </c>
      <c r="G580" s="40"/>
      <c r="H580" s="40"/>
      <c r="I580" s="143"/>
      <c r="J580" s="40"/>
      <c r="K580" s="40"/>
      <c r="L580" s="44"/>
      <c r="M580" s="222"/>
      <c r="N580" s="80"/>
      <c r="O580" s="80"/>
      <c r="P580" s="80"/>
      <c r="Q580" s="80"/>
      <c r="R580" s="80"/>
      <c r="S580" s="80"/>
      <c r="T580" s="81"/>
      <c r="AT580" s="18" t="s">
        <v>169</v>
      </c>
      <c r="AU580" s="18" t="s">
        <v>81</v>
      </c>
    </row>
    <row r="581" spans="2:63" s="10" customFormat="1" ht="25.9" customHeight="1">
      <c r="B581" s="194"/>
      <c r="C581" s="195"/>
      <c r="D581" s="196" t="s">
        <v>72</v>
      </c>
      <c r="E581" s="197" t="s">
        <v>952</v>
      </c>
      <c r="F581" s="197" t="s">
        <v>953</v>
      </c>
      <c r="G581" s="195"/>
      <c r="H581" s="195"/>
      <c r="I581" s="198"/>
      <c r="J581" s="199">
        <f>BK581</f>
        <v>0</v>
      </c>
      <c r="K581" s="195"/>
      <c r="L581" s="200"/>
      <c r="M581" s="201"/>
      <c r="N581" s="202"/>
      <c r="O581" s="202"/>
      <c r="P581" s="203">
        <f>SUM(P582:P609)</f>
        <v>0</v>
      </c>
      <c r="Q581" s="202"/>
      <c r="R581" s="203">
        <f>SUM(R582:R609)</f>
        <v>0</v>
      </c>
      <c r="S581" s="202"/>
      <c r="T581" s="204">
        <f>SUM(T582:T609)</f>
        <v>0</v>
      </c>
      <c r="AR581" s="205" t="s">
        <v>84</v>
      </c>
      <c r="AT581" s="206" t="s">
        <v>72</v>
      </c>
      <c r="AU581" s="206" t="s">
        <v>73</v>
      </c>
      <c r="AY581" s="205" t="s">
        <v>162</v>
      </c>
      <c r="BK581" s="207">
        <f>SUM(BK582:BK609)</f>
        <v>0</v>
      </c>
    </row>
    <row r="582" spans="2:65" s="1" customFormat="1" ht="16.5" customHeight="1">
      <c r="B582" s="39"/>
      <c r="C582" s="208" t="s">
        <v>954</v>
      </c>
      <c r="D582" s="208" t="s">
        <v>163</v>
      </c>
      <c r="E582" s="209" t="s">
        <v>955</v>
      </c>
      <c r="F582" s="210" t="s">
        <v>956</v>
      </c>
      <c r="G582" s="211" t="s">
        <v>166</v>
      </c>
      <c r="H582" s="212">
        <v>68.664</v>
      </c>
      <c r="I582" s="213"/>
      <c r="J582" s="214">
        <f>ROUND(I582*H582,2)</f>
        <v>0</v>
      </c>
      <c r="K582" s="210" t="s">
        <v>167</v>
      </c>
      <c r="L582" s="44"/>
      <c r="M582" s="215" t="s">
        <v>21</v>
      </c>
      <c r="N582" s="216" t="s">
        <v>44</v>
      </c>
      <c r="O582" s="80"/>
      <c r="P582" s="217">
        <f>O582*H582</f>
        <v>0</v>
      </c>
      <c r="Q582" s="217">
        <v>0</v>
      </c>
      <c r="R582" s="217">
        <f>Q582*H582</f>
        <v>0</v>
      </c>
      <c r="S582" s="217">
        <v>0</v>
      </c>
      <c r="T582" s="218">
        <f>S582*H582</f>
        <v>0</v>
      </c>
      <c r="AR582" s="18" t="s">
        <v>204</v>
      </c>
      <c r="AT582" s="18" t="s">
        <v>163</v>
      </c>
      <c r="AU582" s="18" t="s">
        <v>81</v>
      </c>
      <c r="AY582" s="18" t="s">
        <v>162</v>
      </c>
      <c r="BE582" s="219">
        <f>IF(N582="základní",J582,0)</f>
        <v>0</v>
      </c>
      <c r="BF582" s="219">
        <f>IF(N582="snížená",J582,0)</f>
        <v>0</v>
      </c>
      <c r="BG582" s="219">
        <f>IF(N582="zákl. přenesená",J582,0)</f>
        <v>0</v>
      </c>
      <c r="BH582" s="219">
        <f>IF(N582="sníž. přenesená",J582,0)</f>
        <v>0</v>
      </c>
      <c r="BI582" s="219">
        <f>IF(N582="nulová",J582,0)</f>
        <v>0</v>
      </c>
      <c r="BJ582" s="18" t="s">
        <v>81</v>
      </c>
      <c r="BK582" s="219">
        <f>ROUND(I582*H582,2)</f>
        <v>0</v>
      </c>
      <c r="BL582" s="18" t="s">
        <v>204</v>
      </c>
      <c r="BM582" s="18" t="s">
        <v>957</v>
      </c>
    </row>
    <row r="583" spans="2:47" s="1" customFormat="1" ht="12">
      <c r="B583" s="39"/>
      <c r="C583" s="40"/>
      <c r="D583" s="220" t="s">
        <v>169</v>
      </c>
      <c r="E583" s="40"/>
      <c r="F583" s="221" t="s">
        <v>958</v>
      </c>
      <c r="G583" s="40"/>
      <c r="H583" s="40"/>
      <c r="I583" s="143"/>
      <c r="J583" s="40"/>
      <c r="K583" s="40"/>
      <c r="L583" s="44"/>
      <c r="M583" s="222"/>
      <c r="N583" s="80"/>
      <c r="O583" s="80"/>
      <c r="P583" s="80"/>
      <c r="Q583" s="80"/>
      <c r="R583" s="80"/>
      <c r="S583" s="80"/>
      <c r="T583" s="81"/>
      <c r="AT583" s="18" t="s">
        <v>169</v>
      </c>
      <c r="AU583" s="18" t="s">
        <v>81</v>
      </c>
    </row>
    <row r="584" spans="2:51" s="12" customFormat="1" ht="12">
      <c r="B584" s="233"/>
      <c r="C584" s="234"/>
      <c r="D584" s="220" t="s">
        <v>171</v>
      </c>
      <c r="E584" s="235" t="s">
        <v>21</v>
      </c>
      <c r="F584" s="236" t="s">
        <v>959</v>
      </c>
      <c r="G584" s="234"/>
      <c r="H584" s="237">
        <v>63.298</v>
      </c>
      <c r="I584" s="238"/>
      <c r="J584" s="234"/>
      <c r="K584" s="234"/>
      <c r="L584" s="239"/>
      <c r="M584" s="240"/>
      <c r="N584" s="241"/>
      <c r="O584" s="241"/>
      <c r="P584" s="241"/>
      <c r="Q584" s="241"/>
      <c r="R584" s="241"/>
      <c r="S584" s="241"/>
      <c r="T584" s="242"/>
      <c r="AT584" s="243" t="s">
        <v>171</v>
      </c>
      <c r="AU584" s="243" t="s">
        <v>81</v>
      </c>
      <c r="AV584" s="12" t="s">
        <v>84</v>
      </c>
      <c r="AW584" s="12" t="s">
        <v>35</v>
      </c>
      <c r="AX584" s="12" t="s">
        <v>73</v>
      </c>
      <c r="AY584" s="243" t="s">
        <v>162</v>
      </c>
    </row>
    <row r="585" spans="2:51" s="12" customFormat="1" ht="12">
      <c r="B585" s="233"/>
      <c r="C585" s="234"/>
      <c r="D585" s="220" t="s">
        <v>171</v>
      </c>
      <c r="E585" s="235" t="s">
        <v>21</v>
      </c>
      <c r="F585" s="236" t="s">
        <v>960</v>
      </c>
      <c r="G585" s="234"/>
      <c r="H585" s="237">
        <v>5.366</v>
      </c>
      <c r="I585" s="238"/>
      <c r="J585" s="234"/>
      <c r="K585" s="234"/>
      <c r="L585" s="239"/>
      <c r="M585" s="240"/>
      <c r="N585" s="241"/>
      <c r="O585" s="241"/>
      <c r="P585" s="241"/>
      <c r="Q585" s="241"/>
      <c r="R585" s="241"/>
      <c r="S585" s="241"/>
      <c r="T585" s="242"/>
      <c r="AT585" s="243" t="s">
        <v>171</v>
      </c>
      <c r="AU585" s="243" t="s">
        <v>81</v>
      </c>
      <c r="AV585" s="12" t="s">
        <v>84</v>
      </c>
      <c r="AW585" s="12" t="s">
        <v>35</v>
      </c>
      <c r="AX585" s="12" t="s">
        <v>73</v>
      </c>
      <c r="AY585" s="243" t="s">
        <v>162</v>
      </c>
    </row>
    <row r="586" spans="2:51" s="13" customFormat="1" ht="12">
      <c r="B586" s="244"/>
      <c r="C586" s="245"/>
      <c r="D586" s="220" t="s">
        <v>171</v>
      </c>
      <c r="E586" s="246" t="s">
        <v>21</v>
      </c>
      <c r="F586" s="247" t="s">
        <v>208</v>
      </c>
      <c r="G586" s="245"/>
      <c r="H586" s="248">
        <v>68.664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AT586" s="254" t="s">
        <v>171</v>
      </c>
      <c r="AU586" s="254" t="s">
        <v>81</v>
      </c>
      <c r="AV586" s="13" t="s">
        <v>168</v>
      </c>
      <c r="AW586" s="13" t="s">
        <v>35</v>
      </c>
      <c r="AX586" s="13" t="s">
        <v>81</v>
      </c>
      <c r="AY586" s="254" t="s">
        <v>162</v>
      </c>
    </row>
    <row r="587" spans="2:65" s="1" customFormat="1" ht="16.5" customHeight="1">
      <c r="B587" s="39"/>
      <c r="C587" s="208" t="s">
        <v>648</v>
      </c>
      <c r="D587" s="208" t="s">
        <v>163</v>
      </c>
      <c r="E587" s="209" t="s">
        <v>961</v>
      </c>
      <c r="F587" s="210" t="s">
        <v>962</v>
      </c>
      <c r="G587" s="211" t="s">
        <v>166</v>
      </c>
      <c r="H587" s="212">
        <v>31.01</v>
      </c>
      <c r="I587" s="213"/>
      <c r="J587" s="214">
        <f>ROUND(I587*H587,2)</f>
        <v>0</v>
      </c>
      <c r="K587" s="210" t="s">
        <v>167</v>
      </c>
      <c r="L587" s="44"/>
      <c r="M587" s="215" t="s">
        <v>21</v>
      </c>
      <c r="N587" s="216" t="s">
        <v>44</v>
      </c>
      <c r="O587" s="80"/>
      <c r="P587" s="217">
        <f>O587*H587</f>
        <v>0</v>
      </c>
      <c r="Q587" s="217">
        <v>0</v>
      </c>
      <c r="R587" s="217">
        <f>Q587*H587</f>
        <v>0</v>
      </c>
      <c r="S587" s="217">
        <v>0</v>
      </c>
      <c r="T587" s="218">
        <f>S587*H587</f>
        <v>0</v>
      </c>
      <c r="AR587" s="18" t="s">
        <v>204</v>
      </c>
      <c r="AT587" s="18" t="s">
        <v>163</v>
      </c>
      <c r="AU587" s="18" t="s">
        <v>81</v>
      </c>
      <c r="AY587" s="18" t="s">
        <v>162</v>
      </c>
      <c r="BE587" s="219">
        <f>IF(N587="základní",J587,0)</f>
        <v>0</v>
      </c>
      <c r="BF587" s="219">
        <f>IF(N587="snížená",J587,0)</f>
        <v>0</v>
      </c>
      <c r="BG587" s="219">
        <f>IF(N587="zákl. přenesená",J587,0)</f>
        <v>0</v>
      </c>
      <c r="BH587" s="219">
        <f>IF(N587="sníž. přenesená",J587,0)</f>
        <v>0</v>
      </c>
      <c r="BI587" s="219">
        <f>IF(N587="nulová",J587,0)</f>
        <v>0</v>
      </c>
      <c r="BJ587" s="18" t="s">
        <v>81</v>
      </c>
      <c r="BK587" s="219">
        <f>ROUND(I587*H587,2)</f>
        <v>0</v>
      </c>
      <c r="BL587" s="18" t="s">
        <v>204</v>
      </c>
      <c r="BM587" s="18" t="s">
        <v>963</v>
      </c>
    </row>
    <row r="588" spans="2:47" s="1" customFormat="1" ht="12">
      <c r="B588" s="39"/>
      <c r="C588" s="40"/>
      <c r="D588" s="220" t="s">
        <v>169</v>
      </c>
      <c r="E588" s="40"/>
      <c r="F588" s="221" t="s">
        <v>958</v>
      </c>
      <c r="G588" s="40"/>
      <c r="H588" s="40"/>
      <c r="I588" s="143"/>
      <c r="J588" s="40"/>
      <c r="K588" s="40"/>
      <c r="L588" s="44"/>
      <c r="M588" s="222"/>
      <c r="N588" s="80"/>
      <c r="O588" s="80"/>
      <c r="P588" s="80"/>
      <c r="Q588" s="80"/>
      <c r="R588" s="80"/>
      <c r="S588" s="80"/>
      <c r="T588" s="81"/>
      <c r="AT588" s="18" t="s">
        <v>169</v>
      </c>
      <c r="AU588" s="18" t="s">
        <v>81</v>
      </c>
    </row>
    <row r="589" spans="2:51" s="12" customFormat="1" ht="12">
      <c r="B589" s="233"/>
      <c r="C589" s="234"/>
      <c r="D589" s="220" t="s">
        <v>171</v>
      </c>
      <c r="E589" s="235" t="s">
        <v>21</v>
      </c>
      <c r="F589" s="236" t="s">
        <v>964</v>
      </c>
      <c r="G589" s="234"/>
      <c r="H589" s="237">
        <v>31.01</v>
      </c>
      <c r="I589" s="238"/>
      <c r="J589" s="234"/>
      <c r="K589" s="234"/>
      <c r="L589" s="239"/>
      <c r="M589" s="240"/>
      <c r="N589" s="241"/>
      <c r="O589" s="241"/>
      <c r="P589" s="241"/>
      <c r="Q589" s="241"/>
      <c r="R589" s="241"/>
      <c r="S589" s="241"/>
      <c r="T589" s="242"/>
      <c r="AT589" s="243" t="s">
        <v>171</v>
      </c>
      <c r="AU589" s="243" t="s">
        <v>81</v>
      </c>
      <c r="AV589" s="12" t="s">
        <v>84</v>
      </c>
      <c r="AW589" s="12" t="s">
        <v>35</v>
      </c>
      <c r="AX589" s="12" t="s">
        <v>73</v>
      </c>
      <c r="AY589" s="243" t="s">
        <v>162</v>
      </c>
    </row>
    <row r="590" spans="2:51" s="11" customFormat="1" ht="12">
      <c r="B590" s="223"/>
      <c r="C590" s="224"/>
      <c r="D590" s="220" t="s">
        <v>171</v>
      </c>
      <c r="E590" s="225" t="s">
        <v>21</v>
      </c>
      <c r="F590" s="226" t="s">
        <v>852</v>
      </c>
      <c r="G590" s="224"/>
      <c r="H590" s="225" t="s">
        <v>21</v>
      </c>
      <c r="I590" s="227"/>
      <c r="J590" s="224"/>
      <c r="K590" s="224"/>
      <c r="L590" s="228"/>
      <c r="M590" s="229"/>
      <c r="N590" s="230"/>
      <c r="O590" s="230"/>
      <c r="P590" s="230"/>
      <c r="Q590" s="230"/>
      <c r="R590" s="230"/>
      <c r="S590" s="230"/>
      <c r="T590" s="231"/>
      <c r="AT590" s="232" t="s">
        <v>171</v>
      </c>
      <c r="AU590" s="232" t="s">
        <v>81</v>
      </c>
      <c r="AV590" s="11" t="s">
        <v>81</v>
      </c>
      <c r="AW590" s="11" t="s">
        <v>35</v>
      </c>
      <c r="AX590" s="11" t="s">
        <v>73</v>
      </c>
      <c r="AY590" s="232" t="s">
        <v>162</v>
      </c>
    </row>
    <row r="591" spans="2:51" s="11" customFormat="1" ht="12">
      <c r="B591" s="223"/>
      <c r="C591" s="224"/>
      <c r="D591" s="220" t="s">
        <v>171</v>
      </c>
      <c r="E591" s="225" t="s">
        <v>21</v>
      </c>
      <c r="F591" s="226" t="s">
        <v>853</v>
      </c>
      <c r="G591" s="224"/>
      <c r="H591" s="225" t="s">
        <v>21</v>
      </c>
      <c r="I591" s="227"/>
      <c r="J591" s="224"/>
      <c r="K591" s="224"/>
      <c r="L591" s="228"/>
      <c r="M591" s="229"/>
      <c r="N591" s="230"/>
      <c r="O591" s="230"/>
      <c r="P591" s="230"/>
      <c r="Q591" s="230"/>
      <c r="R591" s="230"/>
      <c r="S591" s="230"/>
      <c r="T591" s="231"/>
      <c r="AT591" s="232" t="s">
        <v>171</v>
      </c>
      <c r="AU591" s="232" t="s">
        <v>81</v>
      </c>
      <c r="AV591" s="11" t="s">
        <v>81</v>
      </c>
      <c r="AW591" s="11" t="s">
        <v>35</v>
      </c>
      <c r="AX591" s="11" t="s">
        <v>73</v>
      </c>
      <c r="AY591" s="232" t="s">
        <v>162</v>
      </c>
    </row>
    <row r="592" spans="2:51" s="11" customFormat="1" ht="12">
      <c r="B592" s="223"/>
      <c r="C592" s="224"/>
      <c r="D592" s="220" t="s">
        <v>171</v>
      </c>
      <c r="E592" s="225" t="s">
        <v>21</v>
      </c>
      <c r="F592" s="226" t="s">
        <v>854</v>
      </c>
      <c r="G592" s="224"/>
      <c r="H592" s="225" t="s">
        <v>21</v>
      </c>
      <c r="I592" s="227"/>
      <c r="J592" s="224"/>
      <c r="K592" s="224"/>
      <c r="L592" s="228"/>
      <c r="M592" s="229"/>
      <c r="N592" s="230"/>
      <c r="O592" s="230"/>
      <c r="P592" s="230"/>
      <c r="Q592" s="230"/>
      <c r="R592" s="230"/>
      <c r="S592" s="230"/>
      <c r="T592" s="231"/>
      <c r="AT592" s="232" t="s">
        <v>171</v>
      </c>
      <c r="AU592" s="232" t="s">
        <v>81</v>
      </c>
      <c r="AV592" s="11" t="s">
        <v>81</v>
      </c>
      <c r="AW592" s="11" t="s">
        <v>35</v>
      </c>
      <c r="AX592" s="11" t="s">
        <v>73</v>
      </c>
      <c r="AY592" s="232" t="s">
        <v>162</v>
      </c>
    </row>
    <row r="593" spans="2:51" s="11" customFormat="1" ht="12">
      <c r="B593" s="223"/>
      <c r="C593" s="224"/>
      <c r="D593" s="220" t="s">
        <v>171</v>
      </c>
      <c r="E593" s="225" t="s">
        <v>21</v>
      </c>
      <c r="F593" s="226" t="s">
        <v>855</v>
      </c>
      <c r="G593" s="224"/>
      <c r="H593" s="225" t="s">
        <v>21</v>
      </c>
      <c r="I593" s="227"/>
      <c r="J593" s="224"/>
      <c r="K593" s="224"/>
      <c r="L593" s="228"/>
      <c r="M593" s="229"/>
      <c r="N593" s="230"/>
      <c r="O593" s="230"/>
      <c r="P593" s="230"/>
      <c r="Q593" s="230"/>
      <c r="R593" s="230"/>
      <c r="S593" s="230"/>
      <c r="T593" s="231"/>
      <c r="AT593" s="232" t="s">
        <v>171</v>
      </c>
      <c r="AU593" s="232" t="s">
        <v>81</v>
      </c>
      <c r="AV593" s="11" t="s">
        <v>81</v>
      </c>
      <c r="AW593" s="11" t="s">
        <v>35</v>
      </c>
      <c r="AX593" s="11" t="s">
        <v>73</v>
      </c>
      <c r="AY593" s="232" t="s">
        <v>162</v>
      </c>
    </row>
    <row r="594" spans="2:51" s="11" customFormat="1" ht="12">
      <c r="B594" s="223"/>
      <c r="C594" s="224"/>
      <c r="D594" s="220" t="s">
        <v>171</v>
      </c>
      <c r="E594" s="225" t="s">
        <v>21</v>
      </c>
      <c r="F594" s="226" t="s">
        <v>856</v>
      </c>
      <c r="G594" s="224"/>
      <c r="H594" s="225" t="s">
        <v>21</v>
      </c>
      <c r="I594" s="227"/>
      <c r="J594" s="224"/>
      <c r="K594" s="224"/>
      <c r="L594" s="228"/>
      <c r="M594" s="229"/>
      <c r="N594" s="230"/>
      <c r="O594" s="230"/>
      <c r="P594" s="230"/>
      <c r="Q594" s="230"/>
      <c r="R594" s="230"/>
      <c r="S594" s="230"/>
      <c r="T594" s="231"/>
      <c r="AT594" s="232" t="s">
        <v>171</v>
      </c>
      <c r="AU594" s="232" t="s">
        <v>81</v>
      </c>
      <c r="AV594" s="11" t="s">
        <v>81</v>
      </c>
      <c r="AW594" s="11" t="s">
        <v>35</v>
      </c>
      <c r="AX594" s="11" t="s">
        <v>73</v>
      </c>
      <c r="AY594" s="232" t="s">
        <v>162</v>
      </c>
    </row>
    <row r="595" spans="2:51" s="13" customFormat="1" ht="12">
      <c r="B595" s="244"/>
      <c r="C595" s="245"/>
      <c r="D595" s="220" t="s">
        <v>171</v>
      </c>
      <c r="E595" s="246" t="s">
        <v>21</v>
      </c>
      <c r="F595" s="247" t="s">
        <v>208</v>
      </c>
      <c r="G595" s="245"/>
      <c r="H595" s="248">
        <v>31.01</v>
      </c>
      <c r="I595" s="249"/>
      <c r="J595" s="245"/>
      <c r="K595" s="245"/>
      <c r="L595" s="250"/>
      <c r="M595" s="251"/>
      <c r="N595" s="252"/>
      <c r="O595" s="252"/>
      <c r="P595" s="252"/>
      <c r="Q595" s="252"/>
      <c r="R595" s="252"/>
      <c r="S595" s="252"/>
      <c r="T595" s="253"/>
      <c r="AT595" s="254" t="s">
        <v>171</v>
      </c>
      <c r="AU595" s="254" t="s">
        <v>81</v>
      </c>
      <c r="AV595" s="13" t="s">
        <v>168</v>
      </c>
      <c r="AW595" s="13" t="s">
        <v>35</v>
      </c>
      <c r="AX595" s="13" t="s">
        <v>81</v>
      </c>
      <c r="AY595" s="254" t="s">
        <v>162</v>
      </c>
    </row>
    <row r="596" spans="2:65" s="1" customFormat="1" ht="16.5" customHeight="1">
      <c r="B596" s="39"/>
      <c r="C596" s="208" t="s">
        <v>965</v>
      </c>
      <c r="D596" s="208" t="s">
        <v>163</v>
      </c>
      <c r="E596" s="209" t="s">
        <v>966</v>
      </c>
      <c r="F596" s="210" t="s">
        <v>967</v>
      </c>
      <c r="G596" s="211" t="s">
        <v>166</v>
      </c>
      <c r="H596" s="212">
        <v>109.641</v>
      </c>
      <c r="I596" s="213"/>
      <c r="J596" s="214">
        <f>ROUND(I596*H596,2)</f>
        <v>0</v>
      </c>
      <c r="K596" s="210" t="s">
        <v>167</v>
      </c>
      <c r="L596" s="44"/>
      <c r="M596" s="215" t="s">
        <v>21</v>
      </c>
      <c r="N596" s="216" t="s">
        <v>44</v>
      </c>
      <c r="O596" s="80"/>
      <c r="P596" s="217">
        <f>O596*H596</f>
        <v>0</v>
      </c>
      <c r="Q596" s="217">
        <v>0</v>
      </c>
      <c r="R596" s="217">
        <f>Q596*H596</f>
        <v>0</v>
      </c>
      <c r="S596" s="217">
        <v>0</v>
      </c>
      <c r="T596" s="218">
        <f>S596*H596</f>
        <v>0</v>
      </c>
      <c r="AR596" s="18" t="s">
        <v>204</v>
      </c>
      <c r="AT596" s="18" t="s">
        <v>163</v>
      </c>
      <c r="AU596" s="18" t="s">
        <v>81</v>
      </c>
      <c r="AY596" s="18" t="s">
        <v>162</v>
      </c>
      <c r="BE596" s="219">
        <f>IF(N596="základní",J596,0)</f>
        <v>0</v>
      </c>
      <c r="BF596" s="219">
        <f>IF(N596="snížená",J596,0)</f>
        <v>0</v>
      </c>
      <c r="BG596" s="219">
        <f>IF(N596="zákl. přenesená",J596,0)</f>
        <v>0</v>
      </c>
      <c r="BH596" s="219">
        <f>IF(N596="sníž. přenesená",J596,0)</f>
        <v>0</v>
      </c>
      <c r="BI596" s="219">
        <f>IF(N596="nulová",J596,0)</f>
        <v>0</v>
      </c>
      <c r="BJ596" s="18" t="s">
        <v>81</v>
      </c>
      <c r="BK596" s="219">
        <f>ROUND(I596*H596,2)</f>
        <v>0</v>
      </c>
      <c r="BL596" s="18" t="s">
        <v>204</v>
      </c>
      <c r="BM596" s="18" t="s">
        <v>968</v>
      </c>
    </row>
    <row r="597" spans="2:51" s="12" customFormat="1" ht="12">
      <c r="B597" s="233"/>
      <c r="C597" s="234"/>
      <c r="D597" s="220" t="s">
        <v>171</v>
      </c>
      <c r="E597" s="235" t="s">
        <v>21</v>
      </c>
      <c r="F597" s="236" t="s">
        <v>865</v>
      </c>
      <c r="G597" s="234"/>
      <c r="H597" s="237">
        <v>63.298</v>
      </c>
      <c r="I597" s="238"/>
      <c r="J597" s="234"/>
      <c r="K597" s="234"/>
      <c r="L597" s="239"/>
      <c r="M597" s="240"/>
      <c r="N597" s="241"/>
      <c r="O597" s="241"/>
      <c r="P597" s="241"/>
      <c r="Q597" s="241"/>
      <c r="R597" s="241"/>
      <c r="S597" s="241"/>
      <c r="T597" s="242"/>
      <c r="AT597" s="243" t="s">
        <v>171</v>
      </c>
      <c r="AU597" s="243" t="s">
        <v>81</v>
      </c>
      <c r="AV597" s="12" t="s">
        <v>84</v>
      </c>
      <c r="AW597" s="12" t="s">
        <v>35</v>
      </c>
      <c r="AX597" s="12" t="s">
        <v>73</v>
      </c>
      <c r="AY597" s="243" t="s">
        <v>162</v>
      </c>
    </row>
    <row r="598" spans="2:51" s="12" customFormat="1" ht="12">
      <c r="B598" s="233"/>
      <c r="C598" s="234"/>
      <c r="D598" s="220" t="s">
        <v>171</v>
      </c>
      <c r="E598" s="235" t="s">
        <v>21</v>
      </c>
      <c r="F598" s="236" t="s">
        <v>960</v>
      </c>
      <c r="G598" s="234"/>
      <c r="H598" s="237">
        <v>5.366</v>
      </c>
      <c r="I598" s="238"/>
      <c r="J598" s="234"/>
      <c r="K598" s="234"/>
      <c r="L598" s="239"/>
      <c r="M598" s="240"/>
      <c r="N598" s="241"/>
      <c r="O598" s="241"/>
      <c r="P598" s="241"/>
      <c r="Q598" s="241"/>
      <c r="R598" s="241"/>
      <c r="S598" s="241"/>
      <c r="T598" s="242"/>
      <c r="AT598" s="243" t="s">
        <v>171</v>
      </c>
      <c r="AU598" s="243" t="s">
        <v>81</v>
      </c>
      <c r="AV598" s="12" t="s">
        <v>84</v>
      </c>
      <c r="AW598" s="12" t="s">
        <v>35</v>
      </c>
      <c r="AX598" s="12" t="s">
        <v>73</v>
      </c>
      <c r="AY598" s="243" t="s">
        <v>162</v>
      </c>
    </row>
    <row r="599" spans="2:51" s="12" customFormat="1" ht="12">
      <c r="B599" s="233"/>
      <c r="C599" s="234"/>
      <c r="D599" s="220" t="s">
        <v>171</v>
      </c>
      <c r="E599" s="235" t="s">
        <v>21</v>
      </c>
      <c r="F599" s="236" t="s">
        <v>969</v>
      </c>
      <c r="G599" s="234"/>
      <c r="H599" s="237">
        <v>31.01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AT599" s="243" t="s">
        <v>171</v>
      </c>
      <c r="AU599" s="243" t="s">
        <v>81</v>
      </c>
      <c r="AV599" s="12" t="s">
        <v>84</v>
      </c>
      <c r="AW599" s="12" t="s">
        <v>35</v>
      </c>
      <c r="AX599" s="12" t="s">
        <v>73</v>
      </c>
      <c r="AY599" s="243" t="s">
        <v>162</v>
      </c>
    </row>
    <row r="600" spans="2:51" s="11" customFormat="1" ht="12">
      <c r="B600" s="223"/>
      <c r="C600" s="224"/>
      <c r="D600" s="220" t="s">
        <v>171</v>
      </c>
      <c r="E600" s="225" t="s">
        <v>21</v>
      </c>
      <c r="F600" s="226" t="s">
        <v>852</v>
      </c>
      <c r="G600" s="224"/>
      <c r="H600" s="225" t="s">
        <v>21</v>
      </c>
      <c r="I600" s="227"/>
      <c r="J600" s="224"/>
      <c r="K600" s="224"/>
      <c r="L600" s="228"/>
      <c r="M600" s="229"/>
      <c r="N600" s="230"/>
      <c r="O600" s="230"/>
      <c r="P600" s="230"/>
      <c r="Q600" s="230"/>
      <c r="R600" s="230"/>
      <c r="S600" s="230"/>
      <c r="T600" s="231"/>
      <c r="AT600" s="232" t="s">
        <v>171</v>
      </c>
      <c r="AU600" s="232" t="s">
        <v>81</v>
      </c>
      <c r="AV600" s="11" t="s">
        <v>81</v>
      </c>
      <c r="AW600" s="11" t="s">
        <v>35</v>
      </c>
      <c r="AX600" s="11" t="s">
        <v>73</v>
      </c>
      <c r="AY600" s="232" t="s">
        <v>162</v>
      </c>
    </row>
    <row r="601" spans="2:51" s="11" customFormat="1" ht="12">
      <c r="B601" s="223"/>
      <c r="C601" s="224"/>
      <c r="D601" s="220" t="s">
        <v>171</v>
      </c>
      <c r="E601" s="225" t="s">
        <v>21</v>
      </c>
      <c r="F601" s="226" t="s">
        <v>853</v>
      </c>
      <c r="G601" s="224"/>
      <c r="H601" s="225" t="s">
        <v>21</v>
      </c>
      <c r="I601" s="227"/>
      <c r="J601" s="224"/>
      <c r="K601" s="224"/>
      <c r="L601" s="228"/>
      <c r="M601" s="229"/>
      <c r="N601" s="230"/>
      <c r="O601" s="230"/>
      <c r="P601" s="230"/>
      <c r="Q601" s="230"/>
      <c r="R601" s="230"/>
      <c r="S601" s="230"/>
      <c r="T601" s="231"/>
      <c r="AT601" s="232" t="s">
        <v>171</v>
      </c>
      <c r="AU601" s="232" t="s">
        <v>81</v>
      </c>
      <c r="AV601" s="11" t="s">
        <v>81</v>
      </c>
      <c r="AW601" s="11" t="s">
        <v>35</v>
      </c>
      <c r="AX601" s="11" t="s">
        <v>73</v>
      </c>
      <c r="AY601" s="232" t="s">
        <v>162</v>
      </c>
    </row>
    <row r="602" spans="2:51" s="11" customFormat="1" ht="12">
      <c r="B602" s="223"/>
      <c r="C602" s="224"/>
      <c r="D602" s="220" t="s">
        <v>171</v>
      </c>
      <c r="E602" s="225" t="s">
        <v>21</v>
      </c>
      <c r="F602" s="226" t="s">
        <v>854</v>
      </c>
      <c r="G602" s="224"/>
      <c r="H602" s="225" t="s">
        <v>21</v>
      </c>
      <c r="I602" s="227"/>
      <c r="J602" s="224"/>
      <c r="K602" s="224"/>
      <c r="L602" s="228"/>
      <c r="M602" s="229"/>
      <c r="N602" s="230"/>
      <c r="O602" s="230"/>
      <c r="P602" s="230"/>
      <c r="Q602" s="230"/>
      <c r="R602" s="230"/>
      <c r="S602" s="230"/>
      <c r="T602" s="231"/>
      <c r="AT602" s="232" t="s">
        <v>171</v>
      </c>
      <c r="AU602" s="232" t="s">
        <v>81</v>
      </c>
      <c r="AV602" s="11" t="s">
        <v>81</v>
      </c>
      <c r="AW602" s="11" t="s">
        <v>35</v>
      </c>
      <c r="AX602" s="11" t="s">
        <v>73</v>
      </c>
      <c r="AY602" s="232" t="s">
        <v>162</v>
      </c>
    </row>
    <row r="603" spans="2:51" s="11" customFormat="1" ht="12">
      <c r="B603" s="223"/>
      <c r="C603" s="224"/>
      <c r="D603" s="220" t="s">
        <v>171</v>
      </c>
      <c r="E603" s="225" t="s">
        <v>21</v>
      </c>
      <c r="F603" s="226" t="s">
        <v>855</v>
      </c>
      <c r="G603" s="224"/>
      <c r="H603" s="225" t="s">
        <v>21</v>
      </c>
      <c r="I603" s="227"/>
      <c r="J603" s="224"/>
      <c r="K603" s="224"/>
      <c r="L603" s="228"/>
      <c r="M603" s="229"/>
      <c r="N603" s="230"/>
      <c r="O603" s="230"/>
      <c r="P603" s="230"/>
      <c r="Q603" s="230"/>
      <c r="R603" s="230"/>
      <c r="S603" s="230"/>
      <c r="T603" s="231"/>
      <c r="AT603" s="232" t="s">
        <v>171</v>
      </c>
      <c r="AU603" s="232" t="s">
        <v>81</v>
      </c>
      <c r="AV603" s="11" t="s">
        <v>81</v>
      </c>
      <c r="AW603" s="11" t="s">
        <v>35</v>
      </c>
      <c r="AX603" s="11" t="s">
        <v>73</v>
      </c>
      <c r="AY603" s="232" t="s">
        <v>162</v>
      </c>
    </row>
    <row r="604" spans="2:51" s="11" customFormat="1" ht="12">
      <c r="B604" s="223"/>
      <c r="C604" s="224"/>
      <c r="D604" s="220" t="s">
        <v>171</v>
      </c>
      <c r="E604" s="225" t="s">
        <v>21</v>
      </c>
      <c r="F604" s="226" t="s">
        <v>856</v>
      </c>
      <c r="G604" s="224"/>
      <c r="H604" s="225" t="s">
        <v>21</v>
      </c>
      <c r="I604" s="227"/>
      <c r="J604" s="224"/>
      <c r="K604" s="224"/>
      <c r="L604" s="228"/>
      <c r="M604" s="229"/>
      <c r="N604" s="230"/>
      <c r="O604" s="230"/>
      <c r="P604" s="230"/>
      <c r="Q604" s="230"/>
      <c r="R604" s="230"/>
      <c r="S604" s="230"/>
      <c r="T604" s="231"/>
      <c r="AT604" s="232" t="s">
        <v>171</v>
      </c>
      <c r="AU604" s="232" t="s">
        <v>81</v>
      </c>
      <c r="AV604" s="11" t="s">
        <v>81</v>
      </c>
      <c r="AW604" s="11" t="s">
        <v>35</v>
      </c>
      <c r="AX604" s="11" t="s">
        <v>73</v>
      </c>
      <c r="AY604" s="232" t="s">
        <v>162</v>
      </c>
    </row>
    <row r="605" spans="2:51" s="14" customFormat="1" ht="12">
      <c r="B605" s="258"/>
      <c r="C605" s="259"/>
      <c r="D605" s="220" t="s">
        <v>171</v>
      </c>
      <c r="E605" s="260" t="s">
        <v>21</v>
      </c>
      <c r="F605" s="261" t="s">
        <v>787</v>
      </c>
      <c r="G605" s="259"/>
      <c r="H605" s="262">
        <v>99.674</v>
      </c>
      <c r="I605" s="263"/>
      <c r="J605" s="259"/>
      <c r="K605" s="259"/>
      <c r="L605" s="264"/>
      <c r="M605" s="265"/>
      <c r="N605" s="266"/>
      <c r="O605" s="266"/>
      <c r="P605" s="266"/>
      <c r="Q605" s="266"/>
      <c r="R605" s="266"/>
      <c r="S605" s="266"/>
      <c r="T605" s="267"/>
      <c r="AT605" s="268" t="s">
        <v>171</v>
      </c>
      <c r="AU605" s="268" t="s">
        <v>81</v>
      </c>
      <c r="AV605" s="14" t="s">
        <v>177</v>
      </c>
      <c r="AW605" s="14" t="s">
        <v>35</v>
      </c>
      <c r="AX605" s="14" t="s">
        <v>73</v>
      </c>
      <c r="AY605" s="268" t="s">
        <v>162</v>
      </c>
    </row>
    <row r="606" spans="2:51" s="12" customFormat="1" ht="12">
      <c r="B606" s="233"/>
      <c r="C606" s="234"/>
      <c r="D606" s="220" t="s">
        <v>171</v>
      </c>
      <c r="E606" s="235" t="s">
        <v>21</v>
      </c>
      <c r="F606" s="236" t="s">
        <v>970</v>
      </c>
      <c r="G606" s="234"/>
      <c r="H606" s="237">
        <v>9.967</v>
      </c>
      <c r="I606" s="238"/>
      <c r="J606" s="234"/>
      <c r="K606" s="234"/>
      <c r="L606" s="239"/>
      <c r="M606" s="240"/>
      <c r="N606" s="241"/>
      <c r="O606" s="241"/>
      <c r="P606" s="241"/>
      <c r="Q606" s="241"/>
      <c r="R606" s="241"/>
      <c r="S606" s="241"/>
      <c r="T606" s="242"/>
      <c r="AT606" s="243" t="s">
        <v>171</v>
      </c>
      <c r="AU606" s="243" t="s">
        <v>81</v>
      </c>
      <c r="AV606" s="12" t="s">
        <v>84</v>
      </c>
      <c r="AW606" s="12" t="s">
        <v>35</v>
      </c>
      <c r="AX606" s="12" t="s">
        <v>73</v>
      </c>
      <c r="AY606" s="243" t="s">
        <v>162</v>
      </c>
    </row>
    <row r="607" spans="2:51" s="13" customFormat="1" ht="12">
      <c r="B607" s="244"/>
      <c r="C607" s="245"/>
      <c r="D607" s="220" t="s">
        <v>171</v>
      </c>
      <c r="E607" s="246" t="s">
        <v>21</v>
      </c>
      <c r="F607" s="247" t="s">
        <v>208</v>
      </c>
      <c r="G607" s="245"/>
      <c r="H607" s="248">
        <v>109.641</v>
      </c>
      <c r="I607" s="249"/>
      <c r="J607" s="245"/>
      <c r="K607" s="245"/>
      <c r="L607" s="250"/>
      <c r="M607" s="251"/>
      <c r="N607" s="252"/>
      <c r="O607" s="252"/>
      <c r="P607" s="252"/>
      <c r="Q607" s="252"/>
      <c r="R607" s="252"/>
      <c r="S607" s="252"/>
      <c r="T607" s="253"/>
      <c r="AT607" s="254" t="s">
        <v>171</v>
      </c>
      <c r="AU607" s="254" t="s">
        <v>81</v>
      </c>
      <c r="AV607" s="13" t="s">
        <v>168</v>
      </c>
      <c r="AW607" s="13" t="s">
        <v>35</v>
      </c>
      <c r="AX607" s="13" t="s">
        <v>81</v>
      </c>
      <c r="AY607" s="254" t="s">
        <v>162</v>
      </c>
    </row>
    <row r="608" spans="2:65" s="1" customFormat="1" ht="16.5" customHeight="1">
      <c r="B608" s="39"/>
      <c r="C608" s="208" t="s">
        <v>652</v>
      </c>
      <c r="D608" s="208" t="s">
        <v>163</v>
      </c>
      <c r="E608" s="209" t="s">
        <v>971</v>
      </c>
      <c r="F608" s="210" t="s">
        <v>972</v>
      </c>
      <c r="G608" s="211" t="s">
        <v>310</v>
      </c>
      <c r="H608" s="212">
        <v>442.173</v>
      </c>
      <c r="I608" s="213"/>
      <c r="J608" s="214">
        <f>ROUND(I608*H608,2)</f>
        <v>0</v>
      </c>
      <c r="K608" s="210" t="s">
        <v>167</v>
      </c>
      <c r="L608" s="44"/>
      <c r="M608" s="215" t="s">
        <v>21</v>
      </c>
      <c r="N608" s="216" t="s">
        <v>44</v>
      </c>
      <c r="O608" s="80"/>
      <c r="P608" s="217">
        <f>O608*H608</f>
        <v>0</v>
      </c>
      <c r="Q608" s="217">
        <v>0</v>
      </c>
      <c r="R608" s="217">
        <f>Q608*H608</f>
        <v>0</v>
      </c>
      <c r="S608" s="217">
        <v>0</v>
      </c>
      <c r="T608" s="218">
        <f>S608*H608</f>
        <v>0</v>
      </c>
      <c r="AR608" s="18" t="s">
        <v>204</v>
      </c>
      <c r="AT608" s="18" t="s">
        <v>163</v>
      </c>
      <c r="AU608" s="18" t="s">
        <v>81</v>
      </c>
      <c r="AY608" s="18" t="s">
        <v>162</v>
      </c>
      <c r="BE608" s="219">
        <f>IF(N608="základní",J608,0)</f>
        <v>0</v>
      </c>
      <c r="BF608" s="219">
        <f>IF(N608="snížená",J608,0)</f>
        <v>0</v>
      </c>
      <c r="BG608" s="219">
        <f>IF(N608="zákl. přenesená",J608,0)</f>
        <v>0</v>
      </c>
      <c r="BH608" s="219">
        <f>IF(N608="sníž. přenesená",J608,0)</f>
        <v>0</v>
      </c>
      <c r="BI608" s="219">
        <f>IF(N608="nulová",J608,0)</f>
        <v>0</v>
      </c>
      <c r="BJ608" s="18" t="s">
        <v>81</v>
      </c>
      <c r="BK608" s="219">
        <f>ROUND(I608*H608,2)</f>
        <v>0</v>
      </c>
      <c r="BL608" s="18" t="s">
        <v>204</v>
      </c>
      <c r="BM608" s="18" t="s">
        <v>973</v>
      </c>
    </row>
    <row r="609" spans="2:47" s="1" customFormat="1" ht="12">
      <c r="B609" s="39"/>
      <c r="C609" s="40"/>
      <c r="D609" s="220" t="s">
        <v>169</v>
      </c>
      <c r="E609" s="40"/>
      <c r="F609" s="221" t="s">
        <v>839</v>
      </c>
      <c r="G609" s="40"/>
      <c r="H609" s="40"/>
      <c r="I609" s="143"/>
      <c r="J609" s="40"/>
      <c r="K609" s="40"/>
      <c r="L609" s="44"/>
      <c r="M609" s="222"/>
      <c r="N609" s="80"/>
      <c r="O609" s="80"/>
      <c r="P609" s="80"/>
      <c r="Q609" s="80"/>
      <c r="R609" s="80"/>
      <c r="S609" s="80"/>
      <c r="T609" s="81"/>
      <c r="AT609" s="18" t="s">
        <v>169</v>
      </c>
      <c r="AU609" s="18" t="s">
        <v>81</v>
      </c>
    </row>
    <row r="610" spans="2:63" s="10" customFormat="1" ht="25.9" customHeight="1">
      <c r="B610" s="194"/>
      <c r="C610" s="195"/>
      <c r="D610" s="196" t="s">
        <v>72</v>
      </c>
      <c r="E610" s="197" t="s">
        <v>974</v>
      </c>
      <c r="F610" s="197" t="s">
        <v>975</v>
      </c>
      <c r="G610" s="195"/>
      <c r="H610" s="195"/>
      <c r="I610" s="198"/>
      <c r="J610" s="199">
        <f>BK610</f>
        <v>0</v>
      </c>
      <c r="K610" s="195"/>
      <c r="L610" s="200"/>
      <c r="M610" s="201"/>
      <c r="N610" s="202"/>
      <c r="O610" s="202"/>
      <c r="P610" s="203">
        <f>SUM(P611:P648)</f>
        <v>0</v>
      </c>
      <c r="Q610" s="202"/>
      <c r="R610" s="203">
        <f>SUM(R611:R648)</f>
        <v>0</v>
      </c>
      <c r="S610" s="202"/>
      <c r="T610" s="204">
        <f>SUM(T611:T648)</f>
        <v>0</v>
      </c>
      <c r="AR610" s="205" t="s">
        <v>84</v>
      </c>
      <c r="AT610" s="206" t="s">
        <v>72</v>
      </c>
      <c r="AU610" s="206" t="s">
        <v>73</v>
      </c>
      <c r="AY610" s="205" t="s">
        <v>162</v>
      </c>
      <c r="BK610" s="207">
        <f>SUM(BK611:BK648)</f>
        <v>0</v>
      </c>
    </row>
    <row r="611" spans="2:65" s="1" customFormat="1" ht="16.5" customHeight="1">
      <c r="B611" s="39"/>
      <c r="C611" s="208" t="s">
        <v>976</v>
      </c>
      <c r="D611" s="208" t="s">
        <v>163</v>
      </c>
      <c r="E611" s="209" t="s">
        <v>977</v>
      </c>
      <c r="F611" s="210" t="s">
        <v>978</v>
      </c>
      <c r="G611" s="211" t="s">
        <v>203</v>
      </c>
      <c r="H611" s="212">
        <v>43.7</v>
      </c>
      <c r="I611" s="213"/>
      <c r="J611" s="214">
        <f>ROUND(I611*H611,2)</f>
        <v>0</v>
      </c>
      <c r="K611" s="210" t="s">
        <v>167</v>
      </c>
      <c r="L611" s="44"/>
      <c r="M611" s="215" t="s">
        <v>21</v>
      </c>
      <c r="N611" s="216" t="s">
        <v>44</v>
      </c>
      <c r="O611" s="80"/>
      <c r="P611" s="217">
        <f>O611*H611</f>
        <v>0</v>
      </c>
      <c r="Q611" s="217">
        <v>0</v>
      </c>
      <c r="R611" s="217">
        <f>Q611*H611</f>
        <v>0</v>
      </c>
      <c r="S611" s="217">
        <v>0</v>
      </c>
      <c r="T611" s="218">
        <f>S611*H611</f>
        <v>0</v>
      </c>
      <c r="AR611" s="18" t="s">
        <v>204</v>
      </c>
      <c r="AT611" s="18" t="s">
        <v>163</v>
      </c>
      <c r="AU611" s="18" t="s">
        <v>81</v>
      </c>
      <c r="AY611" s="18" t="s">
        <v>162</v>
      </c>
      <c r="BE611" s="219">
        <f>IF(N611="základní",J611,0)</f>
        <v>0</v>
      </c>
      <c r="BF611" s="219">
        <f>IF(N611="snížená",J611,0)</f>
        <v>0</v>
      </c>
      <c r="BG611" s="219">
        <f>IF(N611="zákl. přenesená",J611,0)</f>
        <v>0</v>
      </c>
      <c r="BH611" s="219">
        <f>IF(N611="sníž. přenesená",J611,0)</f>
        <v>0</v>
      </c>
      <c r="BI611" s="219">
        <f>IF(N611="nulová",J611,0)</f>
        <v>0</v>
      </c>
      <c r="BJ611" s="18" t="s">
        <v>81</v>
      </c>
      <c r="BK611" s="219">
        <f>ROUND(I611*H611,2)</f>
        <v>0</v>
      </c>
      <c r="BL611" s="18" t="s">
        <v>204</v>
      </c>
      <c r="BM611" s="18" t="s">
        <v>979</v>
      </c>
    </row>
    <row r="612" spans="2:51" s="12" customFormat="1" ht="12">
      <c r="B612" s="233"/>
      <c r="C612" s="234"/>
      <c r="D612" s="220" t="s">
        <v>171</v>
      </c>
      <c r="E612" s="235" t="s">
        <v>21</v>
      </c>
      <c r="F612" s="236" t="s">
        <v>980</v>
      </c>
      <c r="G612" s="234"/>
      <c r="H612" s="237">
        <v>38.1</v>
      </c>
      <c r="I612" s="238"/>
      <c r="J612" s="234"/>
      <c r="K612" s="234"/>
      <c r="L612" s="239"/>
      <c r="M612" s="240"/>
      <c r="N612" s="241"/>
      <c r="O612" s="241"/>
      <c r="P612" s="241"/>
      <c r="Q612" s="241"/>
      <c r="R612" s="241"/>
      <c r="S612" s="241"/>
      <c r="T612" s="242"/>
      <c r="AT612" s="243" t="s">
        <v>171</v>
      </c>
      <c r="AU612" s="243" t="s">
        <v>81</v>
      </c>
      <c r="AV612" s="12" t="s">
        <v>84</v>
      </c>
      <c r="AW612" s="12" t="s">
        <v>35</v>
      </c>
      <c r="AX612" s="12" t="s">
        <v>73</v>
      </c>
      <c r="AY612" s="243" t="s">
        <v>162</v>
      </c>
    </row>
    <row r="613" spans="2:51" s="12" customFormat="1" ht="12">
      <c r="B613" s="233"/>
      <c r="C613" s="234"/>
      <c r="D613" s="220" t="s">
        <v>171</v>
      </c>
      <c r="E613" s="235" t="s">
        <v>21</v>
      </c>
      <c r="F613" s="236" t="s">
        <v>910</v>
      </c>
      <c r="G613" s="234"/>
      <c r="H613" s="237">
        <v>5.6</v>
      </c>
      <c r="I613" s="238"/>
      <c r="J613" s="234"/>
      <c r="K613" s="234"/>
      <c r="L613" s="239"/>
      <c r="M613" s="240"/>
      <c r="N613" s="241"/>
      <c r="O613" s="241"/>
      <c r="P613" s="241"/>
      <c r="Q613" s="241"/>
      <c r="R613" s="241"/>
      <c r="S613" s="241"/>
      <c r="T613" s="242"/>
      <c r="AT613" s="243" t="s">
        <v>171</v>
      </c>
      <c r="AU613" s="243" t="s">
        <v>81</v>
      </c>
      <c r="AV613" s="12" t="s">
        <v>84</v>
      </c>
      <c r="AW613" s="12" t="s">
        <v>35</v>
      </c>
      <c r="AX613" s="12" t="s">
        <v>73</v>
      </c>
      <c r="AY613" s="243" t="s">
        <v>162</v>
      </c>
    </row>
    <row r="614" spans="2:51" s="13" customFormat="1" ht="12">
      <c r="B614" s="244"/>
      <c r="C614" s="245"/>
      <c r="D614" s="220" t="s">
        <v>171</v>
      </c>
      <c r="E614" s="246" t="s">
        <v>21</v>
      </c>
      <c r="F614" s="247" t="s">
        <v>208</v>
      </c>
      <c r="G614" s="245"/>
      <c r="H614" s="248">
        <v>43.7</v>
      </c>
      <c r="I614" s="249"/>
      <c r="J614" s="245"/>
      <c r="K614" s="245"/>
      <c r="L614" s="250"/>
      <c r="M614" s="251"/>
      <c r="N614" s="252"/>
      <c r="O614" s="252"/>
      <c r="P614" s="252"/>
      <c r="Q614" s="252"/>
      <c r="R614" s="252"/>
      <c r="S614" s="252"/>
      <c r="T614" s="253"/>
      <c r="AT614" s="254" t="s">
        <v>171</v>
      </c>
      <c r="AU614" s="254" t="s">
        <v>81</v>
      </c>
      <c r="AV614" s="13" t="s">
        <v>168</v>
      </c>
      <c r="AW614" s="13" t="s">
        <v>35</v>
      </c>
      <c r="AX614" s="13" t="s">
        <v>81</v>
      </c>
      <c r="AY614" s="254" t="s">
        <v>162</v>
      </c>
    </row>
    <row r="615" spans="2:65" s="1" customFormat="1" ht="22.5" customHeight="1">
      <c r="B615" s="39"/>
      <c r="C615" s="208" t="s">
        <v>657</v>
      </c>
      <c r="D615" s="208" t="s">
        <v>163</v>
      </c>
      <c r="E615" s="209" t="s">
        <v>981</v>
      </c>
      <c r="F615" s="210" t="s">
        <v>982</v>
      </c>
      <c r="G615" s="211" t="s">
        <v>203</v>
      </c>
      <c r="H615" s="212">
        <v>22.89</v>
      </c>
      <c r="I615" s="213"/>
      <c r="J615" s="214">
        <f>ROUND(I615*H615,2)</f>
        <v>0</v>
      </c>
      <c r="K615" s="210" t="s">
        <v>167</v>
      </c>
      <c r="L615" s="44"/>
      <c r="M615" s="215" t="s">
        <v>21</v>
      </c>
      <c r="N615" s="216" t="s">
        <v>44</v>
      </c>
      <c r="O615" s="80"/>
      <c r="P615" s="217">
        <f>O615*H615</f>
        <v>0</v>
      </c>
      <c r="Q615" s="217">
        <v>0</v>
      </c>
      <c r="R615" s="217">
        <f>Q615*H615</f>
        <v>0</v>
      </c>
      <c r="S615" s="217">
        <v>0</v>
      </c>
      <c r="T615" s="218">
        <f>S615*H615</f>
        <v>0</v>
      </c>
      <c r="AR615" s="18" t="s">
        <v>204</v>
      </c>
      <c r="AT615" s="18" t="s">
        <v>163</v>
      </c>
      <c r="AU615" s="18" t="s">
        <v>81</v>
      </c>
      <c r="AY615" s="18" t="s">
        <v>162</v>
      </c>
      <c r="BE615" s="219">
        <f>IF(N615="základní",J615,0)</f>
        <v>0</v>
      </c>
      <c r="BF615" s="219">
        <f>IF(N615="snížená",J615,0)</f>
        <v>0</v>
      </c>
      <c r="BG615" s="219">
        <f>IF(N615="zákl. přenesená",J615,0)</f>
        <v>0</v>
      </c>
      <c r="BH615" s="219">
        <f>IF(N615="sníž. přenesená",J615,0)</f>
        <v>0</v>
      </c>
      <c r="BI615" s="219">
        <f>IF(N615="nulová",J615,0)</f>
        <v>0</v>
      </c>
      <c r="BJ615" s="18" t="s">
        <v>81</v>
      </c>
      <c r="BK615" s="219">
        <f>ROUND(I615*H615,2)</f>
        <v>0</v>
      </c>
      <c r="BL615" s="18" t="s">
        <v>204</v>
      </c>
      <c r="BM615" s="18" t="s">
        <v>983</v>
      </c>
    </row>
    <row r="616" spans="2:47" s="1" customFormat="1" ht="12">
      <c r="B616" s="39"/>
      <c r="C616" s="40"/>
      <c r="D616" s="220" t="s">
        <v>169</v>
      </c>
      <c r="E616" s="40"/>
      <c r="F616" s="221" t="s">
        <v>984</v>
      </c>
      <c r="G616" s="40"/>
      <c r="H616" s="40"/>
      <c r="I616" s="143"/>
      <c r="J616" s="40"/>
      <c r="K616" s="40"/>
      <c r="L616" s="44"/>
      <c r="M616" s="222"/>
      <c r="N616" s="80"/>
      <c r="O616" s="80"/>
      <c r="P616" s="80"/>
      <c r="Q616" s="80"/>
      <c r="R616" s="80"/>
      <c r="S616" s="80"/>
      <c r="T616" s="81"/>
      <c r="AT616" s="18" t="s">
        <v>169</v>
      </c>
      <c r="AU616" s="18" t="s">
        <v>81</v>
      </c>
    </row>
    <row r="617" spans="2:51" s="12" customFormat="1" ht="12">
      <c r="B617" s="233"/>
      <c r="C617" s="234"/>
      <c r="D617" s="220" t="s">
        <v>171</v>
      </c>
      <c r="E617" s="235" t="s">
        <v>21</v>
      </c>
      <c r="F617" s="236" t="s">
        <v>985</v>
      </c>
      <c r="G617" s="234"/>
      <c r="H617" s="237">
        <v>22.89</v>
      </c>
      <c r="I617" s="238"/>
      <c r="J617" s="234"/>
      <c r="K617" s="234"/>
      <c r="L617" s="239"/>
      <c r="M617" s="240"/>
      <c r="N617" s="241"/>
      <c r="O617" s="241"/>
      <c r="P617" s="241"/>
      <c r="Q617" s="241"/>
      <c r="R617" s="241"/>
      <c r="S617" s="241"/>
      <c r="T617" s="242"/>
      <c r="AT617" s="243" t="s">
        <v>171</v>
      </c>
      <c r="AU617" s="243" t="s">
        <v>81</v>
      </c>
      <c r="AV617" s="12" t="s">
        <v>84</v>
      </c>
      <c r="AW617" s="12" t="s">
        <v>35</v>
      </c>
      <c r="AX617" s="12" t="s">
        <v>81</v>
      </c>
      <c r="AY617" s="243" t="s">
        <v>162</v>
      </c>
    </row>
    <row r="618" spans="2:65" s="1" customFormat="1" ht="22.5" customHeight="1">
      <c r="B618" s="39"/>
      <c r="C618" s="208" t="s">
        <v>986</v>
      </c>
      <c r="D618" s="208" t="s">
        <v>163</v>
      </c>
      <c r="E618" s="209" t="s">
        <v>987</v>
      </c>
      <c r="F618" s="210" t="s">
        <v>988</v>
      </c>
      <c r="G618" s="211" t="s">
        <v>203</v>
      </c>
      <c r="H618" s="212">
        <v>17.17</v>
      </c>
      <c r="I618" s="213"/>
      <c r="J618" s="214">
        <f>ROUND(I618*H618,2)</f>
        <v>0</v>
      </c>
      <c r="K618" s="210" t="s">
        <v>167</v>
      </c>
      <c r="L618" s="44"/>
      <c r="M618" s="215" t="s">
        <v>21</v>
      </c>
      <c r="N618" s="216" t="s">
        <v>44</v>
      </c>
      <c r="O618" s="80"/>
      <c r="P618" s="217">
        <f>O618*H618</f>
        <v>0</v>
      </c>
      <c r="Q618" s="217">
        <v>0</v>
      </c>
      <c r="R618" s="217">
        <f>Q618*H618</f>
        <v>0</v>
      </c>
      <c r="S618" s="217">
        <v>0</v>
      </c>
      <c r="T618" s="218">
        <f>S618*H618</f>
        <v>0</v>
      </c>
      <c r="AR618" s="18" t="s">
        <v>204</v>
      </c>
      <c r="AT618" s="18" t="s">
        <v>163</v>
      </c>
      <c r="AU618" s="18" t="s">
        <v>81</v>
      </c>
      <c r="AY618" s="18" t="s">
        <v>162</v>
      </c>
      <c r="BE618" s="219">
        <f>IF(N618="základní",J618,0)</f>
        <v>0</v>
      </c>
      <c r="BF618" s="219">
        <f>IF(N618="snížená",J618,0)</f>
        <v>0</v>
      </c>
      <c r="BG618" s="219">
        <f>IF(N618="zákl. přenesená",J618,0)</f>
        <v>0</v>
      </c>
      <c r="BH618" s="219">
        <f>IF(N618="sníž. přenesená",J618,0)</f>
        <v>0</v>
      </c>
      <c r="BI618" s="219">
        <f>IF(N618="nulová",J618,0)</f>
        <v>0</v>
      </c>
      <c r="BJ618" s="18" t="s">
        <v>81</v>
      </c>
      <c r="BK618" s="219">
        <f>ROUND(I618*H618,2)</f>
        <v>0</v>
      </c>
      <c r="BL618" s="18" t="s">
        <v>204</v>
      </c>
      <c r="BM618" s="18" t="s">
        <v>989</v>
      </c>
    </row>
    <row r="619" spans="2:47" s="1" customFormat="1" ht="12">
      <c r="B619" s="39"/>
      <c r="C619" s="40"/>
      <c r="D619" s="220" t="s">
        <v>169</v>
      </c>
      <c r="E619" s="40"/>
      <c r="F619" s="221" t="s">
        <v>990</v>
      </c>
      <c r="G619" s="40"/>
      <c r="H619" s="40"/>
      <c r="I619" s="143"/>
      <c r="J619" s="40"/>
      <c r="K619" s="40"/>
      <c r="L619" s="44"/>
      <c r="M619" s="222"/>
      <c r="N619" s="80"/>
      <c r="O619" s="80"/>
      <c r="P619" s="80"/>
      <c r="Q619" s="80"/>
      <c r="R619" s="80"/>
      <c r="S619" s="80"/>
      <c r="T619" s="81"/>
      <c r="AT619" s="18" t="s">
        <v>169</v>
      </c>
      <c r="AU619" s="18" t="s">
        <v>81</v>
      </c>
    </row>
    <row r="620" spans="2:51" s="12" customFormat="1" ht="12">
      <c r="B620" s="233"/>
      <c r="C620" s="234"/>
      <c r="D620" s="220" t="s">
        <v>171</v>
      </c>
      <c r="E620" s="235" t="s">
        <v>21</v>
      </c>
      <c r="F620" s="236" t="s">
        <v>991</v>
      </c>
      <c r="G620" s="234"/>
      <c r="H620" s="237">
        <v>17.17</v>
      </c>
      <c r="I620" s="238"/>
      <c r="J620" s="234"/>
      <c r="K620" s="234"/>
      <c r="L620" s="239"/>
      <c r="M620" s="240"/>
      <c r="N620" s="241"/>
      <c r="O620" s="241"/>
      <c r="P620" s="241"/>
      <c r="Q620" s="241"/>
      <c r="R620" s="241"/>
      <c r="S620" s="241"/>
      <c r="T620" s="242"/>
      <c r="AT620" s="243" t="s">
        <v>171</v>
      </c>
      <c r="AU620" s="243" t="s">
        <v>81</v>
      </c>
      <c r="AV620" s="12" t="s">
        <v>84</v>
      </c>
      <c r="AW620" s="12" t="s">
        <v>35</v>
      </c>
      <c r="AX620" s="12" t="s">
        <v>81</v>
      </c>
      <c r="AY620" s="243" t="s">
        <v>162</v>
      </c>
    </row>
    <row r="621" spans="2:65" s="1" customFormat="1" ht="16.5" customHeight="1">
      <c r="B621" s="39"/>
      <c r="C621" s="208" t="s">
        <v>663</v>
      </c>
      <c r="D621" s="208" t="s">
        <v>163</v>
      </c>
      <c r="E621" s="209" t="s">
        <v>992</v>
      </c>
      <c r="F621" s="210" t="s">
        <v>993</v>
      </c>
      <c r="G621" s="211" t="s">
        <v>994</v>
      </c>
      <c r="H621" s="212">
        <v>84</v>
      </c>
      <c r="I621" s="213"/>
      <c r="J621" s="214">
        <f>ROUND(I621*H621,2)</f>
        <v>0</v>
      </c>
      <c r="K621" s="210" t="s">
        <v>234</v>
      </c>
      <c r="L621" s="44"/>
      <c r="M621" s="215" t="s">
        <v>21</v>
      </c>
      <c r="N621" s="216" t="s">
        <v>44</v>
      </c>
      <c r="O621" s="80"/>
      <c r="P621" s="217">
        <f>O621*H621</f>
        <v>0</v>
      </c>
      <c r="Q621" s="217">
        <v>0</v>
      </c>
      <c r="R621" s="217">
        <f>Q621*H621</f>
        <v>0</v>
      </c>
      <c r="S621" s="217">
        <v>0</v>
      </c>
      <c r="T621" s="218">
        <f>S621*H621</f>
        <v>0</v>
      </c>
      <c r="AR621" s="18" t="s">
        <v>204</v>
      </c>
      <c r="AT621" s="18" t="s">
        <v>163</v>
      </c>
      <c r="AU621" s="18" t="s">
        <v>81</v>
      </c>
      <c r="AY621" s="18" t="s">
        <v>162</v>
      </c>
      <c r="BE621" s="219">
        <f>IF(N621="základní",J621,0)</f>
        <v>0</v>
      </c>
      <c r="BF621" s="219">
        <f>IF(N621="snížená",J621,0)</f>
        <v>0</v>
      </c>
      <c r="BG621" s="219">
        <f>IF(N621="zákl. přenesená",J621,0)</f>
        <v>0</v>
      </c>
      <c r="BH621" s="219">
        <f>IF(N621="sníž. přenesená",J621,0)</f>
        <v>0</v>
      </c>
      <c r="BI621" s="219">
        <f>IF(N621="nulová",J621,0)</f>
        <v>0</v>
      </c>
      <c r="BJ621" s="18" t="s">
        <v>81</v>
      </c>
      <c r="BK621" s="219">
        <f>ROUND(I621*H621,2)</f>
        <v>0</v>
      </c>
      <c r="BL621" s="18" t="s">
        <v>204</v>
      </c>
      <c r="BM621" s="18" t="s">
        <v>995</v>
      </c>
    </row>
    <row r="622" spans="2:51" s="12" customFormat="1" ht="12">
      <c r="B622" s="233"/>
      <c r="C622" s="234"/>
      <c r="D622" s="220" t="s">
        <v>171</v>
      </c>
      <c r="E622" s="235" t="s">
        <v>21</v>
      </c>
      <c r="F622" s="236" t="s">
        <v>996</v>
      </c>
      <c r="G622" s="234"/>
      <c r="H622" s="237">
        <v>84</v>
      </c>
      <c r="I622" s="238"/>
      <c r="J622" s="234"/>
      <c r="K622" s="234"/>
      <c r="L622" s="239"/>
      <c r="M622" s="240"/>
      <c r="N622" s="241"/>
      <c r="O622" s="241"/>
      <c r="P622" s="241"/>
      <c r="Q622" s="241"/>
      <c r="R622" s="241"/>
      <c r="S622" s="241"/>
      <c r="T622" s="242"/>
      <c r="AT622" s="243" t="s">
        <v>171</v>
      </c>
      <c r="AU622" s="243" t="s">
        <v>81</v>
      </c>
      <c r="AV622" s="12" t="s">
        <v>84</v>
      </c>
      <c r="AW622" s="12" t="s">
        <v>35</v>
      </c>
      <c r="AX622" s="12" t="s">
        <v>81</v>
      </c>
      <c r="AY622" s="243" t="s">
        <v>162</v>
      </c>
    </row>
    <row r="623" spans="2:65" s="1" customFormat="1" ht="16.5" customHeight="1">
      <c r="B623" s="39"/>
      <c r="C623" s="208" t="s">
        <v>997</v>
      </c>
      <c r="D623" s="208" t="s">
        <v>163</v>
      </c>
      <c r="E623" s="209" t="s">
        <v>998</v>
      </c>
      <c r="F623" s="210" t="s">
        <v>999</v>
      </c>
      <c r="G623" s="211" t="s">
        <v>994</v>
      </c>
      <c r="H623" s="212">
        <v>10</v>
      </c>
      <c r="I623" s="213"/>
      <c r="J623" s="214">
        <f>ROUND(I623*H623,2)</f>
        <v>0</v>
      </c>
      <c r="K623" s="210" t="s">
        <v>234</v>
      </c>
      <c r="L623" s="44"/>
      <c r="M623" s="215" t="s">
        <v>21</v>
      </c>
      <c r="N623" s="216" t="s">
        <v>44</v>
      </c>
      <c r="O623" s="80"/>
      <c r="P623" s="217">
        <f>O623*H623</f>
        <v>0</v>
      </c>
      <c r="Q623" s="217">
        <v>0</v>
      </c>
      <c r="R623" s="217">
        <f>Q623*H623</f>
        <v>0</v>
      </c>
      <c r="S623" s="217">
        <v>0</v>
      </c>
      <c r="T623" s="218">
        <f>S623*H623</f>
        <v>0</v>
      </c>
      <c r="AR623" s="18" t="s">
        <v>204</v>
      </c>
      <c r="AT623" s="18" t="s">
        <v>163</v>
      </c>
      <c r="AU623" s="18" t="s">
        <v>81</v>
      </c>
      <c r="AY623" s="18" t="s">
        <v>162</v>
      </c>
      <c r="BE623" s="219">
        <f>IF(N623="základní",J623,0)</f>
        <v>0</v>
      </c>
      <c r="BF623" s="219">
        <f>IF(N623="snížená",J623,0)</f>
        <v>0</v>
      </c>
      <c r="BG623" s="219">
        <f>IF(N623="zákl. přenesená",J623,0)</f>
        <v>0</v>
      </c>
      <c r="BH623" s="219">
        <f>IF(N623="sníž. přenesená",J623,0)</f>
        <v>0</v>
      </c>
      <c r="BI623" s="219">
        <f>IF(N623="nulová",J623,0)</f>
        <v>0</v>
      </c>
      <c r="BJ623" s="18" t="s">
        <v>81</v>
      </c>
      <c r="BK623" s="219">
        <f>ROUND(I623*H623,2)</f>
        <v>0</v>
      </c>
      <c r="BL623" s="18" t="s">
        <v>204</v>
      </c>
      <c r="BM623" s="18" t="s">
        <v>1000</v>
      </c>
    </row>
    <row r="624" spans="2:51" s="12" customFormat="1" ht="12">
      <c r="B624" s="233"/>
      <c r="C624" s="234"/>
      <c r="D624" s="220" t="s">
        <v>171</v>
      </c>
      <c r="E624" s="235" t="s">
        <v>21</v>
      </c>
      <c r="F624" s="236" t="s">
        <v>1001</v>
      </c>
      <c r="G624" s="234"/>
      <c r="H624" s="237">
        <v>10</v>
      </c>
      <c r="I624" s="238"/>
      <c r="J624" s="234"/>
      <c r="K624" s="234"/>
      <c r="L624" s="239"/>
      <c r="M624" s="240"/>
      <c r="N624" s="241"/>
      <c r="O624" s="241"/>
      <c r="P624" s="241"/>
      <c r="Q624" s="241"/>
      <c r="R624" s="241"/>
      <c r="S624" s="241"/>
      <c r="T624" s="242"/>
      <c r="AT624" s="243" t="s">
        <v>171</v>
      </c>
      <c r="AU624" s="243" t="s">
        <v>81</v>
      </c>
      <c r="AV624" s="12" t="s">
        <v>84</v>
      </c>
      <c r="AW624" s="12" t="s">
        <v>35</v>
      </c>
      <c r="AX624" s="12" t="s">
        <v>81</v>
      </c>
      <c r="AY624" s="243" t="s">
        <v>162</v>
      </c>
    </row>
    <row r="625" spans="2:65" s="1" customFormat="1" ht="22.5" customHeight="1">
      <c r="B625" s="39"/>
      <c r="C625" s="208" t="s">
        <v>668</v>
      </c>
      <c r="D625" s="208" t="s">
        <v>163</v>
      </c>
      <c r="E625" s="209" t="s">
        <v>1002</v>
      </c>
      <c r="F625" s="210" t="s">
        <v>1003</v>
      </c>
      <c r="G625" s="211" t="s">
        <v>994</v>
      </c>
      <c r="H625" s="212">
        <v>1</v>
      </c>
      <c r="I625" s="213"/>
      <c r="J625" s="214">
        <f>ROUND(I625*H625,2)</f>
        <v>0</v>
      </c>
      <c r="K625" s="210" t="s">
        <v>234</v>
      </c>
      <c r="L625" s="44"/>
      <c r="M625" s="215" t="s">
        <v>21</v>
      </c>
      <c r="N625" s="216" t="s">
        <v>44</v>
      </c>
      <c r="O625" s="80"/>
      <c r="P625" s="217">
        <f>O625*H625</f>
        <v>0</v>
      </c>
      <c r="Q625" s="217">
        <v>0</v>
      </c>
      <c r="R625" s="217">
        <f>Q625*H625</f>
        <v>0</v>
      </c>
      <c r="S625" s="217">
        <v>0</v>
      </c>
      <c r="T625" s="218">
        <f>S625*H625</f>
        <v>0</v>
      </c>
      <c r="AR625" s="18" t="s">
        <v>204</v>
      </c>
      <c r="AT625" s="18" t="s">
        <v>163</v>
      </c>
      <c r="AU625" s="18" t="s">
        <v>81</v>
      </c>
      <c r="AY625" s="18" t="s">
        <v>162</v>
      </c>
      <c r="BE625" s="219">
        <f>IF(N625="základní",J625,0)</f>
        <v>0</v>
      </c>
      <c r="BF625" s="219">
        <f>IF(N625="snížená",J625,0)</f>
        <v>0</v>
      </c>
      <c r="BG625" s="219">
        <f>IF(N625="zákl. přenesená",J625,0)</f>
        <v>0</v>
      </c>
      <c r="BH625" s="219">
        <f>IF(N625="sníž. přenesená",J625,0)</f>
        <v>0</v>
      </c>
      <c r="BI625" s="219">
        <f>IF(N625="nulová",J625,0)</f>
        <v>0</v>
      </c>
      <c r="BJ625" s="18" t="s">
        <v>81</v>
      </c>
      <c r="BK625" s="219">
        <f>ROUND(I625*H625,2)</f>
        <v>0</v>
      </c>
      <c r="BL625" s="18" t="s">
        <v>204</v>
      </c>
      <c r="BM625" s="18" t="s">
        <v>1004</v>
      </c>
    </row>
    <row r="626" spans="2:47" s="1" customFormat="1" ht="12">
      <c r="B626" s="39"/>
      <c r="C626" s="40"/>
      <c r="D626" s="220" t="s">
        <v>169</v>
      </c>
      <c r="E626" s="40"/>
      <c r="F626" s="221" t="s">
        <v>1005</v>
      </c>
      <c r="G626" s="40"/>
      <c r="H626" s="40"/>
      <c r="I626" s="143"/>
      <c r="J626" s="40"/>
      <c r="K626" s="40"/>
      <c r="L626" s="44"/>
      <c r="M626" s="222"/>
      <c r="N626" s="80"/>
      <c r="O626" s="80"/>
      <c r="P626" s="80"/>
      <c r="Q626" s="80"/>
      <c r="R626" s="80"/>
      <c r="S626" s="80"/>
      <c r="T626" s="81"/>
      <c r="AT626" s="18" t="s">
        <v>169</v>
      </c>
      <c r="AU626" s="18" t="s">
        <v>81</v>
      </c>
    </row>
    <row r="627" spans="2:65" s="1" customFormat="1" ht="22.5" customHeight="1">
      <c r="B627" s="39"/>
      <c r="C627" s="208" t="s">
        <v>1006</v>
      </c>
      <c r="D627" s="208" t="s">
        <v>163</v>
      </c>
      <c r="E627" s="209" t="s">
        <v>1007</v>
      </c>
      <c r="F627" s="210" t="s">
        <v>1008</v>
      </c>
      <c r="G627" s="211" t="s">
        <v>994</v>
      </c>
      <c r="H627" s="212">
        <v>1</v>
      </c>
      <c r="I627" s="213"/>
      <c r="J627" s="214">
        <f>ROUND(I627*H627,2)</f>
        <v>0</v>
      </c>
      <c r="K627" s="210" t="s">
        <v>234</v>
      </c>
      <c r="L627" s="44"/>
      <c r="M627" s="215" t="s">
        <v>21</v>
      </c>
      <c r="N627" s="216" t="s">
        <v>44</v>
      </c>
      <c r="O627" s="80"/>
      <c r="P627" s="217">
        <f>O627*H627</f>
        <v>0</v>
      </c>
      <c r="Q627" s="217">
        <v>0</v>
      </c>
      <c r="R627" s="217">
        <f>Q627*H627</f>
        <v>0</v>
      </c>
      <c r="S627" s="217">
        <v>0</v>
      </c>
      <c r="T627" s="218">
        <f>S627*H627</f>
        <v>0</v>
      </c>
      <c r="AR627" s="18" t="s">
        <v>204</v>
      </c>
      <c r="AT627" s="18" t="s">
        <v>163</v>
      </c>
      <c r="AU627" s="18" t="s">
        <v>81</v>
      </c>
      <c r="AY627" s="18" t="s">
        <v>162</v>
      </c>
      <c r="BE627" s="219">
        <f>IF(N627="základní",J627,0)</f>
        <v>0</v>
      </c>
      <c r="BF627" s="219">
        <f>IF(N627="snížená",J627,0)</f>
        <v>0</v>
      </c>
      <c r="BG627" s="219">
        <f>IF(N627="zákl. přenesená",J627,0)</f>
        <v>0</v>
      </c>
      <c r="BH627" s="219">
        <f>IF(N627="sníž. přenesená",J627,0)</f>
        <v>0</v>
      </c>
      <c r="BI627" s="219">
        <f>IF(N627="nulová",J627,0)</f>
        <v>0</v>
      </c>
      <c r="BJ627" s="18" t="s">
        <v>81</v>
      </c>
      <c r="BK627" s="219">
        <f>ROUND(I627*H627,2)</f>
        <v>0</v>
      </c>
      <c r="BL627" s="18" t="s">
        <v>204</v>
      </c>
      <c r="BM627" s="18" t="s">
        <v>1009</v>
      </c>
    </row>
    <row r="628" spans="2:47" s="1" customFormat="1" ht="12">
      <c r="B628" s="39"/>
      <c r="C628" s="40"/>
      <c r="D628" s="220" t="s">
        <v>169</v>
      </c>
      <c r="E628" s="40"/>
      <c r="F628" s="221" t="s">
        <v>1010</v>
      </c>
      <c r="G628" s="40"/>
      <c r="H628" s="40"/>
      <c r="I628" s="143"/>
      <c r="J628" s="40"/>
      <c r="K628" s="40"/>
      <c r="L628" s="44"/>
      <c r="M628" s="222"/>
      <c r="N628" s="80"/>
      <c r="O628" s="80"/>
      <c r="P628" s="80"/>
      <c r="Q628" s="80"/>
      <c r="R628" s="80"/>
      <c r="S628" s="80"/>
      <c r="T628" s="81"/>
      <c r="AT628" s="18" t="s">
        <v>169</v>
      </c>
      <c r="AU628" s="18" t="s">
        <v>81</v>
      </c>
    </row>
    <row r="629" spans="2:65" s="1" customFormat="1" ht="22.5" customHeight="1">
      <c r="B629" s="39"/>
      <c r="C629" s="208" t="s">
        <v>674</v>
      </c>
      <c r="D629" s="208" t="s">
        <v>163</v>
      </c>
      <c r="E629" s="209" t="s">
        <v>1011</v>
      </c>
      <c r="F629" s="210" t="s">
        <v>1012</v>
      </c>
      <c r="G629" s="211" t="s">
        <v>994</v>
      </c>
      <c r="H629" s="212">
        <v>1</v>
      </c>
      <c r="I629" s="213"/>
      <c r="J629" s="214">
        <f>ROUND(I629*H629,2)</f>
        <v>0</v>
      </c>
      <c r="K629" s="210" t="s">
        <v>234</v>
      </c>
      <c r="L629" s="44"/>
      <c r="M629" s="215" t="s">
        <v>21</v>
      </c>
      <c r="N629" s="216" t="s">
        <v>44</v>
      </c>
      <c r="O629" s="80"/>
      <c r="P629" s="217">
        <f>O629*H629</f>
        <v>0</v>
      </c>
      <c r="Q629" s="217">
        <v>0</v>
      </c>
      <c r="R629" s="217">
        <f>Q629*H629</f>
        <v>0</v>
      </c>
      <c r="S629" s="217">
        <v>0</v>
      </c>
      <c r="T629" s="218">
        <f>S629*H629</f>
        <v>0</v>
      </c>
      <c r="AR629" s="18" t="s">
        <v>204</v>
      </c>
      <c r="AT629" s="18" t="s">
        <v>163</v>
      </c>
      <c r="AU629" s="18" t="s">
        <v>81</v>
      </c>
      <c r="AY629" s="18" t="s">
        <v>162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18" t="s">
        <v>81</v>
      </c>
      <c r="BK629" s="219">
        <f>ROUND(I629*H629,2)</f>
        <v>0</v>
      </c>
      <c r="BL629" s="18" t="s">
        <v>204</v>
      </c>
      <c r="BM629" s="18" t="s">
        <v>1013</v>
      </c>
    </row>
    <row r="630" spans="2:47" s="1" customFormat="1" ht="12">
      <c r="B630" s="39"/>
      <c r="C630" s="40"/>
      <c r="D630" s="220" t="s">
        <v>169</v>
      </c>
      <c r="E630" s="40"/>
      <c r="F630" s="221" t="s">
        <v>1014</v>
      </c>
      <c r="G630" s="40"/>
      <c r="H630" s="40"/>
      <c r="I630" s="143"/>
      <c r="J630" s="40"/>
      <c r="K630" s="40"/>
      <c r="L630" s="44"/>
      <c r="M630" s="222"/>
      <c r="N630" s="80"/>
      <c r="O630" s="80"/>
      <c r="P630" s="80"/>
      <c r="Q630" s="80"/>
      <c r="R630" s="80"/>
      <c r="S630" s="80"/>
      <c r="T630" s="81"/>
      <c r="AT630" s="18" t="s">
        <v>169</v>
      </c>
      <c r="AU630" s="18" t="s">
        <v>81</v>
      </c>
    </row>
    <row r="631" spans="2:65" s="1" customFormat="1" ht="22.5" customHeight="1">
      <c r="B631" s="39"/>
      <c r="C631" s="208" t="s">
        <v>1015</v>
      </c>
      <c r="D631" s="208" t="s">
        <v>163</v>
      </c>
      <c r="E631" s="209" t="s">
        <v>1016</v>
      </c>
      <c r="F631" s="210" t="s">
        <v>1017</v>
      </c>
      <c r="G631" s="211" t="s">
        <v>994</v>
      </c>
      <c r="H631" s="212">
        <v>1</v>
      </c>
      <c r="I631" s="213"/>
      <c r="J631" s="214">
        <f>ROUND(I631*H631,2)</f>
        <v>0</v>
      </c>
      <c r="K631" s="210" t="s">
        <v>234</v>
      </c>
      <c r="L631" s="44"/>
      <c r="M631" s="215" t="s">
        <v>21</v>
      </c>
      <c r="N631" s="216" t="s">
        <v>44</v>
      </c>
      <c r="O631" s="80"/>
      <c r="P631" s="217">
        <f>O631*H631</f>
        <v>0</v>
      </c>
      <c r="Q631" s="217">
        <v>0</v>
      </c>
      <c r="R631" s="217">
        <f>Q631*H631</f>
        <v>0</v>
      </c>
      <c r="S631" s="217">
        <v>0</v>
      </c>
      <c r="T631" s="218">
        <f>S631*H631</f>
        <v>0</v>
      </c>
      <c r="AR631" s="18" t="s">
        <v>204</v>
      </c>
      <c r="AT631" s="18" t="s">
        <v>163</v>
      </c>
      <c r="AU631" s="18" t="s">
        <v>81</v>
      </c>
      <c r="AY631" s="18" t="s">
        <v>162</v>
      </c>
      <c r="BE631" s="219">
        <f>IF(N631="základní",J631,0)</f>
        <v>0</v>
      </c>
      <c r="BF631" s="219">
        <f>IF(N631="snížená",J631,0)</f>
        <v>0</v>
      </c>
      <c r="BG631" s="219">
        <f>IF(N631="zákl. přenesená",J631,0)</f>
        <v>0</v>
      </c>
      <c r="BH631" s="219">
        <f>IF(N631="sníž. přenesená",J631,0)</f>
        <v>0</v>
      </c>
      <c r="BI631" s="219">
        <f>IF(N631="nulová",J631,0)</f>
        <v>0</v>
      </c>
      <c r="BJ631" s="18" t="s">
        <v>81</v>
      </c>
      <c r="BK631" s="219">
        <f>ROUND(I631*H631,2)</f>
        <v>0</v>
      </c>
      <c r="BL631" s="18" t="s">
        <v>204</v>
      </c>
      <c r="BM631" s="18" t="s">
        <v>1018</v>
      </c>
    </row>
    <row r="632" spans="2:47" s="1" customFormat="1" ht="12">
      <c r="B632" s="39"/>
      <c r="C632" s="40"/>
      <c r="D632" s="220" t="s">
        <v>169</v>
      </c>
      <c r="E632" s="40"/>
      <c r="F632" s="221" t="s">
        <v>1019</v>
      </c>
      <c r="G632" s="40"/>
      <c r="H632" s="40"/>
      <c r="I632" s="143"/>
      <c r="J632" s="40"/>
      <c r="K632" s="40"/>
      <c r="L632" s="44"/>
      <c r="M632" s="222"/>
      <c r="N632" s="80"/>
      <c r="O632" s="80"/>
      <c r="P632" s="80"/>
      <c r="Q632" s="80"/>
      <c r="R632" s="80"/>
      <c r="S632" s="80"/>
      <c r="T632" s="81"/>
      <c r="AT632" s="18" t="s">
        <v>169</v>
      </c>
      <c r="AU632" s="18" t="s">
        <v>81</v>
      </c>
    </row>
    <row r="633" spans="2:65" s="1" customFormat="1" ht="22.5" customHeight="1">
      <c r="B633" s="39"/>
      <c r="C633" s="208" t="s">
        <v>678</v>
      </c>
      <c r="D633" s="208" t="s">
        <v>163</v>
      </c>
      <c r="E633" s="209" t="s">
        <v>1020</v>
      </c>
      <c r="F633" s="210" t="s">
        <v>1017</v>
      </c>
      <c r="G633" s="211" t="s">
        <v>994</v>
      </c>
      <c r="H633" s="212">
        <v>1</v>
      </c>
      <c r="I633" s="213"/>
      <c r="J633" s="214">
        <f>ROUND(I633*H633,2)</f>
        <v>0</v>
      </c>
      <c r="K633" s="210" t="s">
        <v>234</v>
      </c>
      <c r="L633" s="44"/>
      <c r="M633" s="215" t="s">
        <v>21</v>
      </c>
      <c r="N633" s="216" t="s">
        <v>44</v>
      </c>
      <c r="O633" s="80"/>
      <c r="P633" s="217">
        <f>O633*H633</f>
        <v>0</v>
      </c>
      <c r="Q633" s="217">
        <v>0</v>
      </c>
      <c r="R633" s="217">
        <f>Q633*H633</f>
        <v>0</v>
      </c>
      <c r="S633" s="217">
        <v>0</v>
      </c>
      <c r="T633" s="218">
        <f>S633*H633</f>
        <v>0</v>
      </c>
      <c r="AR633" s="18" t="s">
        <v>204</v>
      </c>
      <c r="AT633" s="18" t="s">
        <v>163</v>
      </c>
      <c r="AU633" s="18" t="s">
        <v>81</v>
      </c>
      <c r="AY633" s="18" t="s">
        <v>162</v>
      </c>
      <c r="BE633" s="219">
        <f>IF(N633="základní",J633,0)</f>
        <v>0</v>
      </c>
      <c r="BF633" s="219">
        <f>IF(N633="snížená",J633,0)</f>
        <v>0</v>
      </c>
      <c r="BG633" s="219">
        <f>IF(N633="zákl. přenesená",J633,0)</f>
        <v>0</v>
      </c>
      <c r="BH633" s="219">
        <f>IF(N633="sníž. přenesená",J633,0)</f>
        <v>0</v>
      </c>
      <c r="BI633" s="219">
        <f>IF(N633="nulová",J633,0)</f>
        <v>0</v>
      </c>
      <c r="BJ633" s="18" t="s">
        <v>81</v>
      </c>
      <c r="BK633" s="219">
        <f>ROUND(I633*H633,2)</f>
        <v>0</v>
      </c>
      <c r="BL633" s="18" t="s">
        <v>204</v>
      </c>
      <c r="BM633" s="18" t="s">
        <v>1021</v>
      </c>
    </row>
    <row r="634" spans="2:47" s="1" customFormat="1" ht="12">
      <c r="B634" s="39"/>
      <c r="C634" s="40"/>
      <c r="D634" s="220" t="s">
        <v>169</v>
      </c>
      <c r="E634" s="40"/>
      <c r="F634" s="221" t="s">
        <v>1022</v>
      </c>
      <c r="G634" s="40"/>
      <c r="H634" s="40"/>
      <c r="I634" s="143"/>
      <c r="J634" s="40"/>
      <c r="K634" s="40"/>
      <c r="L634" s="44"/>
      <c r="M634" s="222"/>
      <c r="N634" s="80"/>
      <c r="O634" s="80"/>
      <c r="P634" s="80"/>
      <c r="Q634" s="80"/>
      <c r="R634" s="80"/>
      <c r="S634" s="80"/>
      <c r="T634" s="81"/>
      <c r="AT634" s="18" t="s">
        <v>169</v>
      </c>
      <c r="AU634" s="18" t="s">
        <v>81</v>
      </c>
    </row>
    <row r="635" spans="2:65" s="1" customFormat="1" ht="22.5" customHeight="1">
      <c r="B635" s="39"/>
      <c r="C635" s="208" t="s">
        <v>1023</v>
      </c>
      <c r="D635" s="208" t="s">
        <v>163</v>
      </c>
      <c r="E635" s="209" t="s">
        <v>1024</v>
      </c>
      <c r="F635" s="210" t="s">
        <v>1025</v>
      </c>
      <c r="G635" s="211" t="s">
        <v>994</v>
      </c>
      <c r="H635" s="212">
        <v>1</v>
      </c>
      <c r="I635" s="213"/>
      <c r="J635" s="214">
        <f>ROUND(I635*H635,2)</f>
        <v>0</v>
      </c>
      <c r="K635" s="210" t="s">
        <v>234</v>
      </c>
      <c r="L635" s="44"/>
      <c r="M635" s="215" t="s">
        <v>21</v>
      </c>
      <c r="N635" s="216" t="s">
        <v>44</v>
      </c>
      <c r="O635" s="80"/>
      <c r="P635" s="217">
        <f>O635*H635</f>
        <v>0</v>
      </c>
      <c r="Q635" s="217">
        <v>0</v>
      </c>
      <c r="R635" s="217">
        <f>Q635*H635</f>
        <v>0</v>
      </c>
      <c r="S635" s="217">
        <v>0</v>
      </c>
      <c r="T635" s="218">
        <f>S635*H635</f>
        <v>0</v>
      </c>
      <c r="AR635" s="18" t="s">
        <v>204</v>
      </c>
      <c r="AT635" s="18" t="s">
        <v>163</v>
      </c>
      <c r="AU635" s="18" t="s">
        <v>81</v>
      </c>
      <c r="AY635" s="18" t="s">
        <v>162</v>
      </c>
      <c r="BE635" s="219">
        <f>IF(N635="základní",J635,0)</f>
        <v>0</v>
      </c>
      <c r="BF635" s="219">
        <f>IF(N635="snížená",J635,0)</f>
        <v>0</v>
      </c>
      <c r="BG635" s="219">
        <f>IF(N635="zákl. přenesená",J635,0)</f>
        <v>0</v>
      </c>
      <c r="BH635" s="219">
        <f>IF(N635="sníž. přenesená",J635,0)</f>
        <v>0</v>
      </c>
      <c r="BI635" s="219">
        <f>IF(N635="nulová",J635,0)</f>
        <v>0</v>
      </c>
      <c r="BJ635" s="18" t="s">
        <v>81</v>
      </c>
      <c r="BK635" s="219">
        <f>ROUND(I635*H635,2)</f>
        <v>0</v>
      </c>
      <c r="BL635" s="18" t="s">
        <v>204</v>
      </c>
      <c r="BM635" s="18" t="s">
        <v>1026</v>
      </c>
    </row>
    <row r="636" spans="2:47" s="1" customFormat="1" ht="12">
      <c r="B636" s="39"/>
      <c r="C636" s="40"/>
      <c r="D636" s="220" t="s">
        <v>169</v>
      </c>
      <c r="E636" s="40"/>
      <c r="F636" s="221" t="s">
        <v>1027</v>
      </c>
      <c r="G636" s="40"/>
      <c r="H636" s="40"/>
      <c r="I636" s="143"/>
      <c r="J636" s="40"/>
      <c r="K636" s="40"/>
      <c r="L636" s="44"/>
      <c r="M636" s="222"/>
      <c r="N636" s="80"/>
      <c r="O636" s="80"/>
      <c r="P636" s="80"/>
      <c r="Q636" s="80"/>
      <c r="R636" s="80"/>
      <c r="S636" s="80"/>
      <c r="T636" s="81"/>
      <c r="AT636" s="18" t="s">
        <v>169</v>
      </c>
      <c r="AU636" s="18" t="s">
        <v>81</v>
      </c>
    </row>
    <row r="637" spans="2:65" s="1" customFormat="1" ht="16.5" customHeight="1">
      <c r="B637" s="39"/>
      <c r="C637" s="208" t="s">
        <v>684</v>
      </c>
      <c r="D637" s="208" t="s">
        <v>163</v>
      </c>
      <c r="E637" s="209" t="s">
        <v>1028</v>
      </c>
      <c r="F637" s="210" t="s">
        <v>1029</v>
      </c>
      <c r="G637" s="211" t="s">
        <v>994</v>
      </c>
      <c r="H637" s="212">
        <v>1</v>
      </c>
      <c r="I637" s="213"/>
      <c r="J637" s="214">
        <f>ROUND(I637*H637,2)</f>
        <v>0</v>
      </c>
      <c r="K637" s="210" t="s">
        <v>234</v>
      </c>
      <c r="L637" s="44"/>
      <c r="M637" s="215" t="s">
        <v>21</v>
      </c>
      <c r="N637" s="216" t="s">
        <v>44</v>
      </c>
      <c r="O637" s="80"/>
      <c r="P637" s="217">
        <f>O637*H637</f>
        <v>0</v>
      </c>
      <c r="Q637" s="217">
        <v>0</v>
      </c>
      <c r="R637" s="217">
        <f>Q637*H637</f>
        <v>0</v>
      </c>
      <c r="S637" s="217">
        <v>0</v>
      </c>
      <c r="T637" s="218">
        <f>S637*H637</f>
        <v>0</v>
      </c>
      <c r="AR637" s="18" t="s">
        <v>204</v>
      </c>
      <c r="AT637" s="18" t="s">
        <v>163</v>
      </c>
      <c r="AU637" s="18" t="s">
        <v>81</v>
      </c>
      <c r="AY637" s="18" t="s">
        <v>162</v>
      </c>
      <c r="BE637" s="219">
        <f>IF(N637="základní",J637,0)</f>
        <v>0</v>
      </c>
      <c r="BF637" s="219">
        <f>IF(N637="snížená",J637,0)</f>
        <v>0</v>
      </c>
      <c r="BG637" s="219">
        <f>IF(N637="zákl. přenesená",J637,0)</f>
        <v>0</v>
      </c>
      <c r="BH637" s="219">
        <f>IF(N637="sníž. přenesená",J637,0)</f>
        <v>0</v>
      </c>
      <c r="BI637" s="219">
        <f>IF(N637="nulová",J637,0)</f>
        <v>0</v>
      </c>
      <c r="BJ637" s="18" t="s">
        <v>81</v>
      </c>
      <c r="BK637" s="219">
        <f>ROUND(I637*H637,2)</f>
        <v>0</v>
      </c>
      <c r="BL637" s="18" t="s">
        <v>204</v>
      </c>
      <c r="BM637" s="18" t="s">
        <v>1030</v>
      </c>
    </row>
    <row r="638" spans="2:47" s="1" customFormat="1" ht="12">
      <c r="B638" s="39"/>
      <c r="C638" s="40"/>
      <c r="D638" s="220" t="s">
        <v>169</v>
      </c>
      <c r="E638" s="40"/>
      <c r="F638" s="221" t="s">
        <v>1031</v>
      </c>
      <c r="G638" s="40"/>
      <c r="H638" s="40"/>
      <c r="I638" s="143"/>
      <c r="J638" s="40"/>
      <c r="K638" s="40"/>
      <c r="L638" s="44"/>
      <c r="M638" s="222"/>
      <c r="N638" s="80"/>
      <c r="O638" s="80"/>
      <c r="P638" s="80"/>
      <c r="Q638" s="80"/>
      <c r="R638" s="80"/>
      <c r="S638" s="80"/>
      <c r="T638" s="81"/>
      <c r="AT638" s="18" t="s">
        <v>169</v>
      </c>
      <c r="AU638" s="18" t="s">
        <v>81</v>
      </c>
    </row>
    <row r="639" spans="2:65" s="1" customFormat="1" ht="16.5" customHeight="1">
      <c r="B639" s="39"/>
      <c r="C639" s="208" t="s">
        <v>1032</v>
      </c>
      <c r="D639" s="208" t="s">
        <v>163</v>
      </c>
      <c r="E639" s="209" t="s">
        <v>1033</v>
      </c>
      <c r="F639" s="210" t="s">
        <v>1034</v>
      </c>
      <c r="G639" s="211" t="s">
        <v>994</v>
      </c>
      <c r="H639" s="212">
        <v>1</v>
      </c>
      <c r="I639" s="213"/>
      <c r="J639" s="214">
        <f>ROUND(I639*H639,2)</f>
        <v>0</v>
      </c>
      <c r="K639" s="210" t="s">
        <v>234</v>
      </c>
      <c r="L639" s="44"/>
      <c r="M639" s="215" t="s">
        <v>21</v>
      </c>
      <c r="N639" s="216" t="s">
        <v>44</v>
      </c>
      <c r="O639" s="80"/>
      <c r="P639" s="217">
        <f>O639*H639</f>
        <v>0</v>
      </c>
      <c r="Q639" s="217">
        <v>0</v>
      </c>
      <c r="R639" s="217">
        <f>Q639*H639</f>
        <v>0</v>
      </c>
      <c r="S639" s="217">
        <v>0</v>
      </c>
      <c r="T639" s="218">
        <f>S639*H639</f>
        <v>0</v>
      </c>
      <c r="AR639" s="18" t="s">
        <v>204</v>
      </c>
      <c r="AT639" s="18" t="s">
        <v>163</v>
      </c>
      <c r="AU639" s="18" t="s">
        <v>81</v>
      </c>
      <c r="AY639" s="18" t="s">
        <v>162</v>
      </c>
      <c r="BE639" s="219">
        <f>IF(N639="základní",J639,0)</f>
        <v>0</v>
      </c>
      <c r="BF639" s="219">
        <f>IF(N639="snížená",J639,0)</f>
        <v>0</v>
      </c>
      <c r="BG639" s="219">
        <f>IF(N639="zákl. přenesená",J639,0)</f>
        <v>0</v>
      </c>
      <c r="BH639" s="219">
        <f>IF(N639="sníž. přenesená",J639,0)</f>
        <v>0</v>
      </c>
      <c r="BI639" s="219">
        <f>IF(N639="nulová",J639,0)</f>
        <v>0</v>
      </c>
      <c r="BJ639" s="18" t="s">
        <v>81</v>
      </c>
      <c r="BK639" s="219">
        <f>ROUND(I639*H639,2)</f>
        <v>0</v>
      </c>
      <c r="BL639" s="18" t="s">
        <v>204</v>
      </c>
      <c r="BM639" s="18" t="s">
        <v>1035</v>
      </c>
    </row>
    <row r="640" spans="2:47" s="1" customFormat="1" ht="12">
      <c r="B640" s="39"/>
      <c r="C640" s="40"/>
      <c r="D640" s="220" t="s">
        <v>169</v>
      </c>
      <c r="E640" s="40"/>
      <c r="F640" s="221" t="s">
        <v>1036</v>
      </c>
      <c r="G640" s="40"/>
      <c r="H640" s="40"/>
      <c r="I640" s="143"/>
      <c r="J640" s="40"/>
      <c r="K640" s="40"/>
      <c r="L640" s="44"/>
      <c r="M640" s="222"/>
      <c r="N640" s="80"/>
      <c r="O640" s="80"/>
      <c r="P640" s="80"/>
      <c r="Q640" s="80"/>
      <c r="R640" s="80"/>
      <c r="S640" s="80"/>
      <c r="T640" s="81"/>
      <c r="AT640" s="18" t="s">
        <v>169</v>
      </c>
      <c r="AU640" s="18" t="s">
        <v>81</v>
      </c>
    </row>
    <row r="641" spans="2:65" s="1" customFormat="1" ht="16.5" customHeight="1">
      <c r="B641" s="39"/>
      <c r="C641" s="208" t="s">
        <v>688</v>
      </c>
      <c r="D641" s="208" t="s">
        <v>163</v>
      </c>
      <c r="E641" s="209" t="s">
        <v>1037</v>
      </c>
      <c r="F641" s="210" t="s">
        <v>1038</v>
      </c>
      <c r="G641" s="211" t="s">
        <v>203</v>
      </c>
      <c r="H641" s="212">
        <v>48.07</v>
      </c>
      <c r="I641" s="213"/>
      <c r="J641" s="214">
        <f>ROUND(I641*H641,2)</f>
        <v>0</v>
      </c>
      <c r="K641" s="210" t="s">
        <v>167</v>
      </c>
      <c r="L641" s="44"/>
      <c r="M641" s="215" t="s">
        <v>21</v>
      </c>
      <c r="N641" s="216" t="s">
        <v>44</v>
      </c>
      <c r="O641" s="80"/>
      <c r="P641" s="217">
        <f>O641*H641</f>
        <v>0</v>
      </c>
      <c r="Q641" s="217">
        <v>0</v>
      </c>
      <c r="R641" s="217">
        <f>Q641*H641</f>
        <v>0</v>
      </c>
      <c r="S641" s="217">
        <v>0</v>
      </c>
      <c r="T641" s="218">
        <f>S641*H641</f>
        <v>0</v>
      </c>
      <c r="AR641" s="18" t="s">
        <v>204</v>
      </c>
      <c r="AT641" s="18" t="s">
        <v>163</v>
      </c>
      <c r="AU641" s="18" t="s">
        <v>81</v>
      </c>
      <c r="AY641" s="18" t="s">
        <v>162</v>
      </c>
      <c r="BE641" s="219">
        <f>IF(N641="základní",J641,0)</f>
        <v>0</v>
      </c>
      <c r="BF641" s="219">
        <f>IF(N641="snížená",J641,0)</f>
        <v>0</v>
      </c>
      <c r="BG641" s="219">
        <f>IF(N641="zákl. přenesená",J641,0)</f>
        <v>0</v>
      </c>
      <c r="BH641" s="219">
        <f>IF(N641="sníž. přenesená",J641,0)</f>
        <v>0</v>
      </c>
      <c r="BI641" s="219">
        <f>IF(N641="nulová",J641,0)</f>
        <v>0</v>
      </c>
      <c r="BJ641" s="18" t="s">
        <v>81</v>
      </c>
      <c r="BK641" s="219">
        <f>ROUND(I641*H641,2)</f>
        <v>0</v>
      </c>
      <c r="BL641" s="18" t="s">
        <v>204</v>
      </c>
      <c r="BM641" s="18" t="s">
        <v>1039</v>
      </c>
    </row>
    <row r="642" spans="2:51" s="12" customFormat="1" ht="12">
      <c r="B642" s="233"/>
      <c r="C642" s="234"/>
      <c r="D642" s="220" t="s">
        <v>171</v>
      </c>
      <c r="E642" s="235" t="s">
        <v>21</v>
      </c>
      <c r="F642" s="236" t="s">
        <v>909</v>
      </c>
      <c r="G642" s="234"/>
      <c r="H642" s="237">
        <v>38.1</v>
      </c>
      <c r="I642" s="238"/>
      <c r="J642" s="234"/>
      <c r="K642" s="234"/>
      <c r="L642" s="239"/>
      <c r="M642" s="240"/>
      <c r="N642" s="241"/>
      <c r="O642" s="241"/>
      <c r="P642" s="241"/>
      <c r="Q642" s="241"/>
      <c r="R642" s="241"/>
      <c r="S642" s="241"/>
      <c r="T642" s="242"/>
      <c r="AT642" s="243" t="s">
        <v>171</v>
      </c>
      <c r="AU642" s="243" t="s">
        <v>81</v>
      </c>
      <c r="AV642" s="12" t="s">
        <v>84</v>
      </c>
      <c r="AW642" s="12" t="s">
        <v>35</v>
      </c>
      <c r="AX642" s="12" t="s">
        <v>73</v>
      </c>
      <c r="AY642" s="243" t="s">
        <v>162</v>
      </c>
    </row>
    <row r="643" spans="2:51" s="12" customFormat="1" ht="12">
      <c r="B643" s="233"/>
      <c r="C643" s="234"/>
      <c r="D643" s="220" t="s">
        <v>171</v>
      </c>
      <c r="E643" s="235" t="s">
        <v>21</v>
      </c>
      <c r="F643" s="236" t="s">
        <v>1040</v>
      </c>
      <c r="G643" s="234"/>
      <c r="H643" s="237">
        <v>5.6</v>
      </c>
      <c r="I643" s="238"/>
      <c r="J643" s="234"/>
      <c r="K643" s="234"/>
      <c r="L643" s="239"/>
      <c r="M643" s="240"/>
      <c r="N643" s="241"/>
      <c r="O643" s="241"/>
      <c r="P643" s="241"/>
      <c r="Q643" s="241"/>
      <c r="R643" s="241"/>
      <c r="S643" s="241"/>
      <c r="T643" s="242"/>
      <c r="AT643" s="243" t="s">
        <v>171</v>
      </c>
      <c r="AU643" s="243" t="s">
        <v>81</v>
      </c>
      <c r="AV643" s="12" t="s">
        <v>84</v>
      </c>
      <c r="AW643" s="12" t="s">
        <v>35</v>
      </c>
      <c r="AX643" s="12" t="s">
        <v>73</v>
      </c>
      <c r="AY643" s="243" t="s">
        <v>162</v>
      </c>
    </row>
    <row r="644" spans="2:51" s="14" customFormat="1" ht="12">
      <c r="B644" s="258"/>
      <c r="C644" s="259"/>
      <c r="D644" s="220" t="s">
        <v>171</v>
      </c>
      <c r="E644" s="260" t="s">
        <v>21</v>
      </c>
      <c r="F644" s="261" t="s">
        <v>787</v>
      </c>
      <c r="G644" s="259"/>
      <c r="H644" s="262">
        <v>43.7</v>
      </c>
      <c r="I644" s="263"/>
      <c r="J644" s="259"/>
      <c r="K644" s="259"/>
      <c r="L644" s="264"/>
      <c r="M644" s="265"/>
      <c r="N644" s="266"/>
      <c r="O644" s="266"/>
      <c r="P644" s="266"/>
      <c r="Q644" s="266"/>
      <c r="R644" s="266"/>
      <c r="S644" s="266"/>
      <c r="T644" s="267"/>
      <c r="AT644" s="268" t="s">
        <v>171</v>
      </c>
      <c r="AU644" s="268" t="s">
        <v>81</v>
      </c>
      <c r="AV644" s="14" t="s">
        <v>177</v>
      </c>
      <c r="AW644" s="14" t="s">
        <v>35</v>
      </c>
      <c r="AX644" s="14" t="s">
        <v>73</v>
      </c>
      <c r="AY644" s="268" t="s">
        <v>162</v>
      </c>
    </row>
    <row r="645" spans="2:51" s="12" customFormat="1" ht="12">
      <c r="B645" s="233"/>
      <c r="C645" s="234"/>
      <c r="D645" s="220" t="s">
        <v>171</v>
      </c>
      <c r="E645" s="235" t="s">
        <v>21</v>
      </c>
      <c r="F645" s="236" t="s">
        <v>1041</v>
      </c>
      <c r="G645" s="234"/>
      <c r="H645" s="237">
        <v>4.37</v>
      </c>
      <c r="I645" s="238"/>
      <c r="J645" s="234"/>
      <c r="K645" s="234"/>
      <c r="L645" s="239"/>
      <c r="M645" s="240"/>
      <c r="N645" s="241"/>
      <c r="O645" s="241"/>
      <c r="P645" s="241"/>
      <c r="Q645" s="241"/>
      <c r="R645" s="241"/>
      <c r="S645" s="241"/>
      <c r="T645" s="242"/>
      <c r="AT645" s="243" t="s">
        <v>171</v>
      </c>
      <c r="AU645" s="243" t="s">
        <v>81</v>
      </c>
      <c r="AV645" s="12" t="s">
        <v>84</v>
      </c>
      <c r="AW645" s="12" t="s">
        <v>35</v>
      </c>
      <c r="AX645" s="12" t="s">
        <v>73</v>
      </c>
      <c r="AY645" s="243" t="s">
        <v>162</v>
      </c>
    </row>
    <row r="646" spans="2:51" s="13" customFormat="1" ht="12">
      <c r="B646" s="244"/>
      <c r="C646" s="245"/>
      <c r="D646" s="220" t="s">
        <v>171</v>
      </c>
      <c r="E646" s="246" t="s">
        <v>21</v>
      </c>
      <c r="F646" s="247" t="s">
        <v>208</v>
      </c>
      <c r="G646" s="245"/>
      <c r="H646" s="248">
        <v>48.07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AT646" s="254" t="s">
        <v>171</v>
      </c>
      <c r="AU646" s="254" t="s">
        <v>81</v>
      </c>
      <c r="AV646" s="13" t="s">
        <v>168</v>
      </c>
      <c r="AW646" s="13" t="s">
        <v>35</v>
      </c>
      <c r="AX646" s="13" t="s">
        <v>81</v>
      </c>
      <c r="AY646" s="254" t="s">
        <v>162</v>
      </c>
    </row>
    <row r="647" spans="2:65" s="1" customFormat="1" ht="16.5" customHeight="1">
      <c r="B647" s="39"/>
      <c r="C647" s="208" t="s">
        <v>1042</v>
      </c>
      <c r="D647" s="208" t="s">
        <v>163</v>
      </c>
      <c r="E647" s="209" t="s">
        <v>1043</v>
      </c>
      <c r="F647" s="210" t="s">
        <v>1044</v>
      </c>
      <c r="G647" s="211" t="s">
        <v>310</v>
      </c>
      <c r="H647" s="212">
        <v>841.875</v>
      </c>
      <c r="I647" s="213"/>
      <c r="J647" s="214">
        <f>ROUND(I647*H647,2)</f>
        <v>0</v>
      </c>
      <c r="K647" s="210" t="s">
        <v>167</v>
      </c>
      <c r="L647" s="44"/>
      <c r="M647" s="215" t="s">
        <v>21</v>
      </c>
      <c r="N647" s="216" t="s">
        <v>44</v>
      </c>
      <c r="O647" s="80"/>
      <c r="P647" s="217">
        <f>O647*H647</f>
        <v>0</v>
      </c>
      <c r="Q647" s="217">
        <v>0</v>
      </c>
      <c r="R647" s="217">
        <f>Q647*H647</f>
        <v>0</v>
      </c>
      <c r="S647" s="217">
        <v>0</v>
      </c>
      <c r="T647" s="218">
        <f>S647*H647</f>
        <v>0</v>
      </c>
      <c r="AR647" s="18" t="s">
        <v>204</v>
      </c>
      <c r="AT647" s="18" t="s">
        <v>163</v>
      </c>
      <c r="AU647" s="18" t="s">
        <v>81</v>
      </c>
      <c r="AY647" s="18" t="s">
        <v>162</v>
      </c>
      <c r="BE647" s="219">
        <f>IF(N647="základní",J647,0)</f>
        <v>0</v>
      </c>
      <c r="BF647" s="219">
        <f>IF(N647="snížená",J647,0)</f>
        <v>0</v>
      </c>
      <c r="BG647" s="219">
        <f>IF(N647="zákl. přenesená",J647,0)</f>
        <v>0</v>
      </c>
      <c r="BH647" s="219">
        <f>IF(N647="sníž. přenesená",J647,0)</f>
        <v>0</v>
      </c>
      <c r="BI647" s="219">
        <f>IF(N647="nulová",J647,0)</f>
        <v>0</v>
      </c>
      <c r="BJ647" s="18" t="s">
        <v>81</v>
      </c>
      <c r="BK647" s="219">
        <f>ROUND(I647*H647,2)</f>
        <v>0</v>
      </c>
      <c r="BL647" s="18" t="s">
        <v>204</v>
      </c>
      <c r="BM647" s="18" t="s">
        <v>1045</v>
      </c>
    </row>
    <row r="648" spans="2:47" s="1" customFormat="1" ht="12">
      <c r="B648" s="39"/>
      <c r="C648" s="40"/>
      <c r="D648" s="220" t="s">
        <v>169</v>
      </c>
      <c r="E648" s="40"/>
      <c r="F648" s="221" t="s">
        <v>839</v>
      </c>
      <c r="G648" s="40"/>
      <c r="H648" s="40"/>
      <c r="I648" s="143"/>
      <c r="J648" s="40"/>
      <c r="K648" s="40"/>
      <c r="L648" s="44"/>
      <c r="M648" s="222"/>
      <c r="N648" s="80"/>
      <c r="O648" s="80"/>
      <c r="P648" s="80"/>
      <c r="Q648" s="80"/>
      <c r="R648" s="80"/>
      <c r="S648" s="80"/>
      <c r="T648" s="81"/>
      <c r="AT648" s="18" t="s">
        <v>169</v>
      </c>
      <c r="AU648" s="18" t="s">
        <v>81</v>
      </c>
    </row>
    <row r="649" spans="2:63" s="10" customFormat="1" ht="25.9" customHeight="1">
      <c r="B649" s="194"/>
      <c r="C649" s="195"/>
      <c r="D649" s="196" t="s">
        <v>72</v>
      </c>
      <c r="E649" s="197" t="s">
        <v>1046</v>
      </c>
      <c r="F649" s="197" t="s">
        <v>1047</v>
      </c>
      <c r="G649" s="195"/>
      <c r="H649" s="195"/>
      <c r="I649" s="198"/>
      <c r="J649" s="199">
        <f>BK649</f>
        <v>0</v>
      </c>
      <c r="K649" s="195"/>
      <c r="L649" s="200"/>
      <c r="M649" s="201"/>
      <c r="N649" s="202"/>
      <c r="O649" s="202"/>
      <c r="P649" s="203">
        <f>SUM(P650:P657)</f>
        <v>0</v>
      </c>
      <c r="Q649" s="202"/>
      <c r="R649" s="203">
        <f>SUM(R650:R657)</f>
        <v>0</v>
      </c>
      <c r="S649" s="202"/>
      <c r="T649" s="204">
        <f>SUM(T650:T657)</f>
        <v>0</v>
      </c>
      <c r="AR649" s="205" t="s">
        <v>84</v>
      </c>
      <c r="AT649" s="206" t="s">
        <v>72</v>
      </c>
      <c r="AU649" s="206" t="s">
        <v>73</v>
      </c>
      <c r="AY649" s="205" t="s">
        <v>162</v>
      </c>
      <c r="BK649" s="207">
        <f>SUM(BK650:BK657)</f>
        <v>0</v>
      </c>
    </row>
    <row r="650" spans="2:65" s="1" customFormat="1" ht="22.5" customHeight="1">
      <c r="B650" s="39"/>
      <c r="C650" s="208" t="s">
        <v>692</v>
      </c>
      <c r="D650" s="208" t="s">
        <v>163</v>
      </c>
      <c r="E650" s="209" t="s">
        <v>1048</v>
      </c>
      <c r="F650" s="210" t="s">
        <v>1049</v>
      </c>
      <c r="G650" s="211" t="s">
        <v>994</v>
      </c>
      <c r="H650" s="212">
        <v>1</v>
      </c>
      <c r="I650" s="213"/>
      <c r="J650" s="214">
        <f>ROUND(I650*H650,2)</f>
        <v>0</v>
      </c>
      <c r="K650" s="210" t="s">
        <v>234</v>
      </c>
      <c r="L650" s="44"/>
      <c r="M650" s="215" t="s">
        <v>21</v>
      </c>
      <c r="N650" s="216" t="s">
        <v>44</v>
      </c>
      <c r="O650" s="80"/>
      <c r="P650" s="217">
        <f>O650*H650</f>
        <v>0</v>
      </c>
      <c r="Q650" s="217">
        <v>0</v>
      </c>
      <c r="R650" s="217">
        <f>Q650*H650</f>
        <v>0</v>
      </c>
      <c r="S650" s="217">
        <v>0</v>
      </c>
      <c r="T650" s="218">
        <f>S650*H650</f>
        <v>0</v>
      </c>
      <c r="AR650" s="18" t="s">
        <v>204</v>
      </c>
      <c r="AT650" s="18" t="s">
        <v>163</v>
      </c>
      <c r="AU650" s="18" t="s">
        <v>81</v>
      </c>
      <c r="AY650" s="18" t="s">
        <v>162</v>
      </c>
      <c r="BE650" s="219">
        <f>IF(N650="základní",J650,0)</f>
        <v>0</v>
      </c>
      <c r="BF650" s="219">
        <f>IF(N650="snížená",J650,0)</f>
        <v>0</v>
      </c>
      <c r="BG650" s="219">
        <f>IF(N650="zákl. přenesená",J650,0)</f>
        <v>0</v>
      </c>
      <c r="BH650" s="219">
        <f>IF(N650="sníž. přenesená",J650,0)</f>
        <v>0</v>
      </c>
      <c r="BI650" s="219">
        <f>IF(N650="nulová",J650,0)</f>
        <v>0</v>
      </c>
      <c r="BJ650" s="18" t="s">
        <v>81</v>
      </c>
      <c r="BK650" s="219">
        <f>ROUND(I650*H650,2)</f>
        <v>0</v>
      </c>
      <c r="BL650" s="18" t="s">
        <v>204</v>
      </c>
      <c r="BM650" s="18" t="s">
        <v>1050</v>
      </c>
    </row>
    <row r="651" spans="2:47" s="1" customFormat="1" ht="12">
      <c r="B651" s="39"/>
      <c r="C651" s="40"/>
      <c r="D651" s="220" t="s">
        <v>169</v>
      </c>
      <c r="E651" s="40"/>
      <c r="F651" s="221" t="s">
        <v>1051</v>
      </c>
      <c r="G651" s="40"/>
      <c r="H651" s="40"/>
      <c r="I651" s="143"/>
      <c r="J651" s="40"/>
      <c r="K651" s="40"/>
      <c r="L651" s="44"/>
      <c r="M651" s="222"/>
      <c r="N651" s="80"/>
      <c r="O651" s="80"/>
      <c r="P651" s="80"/>
      <c r="Q651" s="80"/>
      <c r="R651" s="80"/>
      <c r="S651" s="80"/>
      <c r="T651" s="81"/>
      <c r="AT651" s="18" t="s">
        <v>169</v>
      </c>
      <c r="AU651" s="18" t="s">
        <v>81</v>
      </c>
    </row>
    <row r="652" spans="2:65" s="1" customFormat="1" ht="22.5" customHeight="1">
      <c r="B652" s="39"/>
      <c r="C652" s="208" t="s">
        <v>1052</v>
      </c>
      <c r="D652" s="208" t="s">
        <v>163</v>
      </c>
      <c r="E652" s="209" t="s">
        <v>1053</v>
      </c>
      <c r="F652" s="210" t="s">
        <v>1054</v>
      </c>
      <c r="G652" s="211" t="s">
        <v>994</v>
      </c>
      <c r="H652" s="212">
        <v>1</v>
      </c>
      <c r="I652" s="213"/>
      <c r="J652" s="214">
        <f>ROUND(I652*H652,2)</f>
        <v>0</v>
      </c>
      <c r="K652" s="210" t="s">
        <v>234</v>
      </c>
      <c r="L652" s="44"/>
      <c r="M652" s="215" t="s">
        <v>21</v>
      </c>
      <c r="N652" s="216" t="s">
        <v>44</v>
      </c>
      <c r="O652" s="80"/>
      <c r="P652" s="217">
        <f>O652*H652</f>
        <v>0</v>
      </c>
      <c r="Q652" s="217">
        <v>0</v>
      </c>
      <c r="R652" s="217">
        <f>Q652*H652</f>
        <v>0</v>
      </c>
      <c r="S652" s="217">
        <v>0</v>
      </c>
      <c r="T652" s="218">
        <f>S652*H652</f>
        <v>0</v>
      </c>
      <c r="AR652" s="18" t="s">
        <v>204</v>
      </c>
      <c r="AT652" s="18" t="s">
        <v>163</v>
      </c>
      <c r="AU652" s="18" t="s">
        <v>81</v>
      </c>
      <c r="AY652" s="18" t="s">
        <v>162</v>
      </c>
      <c r="BE652" s="219">
        <f>IF(N652="základní",J652,0)</f>
        <v>0</v>
      </c>
      <c r="BF652" s="219">
        <f>IF(N652="snížená",J652,0)</f>
        <v>0</v>
      </c>
      <c r="BG652" s="219">
        <f>IF(N652="zákl. přenesená",J652,0)</f>
        <v>0</v>
      </c>
      <c r="BH652" s="219">
        <f>IF(N652="sníž. přenesená",J652,0)</f>
        <v>0</v>
      </c>
      <c r="BI652" s="219">
        <f>IF(N652="nulová",J652,0)</f>
        <v>0</v>
      </c>
      <c r="BJ652" s="18" t="s">
        <v>81</v>
      </c>
      <c r="BK652" s="219">
        <f>ROUND(I652*H652,2)</f>
        <v>0</v>
      </c>
      <c r="BL652" s="18" t="s">
        <v>204</v>
      </c>
      <c r="BM652" s="18" t="s">
        <v>1055</v>
      </c>
    </row>
    <row r="653" spans="2:47" s="1" customFormat="1" ht="12">
      <c r="B653" s="39"/>
      <c r="C653" s="40"/>
      <c r="D653" s="220" t="s">
        <v>169</v>
      </c>
      <c r="E653" s="40"/>
      <c r="F653" s="221" t="s">
        <v>1056</v>
      </c>
      <c r="G653" s="40"/>
      <c r="H653" s="40"/>
      <c r="I653" s="143"/>
      <c r="J653" s="40"/>
      <c r="K653" s="40"/>
      <c r="L653" s="44"/>
      <c r="M653" s="222"/>
      <c r="N653" s="80"/>
      <c r="O653" s="80"/>
      <c r="P653" s="80"/>
      <c r="Q653" s="80"/>
      <c r="R653" s="80"/>
      <c r="S653" s="80"/>
      <c r="T653" s="81"/>
      <c r="AT653" s="18" t="s">
        <v>169</v>
      </c>
      <c r="AU653" s="18" t="s">
        <v>81</v>
      </c>
    </row>
    <row r="654" spans="2:65" s="1" customFormat="1" ht="16.5" customHeight="1">
      <c r="B654" s="39"/>
      <c r="C654" s="208" t="s">
        <v>696</v>
      </c>
      <c r="D654" s="208" t="s">
        <v>163</v>
      </c>
      <c r="E654" s="209" t="s">
        <v>1057</v>
      </c>
      <c r="F654" s="210" t="s">
        <v>1058</v>
      </c>
      <c r="G654" s="211" t="s">
        <v>994</v>
      </c>
      <c r="H654" s="212">
        <v>1</v>
      </c>
      <c r="I654" s="213"/>
      <c r="J654" s="214">
        <f>ROUND(I654*H654,2)</f>
        <v>0</v>
      </c>
      <c r="K654" s="210" t="s">
        <v>234</v>
      </c>
      <c r="L654" s="44"/>
      <c r="M654" s="215" t="s">
        <v>21</v>
      </c>
      <c r="N654" s="216" t="s">
        <v>44</v>
      </c>
      <c r="O654" s="80"/>
      <c r="P654" s="217">
        <f>O654*H654</f>
        <v>0</v>
      </c>
      <c r="Q654" s="217">
        <v>0</v>
      </c>
      <c r="R654" s="217">
        <f>Q654*H654</f>
        <v>0</v>
      </c>
      <c r="S654" s="217">
        <v>0</v>
      </c>
      <c r="T654" s="218">
        <f>S654*H654</f>
        <v>0</v>
      </c>
      <c r="AR654" s="18" t="s">
        <v>204</v>
      </c>
      <c r="AT654" s="18" t="s">
        <v>163</v>
      </c>
      <c r="AU654" s="18" t="s">
        <v>81</v>
      </c>
      <c r="AY654" s="18" t="s">
        <v>162</v>
      </c>
      <c r="BE654" s="219">
        <f>IF(N654="základní",J654,0)</f>
        <v>0</v>
      </c>
      <c r="BF654" s="219">
        <f>IF(N654="snížená",J654,0)</f>
        <v>0</v>
      </c>
      <c r="BG654" s="219">
        <f>IF(N654="zákl. přenesená",J654,0)</f>
        <v>0</v>
      </c>
      <c r="BH654" s="219">
        <f>IF(N654="sníž. přenesená",J654,0)</f>
        <v>0</v>
      </c>
      <c r="BI654" s="219">
        <f>IF(N654="nulová",J654,0)</f>
        <v>0</v>
      </c>
      <c r="BJ654" s="18" t="s">
        <v>81</v>
      </c>
      <c r="BK654" s="219">
        <f>ROUND(I654*H654,2)</f>
        <v>0</v>
      </c>
      <c r="BL654" s="18" t="s">
        <v>204</v>
      </c>
      <c r="BM654" s="18" t="s">
        <v>1059</v>
      </c>
    </row>
    <row r="655" spans="2:47" s="1" customFormat="1" ht="12">
      <c r="B655" s="39"/>
      <c r="C655" s="40"/>
      <c r="D655" s="220" t="s">
        <v>169</v>
      </c>
      <c r="E655" s="40"/>
      <c r="F655" s="221" t="s">
        <v>1060</v>
      </c>
      <c r="G655" s="40"/>
      <c r="H655" s="40"/>
      <c r="I655" s="143"/>
      <c r="J655" s="40"/>
      <c r="K655" s="40"/>
      <c r="L655" s="44"/>
      <c r="M655" s="222"/>
      <c r="N655" s="80"/>
      <c r="O655" s="80"/>
      <c r="P655" s="80"/>
      <c r="Q655" s="80"/>
      <c r="R655" s="80"/>
      <c r="S655" s="80"/>
      <c r="T655" s="81"/>
      <c r="AT655" s="18" t="s">
        <v>169</v>
      </c>
      <c r="AU655" s="18" t="s">
        <v>81</v>
      </c>
    </row>
    <row r="656" spans="2:65" s="1" customFormat="1" ht="16.5" customHeight="1">
      <c r="B656" s="39"/>
      <c r="C656" s="208" t="s">
        <v>1061</v>
      </c>
      <c r="D656" s="208" t="s">
        <v>163</v>
      </c>
      <c r="E656" s="209" t="s">
        <v>1062</v>
      </c>
      <c r="F656" s="210" t="s">
        <v>1063</v>
      </c>
      <c r="G656" s="211" t="s">
        <v>310</v>
      </c>
      <c r="H656" s="212">
        <v>6451.5</v>
      </c>
      <c r="I656" s="213"/>
      <c r="J656" s="214">
        <f>ROUND(I656*H656,2)</f>
        <v>0</v>
      </c>
      <c r="K656" s="210" t="s">
        <v>167</v>
      </c>
      <c r="L656" s="44"/>
      <c r="M656" s="215" t="s">
        <v>21</v>
      </c>
      <c r="N656" s="216" t="s">
        <v>44</v>
      </c>
      <c r="O656" s="80"/>
      <c r="P656" s="217">
        <f>O656*H656</f>
        <v>0</v>
      </c>
      <c r="Q656" s="217">
        <v>0</v>
      </c>
      <c r="R656" s="217">
        <f>Q656*H656</f>
        <v>0</v>
      </c>
      <c r="S656" s="217">
        <v>0</v>
      </c>
      <c r="T656" s="218">
        <f>S656*H656</f>
        <v>0</v>
      </c>
      <c r="AR656" s="18" t="s">
        <v>204</v>
      </c>
      <c r="AT656" s="18" t="s">
        <v>163</v>
      </c>
      <c r="AU656" s="18" t="s">
        <v>81</v>
      </c>
      <c r="AY656" s="18" t="s">
        <v>162</v>
      </c>
      <c r="BE656" s="219">
        <f>IF(N656="základní",J656,0)</f>
        <v>0</v>
      </c>
      <c r="BF656" s="219">
        <f>IF(N656="snížená",J656,0)</f>
        <v>0</v>
      </c>
      <c r="BG656" s="219">
        <f>IF(N656="zákl. přenesená",J656,0)</f>
        <v>0</v>
      </c>
      <c r="BH656" s="219">
        <f>IF(N656="sníž. přenesená",J656,0)</f>
        <v>0</v>
      </c>
      <c r="BI656" s="219">
        <f>IF(N656="nulová",J656,0)</f>
        <v>0</v>
      </c>
      <c r="BJ656" s="18" t="s">
        <v>81</v>
      </c>
      <c r="BK656" s="219">
        <f>ROUND(I656*H656,2)</f>
        <v>0</v>
      </c>
      <c r="BL656" s="18" t="s">
        <v>204</v>
      </c>
      <c r="BM656" s="18" t="s">
        <v>1064</v>
      </c>
    </row>
    <row r="657" spans="2:47" s="1" customFormat="1" ht="12">
      <c r="B657" s="39"/>
      <c r="C657" s="40"/>
      <c r="D657" s="220" t="s">
        <v>169</v>
      </c>
      <c r="E657" s="40"/>
      <c r="F657" s="221" t="s">
        <v>839</v>
      </c>
      <c r="G657" s="40"/>
      <c r="H657" s="40"/>
      <c r="I657" s="143"/>
      <c r="J657" s="40"/>
      <c r="K657" s="40"/>
      <c r="L657" s="44"/>
      <c r="M657" s="222"/>
      <c r="N657" s="80"/>
      <c r="O657" s="80"/>
      <c r="P657" s="80"/>
      <c r="Q657" s="80"/>
      <c r="R657" s="80"/>
      <c r="S657" s="80"/>
      <c r="T657" s="81"/>
      <c r="AT657" s="18" t="s">
        <v>169</v>
      </c>
      <c r="AU657" s="18" t="s">
        <v>81</v>
      </c>
    </row>
    <row r="658" spans="2:63" s="10" customFormat="1" ht="25.9" customHeight="1">
      <c r="B658" s="194"/>
      <c r="C658" s="195"/>
      <c r="D658" s="196" t="s">
        <v>72</v>
      </c>
      <c r="E658" s="197" t="s">
        <v>1065</v>
      </c>
      <c r="F658" s="197" t="s">
        <v>1066</v>
      </c>
      <c r="G658" s="195"/>
      <c r="H658" s="195"/>
      <c r="I658" s="198"/>
      <c r="J658" s="199">
        <f>BK658</f>
        <v>0</v>
      </c>
      <c r="K658" s="195"/>
      <c r="L658" s="200"/>
      <c r="M658" s="201"/>
      <c r="N658" s="202"/>
      <c r="O658" s="202"/>
      <c r="P658" s="203">
        <f>SUM(P659:P672)</f>
        <v>0</v>
      </c>
      <c r="Q658" s="202"/>
      <c r="R658" s="203">
        <f>SUM(R659:R672)</f>
        <v>0</v>
      </c>
      <c r="S658" s="202"/>
      <c r="T658" s="204">
        <f>SUM(T659:T672)</f>
        <v>0</v>
      </c>
      <c r="AR658" s="205" t="s">
        <v>84</v>
      </c>
      <c r="AT658" s="206" t="s">
        <v>72</v>
      </c>
      <c r="AU658" s="206" t="s">
        <v>73</v>
      </c>
      <c r="AY658" s="205" t="s">
        <v>162</v>
      </c>
      <c r="BK658" s="207">
        <f>SUM(BK659:BK672)</f>
        <v>0</v>
      </c>
    </row>
    <row r="659" spans="2:65" s="1" customFormat="1" ht="16.5" customHeight="1">
      <c r="B659" s="39"/>
      <c r="C659" s="208" t="s">
        <v>702</v>
      </c>
      <c r="D659" s="208" t="s">
        <v>163</v>
      </c>
      <c r="E659" s="209" t="s">
        <v>1067</v>
      </c>
      <c r="F659" s="210" t="s">
        <v>1068</v>
      </c>
      <c r="G659" s="211" t="s">
        <v>166</v>
      </c>
      <c r="H659" s="212">
        <v>8</v>
      </c>
      <c r="I659" s="213"/>
      <c r="J659" s="214">
        <f>ROUND(I659*H659,2)</f>
        <v>0</v>
      </c>
      <c r="K659" s="210" t="s">
        <v>234</v>
      </c>
      <c r="L659" s="44"/>
      <c r="M659" s="215" t="s">
        <v>21</v>
      </c>
      <c r="N659" s="216" t="s">
        <v>44</v>
      </c>
      <c r="O659" s="80"/>
      <c r="P659" s="217">
        <f>O659*H659</f>
        <v>0</v>
      </c>
      <c r="Q659" s="217">
        <v>0</v>
      </c>
      <c r="R659" s="217">
        <f>Q659*H659</f>
        <v>0</v>
      </c>
      <c r="S659" s="217">
        <v>0</v>
      </c>
      <c r="T659" s="218">
        <f>S659*H659</f>
        <v>0</v>
      </c>
      <c r="AR659" s="18" t="s">
        <v>204</v>
      </c>
      <c r="AT659" s="18" t="s">
        <v>163</v>
      </c>
      <c r="AU659" s="18" t="s">
        <v>81</v>
      </c>
      <c r="AY659" s="18" t="s">
        <v>162</v>
      </c>
      <c r="BE659" s="219">
        <f>IF(N659="základní",J659,0)</f>
        <v>0</v>
      </c>
      <c r="BF659" s="219">
        <f>IF(N659="snížená",J659,0)</f>
        <v>0</v>
      </c>
      <c r="BG659" s="219">
        <f>IF(N659="zákl. přenesená",J659,0)</f>
        <v>0</v>
      </c>
      <c r="BH659" s="219">
        <f>IF(N659="sníž. přenesená",J659,0)</f>
        <v>0</v>
      </c>
      <c r="BI659" s="219">
        <f>IF(N659="nulová",J659,0)</f>
        <v>0</v>
      </c>
      <c r="BJ659" s="18" t="s">
        <v>81</v>
      </c>
      <c r="BK659" s="219">
        <f>ROUND(I659*H659,2)</f>
        <v>0</v>
      </c>
      <c r="BL659" s="18" t="s">
        <v>204</v>
      </c>
      <c r="BM659" s="18" t="s">
        <v>1069</v>
      </c>
    </row>
    <row r="660" spans="2:51" s="11" customFormat="1" ht="12">
      <c r="B660" s="223"/>
      <c r="C660" s="224"/>
      <c r="D660" s="220" t="s">
        <v>171</v>
      </c>
      <c r="E660" s="225" t="s">
        <v>21</v>
      </c>
      <c r="F660" s="226" t="s">
        <v>1070</v>
      </c>
      <c r="G660" s="224"/>
      <c r="H660" s="225" t="s">
        <v>21</v>
      </c>
      <c r="I660" s="227"/>
      <c r="J660" s="224"/>
      <c r="K660" s="224"/>
      <c r="L660" s="228"/>
      <c r="M660" s="229"/>
      <c r="N660" s="230"/>
      <c r="O660" s="230"/>
      <c r="P660" s="230"/>
      <c r="Q660" s="230"/>
      <c r="R660" s="230"/>
      <c r="S660" s="230"/>
      <c r="T660" s="231"/>
      <c r="AT660" s="232" t="s">
        <v>171</v>
      </c>
      <c r="AU660" s="232" t="s">
        <v>81</v>
      </c>
      <c r="AV660" s="11" t="s">
        <v>81</v>
      </c>
      <c r="AW660" s="11" t="s">
        <v>35</v>
      </c>
      <c r="AX660" s="11" t="s">
        <v>73</v>
      </c>
      <c r="AY660" s="232" t="s">
        <v>162</v>
      </c>
    </row>
    <row r="661" spans="2:51" s="12" customFormat="1" ht="12">
      <c r="B661" s="233"/>
      <c r="C661" s="234"/>
      <c r="D661" s="220" t="s">
        <v>171</v>
      </c>
      <c r="E661" s="235" t="s">
        <v>21</v>
      </c>
      <c r="F661" s="236" t="s">
        <v>1071</v>
      </c>
      <c r="G661" s="234"/>
      <c r="H661" s="237">
        <v>8</v>
      </c>
      <c r="I661" s="238"/>
      <c r="J661" s="234"/>
      <c r="K661" s="234"/>
      <c r="L661" s="239"/>
      <c r="M661" s="240"/>
      <c r="N661" s="241"/>
      <c r="O661" s="241"/>
      <c r="P661" s="241"/>
      <c r="Q661" s="241"/>
      <c r="R661" s="241"/>
      <c r="S661" s="241"/>
      <c r="T661" s="242"/>
      <c r="AT661" s="243" t="s">
        <v>171</v>
      </c>
      <c r="AU661" s="243" t="s">
        <v>81</v>
      </c>
      <c r="AV661" s="12" t="s">
        <v>84</v>
      </c>
      <c r="AW661" s="12" t="s">
        <v>35</v>
      </c>
      <c r="AX661" s="12" t="s">
        <v>81</v>
      </c>
      <c r="AY661" s="243" t="s">
        <v>162</v>
      </c>
    </row>
    <row r="662" spans="2:65" s="1" customFormat="1" ht="16.5" customHeight="1">
      <c r="B662" s="39"/>
      <c r="C662" s="208" t="s">
        <v>1072</v>
      </c>
      <c r="D662" s="208" t="s">
        <v>163</v>
      </c>
      <c r="E662" s="209" t="s">
        <v>1073</v>
      </c>
      <c r="F662" s="210" t="s">
        <v>1074</v>
      </c>
      <c r="G662" s="211" t="s">
        <v>166</v>
      </c>
      <c r="H662" s="212">
        <v>8</v>
      </c>
      <c r="I662" s="213"/>
      <c r="J662" s="214">
        <f>ROUND(I662*H662,2)</f>
        <v>0</v>
      </c>
      <c r="K662" s="210" t="s">
        <v>167</v>
      </c>
      <c r="L662" s="44"/>
      <c r="M662" s="215" t="s">
        <v>21</v>
      </c>
      <c r="N662" s="216" t="s">
        <v>44</v>
      </c>
      <c r="O662" s="80"/>
      <c r="P662" s="217">
        <f>O662*H662</f>
        <v>0</v>
      </c>
      <c r="Q662" s="217">
        <v>0</v>
      </c>
      <c r="R662" s="217">
        <f>Q662*H662</f>
        <v>0</v>
      </c>
      <c r="S662" s="217">
        <v>0</v>
      </c>
      <c r="T662" s="218">
        <f>S662*H662</f>
        <v>0</v>
      </c>
      <c r="AR662" s="18" t="s">
        <v>204</v>
      </c>
      <c r="AT662" s="18" t="s">
        <v>163</v>
      </c>
      <c r="AU662" s="18" t="s">
        <v>81</v>
      </c>
      <c r="AY662" s="18" t="s">
        <v>162</v>
      </c>
      <c r="BE662" s="219">
        <f>IF(N662="základní",J662,0)</f>
        <v>0</v>
      </c>
      <c r="BF662" s="219">
        <f>IF(N662="snížená",J662,0)</f>
        <v>0</v>
      </c>
      <c r="BG662" s="219">
        <f>IF(N662="zákl. přenesená",J662,0)</f>
        <v>0</v>
      </c>
      <c r="BH662" s="219">
        <f>IF(N662="sníž. přenesená",J662,0)</f>
        <v>0</v>
      </c>
      <c r="BI662" s="219">
        <f>IF(N662="nulová",J662,0)</f>
        <v>0</v>
      </c>
      <c r="BJ662" s="18" t="s">
        <v>81</v>
      </c>
      <c r="BK662" s="219">
        <f>ROUND(I662*H662,2)</f>
        <v>0</v>
      </c>
      <c r="BL662" s="18" t="s">
        <v>204</v>
      </c>
      <c r="BM662" s="18" t="s">
        <v>1075</v>
      </c>
    </row>
    <row r="663" spans="2:47" s="1" customFormat="1" ht="12">
      <c r="B663" s="39"/>
      <c r="C663" s="40"/>
      <c r="D663" s="220" t="s">
        <v>169</v>
      </c>
      <c r="E663" s="40"/>
      <c r="F663" s="221" t="s">
        <v>1076</v>
      </c>
      <c r="G663" s="40"/>
      <c r="H663" s="40"/>
      <c r="I663" s="143"/>
      <c r="J663" s="40"/>
      <c r="K663" s="40"/>
      <c r="L663" s="44"/>
      <c r="M663" s="222"/>
      <c r="N663" s="80"/>
      <c r="O663" s="80"/>
      <c r="P663" s="80"/>
      <c r="Q663" s="80"/>
      <c r="R663" s="80"/>
      <c r="S663" s="80"/>
      <c r="T663" s="81"/>
      <c r="AT663" s="18" t="s">
        <v>169</v>
      </c>
      <c r="AU663" s="18" t="s">
        <v>81</v>
      </c>
    </row>
    <row r="664" spans="2:51" s="11" customFormat="1" ht="12">
      <c r="B664" s="223"/>
      <c r="C664" s="224"/>
      <c r="D664" s="220" t="s">
        <v>171</v>
      </c>
      <c r="E664" s="225" t="s">
        <v>21</v>
      </c>
      <c r="F664" s="226" t="s">
        <v>1070</v>
      </c>
      <c r="G664" s="224"/>
      <c r="H664" s="225" t="s">
        <v>21</v>
      </c>
      <c r="I664" s="227"/>
      <c r="J664" s="224"/>
      <c r="K664" s="224"/>
      <c r="L664" s="228"/>
      <c r="M664" s="229"/>
      <c r="N664" s="230"/>
      <c r="O664" s="230"/>
      <c r="P664" s="230"/>
      <c r="Q664" s="230"/>
      <c r="R664" s="230"/>
      <c r="S664" s="230"/>
      <c r="T664" s="231"/>
      <c r="AT664" s="232" t="s">
        <v>171</v>
      </c>
      <c r="AU664" s="232" t="s">
        <v>81</v>
      </c>
      <c r="AV664" s="11" t="s">
        <v>81</v>
      </c>
      <c r="AW664" s="11" t="s">
        <v>35</v>
      </c>
      <c r="AX664" s="11" t="s">
        <v>73</v>
      </c>
      <c r="AY664" s="232" t="s">
        <v>162</v>
      </c>
    </row>
    <row r="665" spans="2:51" s="12" customFormat="1" ht="12">
      <c r="B665" s="233"/>
      <c r="C665" s="234"/>
      <c r="D665" s="220" t="s">
        <v>171</v>
      </c>
      <c r="E665" s="235" t="s">
        <v>21</v>
      </c>
      <c r="F665" s="236" t="s">
        <v>1071</v>
      </c>
      <c r="G665" s="234"/>
      <c r="H665" s="237">
        <v>8</v>
      </c>
      <c r="I665" s="238"/>
      <c r="J665" s="234"/>
      <c r="K665" s="234"/>
      <c r="L665" s="239"/>
      <c r="M665" s="240"/>
      <c r="N665" s="241"/>
      <c r="O665" s="241"/>
      <c r="P665" s="241"/>
      <c r="Q665" s="241"/>
      <c r="R665" s="241"/>
      <c r="S665" s="241"/>
      <c r="T665" s="242"/>
      <c r="AT665" s="243" t="s">
        <v>171</v>
      </c>
      <c r="AU665" s="243" t="s">
        <v>81</v>
      </c>
      <c r="AV665" s="12" t="s">
        <v>84</v>
      </c>
      <c r="AW665" s="12" t="s">
        <v>35</v>
      </c>
      <c r="AX665" s="12" t="s">
        <v>81</v>
      </c>
      <c r="AY665" s="243" t="s">
        <v>162</v>
      </c>
    </row>
    <row r="666" spans="2:65" s="1" customFormat="1" ht="16.5" customHeight="1">
      <c r="B666" s="39"/>
      <c r="C666" s="208" t="s">
        <v>710</v>
      </c>
      <c r="D666" s="208" t="s">
        <v>163</v>
      </c>
      <c r="E666" s="209" t="s">
        <v>1077</v>
      </c>
      <c r="F666" s="210" t="s">
        <v>1078</v>
      </c>
      <c r="G666" s="211" t="s">
        <v>166</v>
      </c>
      <c r="H666" s="212">
        <v>8.24</v>
      </c>
      <c r="I666" s="213"/>
      <c r="J666" s="214">
        <f>ROUND(I666*H666,2)</f>
        <v>0</v>
      </c>
      <c r="K666" s="210" t="s">
        <v>234</v>
      </c>
      <c r="L666" s="44"/>
      <c r="M666" s="215" t="s">
        <v>21</v>
      </c>
      <c r="N666" s="216" t="s">
        <v>44</v>
      </c>
      <c r="O666" s="80"/>
      <c r="P666" s="217">
        <f>O666*H666</f>
        <v>0</v>
      </c>
      <c r="Q666" s="217">
        <v>0</v>
      </c>
      <c r="R666" s="217">
        <f>Q666*H666</f>
        <v>0</v>
      </c>
      <c r="S666" s="217">
        <v>0</v>
      </c>
      <c r="T666" s="218">
        <f>S666*H666</f>
        <v>0</v>
      </c>
      <c r="AR666" s="18" t="s">
        <v>204</v>
      </c>
      <c r="AT666" s="18" t="s">
        <v>163</v>
      </c>
      <c r="AU666" s="18" t="s">
        <v>81</v>
      </c>
      <c r="AY666" s="18" t="s">
        <v>162</v>
      </c>
      <c r="BE666" s="219">
        <f>IF(N666="základní",J666,0)</f>
        <v>0</v>
      </c>
      <c r="BF666" s="219">
        <f>IF(N666="snížená",J666,0)</f>
        <v>0</v>
      </c>
      <c r="BG666" s="219">
        <f>IF(N666="zákl. přenesená",J666,0)</f>
        <v>0</v>
      </c>
      <c r="BH666" s="219">
        <f>IF(N666="sníž. přenesená",J666,0)</f>
        <v>0</v>
      </c>
      <c r="BI666" s="219">
        <f>IF(N666="nulová",J666,0)</f>
        <v>0</v>
      </c>
      <c r="BJ666" s="18" t="s">
        <v>81</v>
      </c>
      <c r="BK666" s="219">
        <f>ROUND(I666*H666,2)</f>
        <v>0</v>
      </c>
      <c r="BL666" s="18" t="s">
        <v>204</v>
      </c>
      <c r="BM666" s="18" t="s">
        <v>1079</v>
      </c>
    </row>
    <row r="667" spans="2:51" s="11" customFormat="1" ht="12">
      <c r="B667" s="223"/>
      <c r="C667" s="224"/>
      <c r="D667" s="220" t="s">
        <v>171</v>
      </c>
      <c r="E667" s="225" t="s">
        <v>21</v>
      </c>
      <c r="F667" s="226" t="s">
        <v>1070</v>
      </c>
      <c r="G667" s="224"/>
      <c r="H667" s="225" t="s">
        <v>21</v>
      </c>
      <c r="I667" s="227"/>
      <c r="J667" s="224"/>
      <c r="K667" s="224"/>
      <c r="L667" s="228"/>
      <c r="M667" s="229"/>
      <c r="N667" s="230"/>
      <c r="O667" s="230"/>
      <c r="P667" s="230"/>
      <c r="Q667" s="230"/>
      <c r="R667" s="230"/>
      <c r="S667" s="230"/>
      <c r="T667" s="231"/>
      <c r="AT667" s="232" t="s">
        <v>171</v>
      </c>
      <c r="AU667" s="232" t="s">
        <v>81</v>
      </c>
      <c r="AV667" s="11" t="s">
        <v>81</v>
      </c>
      <c r="AW667" s="11" t="s">
        <v>35</v>
      </c>
      <c r="AX667" s="11" t="s">
        <v>73</v>
      </c>
      <c r="AY667" s="232" t="s">
        <v>162</v>
      </c>
    </row>
    <row r="668" spans="2:51" s="12" customFormat="1" ht="12">
      <c r="B668" s="233"/>
      <c r="C668" s="234"/>
      <c r="D668" s="220" t="s">
        <v>171</v>
      </c>
      <c r="E668" s="235" t="s">
        <v>21</v>
      </c>
      <c r="F668" s="236" t="s">
        <v>523</v>
      </c>
      <c r="G668" s="234"/>
      <c r="H668" s="237">
        <v>8</v>
      </c>
      <c r="I668" s="238"/>
      <c r="J668" s="234"/>
      <c r="K668" s="234"/>
      <c r="L668" s="239"/>
      <c r="M668" s="240"/>
      <c r="N668" s="241"/>
      <c r="O668" s="241"/>
      <c r="P668" s="241"/>
      <c r="Q668" s="241"/>
      <c r="R668" s="241"/>
      <c r="S668" s="241"/>
      <c r="T668" s="242"/>
      <c r="AT668" s="243" t="s">
        <v>171</v>
      </c>
      <c r="AU668" s="243" t="s">
        <v>81</v>
      </c>
      <c r="AV668" s="12" t="s">
        <v>84</v>
      </c>
      <c r="AW668" s="12" t="s">
        <v>35</v>
      </c>
      <c r="AX668" s="12" t="s">
        <v>73</v>
      </c>
      <c r="AY668" s="243" t="s">
        <v>162</v>
      </c>
    </row>
    <row r="669" spans="2:51" s="12" customFormat="1" ht="12">
      <c r="B669" s="233"/>
      <c r="C669" s="234"/>
      <c r="D669" s="220" t="s">
        <v>171</v>
      </c>
      <c r="E669" s="235" t="s">
        <v>21</v>
      </c>
      <c r="F669" s="236" t="s">
        <v>1080</v>
      </c>
      <c r="G669" s="234"/>
      <c r="H669" s="237">
        <v>0.24</v>
      </c>
      <c r="I669" s="238"/>
      <c r="J669" s="234"/>
      <c r="K669" s="234"/>
      <c r="L669" s="239"/>
      <c r="M669" s="240"/>
      <c r="N669" s="241"/>
      <c r="O669" s="241"/>
      <c r="P669" s="241"/>
      <c r="Q669" s="241"/>
      <c r="R669" s="241"/>
      <c r="S669" s="241"/>
      <c r="T669" s="242"/>
      <c r="AT669" s="243" t="s">
        <v>171</v>
      </c>
      <c r="AU669" s="243" t="s">
        <v>81</v>
      </c>
      <c r="AV669" s="12" t="s">
        <v>84</v>
      </c>
      <c r="AW669" s="12" t="s">
        <v>35</v>
      </c>
      <c r="AX669" s="12" t="s">
        <v>73</v>
      </c>
      <c r="AY669" s="243" t="s">
        <v>162</v>
      </c>
    </row>
    <row r="670" spans="2:51" s="13" customFormat="1" ht="12">
      <c r="B670" s="244"/>
      <c r="C670" s="245"/>
      <c r="D670" s="220" t="s">
        <v>171</v>
      </c>
      <c r="E670" s="246" t="s">
        <v>21</v>
      </c>
      <c r="F670" s="247" t="s">
        <v>208</v>
      </c>
      <c r="G670" s="245"/>
      <c r="H670" s="248">
        <v>8.24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AT670" s="254" t="s">
        <v>171</v>
      </c>
      <c r="AU670" s="254" t="s">
        <v>81</v>
      </c>
      <c r="AV670" s="13" t="s">
        <v>168</v>
      </c>
      <c r="AW670" s="13" t="s">
        <v>35</v>
      </c>
      <c r="AX670" s="13" t="s">
        <v>81</v>
      </c>
      <c r="AY670" s="254" t="s">
        <v>162</v>
      </c>
    </row>
    <row r="671" spans="2:65" s="1" customFormat="1" ht="16.5" customHeight="1">
      <c r="B671" s="39"/>
      <c r="C671" s="208" t="s">
        <v>1081</v>
      </c>
      <c r="D671" s="208" t="s">
        <v>163</v>
      </c>
      <c r="E671" s="209" t="s">
        <v>1082</v>
      </c>
      <c r="F671" s="210" t="s">
        <v>1083</v>
      </c>
      <c r="G671" s="211" t="s">
        <v>310</v>
      </c>
      <c r="H671" s="212">
        <v>54.64</v>
      </c>
      <c r="I671" s="213"/>
      <c r="J671" s="214">
        <f>ROUND(I671*H671,2)</f>
        <v>0</v>
      </c>
      <c r="K671" s="210" t="s">
        <v>167</v>
      </c>
      <c r="L671" s="44"/>
      <c r="M671" s="215" t="s">
        <v>21</v>
      </c>
      <c r="N671" s="216" t="s">
        <v>44</v>
      </c>
      <c r="O671" s="80"/>
      <c r="P671" s="217">
        <f>O671*H671</f>
        <v>0</v>
      </c>
      <c r="Q671" s="217">
        <v>0</v>
      </c>
      <c r="R671" s="217">
        <f>Q671*H671</f>
        <v>0</v>
      </c>
      <c r="S671" s="217">
        <v>0</v>
      </c>
      <c r="T671" s="218">
        <f>S671*H671</f>
        <v>0</v>
      </c>
      <c r="AR671" s="18" t="s">
        <v>204</v>
      </c>
      <c r="AT671" s="18" t="s">
        <v>163</v>
      </c>
      <c r="AU671" s="18" t="s">
        <v>81</v>
      </c>
      <c r="AY671" s="18" t="s">
        <v>162</v>
      </c>
      <c r="BE671" s="219">
        <f>IF(N671="základní",J671,0)</f>
        <v>0</v>
      </c>
      <c r="BF671" s="219">
        <f>IF(N671="snížená",J671,0)</f>
        <v>0</v>
      </c>
      <c r="BG671" s="219">
        <f>IF(N671="zákl. přenesená",J671,0)</f>
        <v>0</v>
      </c>
      <c r="BH671" s="219">
        <f>IF(N671="sníž. přenesená",J671,0)</f>
        <v>0</v>
      </c>
      <c r="BI671" s="219">
        <f>IF(N671="nulová",J671,0)</f>
        <v>0</v>
      </c>
      <c r="BJ671" s="18" t="s">
        <v>81</v>
      </c>
      <c r="BK671" s="219">
        <f>ROUND(I671*H671,2)</f>
        <v>0</v>
      </c>
      <c r="BL671" s="18" t="s">
        <v>204</v>
      </c>
      <c r="BM671" s="18" t="s">
        <v>1084</v>
      </c>
    </row>
    <row r="672" spans="2:47" s="1" customFormat="1" ht="12">
      <c r="B672" s="39"/>
      <c r="C672" s="40"/>
      <c r="D672" s="220" t="s">
        <v>169</v>
      </c>
      <c r="E672" s="40"/>
      <c r="F672" s="221" t="s">
        <v>839</v>
      </c>
      <c r="G672" s="40"/>
      <c r="H672" s="40"/>
      <c r="I672" s="143"/>
      <c r="J672" s="40"/>
      <c r="K672" s="40"/>
      <c r="L672" s="44"/>
      <c r="M672" s="222"/>
      <c r="N672" s="80"/>
      <c r="O672" s="80"/>
      <c r="P672" s="80"/>
      <c r="Q672" s="80"/>
      <c r="R672" s="80"/>
      <c r="S672" s="80"/>
      <c r="T672" s="81"/>
      <c r="AT672" s="18" t="s">
        <v>169</v>
      </c>
      <c r="AU672" s="18" t="s">
        <v>81</v>
      </c>
    </row>
    <row r="673" spans="2:63" s="10" customFormat="1" ht="25.9" customHeight="1">
      <c r="B673" s="194"/>
      <c r="C673" s="195"/>
      <c r="D673" s="196" t="s">
        <v>72</v>
      </c>
      <c r="E673" s="197" t="s">
        <v>1085</v>
      </c>
      <c r="F673" s="197" t="s">
        <v>1086</v>
      </c>
      <c r="G673" s="195"/>
      <c r="H673" s="195"/>
      <c r="I673" s="198"/>
      <c r="J673" s="199">
        <f>BK673</f>
        <v>0</v>
      </c>
      <c r="K673" s="195"/>
      <c r="L673" s="200"/>
      <c r="M673" s="201"/>
      <c r="N673" s="202"/>
      <c r="O673" s="202"/>
      <c r="P673" s="203">
        <f>SUM(P674:P707)</f>
        <v>0</v>
      </c>
      <c r="Q673" s="202"/>
      <c r="R673" s="203">
        <f>SUM(R674:R707)</f>
        <v>0</v>
      </c>
      <c r="S673" s="202"/>
      <c r="T673" s="204">
        <f>SUM(T674:T707)</f>
        <v>0</v>
      </c>
      <c r="AR673" s="205" t="s">
        <v>84</v>
      </c>
      <c r="AT673" s="206" t="s">
        <v>72</v>
      </c>
      <c r="AU673" s="206" t="s">
        <v>73</v>
      </c>
      <c r="AY673" s="205" t="s">
        <v>162</v>
      </c>
      <c r="BK673" s="207">
        <f>SUM(BK674:BK707)</f>
        <v>0</v>
      </c>
    </row>
    <row r="674" spans="2:65" s="1" customFormat="1" ht="16.5" customHeight="1">
      <c r="B674" s="39"/>
      <c r="C674" s="208" t="s">
        <v>718</v>
      </c>
      <c r="D674" s="208" t="s">
        <v>163</v>
      </c>
      <c r="E674" s="209" t="s">
        <v>1087</v>
      </c>
      <c r="F674" s="210" t="s">
        <v>1088</v>
      </c>
      <c r="G674" s="211" t="s">
        <v>166</v>
      </c>
      <c r="H674" s="212">
        <v>49.156</v>
      </c>
      <c r="I674" s="213"/>
      <c r="J674" s="214">
        <f>ROUND(I674*H674,2)</f>
        <v>0</v>
      </c>
      <c r="K674" s="210" t="s">
        <v>234</v>
      </c>
      <c r="L674" s="44"/>
      <c r="M674" s="215" t="s">
        <v>21</v>
      </c>
      <c r="N674" s="216" t="s">
        <v>44</v>
      </c>
      <c r="O674" s="80"/>
      <c r="P674" s="217">
        <f>O674*H674</f>
        <v>0</v>
      </c>
      <c r="Q674" s="217">
        <v>0</v>
      </c>
      <c r="R674" s="217">
        <f>Q674*H674</f>
        <v>0</v>
      </c>
      <c r="S674" s="217">
        <v>0</v>
      </c>
      <c r="T674" s="218">
        <f>S674*H674</f>
        <v>0</v>
      </c>
      <c r="AR674" s="18" t="s">
        <v>204</v>
      </c>
      <c r="AT674" s="18" t="s">
        <v>163</v>
      </c>
      <c r="AU674" s="18" t="s">
        <v>81</v>
      </c>
      <c r="AY674" s="18" t="s">
        <v>162</v>
      </c>
      <c r="BE674" s="219">
        <f>IF(N674="základní",J674,0)</f>
        <v>0</v>
      </c>
      <c r="BF674" s="219">
        <f>IF(N674="snížená",J674,0)</f>
        <v>0</v>
      </c>
      <c r="BG674" s="219">
        <f>IF(N674="zákl. přenesená",J674,0)</f>
        <v>0</v>
      </c>
      <c r="BH674" s="219">
        <f>IF(N674="sníž. přenesená",J674,0)</f>
        <v>0</v>
      </c>
      <c r="BI674" s="219">
        <f>IF(N674="nulová",J674,0)</f>
        <v>0</v>
      </c>
      <c r="BJ674" s="18" t="s">
        <v>81</v>
      </c>
      <c r="BK674" s="219">
        <f>ROUND(I674*H674,2)</f>
        <v>0</v>
      </c>
      <c r="BL674" s="18" t="s">
        <v>204</v>
      </c>
      <c r="BM674" s="18" t="s">
        <v>1089</v>
      </c>
    </row>
    <row r="675" spans="2:47" s="1" customFormat="1" ht="12">
      <c r="B675" s="39"/>
      <c r="C675" s="40"/>
      <c r="D675" s="220" t="s">
        <v>169</v>
      </c>
      <c r="E675" s="40"/>
      <c r="F675" s="221" t="s">
        <v>1090</v>
      </c>
      <c r="G675" s="40"/>
      <c r="H675" s="40"/>
      <c r="I675" s="143"/>
      <c r="J675" s="40"/>
      <c r="K675" s="40"/>
      <c r="L675" s="44"/>
      <c r="M675" s="222"/>
      <c r="N675" s="80"/>
      <c r="O675" s="80"/>
      <c r="P675" s="80"/>
      <c r="Q675" s="80"/>
      <c r="R675" s="80"/>
      <c r="S675" s="80"/>
      <c r="T675" s="81"/>
      <c r="AT675" s="18" t="s">
        <v>169</v>
      </c>
      <c r="AU675" s="18" t="s">
        <v>81</v>
      </c>
    </row>
    <row r="676" spans="2:51" s="12" customFormat="1" ht="12">
      <c r="B676" s="233"/>
      <c r="C676" s="234"/>
      <c r="D676" s="220" t="s">
        <v>171</v>
      </c>
      <c r="E676" s="235" t="s">
        <v>21</v>
      </c>
      <c r="F676" s="236" t="s">
        <v>728</v>
      </c>
      <c r="G676" s="234"/>
      <c r="H676" s="237">
        <v>4.4</v>
      </c>
      <c r="I676" s="238"/>
      <c r="J676" s="234"/>
      <c r="K676" s="234"/>
      <c r="L676" s="239"/>
      <c r="M676" s="240"/>
      <c r="N676" s="241"/>
      <c r="O676" s="241"/>
      <c r="P676" s="241"/>
      <c r="Q676" s="241"/>
      <c r="R676" s="241"/>
      <c r="S676" s="241"/>
      <c r="T676" s="242"/>
      <c r="AT676" s="243" t="s">
        <v>171</v>
      </c>
      <c r="AU676" s="243" t="s">
        <v>81</v>
      </c>
      <c r="AV676" s="12" t="s">
        <v>84</v>
      </c>
      <c r="AW676" s="12" t="s">
        <v>35</v>
      </c>
      <c r="AX676" s="12" t="s">
        <v>73</v>
      </c>
      <c r="AY676" s="243" t="s">
        <v>162</v>
      </c>
    </row>
    <row r="677" spans="2:51" s="12" customFormat="1" ht="12">
      <c r="B677" s="233"/>
      <c r="C677" s="234"/>
      <c r="D677" s="220" t="s">
        <v>171</v>
      </c>
      <c r="E677" s="235" t="s">
        <v>21</v>
      </c>
      <c r="F677" s="236" t="s">
        <v>729</v>
      </c>
      <c r="G677" s="234"/>
      <c r="H677" s="237">
        <v>26.65</v>
      </c>
      <c r="I677" s="238"/>
      <c r="J677" s="234"/>
      <c r="K677" s="234"/>
      <c r="L677" s="239"/>
      <c r="M677" s="240"/>
      <c r="N677" s="241"/>
      <c r="O677" s="241"/>
      <c r="P677" s="241"/>
      <c r="Q677" s="241"/>
      <c r="R677" s="241"/>
      <c r="S677" s="241"/>
      <c r="T677" s="242"/>
      <c r="AT677" s="243" t="s">
        <v>171</v>
      </c>
      <c r="AU677" s="243" t="s">
        <v>81</v>
      </c>
      <c r="AV677" s="12" t="s">
        <v>84</v>
      </c>
      <c r="AW677" s="12" t="s">
        <v>35</v>
      </c>
      <c r="AX677" s="12" t="s">
        <v>73</v>
      </c>
      <c r="AY677" s="243" t="s">
        <v>162</v>
      </c>
    </row>
    <row r="678" spans="2:51" s="12" customFormat="1" ht="12">
      <c r="B678" s="233"/>
      <c r="C678" s="234"/>
      <c r="D678" s="220" t="s">
        <v>171</v>
      </c>
      <c r="E678" s="235" t="s">
        <v>21</v>
      </c>
      <c r="F678" s="236" t="s">
        <v>528</v>
      </c>
      <c r="G678" s="234"/>
      <c r="H678" s="237">
        <v>2.4</v>
      </c>
      <c r="I678" s="238"/>
      <c r="J678" s="234"/>
      <c r="K678" s="234"/>
      <c r="L678" s="239"/>
      <c r="M678" s="240"/>
      <c r="N678" s="241"/>
      <c r="O678" s="241"/>
      <c r="P678" s="241"/>
      <c r="Q678" s="241"/>
      <c r="R678" s="241"/>
      <c r="S678" s="241"/>
      <c r="T678" s="242"/>
      <c r="AT678" s="243" t="s">
        <v>171</v>
      </c>
      <c r="AU678" s="243" t="s">
        <v>81</v>
      </c>
      <c r="AV678" s="12" t="s">
        <v>84</v>
      </c>
      <c r="AW678" s="12" t="s">
        <v>35</v>
      </c>
      <c r="AX678" s="12" t="s">
        <v>73</v>
      </c>
      <c r="AY678" s="243" t="s">
        <v>162</v>
      </c>
    </row>
    <row r="679" spans="2:51" s="12" customFormat="1" ht="12">
      <c r="B679" s="233"/>
      <c r="C679" s="234"/>
      <c r="D679" s="220" t="s">
        <v>171</v>
      </c>
      <c r="E679" s="235" t="s">
        <v>21</v>
      </c>
      <c r="F679" s="236" t="s">
        <v>730</v>
      </c>
      <c r="G679" s="234"/>
      <c r="H679" s="237">
        <v>1.7</v>
      </c>
      <c r="I679" s="238"/>
      <c r="J679" s="234"/>
      <c r="K679" s="234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171</v>
      </c>
      <c r="AU679" s="243" t="s">
        <v>81</v>
      </c>
      <c r="AV679" s="12" t="s">
        <v>84</v>
      </c>
      <c r="AW679" s="12" t="s">
        <v>35</v>
      </c>
      <c r="AX679" s="12" t="s">
        <v>73</v>
      </c>
      <c r="AY679" s="243" t="s">
        <v>162</v>
      </c>
    </row>
    <row r="680" spans="2:51" s="12" customFormat="1" ht="12">
      <c r="B680" s="233"/>
      <c r="C680" s="234"/>
      <c r="D680" s="220" t="s">
        <v>171</v>
      </c>
      <c r="E680" s="235" t="s">
        <v>21</v>
      </c>
      <c r="F680" s="236" t="s">
        <v>530</v>
      </c>
      <c r="G680" s="234"/>
      <c r="H680" s="237">
        <v>1.4</v>
      </c>
      <c r="I680" s="238"/>
      <c r="J680" s="234"/>
      <c r="K680" s="234"/>
      <c r="L680" s="239"/>
      <c r="M680" s="240"/>
      <c r="N680" s="241"/>
      <c r="O680" s="241"/>
      <c r="P680" s="241"/>
      <c r="Q680" s="241"/>
      <c r="R680" s="241"/>
      <c r="S680" s="241"/>
      <c r="T680" s="242"/>
      <c r="AT680" s="243" t="s">
        <v>171</v>
      </c>
      <c r="AU680" s="243" t="s">
        <v>81</v>
      </c>
      <c r="AV680" s="12" t="s">
        <v>84</v>
      </c>
      <c r="AW680" s="12" t="s">
        <v>35</v>
      </c>
      <c r="AX680" s="12" t="s">
        <v>73</v>
      </c>
      <c r="AY680" s="243" t="s">
        <v>162</v>
      </c>
    </row>
    <row r="681" spans="2:51" s="12" customFormat="1" ht="12">
      <c r="B681" s="233"/>
      <c r="C681" s="234"/>
      <c r="D681" s="220" t="s">
        <v>171</v>
      </c>
      <c r="E681" s="235" t="s">
        <v>21</v>
      </c>
      <c r="F681" s="236" t="s">
        <v>531</v>
      </c>
      <c r="G681" s="234"/>
      <c r="H681" s="237">
        <v>6.05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AT681" s="243" t="s">
        <v>171</v>
      </c>
      <c r="AU681" s="243" t="s">
        <v>81</v>
      </c>
      <c r="AV681" s="12" t="s">
        <v>84</v>
      </c>
      <c r="AW681" s="12" t="s">
        <v>35</v>
      </c>
      <c r="AX681" s="12" t="s">
        <v>73</v>
      </c>
      <c r="AY681" s="243" t="s">
        <v>162</v>
      </c>
    </row>
    <row r="682" spans="2:51" s="12" customFormat="1" ht="12">
      <c r="B682" s="233"/>
      <c r="C682" s="234"/>
      <c r="D682" s="220" t="s">
        <v>171</v>
      </c>
      <c r="E682" s="235" t="s">
        <v>21</v>
      </c>
      <c r="F682" s="236" t="s">
        <v>732</v>
      </c>
      <c r="G682" s="234"/>
      <c r="H682" s="237">
        <v>2.6</v>
      </c>
      <c r="I682" s="238"/>
      <c r="J682" s="234"/>
      <c r="K682" s="234"/>
      <c r="L682" s="239"/>
      <c r="M682" s="240"/>
      <c r="N682" s="241"/>
      <c r="O682" s="241"/>
      <c r="P682" s="241"/>
      <c r="Q682" s="241"/>
      <c r="R682" s="241"/>
      <c r="S682" s="241"/>
      <c r="T682" s="242"/>
      <c r="AT682" s="243" t="s">
        <v>171</v>
      </c>
      <c r="AU682" s="243" t="s">
        <v>81</v>
      </c>
      <c r="AV682" s="12" t="s">
        <v>84</v>
      </c>
      <c r="AW682" s="12" t="s">
        <v>35</v>
      </c>
      <c r="AX682" s="12" t="s">
        <v>73</v>
      </c>
      <c r="AY682" s="243" t="s">
        <v>162</v>
      </c>
    </row>
    <row r="683" spans="2:51" s="11" customFormat="1" ht="12">
      <c r="B683" s="223"/>
      <c r="C683" s="224"/>
      <c r="D683" s="220" t="s">
        <v>171</v>
      </c>
      <c r="E683" s="225" t="s">
        <v>21</v>
      </c>
      <c r="F683" s="226" t="s">
        <v>1091</v>
      </c>
      <c r="G683" s="224"/>
      <c r="H683" s="225" t="s">
        <v>21</v>
      </c>
      <c r="I683" s="227"/>
      <c r="J683" s="224"/>
      <c r="K683" s="224"/>
      <c r="L683" s="228"/>
      <c r="M683" s="229"/>
      <c r="N683" s="230"/>
      <c r="O683" s="230"/>
      <c r="P683" s="230"/>
      <c r="Q683" s="230"/>
      <c r="R683" s="230"/>
      <c r="S683" s="230"/>
      <c r="T683" s="231"/>
      <c r="AT683" s="232" t="s">
        <v>171</v>
      </c>
      <c r="AU683" s="232" t="s">
        <v>81</v>
      </c>
      <c r="AV683" s="11" t="s">
        <v>81</v>
      </c>
      <c r="AW683" s="11" t="s">
        <v>35</v>
      </c>
      <c r="AX683" s="11" t="s">
        <v>73</v>
      </c>
      <c r="AY683" s="232" t="s">
        <v>162</v>
      </c>
    </row>
    <row r="684" spans="2:51" s="12" customFormat="1" ht="12">
      <c r="B684" s="233"/>
      <c r="C684" s="234"/>
      <c r="D684" s="220" t="s">
        <v>171</v>
      </c>
      <c r="E684" s="235" t="s">
        <v>21</v>
      </c>
      <c r="F684" s="236" t="s">
        <v>1092</v>
      </c>
      <c r="G684" s="234"/>
      <c r="H684" s="237">
        <v>0.271</v>
      </c>
      <c r="I684" s="238"/>
      <c r="J684" s="234"/>
      <c r="K684" s="234"/>
      <c r="L684" s="239"/>
      <c r="M684" s="240"/>
      <c r="N684" s="241"/>
      <c r="O684" s="241"/>
      <c r="P684" s="241"/>
      <c r="Q684" s="241"/>
      <c r="R684" s="241"/>
      <c r="S684" s="241"/>
      <c r="T684" s="242"/>
      <c r="AT684" s="243" t="s">
        <v>171</v>
      </c>
      <c r="AU684" s="243" t="s">
        <v>81</v>
      </c>
      <c r="AV684" s="12" t="s">
        <v>84</v>
      </c>
      <c r="AW684" s="12" t="s">
        <v>35</v>
      </c>
      <c r="AX684" s="12" t="s">
        <v>73</v>
      </c>
      <c r="AY684" s="243" t="s">
        <v>162</v>
      </c>
    </row>
    <row r="685" spans="2:51" s="12" customFormat="1" ht="12">
      <c r="B685" s="233"/>
      <c r="C685" s="234"/>
      <c r="D685" s="220" t="s">
        <v>171</v>
      </c>
      <c r="E685" s="235" t="s">
        <v>21</v>
      </c>
      <c r="F685" s="236" t="s">
        <v>1093</v>
      </c>
      <c r="G685" s="234"/>
      <c r="H685" s="237">
        <v>0.602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AT685" s="243" t="s">
        <v>171</v>
      </c>
      <c r="AU685" s="243" t="s">
        <v>81</v>
      </c>
      <c r="AV685" s="12" t="s">
        <v>84</v>
      </c>
      <c r="AW685" s="12" t="s">
        <v>35</v>
      </c>
      <c r="AX685" s="12" t="s">
        <v>73</v>
      </c>
      <c r="AY685" s="243" t="s">
        <v>162</v>
      </c>
    </row>
    <row r="686" spans="2:51" s="12" customFormat="1" ht="12">
      <c r="B686" s="233"/>
      <c r="C686" s="234"/>
      <c r="D686" s="220" t="s">
        <v>171</v>
      </c>
      <c r="E686" s="235" t="s">
        <v>21</v>
      </c>
      <c r="F686" s="236" t="s">
        <v>1094</v>
      </c>
      <c r="G686" s="234"/>
      <c r="H686" s="237">
        <v>0.911</v>
      </c>
      <c r="I686" s="238"/>
      <c r="J686" s="234"/>
      <c r="K686" s="234"/>
      <c r="L686" s="239"/>
      <c r="M686" s="240"/>
      <c r="N686" s="241"/>
      <c r="O686" s="241"/>
      <c r="P686" s="241"/>
      <c r="Q686" s="241"/>
      <c r="R686" s="241"/>
      <c r="S686" s="241"/>
      <c r="T686" s="242"/>
      <c r="AT686" s="243" t="s">
        <v>171</v>
      </c>
      <c r="AU686" s="243" t="s">
        <v>81</v>
      </c>
      <c r="AV686" s="12" t="s">
        <v>84</v>
      </c>
      <c r="AW686" s="12" t="s">
        <v>35</v>
      </c>
      <c r="AX686" s="12" t="s">
        <v>73</v>
      </c>
      <c r="AY686" s="243" t="s">
        <v>162</v>
      </c>
    </row>
    <row r="687" spans="2:51" s="12" customFormat="1" ht="12">
      <c r="B687" s="233"/>
      <c r="C687" s="234"/>
      <c r="D687" s="220" t="s">
        <v>171</v>
      </c>
      <c r="E687" s="235" t="s">
        <v>21</v>
      </c>
      <c r="F687" s="236" t="s">
        <v>1095</v>
      </c>
      <c r="G687" s="234"/>
      <c r="H687" s="237">
        <v>0.36</v>
      </c>
      <c r="I687" s="238"/>
      <c r="J687" s="234"/>
      <c r="K687" s="234"/>
      <c r="L687" s="239"/>
      <c r="M687" s="240"/>
      <c r="N687" s="241"/>
      <c r="O687" s="241"/>
      <c r="P687" s="241"/>
      <c r="Q687" s="241"/>
      <c r="R687" s="241"/>
      <c r="S687" s="241"/>
      <c r="T687" s="242"/>
      <c r="AT687" s="243" t="s">
        <v>171</v>
      </c>
      <c r="AU687" s="243" t="s">
        <v>81</v>
      </c>
      <c r="AV687" s="12" t="s">
        <v>84</v>
      </c>
      <c r="AW687" s="12" t="s">
        <v>35</v>
      </c>
      <c r="AX687" s="12" t="s">
        <v>73</v>
      </c>
      <c r="AY687" s="243" t="s">
        <v>162</v>
      </c>
    </row>
    <row r="688" spans="2:51" s="12" customFormat="1" ht="12">
      <c r="B688" s="233"/>
      <c r="C688" s="234"/>
      <c r="D688" s="220" t="s">
        <v>171</v>
      </c>
      <c r="E688" s="235" t="s">
        <v>21</v>
      </c>
      <c r="F688" s="236" t="s">
        <v>1096</v>
      </c>
      <c r="G688" s="234"/>
      <c r="H688" s="237">
        <v>0.358</v>
      </c>
      <c r="I688" s="238"/>
      <c r="J688" s="234"/>
      <c r="K688" s="234"/>
      <c r="L688" s="239"/>
      <c r="M688" s="240"/>
      <c r="N688" s="241"/>
      <c r="O688" s="241"/>
      <c r="P688" s="241"/>
      <c r="Q688" s="241"/>
      <c r="R688" s="241"/>
      <c r="S688" s="241"/>
      <c r="T688" s="242"/>
      <c r="AT688" s="243" t="s">
        <v>171</v>
      </c>
      <c r="AU688" s="243" t="s">
        <v>81</v>
      </c>
      <c r="AV688" s="12" t="s">
        <v>84</v>
      </c>
      <c r="AW688" s="12" t="s">
        <v>35</v>
      </c>
      <c r="AX688" s="12" t="s">
        <v>73</v>
      </c>
      <c r="AY688" s="243" t="s">
        <v>162</v>
      </c>
    </row>
    <row r="689" spans="2:51" s="12" customFormat="1" ht="12">
      <c r="B689" s="233"/>
      <c r="C689" s="234"/>
      <c r="D689" s="220" t="s">
        <v>171</v>
      </c>
      <c r="E689" s="235" t="s">
        <v>21</v>
      </c>
      <c r="F689" s="236" t="s">
        <v>1097</v>
      </c>
      <c r="G689" s="234"/>
      <c r="H689" s="237">
        <v>0.354</v>
      </c>
      <c r="I689" s="238"/>
      <c r="J689" s="234"/>
      <c r="K689" s="234"/>
      <c r="L689" s="239"/>
      <c r="M689" s="240"/>
      <c r="N689" s="241"/>
      <c r="O689" s="241"/>
      <c r="P689" s="241"/>
      <c r="Q689" s="241"/>
      <c r="R689" s="241"/>
      <c r="S689" s="241"/>
      <c r="T689" s="242"/>
      <c r="AT689" s="243" t="s">
        <v>171</v>
      </c>
      <c r="AU689" s="243" t="s">
        <v>81</v>
      </c>
      <c r="AV689" s="12" t="s">
        <v>84</v>
      </c>
      <c r="AW689" s="12" t="s">
        <v>35</v>
      </c>
      <c r="AX689" s="12" t="s">
        <v>73</v>
      </c>
      <c r="AY689" s="243" t="s">
        <v>162</v>
      </c>
    </row>
    <row r="690" spans="2:51" s="12" customFormat="1" ht="12">
      <c r="B690" s="233"/>
      <c r="C690" s="234"/>
      <c r="D690" s="220" t="s">
        <v>171</v>
      </c>
      <c r="E690" s="235" t="s">
        <v>21</v>
      </c>
      <c r="F690" s="236" t="s">
        <v>1098</v>
      </c>
      <c r="G690" s="234"/>
      <c r="H690" s="237">
        <v>0.643</v>
      </c>
      <c r="I690" s="238"/>
      <c r="J690" s="234"/>
      <c r="K690" s="234"/>
      <c r="L690" s="239"/>
      <c r="M690" s="240"/>
      <c r="N690" s="241"/>
      <c r="O690" s="241"/>
      <c r="P690" s="241"/>
      <c r="Q690" s="241"/>
      <c r="R690" s="241"/>
      <c r="S690" s="241"/>
      <c r="T690" s="242"/>
      <c r="AT690" s="243" t="s">
        <v>171</v>
      </c>
      <c r="AU690" s="243" t="s">
        <v>81</v>
      </c>
      <c r="AV690" s="12" t="s">
        <v>84</v>
      </c>
      <c r="AW690" s="12" t="s">
        <v>35</v>
      </c>
      <c r="AX690" s="12" t="s">
        <v>73</v>
      </c>
      <c r="AY690" s="243" t="s">
        <v>162</v>
      </c>
    </row>
    <row r="691" spans="2:51" s="12" customFormat="1" ht="12">
      <c r="B691" s="233"/>
      <c r="C691" s="234"/>
      <c r="D691" s="220" t="s">
        <v>171</v>
      </c>
      <c r="E691" s="235" t="s">
        <v>21</v>
      </c>
      <c r="F691" s="236" t="s">
        <v>1099</v>
      </c>
      <c r="G691" s="234"/>
      <c r="H691" s="237">
        <v>0.457</v>
      </c>
      <c r="I691" s="238"/>
      <c r="J691" s="234"/>
      <c r="K691" s="234"/>
      <c r="L691" s="239"/>
      <c r="M691" s="240"/>
      <c r="N691" s="241"/>
      <c r="O691" s="241"/>
      <c r="P691" s="241"/>
      <c r="Q691" s="241"/>
      <c r="R691" s="241"/>
      <c r="S691" s="241"/>
      <c r="T691" s="242"/>
      <c r="AT691" s="243" t="s">
        <v>171</v>
      </c>
      <c r="AU691" s="243" t="s">
        <v>81</v>
      </c>
      <c r="AV691" s="12" t="s">
        <v>84</v>
      </c>
      <c r="AW691" s="12" t="s">
        <v>35</v>
      </c>
      <c r="AX691" s="12" t="s">
        <v>73</v>
      </c>
      <c r="AY691" s="243" t="s">
        <v>162</v>
      </c>
    </row>
    <row r="692" spans="2:51" s="13" customFormat="1" ht="12">
      <c r="B692" s="244"/>
      <c r="C692" s="245"/>
      <c r="D692" s="220" t="s">
        <v>171</v>
      </c>
      <c r="E692" s="246" t="s">
        <v>21</v>
      </c>
      <c r="F692" s="247" t="s">
        <v>208</v>
      </c>
      <c r="G692" s="245"/>
      <c r="H692" s="248">
        <v>49.156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AT692" s="254" t="s">
        <v>171</v>
      </c>
      <c r="AU692" s="254" t="s">
        <v>81</v>
      </c>
      <c r="AV692" s="13" t="s">
        <v>168</v>
      </c>
      <c r="AW692" s="13" t="s">
        <v>35</v>
      </c>
      <c r="AX692" s="13" t="s">
        <v>81</v>
      </c>
      <c r="AY692" s="254" t="s">
        <v>162</v>
      </c>
    </row>
    <row r="693" spans="2:65" s="1" customFormat="1" ht="16.5" customHeight="1">
      <c r="B693" s="39"/>
      <c r="C693" s="208" t="s">
        <v>1100</v>
      </c>
      <c r="D693" s="208" t="s">
        <v>163</v>
      </c>
      <c r="E693" s="209" t="s">
        <v>1101</v>
      </c>
      <c r="F693" s="210" t="s">
        <v>1102</v>
      </c>
      <c r="G693" s="211" t="s">
        <v>166</v>
      </c>
      <c r="H693" s="212">
        <v>74.42</v>
      </c>
      <c r="I693" s="213"/>
      <c r="J693" s="214">
        <f>ROUND(I693*H693,2)</f>
        <v>0</v>
      </c>
      <c r="K693" s="210" t="s">
        <v>234</v>
      </c>
      <c r="L693" s="44"/>
      <c r="M693" s="215" t="s">
        <v>21</v>
      </c>
      <c r="N693" s="216" t="s">
        <v>44</v>
      </c>
      <c r="O693" s="80"/>
      <c r="P693" s="217">
        <f>O693*H693</f>
        <v>0</v>
      </c>
      <c r="Q693" s="217">
        <v>0</v>
      </c>
      <c r="R693" s="217">
        <f>Q693*H693</f>
        <v>0</v>
      </c>
      <c r="S693" s="217">
        <v>0</v>
      </c>
      <c r="T693" s="218">
        <f>S693*H693</f>
        <v>0</v>
      </c>
      <c r="AR693" s="18" t="s">
        <v>204</v>
      </c>
      <c r="AT693" s="18" t="s">
        <v>163</v>
      </c>
      <c r="AU693" s="18" t="s">
        <v>81</v>
      </c>
      <c r="AY693" s="18" t="s">
        <v>162</v>
      </c>
      <c r="BE693" s="219">
        <f>IF(N693="základní",J693,0)</f>
        <v>0</v>
      </c>
      <c r="BF693" s="219">
        <f>IF(N693="snížená",J693,0)</f>
        <v>0</v>
      </c>
      <c r="BG693" s="219">
        <f>IF(N693="zákl. přenesená",J693,0)</f>
        <v>0</v>
      </c>
      <c r="BH693" s="219">
        <f>IF(N693="sníž. přenesená",J693,0)</f>
        <v>0</v>
      </c>
      <c r="BI693" s="219">
        <f>IF(N693="nulová",J693,0)</f>
        <v>0</v>
      </c>
      <c r="BJ693" s="18" t="s">
        <v>81</v>
      </c>
      <c r="BK693" s="219">
        <f>ROUND(I693*H693,2)</f>
        <v>0</v>
      </c>
      <c r="BL693" s="18" t="s">
        <v>204</v>
      </c>
      <c r="BM693" s="18" t="s">
        <v>1103</v>
      </c>
    </row>
    <row r="694" spans="2:51" s="12" customFormat="1" ht="12">
      <c r="B694" s="233"/>
      <c r="C694" s="234"/>
      <c r="D694" s="220" t="s">
        <v>171</v>
      </c>
      <c r="E694" s="235" t="s">
        <v>21</v>
      </c>
      <c r="F694" s="236" t="s">
        <v>1104</v>
      </c>
      <c r="G694" s="234"/>
      <c r="H694" s="237">
        <v>1.742</v>
      </c>
      <c r="I694" s="238"/>
      <c r="J694" s="234"/>
      <c r="K694" s="234"/>
      <c r="L694" s="239"/>
      <c r="M694" s="240"/>
      <c r="N694" s="241"/>
      <c r="O694" s="241"/>
      <c r="P694" s="241"/>
      <c r="Q694" s="241"/>
      <c r="R694" s="241"/>
      <c r="S694" s="241"/>
      <c r="T694" s="242"/>
      <c r="AT694" s="243" t="s">
        <v>171</v>
      </c>
      <c r="AU694" s="243" t="s">
        <v>81</v>
      </c>
      <c r="AV694" s="12" t="s">
        <v>84</v>
      </c>
      <c r="AW694" s="12" t="s">
        <v>35</v>
      </c>
      <c r="AX694" s="12" t="s">
        <v>73</v>
      </c>
      <c r="AY694" s="243" t="s">
        <v>162</v>
      </c>
    </row>
    <row r="695" spans="2:51" s="12" customFormat="1" ht="12">
      <c r="B695" s="233"/>
      <c r="C695" s="234"/>
      <c r="D695" s="220" t="s">
        <v>171</v>
      </c>
      <c r="E695" s="235" t="s">
        <v>21</v>
      </c>
      <c r="F695" s="236" t="s">
        <v>1105</v>
      </c>
      <c r="G695" s="234"/>
      <c r="H695" s="237">
        <v>16.112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AT695" s="243" t="s">
        <v>171</v>
      </c>
      <c r="AU695" s="243" t="s">
        <v>81</v>
      </c>
      <c r="AV695" s="12" t="s">
        <v>84</v>
      </c>
      <c r="AW695" s="12" t="s">
        <v>35</v>
      </c>
      <c r="AX695" s="12" t="s">
        <v>73</v>
      </c>
      <c r="AY695" s="243" t="s">
        <v>162</v>
      </c>
    </row>
    <row r="696" spans="2:51" s="12" customFormat="1" ht="12">
      <c r="B696" s="233"/>
      <c r="C696" s="234"/>
      <c r="D696" s="220" t="s">
        <v>171</v>
      </c>
      <c r="E696" s="235" t="s">
        <v>21</v>
      </c>
      <c r="F696" s="236" t="s">
        <v>1106</v>
      </c>
      <c r="G696" s="234"/>
      <c r="H696" s="237">
        <v>-4.728</v>
      </c>
      <c r="I696" s="238"/>
      <c r="J696" s="234"/>
      <c r="K696" s="234"/>
      <c r="L696" s="239"/>
      <c r="M696" s="240"/>
      <c r="N696" s="241"/>
      <c r="O696" s="241"/>
      <c r="P696" s="241"/>
      <c r="Q696" s="241"/>
      <c r="R696" s="241"/>
      <c r="S696" s="241"/>
      <c r="T696" s="242"/>
      <c r="AT696" s="243" t="s">
        <v>171</v>
      </c>
      <c r="AU696" s="243" t="s">
        <v>81</v>
      </c>
      <c r="AV696" s="12" t="s">
        <v>84</v>
      </c>
      <c r="AW696" s="12" t="s">
        <v>35</v>
      </c>
      <c r="AX696" s="12" t="s">
        <v>73</v>
      </c>
      <c r="AY696" s="243" t="s">
        <v>162</v>
      </c>
    </row>
    <row r="697" spans="2:51" s="12" customFormat="1" ht="12">
      <c r="B697" s="233"/>
      <c r="C697" s="234"/>
      <c r="D697" s="220" t="s">
        <v>171</v>
      </c>
      <c r="E697" s="235" t="s">
        <v>21</v>
      </c>
      <c r="F697" s="236" t="s">
        <v>1107</v>
      </c>
      <c r="G697" s="234"/>
      <c r="H697" s="237">
        <v>13.725</v>
      </c>
      <c r="I697" s="238"/>
      <c r="J697" s="234"/>
      <c r="K697" s="234"/>
      <c r="L697" s="239"/>
      <c r="M697" s="240"/>
      <c r="N697" s="241"/>
      <c r="O697" s="241"/>
      <c r="P697" s="241"/>
      <c r="Q697" s="241"/>
      <c r="R697" s="241"/>
      <c r="S697" s="241"/>
      <c r="T697" s="242"/>
      <c r="AT697" s="243" t="s">
        <v>171</v>
      </c>
      <c r="AU697" s="243" t="s">
        <v>81</v>
      </c>
      <c r="AV697" s="12" t="s">
        <v>84</v>
      </c>
      <c r="AW697" s="12" t="s">
        <v>35</v>
      </c>
      <c r="AX697" s="12" t="s">
        <v>73</v>
      </c>
      <c r="AY697" s="243" t="s">
        <v>162</v>
      </c>
    </row>
    <row r="698" spans="2:51" s="12" customFormat="1" ht="12">
      <c r="B698" s="233"/>
      <c r="C698" s="234"/>
      <c r="D698" s="220" t="s">
        <v>171</v>
      </c>
      <c r="E698" s="235" t="s">
        <v>21</v>
      </c>
      <c r="F698" s="236" t="s">
        <v>1108</v>
      </c>
      <c r="G698" s="234"/>
      <c r="H698" s="237">
        <v>-1.576</v>
      </c>
      <c r="I698" s="238"/>
      <c r="J698" s="234"/>
      <c r="K698" s="234"/>
      <c r="L698" s="239"/>
      <c r="M698" s="240"/>
      <c r="N698" s="241"/>
      <c r="O698" s="241"/>
      <c r="P698" s="241"/>
      <c r="Q698" s="241"/>
      <c r="R698" s="241"/>
      <c r="S698" s="241"/>
      <c r="T698" s="242"/>
      <c r="AT698" s="243" t="s">
        <v>171</v>
      </c>
      <c r="AU698" s="243" t="s">
        <v>81</v>
      </c>
      <c r="AV698" s="12" t="s">
        <v>84</v>
      </c>
      <c r="AW698" s="12" t="s">
        <v>35</v>
      </c>
      <c r="AX698" s="12" t="s">
        <v>73</v>
      </c>
      <c r="AY698" s="243" t="s">
        <v>162</v>
      </c>
    </row>
    <row r="699" spans="2:51" s="12" customFormat="1" ht="12">
      <c r="B699" s="233"/>
      <c r="C699" s="234"/>
      <c r="D699" s="220" t="s">
        <v>171</v>
      </c>
      <c r="E699" s="235" t="s">
        <v>21</v>
      </c>
      <c r="F699" s="236" t="s">
        <v>1109</v>
      </c>
      <c r="G699" s="234"/>
      <c r="H699" s="237">
        <v>13.335</v>
      </c>
      <c r="I699" s="238"/>
      <c r="J699" s="234"/>
      <c r="K699" s="234"/>
      <c r="L699" s="239"/>
      <c r="M699" s="240"/>
      <c r="N699" s="241"/>
      <c r="O699" s="241"/>
      <c r="P699" s="241"/>
      <c r="Q699" s="241"/>
      <c r="R699" s="241"/>
      <c r="S699" s="241"/>
      <c r="T699" s="242"/>
      <c r="AT699" s="243" t="s">
        <v>171</v>
      </c>
      <c r="AU699" s="243" t="s">
        <v>81</v>
      </c>
      <c r="AV699" s="12" t="s">
        <v>84</v>
      </c>
      <c r="AW699" s="12" t="s">
        <v>35</v>
      </c>
      <c r="AX699" s="12" t="s">
        <v>73</v>
      </c>
      <c r="AY699" s="243" t="s">
        <v>162</v>
      </c>
    </row>
    <row r="700" spans="2:51" s="12" customFormat="1" ht="12">
      <c r="B700" s="233"/>
      <c r="C700" s="234"/>
      <c r="D700" s="220" t="s">
        <v>171</v>
      </c>
      <c r="E700" s="235" t="s">
        <v>21</v>
      </c>
      <c r="F700" s="236" t="s">
        <v>1110</v>
      </c>
      <c r="G700" s="234"/>
      <c r="H700" s="237">
        <v>-1.379</v>
      </c>
      <c r="I700" s="238"/>
      <c r="J700" s="234"/>
      <c r="K700" s="234"/>
      <c r="L700" s="239"/>
      <c r="M700" s="240"/>
      <c r="N700" s="241"/>
      <c r="O700" s="241"/>
      <c r="P700" s="241"/>
      <c r="Q700" s="241"/>
      <c r="R700" s="241"/>
      <c r="S700" s="241"/>
      <c r="T700" s="242"/>
      <c r="AT700" s="243" t="s">
        <v>171</v>
      </c>
      <c r="AU700" s="243" t="s">
        <v>81</v>
      </c>
      <c r="AV700" s="12" t="s">
        <v>84</v>
      </c>
      <c r="AW700" s="12" t="s">
        <v>35</v>
      </c>
      <c r="AX700" s="12" t="s">
        <v>73</v>
      </c>
      <c r="AY700" s="243" t="s">
        <v>162</v>
      </c>
    </row>
    <row r="701" spans="2:51" s="12" customFormat="1" ht="12">
      <c r="B701" s="233"/>
      <c r="C701" s="234"/>
      <c r="D701" s="220" t="s">
        <v>171</v>
      </c>
      <c r="E701" s="235" t="s">
        <v>21</v>
      </c>
      <c r="F701" s="236" t="s">
        <v>1111</v>
      </c>
      <c r="G701" s="234"/>
      <c r="H701" s="237">
        <v>25.054</v>
      </c>
      <c r="I701" s="238"/>
      <c r="J701" s="234"/>
      <c r="K701" s="234"/>
      <c r="L701" s="239"/>
      <c r="M701" s="240"/>
      <c r="N701" s="241"/>
      <c r="O701" s="241"/>
      <c r="P701" s="241"/>
      <c r="Q701" s="241"/>
      <c r="R701" s="241"/>
      <c r="S701" s="241"/>
      <c r="T701" s="242"/>
      <c r="AT701" s="243" t="s">
        <v>171</v>
      </c>
      <c r="AU701" s="243" t="s">
        <v>81</v>
      </c>
      <c r="AV701" s="12" t="s">
        <v>84</v>
      </c>
      <c r="AW701" s="12" t="s">
        <v>35</v>
      </c>
      <c r="AX701" s="12" t="s">
        <v>73</v>
      </c>
      <c r="AY701" s="243" t="s">
        <v>162</v>
      </c>
    </row>
    <row r="702" spans="2:51" s="12" customFormat="1" ht="12">
      <c r="B702" s="233"/>
      <c r="C702" s="234"/>
      <c r="D702" s="220" t="s">
        <v>171</v>
      </c>
      <c r="E702" s="235" t="s">
        <v>21</v>
      </c>
      <c r="F702" s="236" t="s">
        <v>1112</v>
      </c>
      <c r="G702" s="234"/>
      <c r="H702" s="237">
        <v>-3.152</v>
      </c>
      <c r="I702" s="238"/>
      <c r="J702" s="234"/>
      <c r="K702" s="234"/>
      <c r="L702" s="239"/>
      <c r="M702" s="240"/>
      <c r="N702" s="241"/>
      <c r="O702" s="241"/>
      <c r="P702" s="241"/>
      <c r="Q702" s="241"/>
      <c r="R702" s="241"/>
      <c r="S702" s="241"/>
      <c r="T702" s="242"/>
      <c r="AT702" s="243" t="s">
        <v>171</v>
      </c>
      <c r="AU702" s="243" t="s">
        <v>81</v>
      </c>
      <c r="AV702" s="12" t="s">
        <v>84</v>
      </c>
      <c r="AW702" s="12" t="s">
        <v>35</v>
      </c>
      <c r="AX702" s="12" t="s">
        <v>73</v>
      </c>
      <c r="AY702" s="243" t="s">
        <v>162</v>
      </c>
    </row>
    <row r="703" spans="2:51" s="12" customFormat="1" ht="12">
      <c r="B703" s="233"/>
      <c r="C703" s="234"/>
      <c r="D703" s="220" t="s">
        <v>171</v>
      </c>
      <c r="E703" s="235" t="s">
        <v>21</v>
      </c>
      <c r="F703" s="236" t="s">
        <v>1113</v>
      </c>
      <c r="G703" s="234"/>
      <c r="H703" s="237">
        <v>16.666</v>
      </c>
      <c r="I703" s="238"/>
      <c r="J703" s="234"/>
      <c r="K703" s="234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171</v>
      </c>
      <c r="AU703" s="243" t="s">
        <v>81</v>
      </c>
      <c r="AV703" s="12" t="s">
        <v>84</v>
      </c>
      <c r="AW703" s="12" t="s">
        <v>35</v>
      </c>
      <c r="AX703" s="12" t="s">
        <v>73</v>
      </c>
      <c r="AY703" s="243" t="s">
        <v>162</v>
      </c>
    </row>
    <row r="704" spans="2:51" s="12" customFormat="1" ht="12">
      <c r="B704" s="233"/>
      <c r="C704" s="234"/>
      <c r="D704" s="220" t="s">
        <v>171</v>
      </c>
      <c r="E704" s="235" t="s">
        <v>21</v>
      </c>
      <c r="F704" s="236" t="s">
        <v>1110</v>
      </c>
      <c r="G704" s="234"/>
      <c r="H704" s="237">
        <v>-1.379</v>
      </c>
      <c r="I704" s="238"/>
      <c r="J704" s="234"/>
      <c r="K704" s="234"/>
      <c r="L704" s="239"/>
      <c r="M704" s="240"/>
      <c r="N704" s="241"/>
      <c r="O704" s="241"/>
      <c r="P704" s="241"/>
      <c r="Q704" s="241"/>
      <c r="R704" s="241"/>
      <c r="S704" s="241"/>
      <c r="T704" s="242"/>
      <c r="AT704" s="243" t="s">
        <v>171</v>
      </c>
      <c r="AU704" s="243" t="s">
        <v>81</v>
      </c>
      <c r="AV704" s="12" t="s">
        <v>84</v>
      </c>
      <c r="AW704" s="12" t="s">
        <v>35</v>
      </c>
      <c r="AX704" s="12" t="s">
        <v>73</v>
      </c>
      <c r="AY704" s="243" t="s">
        <v>162</v>
      </c>
    </row>
    <row r="705" spans="2:51" s="13" customFormat="1" ht="12">
      <c r="B705" s="244"/>
      <c r="C705" s="245"/>
      <c r="D705" s="220" t="s">
        <v>171</v>
      </c>
      <c r="E705" s="246" t="s">
        <v>21</v>
      </c>
      <c r="F705" s="247" t="s">
        <v>208</v>
      </c>
      <c r="G705" s="245"/>
      <c r="H705" s="248">
        <v>74.42</v>
      </c>
      <c r="I705" s="249"/>
      <c r="J705" s="245"/>
      <c r="K705" s="245"/>
      <c r="L705" s="250"/>
      <c r="M705" s="251"/>
      <c r="N705" s="252"/>
      <c r="O705" s="252"/>
      <c r="P705" s="252"/>
      <c r="Q705" s="252"/>
      <c r="R705" s="252"/>
      <c r="S705" s="252"/>
      <c r="T705" s="253"/>
      <c r="AT705" s="254" t="s">
        <v>171</v>
      </c>
      <c r="AU705" s="254" t="s">
        <v>81</v>
      </c>
      <c r="AV705" s="13" t="s">
        <v>168</v>
      </c>
      <c r="AW705" s="13" t="s">
        <v>35</v>
      </c>
      <c r="AX705" s="13" t="s">
        <v>81</v>
      </c>
      <c r="AY705" s="254" t="s">
        <v>162</v>
      </c>
    </row>
    <row r="706" spans="2:65" s="1" customFormat="1" ht="16.5" customHeight="1">
      <c r="B706" s="39"/>
      <c r="C706" s="208" t="s">
        <v>724</v>
      </c>
      <c r="D706" s="208" t="s">
        <v>163</v>
      </c>
      <c r="E706" s="209" t="s">
        <v>1114</v>
      </c>
      <c r="F706" s="210" t="s">
        <v>1115</v>
      </c>
      <c r="G706" s="211" t="s">
        <v>310</v>
      </c>
      <c r="H706" s="212">
        <v>998.481</v>
      </c>
      <c r="I706" s="213"/>
      <c r="J706" s="214">
        <f>ROUND(I706*H706,2)</f>
        <v>0</v>
      </c>
      <c r="K706" s="210" t="s">
        <v>167</v>
      </c>
      <c r="L706" s="44"/>
      <c r="M706" s="215" t="s">
        <v>21</v>
      </c>
      <c r="N706" s="216" t="s">
        <v>44</v>
      </c>
      <c r="O706" s="80"/>
      <c r="P706" s="217">
        <f>O706*H706</f>
        <v>0</v>
      </c>
      <c r="Q706" s="217">
        <v>0</v>
      </c>
      <c r="R706" s="217">
        <f>Q706*H706</f>
        <v>0</v>
      </c>
      <c r="S706" s="217">
        <v>0</v>
      </c>
      <c r="T706" s="218">
        <f>S706*H706</f>
        <v>0</v>
      </c>
      <c r="AR706" s="18" t="s">
        <v>204</v>
      </c>
      <c r="AT706" s="18" t="s">
        <v>163</v>
      </c>
      <c r="AU706" s="18" t="s">
        <v>81</v>
      </c>
      <c r="AY706" s="18" t="s">
        <v>162</v>
      </c>
      <c r="BE706" s="219">
        <f>IF(N706="základní",J706,0)</f>
        <v>0</v>
      </c>
      <c r="BF706" s="219">
        <f>IF(N706="snížená",J706,0)</f>
        <v>0</v>
      </c>
      <c r="BG706" s="219">
        <f>IF(N706="zákl. přenesená",J706,0)</f>
        <v>0</v>
      </c>
      <c r="BH706" s="219">
        <f>IF(N706="sníž. přenesená",J706,0)</f>
        <v>0</v>
      </c>
      <c r="BI706" s="219">
        <f>IF(N706="nulová",J706,0)</f>
        <v>0</v>
      </c>
      <c r="BJ706" s="18" t="s">
        <v>81</v>
      </c>
      <c r="BK706" s="219">
        <f>ROUND(I706*H706,2)</f>
        <v>0</v>
      </c>
      <c r="BL706" s="18" t="s">
        <v>204</v>
      </c>
      <c r="BM706" s="18" t="s">
        <v>1116</v>
      </c>
    </row>
    <row r="707" spans="2:47" s="1" customFormat="1" ht="12">
      <c r="B707" s="39"/>
      <c r="C707" s="40"/>
      <c r="D707" s="220" t="s">
        <v>169</v>
      </c>
      <c r="E707" s="40"/>
      <c r="F707" s="221" t="s">
        <v>839</v>
      </c>
      <c r="G707" s="40"/>
      <c r="H707" s="40"/>
      <c r="I707" s="143"/>
      <c r="J707" s="40"/>
      <c r="K707" s="40"/>
      <c r="L707" s="44"/>
      <c r="M707" s="222"/>
      <c r="N707" s="80"/>
      <c r="O707" s="80"/>
      <c r="P707" s="80"/>
      <c r="Q707" s="80"/>
      <c r="R707" s="80"/>
      <c r="S707" s="80"/>
      <c r="T707" s="81"/>
      <c r="AT707" s="18" t="s">
        <v>169</v>
      </c>
      <c r="AU707" s="18" t="s">
        <v>81</v>
      </c>
    </row>
    <row r="708" spans="2:63" s="10" customFormat="1" ht="25.9" customHeight="1">
      <c r="B708" s="194"/>
      <c r="C708" s="195"/>
      <c r="D708" s="196" t="s">
        <v>72</v>
      </c>
      <c r="E708" s="197" t="s">
        <v>1117</v>
      </c>
      <c r="F708" s="197" t="s">
        <v>1118</v>
      </c>
      <c r="G708" s="195"/>
      <c r="H708" s="195"/>
      <c r="I708" s="198"/>
      <c r="J708" s="199">
        <f>BK708</f>
        <v>0</v>
      </c>
      <c r="K708" s="195"/>
      <c r="L708" s="200"/>
      <c r="M708" s="201"/>
      <c r="N708" s="202"/>
      <c r="O708" s="202"/>
      <c r="P708" s="203">
        <f>SUM(P709:P742)</f>
        <v>0</v>
      </c>
      <c r="Q708" s="202"/>
      <c r="R708" s="203">
        <f>SUM(R709:R742)</f>
        <v>0</v>
      </c>
      <c r="S708" s="202"/>
      <c r="T708" s="204">
        <f>SUM(T709:T742)</f>
        <v>0</v>
      </c>
      <c r="AR708" s="205" t="s">
        <v>84</v>
      </c>
      <c r="AT708" s="206" t="s">
        <v>72</v>
      </c>
      <c r="AU708" s="206" t="s">
        <v>73</v>
      </c>
      <c r="AY708" s="205" t="s">
        <v>162</v>
      </c>
      <c r="BK708" s="207">
        <f>SUM(BK709:BK742)</f>
        <v>0</v>
      </c>
    </row>
    <row r="709" spans="2:65" s="1" customFormat="1" ht="16.5" customHeight="1">
      <c r="B709" s="39"/>
      <c r="C709" s="208" t="s">
        <v>1119</v>
      </c>
      <c r="D709" s="208" t="s">
        <v>163</v>
      </c>
      <c r="E709" s="209" t="s">
        <v>1120</v>
      </c>
      <c r="F709" s="210" t="s">
        <v>1121</v>
      </c>
      <c r="G709" s="211" t="s">
        <v>166</v>
      </c>
      <c r="H709" s="212">
        <v>10.488</v>
      </c>
      <c r="I709" s="213"/>
      <c r="J709" s="214">
        <f>ROUND(I709*H709,2)</f>
        <v>0</v>
      </c>
      <c r="K709" s="210" t="s">
        <v>167</v>
      </c>
      <c r="L709" s="44"/>
      <c r="M709" s="215" t="s">
        <v>21</v>
      </c>
      <c r="N709" s="216" t="s">
        <v>44</v>
      </c>
      <c r="O709" s="80"/>
      <c r="P709" s="217">
        <f>O709*H709</f>
        <v>0</v>
      </c>
      <c r="Q709" s="217">
        <v>0</v>
      </c>
      <c r="R709" s="217">
        <f>Q709*H709</f>
        <v>0</v>
      </c>
      <c r="S709" s="217">
        <v>0</v>
      </c>
      <c r="T709" s="218">
        <f>S709*H709</f>
        <v>0</v>
      </c>
      <c r="AR709" s="18" t="s">
        <v>204</v>
      </c>
      <c r="AT709" s="18" t="s">
        <v>163</v>
      </c>
      <c r="AU709" s="18" t="s">
        <v>81</v>
      </c>
      <c r="AY709" s="18" t="s">
        <v>162</v>
      </c>
      <c r="BE709" s="219">
        <f>IF(N709="základní",J709,0)</f>
        <v>0</v>
      </c>
      <c r="BF709" s="219">
        <f>IF(N709="snížená",J709,0)</f>
        <v>0</v>
      </c>
      <c r="BG709" s="219">
        <f>IF(N709="zákl. přenesená",J709,0)</f>
        <v>0</v>
      </c>
      <c r="BH709" s="219">
        <f>IF(N709="sníž. přenesená",J709,0)</f>
        <v>0</v>
      </c>
      <c r="BI709" s="219">
        <f>IF(N709="nulová",J709,0)</f>
        <v>0</v>
      </c>
      <c r="BJ709" s="18" t="s">
        <v>81</v>
      </c>
      <c r="BK709" s="219">
        <f>ROUND(I709*H709,2)</f>
        <v>0</v>
      </c>
      <c r="BL709" s="18" t="s">
        <v>204</v>
      </c>
      <c r="BM709" s="18" t="s">
        <v>1122</v>
      </c>
    </row>
    <row r="710" spans="2:47" s="1" customFormat="1" ht="12">
      <c r="B710" s="39"/>
      <c r="C710" s="40"/>
      <c r="D710" s="220" t="s">
        <v>169</v>
      </c>
      <c r="E710" s="40"/>
      <c r="F710" s="221" t="s">
        <v>1123</v>
      </c>
      <c r="G710" s="40"/>
      <c r="H710" s="40"/>
      <c r="I710" s="143"/>
      <c r="J710" s="40"/>
      <c r="K710" s="40"/>
      <c r="L710" s="44"/>
      <c r="M710" s="222"/>
      <c r="N710" s="80"/>
      <c r="O710" s="80"/>
      <c r="P710" s="80"/>
      <c r="Q710" s="80"/>
      <c r="R710" s="80"/>
      <c r="S710" s="80"/>
      <c r="T710" s="81"/>
      <c r="AT710" s="18" t="s">
        <v>169</v>
      </c>
      <c r="AU710" s="18" t="s">
        <v>81</v>
      </c>
    </row>
    <row r="711" spans="2:51" s="12" customFormat="1" ht="12">
      <c r="B711" s="233"/>
      <c r="C711" s="234"/>
      <c r="D711" s="220" t="s">
        <v>171</v>
      </c>
      <c r="E711" s="235" t="s">
        <v>21</v>
      </c>
      <c r="F711" s="236" t="s">
        <v>1124</v>
      </c>
      <c r="G711" s="234"/>
      <c r="H711" s="237">
        <v>9.144</v>
      </c>
      <c r="I711" s="238"/>
      <c r="J711" s="234"/>
      <c r="K711" s="234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171</v>
      </c>
      <c r="AU711" s="243" t="s">
        <v>81</v>
      </c>
      <c r="AV711" s="12" t="s">
        <v>84</v>
      </c>
      <c r="AW711" s="12" t="s">
        <v>35</v>
      </c>
      <c r="AX711" s="12" t="s">
        <v>73</v>
      </c>
      <c r="AY711" s="243" t="s">
        <v>162</v>
      </c>
    </row>
    <row r="712" spans="2:51" s="12" customFormat="1" ht="12">
      <c r="B712" s="233"/>
      <c r="C712" s="234"/>
      <c r="D712" s="220" t="s">
        <v>171</v>
      </c>
      <c r="E712" s="235" t="s">
        <v>21</v>
      </c>
      <c r="F712" s="236" t="s">
        <v>1125</v>
      </c>
      <c r="G712" s="234"/>
      <c r="H712" s="237">
        <v>1.344</v>
      </c>
      <c r="I712" s="238"/>
      <c r="J712" s="234"/>
      <c r="K712" s="234"/>
      <c r="L712" s="239"/>
      <c r="M712" s="240"/>
      <c r="N712" s="241"/>
      <c r="O712" s="241"/>
      <c r="P712" s="241"/>
      <c r="Q712" s="241"/>
      <c r="R712" s="241"/>
      <c r="S712" s="241"/>
      <c r="T712" s="242"/>
      <c r="AT712" s="243" t="s">
        <v>171</v>
      </c>
      <c r="AU712" s="243" t="s">
        <v>81</v>
      </c>
      <c r="AV712" s="12" t="s">
        <v>84</v>
      </c>
      <c r="AW712" s="12" t="s">
        <v>35</v>
      </c>
      <c r="AX712" s="12" t="s">
        <v>73</v>
      </c>
      <c r="AY712" s="243" t="s">
        <v>162</v>
      </c>
    </row>
    <row r="713" spans="2:51" s="13" customFormat="1" ht="12">
      <c r="B713" s="244"/>
      <c r="C713" s="245"/>
      <c r="D713" s="220" t="s">
        <v>171</v>
      </c>
      <c r="E713" s="246" t="s">
        <v>21</v>
      </c>
      <c r="F713" s="247" t="s">
        <v>208</v>
      </c>
      <c r="G713" s="245"/>
      <c r="H713" s="248">
        <v>10.488</v>
      </c>
      <c r="I713" s="249"/>
      <c r="J713" s="245"/>
      <c r="K713" s="245"/>
      <c r="L713" s="250"/>
      <c r="M713" s="251"/>
      <c r="N713" s="252"/>
      <c r="O713" s="252"/>
      <c r="P713" s="252"/>
      <c r="Q713" s="252"/>
      <c r="R713" s="252"/>
      <c r="S713" s="252"/>
      <c r="T713" s="253"/>
      <c r="AT713" s="254" t="s">
        <v>171</v>
      </c>
      <c r="AU713" s="254" t="s">
        <v>81</v>
      </c>
      <c r="AV713" s="13" t="s">
        <v>168</v>
      </c>
      <c r="AW713" s="13" t="s">
        <v>35</v>
      </c>
      <c r="AX713" s="13" t="s">
        <v>81</v>
      </c>
      <c r="AY713" s="254" t="s">
        <v>162</v>
      </c>
    </row>
    <row r="714" spans="2:65" s="1" customFormat="1" ht="16.5" customHeight="1">
      <c r="B714" s="39"/>
      <c r="C714" s="208" t="s">
        <v>727</v>
      </c>
      <c r="D714" s="208" t="s">
        <v>163</v>
      </c>
      <c r="E714" s="209" t="s">
        <v>1126</v>
      </c>
      <c r="F714" s="210" t="s">
        <v>1127</v>
      </c>
      <c r="G714" s="211" t="s">
        <v>166</v>
      </c>
      <c r="H714" s="212">
        <v>157.673</v>
      </c>
      <c r="I714" s="213"/>
      <c r="J714" s="214">
        <f>ROUND(I714*H714,2)</f>
        <v>0</v>
      </c>
      <c r="K714" s="210" t="s">
        <v>167</v>
      </c>
      <c r="L714" s="44"/>
      <c r="M714" s="215" t="s">
        <v>21</v>
      </c>
      <c r="N714" s="216" t="s">
        <v>44</v>
      </c>
      <c r="O714" s="80"/>
      <c r="P714" s="217">
        <f>O714*H714</f>
        <v>0</v>
      </c>
      <c r="Q714" s="217">
        <v>0</v>
      </c>
      <c r="R714" s="217">
        <f>Q714*H714</f>
        <v>0</v>
      </c>
      <c r="S714" s="217">
        <v>0</v>
      </c>
      <c r="T714" s="218">
        <f>S714*H714</f>
        <v>0</v>
      </c>
      <c r="AR714" s="18" t="s">
        <v>204</v>
      </c>
      <c r="AT714" s="18" t="s">
        <v>163</v>
      </c>
      <c r="AU714" s="18" t="s">
        <v>81</v>
      </c>
      <c r="AY714" s="18" t="s">
        <v>162</v>
      </c>
      <c r="BE714" s="219">
        <f>IF(N714="základní",J714,0)</f>
        <v>0</v>
      </c>
      <c r="BF714" s="219">
        <f>IF(N714="snížená",J714,0)</f>
        <v>0</v>
      </c>
      <c r="BG714" s="219">
        <f>IF(N714="zákl. přenesená",J714,0)</f>
        <v>0</v>
      </c>
      <c r="BH714" s="219">
        <f>IF(N714="sníž. přenesená",J714,0)</f>
        <v>0</v>
      </c>
      <c r="BI714" s="219">
        <f>IF(N714="nulová",J714,0)</f>
        <v>0</v>
      </c>
      <c r="BJ714" s="18" t="s">
        <v>81</v>
      </c>
      <c r="BK714" s="219">
        <f>ROUND(I714*H714,2)</f>
        <v>0</v>
      </c>
      <c r="BL714" s="18" t="s">
        <v>204</v>
      </c>
      <c r="BM714" s="18" t="s">
        <v>1128</v>
      </c>
    </row>
    <row r="715" spans="2:47" s="1" customFormat="1" ht="12">
      <c r="B715" s="39"/>
      <c r="C715" s="40"/>
      <c r="D715" s="220" t="s">
        <v>169</v>
      </c>
      <c r="E715" s="40"/>
      <c r="F715" s="221" t="s">
        <v>1129</v>
      </c>
      <c r="G715" s="40"/>
      <c r="H715" s="40"/>
      <c r="I715" s="143"/>
      <c r="J715" s="40"/>
      <c r="K715" s="40"/>
      <c r="L715" s="44"/>
      <c r="M715" s="222"/>
      <c r="N715" s="80"/>
      <c r="O715" s="80"/>
      <c r="P715" s="80"/>
      <c r="Q715" s="80"/>
      <c r="R715" s="80"/>
      <c r="S715" s="80"/>
      <c r="T715" s="81"/>
      <c r="AT715" s="18" t="s">
        <v>169</v>
      </c>
      <c r="AU715" s="18" t="s">
        <v>81</v>
      </c>
    </row>
    <row r="716" spans="2:51" s="12" customFormat="1" ht="12">
      <c r="B716" s="233"/>
      <c r="C716" s="234"/>
      <c r="D716" s="220" t="s">
        <v>171</v>
      </c>
      <c r="E716" s="235" t="s">
        <v>21</v>
      </c>
      <c r="F716" s="236" t="s">
        <v>1130</v>
      </c>
      <c r="G716" s="234"/>
      <c r="H716" s="237">
        <v>5.813</v>
      </c>
      <c r="I716" s="238"/>
      <c r="J716" s="234"/>
      <c r="K716" s="234"/>
      <c r="L716" s="239"/>
      <c r="M716" s="240"/>
      <c r="N716" s="241"/>
      <c r="O716" s="241"/>
      <c r="P716" s="241"/>
      <c r="Q716" s="241"/>
      <c r="R716" s="241"/>
      <c r="S716" s="241"/>
      <c r="T716" s="242"/>
      <c r="AT716" s="243" t="s">
        <v>171</v>
      </c>
      <c r="AU716" s="243" t="s">
        <v>81</v>
      </c>
      <c r="AV716" s="12" t="s">
        <v>84</v>
      </c>
      <c r="AW716" s="12" t="s">
        <v>35</v>
      </c>
      <c r="AX716" s="12" t="s">
        <v>73</v>
      </c>
      <c r="AY716" s="243" t="s">
        <v>162</v>
      </c>
    </row>
    <row r="717" spans="2:51" s="12" customFormat="1" ht="12">
      <c r="B717" s="233"/>
      <c r="C717" s="234"/>
      <c r="D717" s="220" t="s">
        <v>171</v>
      </c>
      <c r="E717" s="235" t="s">
        <v>21</v>
      </c>
      <c r="F717" s="236" t="s">
        <v>1131</v>
      </c>
      <c r="G717" s="234"/>
      <c r="H717" s="237">
        <v>53.318</v>
      </c>
      <c r="I717" s="238"/>
      <c r="J717" s="234"/>
      <c r="K717" s="234"/>
      <c r="L717" s="239"/>
      <c r="M717" s="240"/>
      <c r="N717" s="241"/>
      <c r="O717" s="241"/>
      <c r="P717" s="241"/>
      <c r="Q717" s="241"/>
      <c r="R717" s="241"/>
      <c r="S717" s="241"/>
      <c r="T717" s="242"/>
      <c r="AT717" s="243" t="s">
        <v>171</v>
      </c>
      <c r="AU717" s="243" t="s">
        <v>81</v>
      </c>
      <c r="AV717" s="12" t="s">
        <v>84</v>
      </c>
      <c r="AW717" s="12" t="s">
        <v>35</v>
      </c>
      <c r="AX717" s="12" t="s">
        <v>73</v>
      </c>
      <c r="AY717" s="243" t="s">
        <v>162</v>
      </c>
    </row>
    <row r="718" spans="2:51" s="12" customFormat="1" ht="12">
      <c r="B718" s="233"/>
      <c r="C718" s="234"/>
      <c r="D718" s="220" t="s">
        <v>171</v>
      </c>
      <c r="E718" s="235" t="s">
        <v>21</v>
      </c>
      <c r="F718" s="236" t="s">
        <v>1132</v>
      </c>
      <c r="G718" s="234"/>
      <c r="H718" s="237">
        <v>4.234</v>
      </c>
      <c r="I718" s="238"/>
      <c r="J718" s="234"/>
      <c r="K718" s="234"/>
      <c r="L718" s="239"/>
      <c r="M718" s="240"/>
      <c r="N718" s="241"/>
      <c r="O718" s="241"/>
      <c r="P718" s="241"/>
      <c r="Q718" s="241"/>
      <c r="R718" s="241"/>
      <c r="S718" s="241"/>
      <c r="T718" s="242"/>
      <c r="AT718" s="243" t="s">
        <v>171</v>
      </c>
      <c r="AU718" s="243" t="s">
        <v>81</v>
      </c>
      <c r="AV718" s="12" t="s">
        <v>84</v>
      </c>
      <c r="AW718" s="12" t="s">
        <v>35</v>
      </c>
      <c r="AX718" s="12" t="s">
        <v>73</v>
      </c>
      <c r="AY718" s="243" t="s">
        <v>162</v>
      </c>
    </row>
    <row r="719" spans="2:51" s="12" customFormat="1" ht="12">
      <c r="B719" s="233"/>
      <c r="C719" s="234"/>
      <c r="D719" s="220" t="s">
        <v>171</v>
      </c>
      <c r="E719" s="235" t="s">
        <v>21</v>
      </c>
      <c r="F719" s="236" t="s">
        <v>1133</v>
      </c>
      <c r="G719" s="234"/>
      <c r="H719" s="237">
        <v>63.298</v>
      </c>
      <c r="I719" s="238"/>
      <c r="J719" s="234"/>
      <c r="K719" s="234"/>
      <c r="L719" s="239"/>
      <c r="M719" s="240"/>
      <c r="N719" s="241"/>
      <c r="O719" s="241"/>
      <c r="P719" s="241"/>
      <c r="Q719" s="241"/>
      <c r="R719" s="241"/>
      <c r="S719" s="241"/>
      <c r="T719" s="242"/>
      <c r="AT719" s="243" t="s">
        <v>171</v>
      </c>
      <c r="AU719" s="243" t="s">
        <v>81</v>
      </c>
      <c r="AV719" s="12" t="s">
        <v>84</v>
      </c>
      <c r="AW719" s="12" t="s">
        <v>35</v>
      </c>
      <c r="AX719" s="12" t="s">
        <v>73</v>
      </c>
      <c r="AY719" s="243" t="s">
        <v>162</v>
      </c>
    </row>
    <row r="720" spans="2:51" s="12" customFormat="1" ht="12">
      <c r="B720" s="233"/>
      <c r="C720" s="234"/>
      <c r="D720" s="220" t="s">
        <v>171</v>
      </c>
      <c r="E720" s="235" t="s">
        <v>21</v>
      </c>
      <c r="F720" s="236" t="s">
        <v>969</v>
      </c>
      <c r="G720" s="234"/>
      <c r="H720" s="237">
        <v>31.01</v>
      </c>
      <c r="I720" s="238"/>
      <c r="J720" s="234"/>
      <c r="K720" s="234"/>
      <c r="L720" s="239"/>
      <c r="M720" s="240"/>
      <c r="N720" s="241"/>
      <c r="O720" s="241"/>
      <c r="P720" s="241"/>
      <c r="Q720" s="241"/>
      <c r="R720" s="241"/>
      <c r="S720" s="241"/>
      <c r="T720" s="242"/>
      <c r="AT720" s="243" t="s">
        <v>171</v>
      </c>
      <c r="AU720" s="243" t="s">
        <v>81</v>
      </c>
      <c r="AV720" s="12" t="s">
        <v>84</v>
      </c>
      <c r="AW720" s="12" t="s">
        <v>35</v>
      </c>
      <c r="AX720" s="12" t="s">
        <v>73</v>
      </c>
      <c r="AY720" s="243" t="s">
        <v>162</v>
      </c>
    </row>
    <row r="721" spans="2:51" s="11" customFormat="1" ht="12">
      <c r="B721" s="223"/>
      <c r="C721" s="224"/>
      <c r="D721" s="220" t="s">
        <v>171</v>
      </c>
      <c r="E721" s="225" t="s">
        <v>21</v>
      </c>
      <c r="F721" s="226" t="s">
        <v>852</v>
      </c>
      <c r="G721" s="224"/>
      <c r="H721" s="225" t="s">
        <v>21</v>
      </c>
      <c r="I721" s="227"/>
      <c r="J721" s="224"/>
      <c r="K721" s="224"/>
      <c r="L721" s="228"/>
      <c r="M721" s="229"/>
      <c r="N721" s="230"/>
      <c r="O721" s="230"/>
      <c r="P721" s="230"/>
      <c r="Q721" s="230"/>
      <c r="R721" s="230"/>
      <c r="S721" s="230"/>
      <c r="T721" s="231"/>
      <c r="AT721" s="232" t="s">
        <v>171</v>
      </c>
      <c r="AU721" s="232" t="s">
        <v>81</v>
      </c>
      <c r="AV721" s="11" t="s">
        <v>81</v>
      </c>
      <c r="AW721" s="11" t="s">
        <v>35</v>
      </c>
      <c r="AX721" s="11" t="s">
        <v>73</v>
      </c>
      <c r="AY721" s="232" t="s">
        <v>162</v>
      </c>
    </row>
    <row r="722" spans="2:51" s="11" customFormat="1" ht="12">
      <c r="B722" s="223"/>
      <c r="C722" s="224"/>
      <c r="D722" s="220" t="s">
        <v>171</v>
      </c>
      <c r="E722" s="225" t="s">
        <v>21</v>
      </c>
      <c r="F722" s="226" t="s">
        <v>853</v>
      </c>
      <c r="G722" s="224"/>
      <c r="H722" s="225" t="s">
        <v>21</v>
      </c>
      <c r="I722" s="227"/>
      <c r="J722" s="224"/>
      <c r="K722" s="224"/>
      <c r="L722" s="228"/>
      <c r="M722" s="229"/>
      <c r="N722" s="230"/>
      <c r="O722" s="230"/>
      <c r="P722" s="230"/>
      <c r="Q722" s="230"/>
      <c r="R722" s="230"/>
      <c r="S722" s="230"/>
      <c r="T722" s="231"/>
      <c r="AT722" s="232" t="s">
        <v>171</v>
      </c>
      <c r="AU722" s="232" t="s">
        <v>81</v>
      </c>
      <c r="AV722" s="11" t="s">
        <v>81</v>
      </c>
      <c r="AW722" s="11" t="s">
        <v>35</v>
      </c>
      <c r="AX722" s="11" t="s">
        <v>73</v>
      </c>
      <c r="AY722" s="232" t="s">
        <v>162</v>
      </c>
    </row>
    <row r="723" spans="2:51" s="11" customFormat="1" ht="12">
      <c r="B723" s="223"/>
      <c r="C723" s="224"/>
      <c r="D723" s="220" t="s">
        <v>171</v>
      </c>
      <c r="E723" s="225" t="s">
        <v>21</v>
      </c>
      <c r="F723" s="226" t="s">
        <v>854</v>
      </c>
      <c r="G723" s="224"/>
      <c r="H723" s="225" t="s">
        <v>21</v>
      </c>
      <c r="I723" s="227"/>
      <c r="J723" s="224"/>
      <c r="K723" s="224"/>
      <c r="L723" s="228"/>
      <c r="M723" s="229"/>
      <c r="N723" s="230"/>
      <c r="O723" s="230"/>
      <c r="P723" s="230"/>
      <c r="Q723" s="230"/>
      <c r="R723" s="230"/>
      <c r="S723" s="230"/>
      <c r="T723" s="231"/>
      <c r="AT723" s="232" t="s">
        <v>171</v>
      </c>
      <c r="AU723" s="232" t="s">
        <v>81</v>
      </c>
      <c r="AV723" s="11" t="s">
        <v>81</v>
      </c>
      <c r="AW723" s="11" t="s">
        <v>35</v>
      </c>
      <c r="AX723" s="11" t="s">
        <v>73</v>
      </c>
      <c r="AY723" s="232" t="s">
        <v>162</v>
      </c>
    </row>
    <row r="724" spans="2:51" s="11" customFormat="1" ht="12">
      <c r="B724" s="223"/>
      <c r="C724" s="224"/>
      <c r="D724" s="220" t="s">
        <v>171</v>
      </c>
      <c r="E724" s="225" t="s">
        <v>21</v>
      </c>
      <c r="F724" s="226" t="s">
        <v>855</v>
      </c>
      <c r="G724" s="224"/>
      <c r="H724" s="225" t="s">
        <v>21</v>
      </c>
      <c r="I724" s="227"/>
      <c r="J724" s="224"/>
      <c r="K724" s="224"/>
      <c r="L724" s="228"/>
      <c r="M724" s="229"/>
      <c r="N724" s="230"/>
      <c r="O724" s="230"/>
      <c r="P724" s="230"/>
      <c r="Q724" s="230"/>
      <c r="R724" s="230"/>
      <c r="S724" s="230"/>
      <c r="T724" s="231"/>
      <c r="AT724" s="232" t="s">
        <v>171</v>
      </c>
      <c r="AU724" s="232" t="s">
        <v>81</v>
      </c>
      <c r="AV724" s="11" t="s">
        <v>81</v>
      </c>
      <c r="AW724" s="11" t="s">
        <v>35</v>
      </c>
      <c r="AX724" s="11" t="s">
        <v>73</v>
      </c>
      <c r="AY724" s="232" t="s">
        <v>162</v>
      </c>
    </row>
    <row r="725" spans="2:51" s="11" customFormat="1" ht="12">
      <c r="B725" s="223"/>
      <c r="C725" s="224"/>
      <c r="D725" s="220" t="s">
        <v>171</v>
      </c>
      <c r="E725" s="225" t="s">
        <v>21</v>
      </c>
      <c r="F725" s="226" t="s">
        <v>856</v>
      </c>
      <c r="G725" s="224"/>
      <c r="H725" s="225" t="s">
        <v>21</v>
      </c>
      <c r="I725" s="227"/>
      <c r="J725" s="224"/>
      <c r="K725" s="224"/>
      <c r="L725" s="228"/>
      <c r="M725" s="229"/>
      <c r="N725" s="230"/>
      <c r="O725" s="230"/>
      <c r="P725" s="230"/>
      <c r="Q725" s="230"/>
      <c r="R725" s="230"/>
      <c r="S725" s="230"/>
      <c r="T725" s="231"/>
      <c r="AT725" s="232" t="s">
        <v>171</v>
      </c>
      <c r="AU725" s="232" t="s">
        <v>81</v>
      </c>
      <c r="AV725" s="11" t="s">
        <v>81</v>
      </c>
      <c r="AW725" s="11" t="s">
        <v>35</v>
      </c>
      <c r="AX725" s="11" t="s">
        <v>73</v>
      </c>
      <c r="AY725" s="232" t="s">
        <v>162</v>
      </c>
    </row>
    <row r="726" spans="2:51" s="13" customFormat="1" ht="12">
      <c r="B726" s="244"/>
      <c r="C726" s="245"/>
      <c r="D726" s="220" t="s">
        <v>171</v>
      </c>
      <c r="E726" s="246" t="s">
        <v>21</v>
      </c>
      <c r="F726" s="247" t="s">
        <v>208</v>
      </c>
      <c r="G726" s="245"/>
      <c r="H726" s="248">
        <v>157.673</v>
      </c>
      <c r="I726" s="249"/>
      <c r="J726" s="245"/>
      <c r="K726" s="245"/>
      <c r="L726" s="250"/>
      <c r="M726" s="251"/>
      <c r="N726" s="252"/>
      <c r="O726" s="252"/>
      <c r="P726" s="252"/>
      <c r="Q726" s="252"/>
      <c r="R726" s="252"/>
      <c r="S726" s="252"/>
      <c r="T726" s="253"/>
      <c r="AT726" s="254" t="s">
        <v>171</v>
      </c>
      <c r="AU726" s="254" t="s">
        <v>81</v>
      </c>
      <c r="AV726" s="13" t="s">
        <v>168</v>
      </c>
      <c r="AW726" s="13" t="s">
        <v>35</v>
      </c>
      <c r="AX726" s="13" t="s">
        <v>81</v>
      </c>
      <c r="AY726" s="254" t="s">
        <v>162</v>
      </c>
    </row>
    <row r="727" spans="2:65" s="1" customFormat="1" ht="16.5" customHeight="1">
      <c r="B727" s="39"/>
      <c r="C727" s="208" t="s">
        <v>1134</v>
      </c>
      <c r="D727" s="208" t="s">
        <v>163</v>
      </c>
      <c r="E727" s="209" t="s">
        <v>1135</v>
      </c>
      <c r="F727" s="210" t="s">
        <v>1136</v>
      </c>
      <c r="G727" s="211" t="s">
        <v>166</v>
      </c>
      <c r="H727" s="212">
        <v>27.058</v>
      </c>
      <c r="I727" s="213"/>
      <c r="J727" s="214">
        <f>ROUND(I727*H727,2)</f>
        <v>0</v>
      </c>
      <c r="K727" s="210" t="s">
        <v>167</v>
      </c>
      <c r="L727" s="44"/>
      <c r="M727" s="215" t="s">
        <v>21</v>
      </c>
      <c r="N727" s="216" t="s">
        <v>44</v>
      </c>
      <c r="O727" s="80"/>
      <c r="P727" s="217">
        <f>O727*H727</f>
        <v>0</v>
      </c>
      <c r="Q727" s="217">
        <v>0</v>
      </c>
      <c r="R727" s="217">
        <f>Q727*H727</f>
        <v>0</v>
      </c>
      <c r="S727" s="217">
        <v>0</v>
      </c>
      <c r="T727" s="218">
        <f>S727*H727</f>
        <v>0</v>
      </c>
      <c r="AR727" s="18" t="s">
        <v>204</v>
      </c>
      <c r="AT727" s="18" t="s">
        <v>163</v>
      </c>
      <c r="AU727" s="18" t="s">
        <v>81</v>
      </c>
      <c r="AY727" s="18" t="s">
        <v>162</v>
      </c>
      <c r="BE727" s="219">
        <f>IF(N727="základní",J727,0)</f>
        <v>0</v>
      </c>
      <c r="BF727" s="219">
        <f>IF(N727="snížená",J727,0)</f>
        <v>0</v>
      </c>
      <c r="BG727" s="219">
        <f>IF(N727="zákl. přenesená",J727,0)</f>
        <v>0</v>
      </c>
      <c r="BH727" s="219">
        <f>IF(N727="sníž. přenesená",J727,0)</f>
        <v>0</v>
      </c>
      <c r="BI727" s="219">
        <f>IF(N727="nulová",J727,0)</f>
        <v>0</v>
      </c>
      <c r="BJ727" s="18" t="s">
        <v>81</v>
      </c>
      <c r="BK727" s="219">
        <f>ROUND(I727*H727,2)</f>
        <v>0</v>
      </c>
      <c r="BL727" s="18" t="s">
        <v>204</v>
      </c>
      <c r="BM727" s="18" t="s">
        <v>1137</v>
      </c>
    </row>
    <row r="728" spans="2:51" s="11" customFormat="1" ht="12">
      <c r="B728" s="223"/>
      <c r="C728" s="224"/>
      <c r="D728" s="220" t="s">
        <v>171</v>
      </c>
      <c r="E728" s="225" t="s">
        <v>21</v>
      </c>
      <c r="F728" s="226" t="s">
        <v>1138</v>
      </c>
      <c r="G728" s="224"/>
      <c r="H728" s="225" t="s">
        <v>21</v>
      </c>
      <c r="I728" s="227"/>
      <c r="J728" s="224"/>
      <c r="K728" s="224"/>
      <c r="L728" s="228"/>
      <c r="M728" s="229"/>
      <c r="N728" s="230"/>
      <c r="O728" s="230"/>
      <c r="P728" s="230"/>
      <c r="Q728" s="230"/>
      <c r="R728" s="230"/>
      <c r="S728" s="230"/>
      <c r="T728" s="231"/>
      <c r="AT728" s="232" t="s">
        <v>171</v>
      </c>
      <c r="AU728" s="232" t="s">
        <v>81</v>
      </c>
      <c r="AV728" s="11" t="s">
        <v>81</v>
      </c>
      <c r="AW728" s="11" t="s">
        <v>35</v>
      </c>
      <c r="AX728" s="11" t="s">
        <v>73</v>
      </c>
      <c r="AY728" s="232" t="s">
        <v>162</v>
      </c>
    </row>
    <row r="729" spans="2:51" s="12" customFormat="1" ht="12">
      <c r="B729" s="233"/>
      <c r="C729" s="234"/>
      <c r="D729" s="220" t="s">
        <v>171</v>
      </c>
      <c r="E729" s="235" t="s">
        <v>21</v>
      </c>
      <c r="F729" s="236" t="s">
        <v>1139</v>
      </c>
      <c r="G729" s="234"/>
      <c r="H729" s="237">
        <v>6.04</v>
      </c>
      <c r="I729" s="238"/>
      <c r="J729" s="234"/>
      <c r="K729" s="234"/>
      <c r="L729" s="239"/>
      <c r="M729" s="240"/>
      <c r="N729" s="241"/>
      <c r="O729" s="241"/>
      <c r="P729" s="241"/>
      <c r="Q729" s="241"/>
      <c r="R729" s="241"/>
      <c r="S729" s="241"/>
      <c r="T729" s="242"/>
      <c r="AT729" s="243" t="s">
        <v>171</v>
      </c>
      <c r="AU729" s="243" t="s">
        <v>81</v>
      </c>
      <c r="AV729" s="12" t="s">
        <v>84</v>
      </c>
      <c r="AW729" s="12" t="s">
        <v>35</v>
      </c>
      <c r="AX729" s="12" t="s">
        <v>73</v>
      </c>
      <c r="AY729" s="243" t="s">
        <v>162</v>
      </c>
    </row>
    <row r="730" spans="2:51" s="12" customFormat="1" ht="12">
      <c r="B730" s="233"/>
      <c r="C730" s="234"/>
      <c r="D730" s="220" t="s">
        <v>171</v>
      </c>
      <c r="E730" s="235" t="s">
        <v>21</v>
      </c>
      <c r="F730" s="236" t="s">
        <v>1140</v>
      </c>
      <c r="G730" s="234"/>
      <c r="H730" s="237">
        <v>5.141</v>
      </c>
      <c r="I730" s="238"/>
      <c r="J730" s="234"/>
      <c r="K730" s="234"/>
      <c r="L730" s="239"/>
      <c r="M730" s="240"/>
      <c r="N730" s="241"/>
      <c r="O730" s="241"/>
      <c r="P730" s="241"/>
      <c r="Q730" s="241"/>
      <c r="R730" s="241"/>
      <c r="S730" s="241"/>
      <c r="T730" s="242"/>
      <c r="AT730" s="243" t="s">
        <v>171</v>
      </c>
      <c r="AU730" s="243" t="s">
        <v>81</v>
      </c>
      <c r="AV730" s="12" t="s">
        <v>84</v>
      </c>
      <c r="AW730" s="12" t="s">
        <v>35</v>
      </c>
      <c r="AX730" s="12" t="s">
        <v>73</v>
      </c>
      <c r="AY730" s="243" t="s">
        <v>162</v>
      </c>
    </row>
    <row r="731" spans="2:51" s="12" customFormat="1" ht="12">
      <c r="B731" s="233"/>
      <c r="C731" s="234"/>
      <c r="D731" s="220" t="s">
        <v>171</v>
      </c>
      <c r="E731" s="235" t="s">
        <v>21</v>
      </c>
      <c r="F731" s="236" t="s">
        <v>1141</v>
      </c>
      <c r="G731" s="234"/>
      <c r="H731" s="237">
        <v>9.217</v>
      </c>
      <c r="I731" s="238"/>
      <c r="J731" s="234"/>
      <c r="K731" s="234"/>
      <c r="L731" s="239"/>
      <c r="M731" s="240"/>
      <c r="N731" s="241"/>
      <c r="O731" s="241"/>
      <c r="P731" s="241"/>
      <c r="Q731" s="241"/>
      <c r="R731" s="241"/>
      <c r="S731" s="241"/>
      <c r="T731" s="242"/>
      <c r="AT731" s="243" t="s">
        <v>171</v>
      </c>
      <c r="AU731" s="243" t="s">
        <v>81</v>
      </c>
      <c r="AV731" s="12" t="s">
        <v>84</v>
      </c>
      <c r="AW731" s="12" t="s">
        <v>35</v>
      </c>
      <c r="AX731" s="12" t="s">
        <v>73</v>
      </c>
      <c r="AY731" s="243" t="s">
        <v>162</v>
      </c>
    </row>
    <row r="732" spans="2:51" s="12" customFormat="1" ht="12">
      <c r="B732" s="233"/>
      <c r="C732" s="234"/>
      <c r="D732" s="220" t="s">
        <v>171</v>
      </c>
      <c r="E732" s="235" t="s">
        <v>21</v>
      </c>
      <c r="F732" s="236" t="s">
        <v>1142</v>
      </c>
      <c r="G732" s="234"/>
      <c r="H732" s="237">
        <v>6.66</v>
      </c>
      <c r="I732" s="238"/>
      <c r="J732" s="234"/>
      <c r="K732" s="234"/>
      <c r="L732" s="239"/>
      <c r="M732" s="240"/>
      <c r="N732" s="241"/>
      <c r="O732" s="241"/>
      <c r="P732" s="241"/>
      <c r="Q732" s="241"/>
      <c r="R732" s="241"/>
      <c r="S732" s="241"/>
      <c r="T732" s="242"/>
      <c r="AT732" s="243" t="s">
        <v>171</v>
      </c>
      <c r="AU732" s="243" t="s">
        <v>81</v>
      </c>
      <c r="AV732" s="12" t="s">
        <v>84</v>
      </c>
      <c r="AW732" s="12" t="s">
        <v>35</v>
      </c>
      <c r="AX732" s="12" t="s">
        <v>73</v>
      </c>
      <c r="AY732" s="243" t="s">
        <v>162</v>
      </c>
    </row>
    <row r="733" spans="2:51" s="13" customFormat="1" ht="12">
      <c r="B733" s="244"/>
      <c r="C733" s="245"/>
      <c r="D733" s="220" t="s">
        <v>171</v>
      </c>
      <c r="E733" s="246" t="s">
        <v>21</v>
      </c>
      <c r="F733" s="247" t="s">
        <v>208</v>
      </c>
      <c r="G733" s="245"/>
      <c r="H733" s="248">
        <v>27.058</v>
      </c>
      <c r="I733" s="249"/>
      <c r="J733" s="245"/>
      <c r="K733" s="245"/>
      <c r="L733" s="250"/>
      <c r="M733" s="251"/>
      <c r="N733" s="252"/>
      <c r="O733" s="252"/>
      <c r="P733" s="252"/>
      <c r="Q733" s="252"/>
      <c r="R733" s="252"/>
      <c r="S733" s="252"/>
      <c r="T733" s="253"/>
      <c r="AT733" s="254" t="s">
        <v>171</v>
      </c>
      <c r="AU733" s="254" t="s">
        <v>81</v>
      </c>
      <c r="AV733" s="13" t="s">
        <v>168</v>
      </c>
      <c r="AW733" s="13" t="s">
        <v>35</v>
      </c>
      <c r="AX733" s="13" t="s">
        <v>81</v>
      </c>
      <c r="AY733" s="254" t="s">
        <v>162</v>
      </c>
    </row>
    <row r="734" spans="2:65" s="1" customFormat="1" ht="16.5" customHeight="1">
      <c r="B734" s="39"/>
      <c r="C734" s="208" t="s">
        <v>738</v>
      </c>
      <c r="D734" s="208" t="s">
        <v>163</v>
      </c>
      <c r="E734" s="209" t="s">
        <v>1143</v>
      </c>
      <c r="F734" s="210" t="s">
        <v>1144</v>
      </c>
      <c r="G734" s="211" t="s">
        <v>166</v>
      </c>
      <c r="H734" s="212">
        <v>27.058</v>
      </c>
      <c r="I734" s="213"/>
      <c r="J734" s="214">
        <f>ROUND(I734*H734,2)</f>
        <v>0</v>
      </c>
      <c r="K734" s="210" t="s">
        <v>167</v>
      </c>
      <c r="L734" s="44"/>
      <c r="M734" s="215" t="s">
        <v>21</v>
      </c>
      <c r="N734" s="216" t="s">
        <v>44</v>
      </c>
      <c r="O734" s="80"/>
      <c r="P734" s="217">
        <f>O734*H734</f>
        <v>0</v>
      </c>
      <c r="Q734" s="217">
        <v>0</v>
      </c>
      <c r="R734" s="217">
        <f>Q734*H734</f>
        <v>0</v>
      </c>
      <c r="S734" s="217">
        <v>0</v>
      </c>
      <c r="T734" s="218">
        <f>S734*H734</f>
        <v>0</v>
      </c>
      <c r="AR734" s="18" t="s">
        <v>204</v>
      </c>
      <c r="AT734" s="18" t="s">
        <v>163</v>
      </c>
      <c r="AU734" s="18" t="s">
        <v>81</v>
      </c>
      <c r="AY734" s="18" t="s">
        <v>162</v>
      </c>
      <c r="BE734" s="219">
        <f>IF(N734="základní",J734,0)</f>
        <v>0</v>
      </c>
      <c r="BF734" s="219">
        <f>IF(N734="snížená",J734,0)</f>
        <v>0</v>
      </c>
      <c r="BG734" s="219">
        <f>IF(N734="zákl. přenesená",J734,0)</f>
        <v>0</v>
      </c>
      <c r="BH734" s="219">
        <f>IF(N734="sníž. přenesená",J734,0)</f>
        <v>0</v>
      </c>
      <c r="BI734" s="219">
        <f>IF(N734="nulová",J734,0)</f>
        <v>0</v>
      </c>
      <c r="BJ734" s="18" t="s">
        <v>81</v>
      </c>
      <c r="BK734" s="219">
        <f>ROUND(I734*H734,2)</f>
        <v>0</v>
      </c>
      <c r="BL734" s="18" t="s">
        <v>204</v>
      </c>
      <c r="BM734" s="18" t="s">
        <v>1145</v>
      </c>
    </row>
    <row r="735" spans="2:51" s="12" customFormat="1" ht="12">
      <c r="B735" s="233"/>
      <c r="C735" s="234"/>
      <c r="D735" s="220" t="s">
        <v>171</v>
      </c>
      <c r="E735" s="235" t="s">
        <v>21</v>
      </c>
      <c r="F735" s="236" t="s">
        <v>1146</v>
      </c>
      <c r="G735" s="234"/>
      <c r="H735" s="237">
        <v>27.058</v>
      </c>
      <c r="I735" s="238"/>
      <c r="J735" s="234"/>
      <c r="K735" s="234"/>
      <c r="L735" s="239"/>
      <c r="M735" s="240"/>
      <c r="N735" s="241"/>
      <c r="O735" s="241"/>
      <c r="P735" s="241"/>
      <c r="Q735" s="241"/>
      <c r="R735" s="241"/>
      <c r="S735" s="241"/>
      <c r="T735" s="242"/>
      <c r="AT735" s="243" t="s">
        <v>171</v>
      </c>
      <c r="AU735" s="243" t="s">
        <v>81</v>
      </c>
      <c r="AV735" s="12" t="s">
        <v>84</v>
      </c>
      <c r="AW735" s="12" t="s">
        <v>35</v>
      </c>
      <c r="AX735" s="12" t="s">
        <v>81</v>
      </c>
      <c r="AY735" s="243" t="s">
        <v>162</v>
      </c>
    </row>
    <row r="736" spans="2:65" s="1" customFormat="1" ht="16.5" customHeight="1">
      <c r="B736" s="39"/>
      <c r="C736" s="208" t="s">
        <v>1147</v>
      </c>
      <c r="D736" s="208" t="s">
        <v>163</v>
      </c>
      <c r="E736" s="209" t="s">
        <v>1148</v>
      </c>
      <c r="F736" s="210" t="s">
        <v>1149</v>
      </c>
      <c r="G736" s="211" t="s">
        <v>166</v>
      </c>
      <c r="H736" s="212">
        <v>6.82</v>
      </c>
      <c r="I736" s="213"/>
      <c r="J736" s="214">
        <f>ROUND(I736*H736,2)</f>
        <v>0</v>
      </c>
      <c r="K736" s="210" t="s">
        <v>167</v>
      </c>
      <c r="L736" s="44"/>
      <c r="M736" s="215" t="s">
        <v>21</v>
      </c>
      <c r="N736" s="216" t="s">
        <v>44</v>
      </c>
      <c r="O736" s="80"/>
      <c r="P736" s="217">
        <f>O736*H736</f>
        <v>0</v>
      </c>
      <c r="Q736" s="217">
        <v>0</v>
      </c>
      <c r="R736" s="217">
        <f>Q736*H736</f>
        <v>0</v>
      </c>
      <c r="S736" s="217">
        <v>0</v>
      </c>
      <c r="T736" s="218">
        <f>S736*H736</f>
        <v>0</v>
      </c>
      <c r="AR736" s="18" t="s">
        <v>204</v>
      </c>
      <c r="AT736" s="18" t="s">
        <v>163</v>
      </c>
      <c r="AU736" s="18" t="s">
        <v>81</v>
      </c>
      <c r="AY736" s="18" t="s">
        <v>162</v>
      </c>
      <c r="BE736" s="219">
        <f>IF(N736="základní",J736,0)</f>
        <v>0</v>
      </c>
      <c r="BF736" s="219">
        <f>IF(N736="snížená",J736,0)</f>
        <v>0</v>
      </c>
      <c r="BG736" s="219">
        <f>IF(N736="zákl. přenesená",J736,0)</f>
        <v>0</v>
      </c>
      <c r="BH736" s="219">
        <f>IF(N736="sníž. přenesená",J736,0)</f>
        <v>0</v>
      </c>
      <c r="BI736" s="219">
        <f>IF(N736="nulová",J736,0)</f>
        <v>0</v>
      </c>
      <c r="BJ736" s="18" t="s">
        <v>81</v>
      </c>
      <c r="BK736" s="219">
        <f>ROUND(I736*H736,2)</f>
        <v>0</v>
      </c>
      <c r="BL736" s="18" t="s">
        <v>204</v>
      </c>
      <c r="BM736" s="18" t="s">
        <v>1150</v>
      </c>
    </row>
    <row r="737" spans="2:47" s="1" customFormat="1" ht="12">
      <c r="B737" s="39"/>
      <c r="C737" s="40"/>
      <c r="D737" s="220" t="s">
        <v>169</v>
      </c>
      <c r="E737" s="40"/>
      <c r="F737" s="221" t="s">
        <v>1151</v>
      </c>
      <c r="G737" s="40"/>
      <c r="H737" s="40"/>
      <c r="I737" s="143"/>
      <c r="J737" s="40"/>
      <c r="K737" s="40"/>
      <c r="L737" s="44"/>
      <c r="M737" s="222"/>
      <c r="N737" s="80"/>
      <c r="O737" s="80"/>
      <c r="P737" s="80"/>
      <c r="Q737" s="80"/>
      <c r="R737" s="80"/>
      <c r="S737" s="80"/>
      <c r="T737" s="81"/>
      <c r="AT737" s="18" t="s">
        <v>169</v>
      </c>
      <c r="AU737" s="18" t="s">
        <v>81</v>
      </c>
    </row>
    <row r="738" spans="2:51" s="12" customFormat="1" ht="12">
      <c r="B738" s="233"/>
      <c r="C738" s="234"/>
      <c r="D738" s="220" t="s">
        <v>171</v>
      </c>
      <c r="E738" s="235" t="s">
        <v>21</v>
      </c>
      <c r="F738" s="236" t="s">
        <v>1152</v>
      </c>
      <c r="G738" s="234"/>
      <c r="H738" s="237">
        <v>2.277</v>
      </c>
      <c r="I738" s="238"/>
      <c r="J738" s="234"/>
      <c r="K738" s="234"/>
      <c r="L738" s="239"/>
      <c r="M738" s="240"/>
      <c r="N738" s="241"/>
      <c r="O738" s="241"/>
      <c r="P738" s="241"/>
      <c r="Q738" s="241"/>
      <c r="R738" s="241"/>
      <c r="S738" s="241"/>
      <c r="T738" s="242"/>
      <c r="AT738" s="243" t="s">
        <v>171</v>
      </c>
      <c r="AU738" s="243" t="s">
        <v>81</v>
      </c>
      <c r="AV738" s="12" t="s">
        <v>84</v>
      </c>
      <c r="AW738" s="12" t="s">
        <v>35</v>
      </c>
      <c r="AX738" s="12" t="s">
        <v>73</v>
      </c>
      <c r="AY738" s="243" t="s">
        <v>162</v>
      </c>
    </row>
    <row r="739" spans="2:51" s="12" customFormat="1" ht="12">
      <c r="B739" s="233"/>
      <c r="C739" s="234"/>
      <c r="D739" s="220" t="s">
        <v>171</v>
      </c>
      <c r="E739" s="235" t="s">
        <v>21</v>
      </c>
      <c r="F739" s="236" t="s">
        <v>1153</v>
      </c>
      <c r="G739" s="234"/>
      <c r="H739" s="237">
        <v>1.116</v>
      </c>
      <c r="I739" s="238"/>
      <c r="J739" s="234"/>
      <c r="K739" s="234"/>
      <c r="L739" s="239"/>
      <c r="M739" s="240"/>
      <c r="N739" s="241"/>
      <c r="O739" s="241"/>
      <c r="P739" s="241"/>
      <c r="Q739" s="241"/>
      <c r="R739" s="241"/>
      <c r="S739" s="241"/>
      <c r="T739" s="242"/>
      <c r="AT739" s="243" t="s">
        <v>171</v>
      </c>
      <c r="AU739" s="243" t="s">
        <v>81</v>
      </c>
      <c r="AV739" s="12" t="s">
        <v>84</v>
      </c>
      <c r="AW739" s="12" t="s">
        <v>35</v>
      </c>
      <c r="AX739" s="12" t="s">
        <v>73</v>
      </c>
      <c r="AY739" s="243" t="s">
        <v>162</v>
      </c>
    </row>
    <row r="740" spans="2:51" s="12" customFormat="1" ht="12">
      <c r="B740" s="233"/>
      <c r="C740" s="234"/>
      <c r="D740" s="220" t="s">
        <v>171</v>
      </c>
      <c r="E740" s="235" t="s">
        <v>21</v>
      </c>
      <c r="F740" s="236" t="s">
        <v>1154</v>
      </c>
      <c r="G740" s="234"/>
      <c r="H740" s="237">
        <v>2.187</v>
      </c>
      <c r="I740" s="238"/>
      <c r="J740" s="234"/>
      <c r="K740" s="234"/>
      <c r="L740" s="239"/>
      <c r="M740" s="240"/>
      <c r="N740" s="241"/>
      <c r="O740" s="241"/>
      <c r="P740" s="241"/>
      <c r="Q740" s="241"/>
      <c r="R740" s="241"/>
      <c r="S740" s="241"/>
      <c r="T740" s="242"/>
      <c r="AT740" s="243" t="s">
        <v>171</v>
      </c>
      <c r="AU740" s="243" t="s">
        <v>81</v>
      </c>
      <c r="AV740" s="12" t="s">
        <v>84</v>
      </c>
      <c r="AW740" s="12" t="s">
        <v>35</v>
      </c>
      <c r="AX740" s="12" t="s">
        <v>73</v>
      </c>
      <c r="AY740" s="243" t="s">
        <v>162</v>
      </c>
    </row>
    <row r="741" spans="2:51" s="12" customFormat="1" ht="12">
      <c r="B741" s="233"/>
      <c r="C741" s="234"/>
      <c r="D741" s="220" t="s">
        <v>171</v>
      </c>
      <c r="E741" s="235" t="s">
        <v>21</v>
      </c>
      <c r="F741" s="236" t="s">
        <v>1155</v>
      </c>
      <c r="G741" s="234"/>
      <c r="H741" s="237">
        <v>1.24</v>
      </c>
      <c r="I741" s="238"/>
      <c r="J741" s="234"/>
      <c r="K741" s="234"/>
      <c r="L741" s="239"/>
      <c r="M741" s="240"/>
      <c r="N741" s="241"/>
      <c r="O741" s="241"/>
      <c r="P741" s="241"/>
      <c r="Q741" s="241"/>
      <c r="R741" s="241"/>
      <c r="S741" s="241"/>
      <c r="T741" s="242"/>
      <c r="AT741" s="243" t="s">
        <v>171</v>
      </c>
      <c r="AU741" s="243" t="s">
        <v>81</v>
      </c>
      <c r="AV741" s="12" t="s">
        <v>84</v>
      </c>
      <c r="AW741" s="12" t="s">
        <v>35</v>
      </c>
      <c r="AX741" s="12" t="s">
        <v>73</v>
      </c>
      <c r="AY741" s="243" t="s">
        <v>162</v>
      </c>
    </row>
    <row r="742" spans="2:51" s="13" customFormat="1" ht="12">
      <c r="B742" s="244"/>
      <c r="C742" s="245"/>
      <c r="D742" s="220" t="s">
        <v>171</v>
      </c>
      <c r="E742" s="246" t="s">
        <v>21</v>
      </c>
      <c r="F742" s="247" t="s">
        <v>208</v>
      </c>
      <c r="G742" s="245"/>
      <c r="H742" s="248">
        <v>6.82</v>
      </c>
      <c r="I742" s="249"/>
      <c r="J742" s="245"/>
      <c r="K742" s="245"/>
      <c r="L742" s="250"/>
      <c r="M742" s="251"/>
      <c r="N742" s="252"/>
      <c r="O742" s="252"/>
      <c r="P742" s="252"/>
      <c r="Q742" s="252"/>
      <c r="R742" s="252"/>
      <c r="S742" s="252"/>
      <c r="T742" s="253"/>
      <c r="AT742" s="254" t="s">
        <v>171</v>
      </c>
      <c r="AU742" s="254" t="s">
        <v>81</v>
      </c>
      <c r="AV742" s="13" t="s">
        <v>168</v>
      </c>
      <c r="AW742" s="13" t="s">
        <v>35</v>
      </c>
      <c r="AX742" s="13" t="s">
        <v>81</v>
      </c>
      <c r="AY742" s="254" t="s">
        <v>162</v>
      </c>
    </row>
    <row r="743" spans="2:63" s="10" customFormat="1" ht="25.9" customHeight="1">
      <c r="B743" s="194"/>
      <c r="C743" s="195"/>
      <c r="D743" s="196" t="s">
        <v>72</v>
      </c>
      <c r="E743" s="197" t="s">
        <v>1156</v>
      </c>
      <c r="F743" s="197" t="s">
        <v>1157</v>
      </c>
      <c r="G743" s="195"/>
      <c r="H743" s="195"/>
      <c r="I743" s="198"/>
      <c r="J743" s="199">
        <f>BK743</f>
        <v>0</v>
      </c>
      <c r="K743" s="195"/>
      <c r="L743" s="200"/>
      <c r="M743" s="201"/>
      <c r="N743" s="202"/>
      <c r="O743" s="202"/>
      <c r="P743" s="203">
        <f>SUM(P744:P766)</f>
        <v>0</v>
      </c>
      <c r="Q743" s="202"/>
      <c r="R743" s="203">
        <f>SUM(R744:R766)</f>
        <v>0</v>
      </c>
      <c r="S743" s="202"/>
      <c r="T743" s="204">
        <f>SUM(T744:T766)</f>
        <v>0</v>
      </c>
      <c r="AR743" s="205" t="s">
        <v>84</v>
      </c>
      <c r="AT743" s="206" t="s">
        <v>72</v>
      </c>
      <c r="AU743" s="206" t="s">
        <v>73</v>
      </c>
      <c r="AY743" s="205" t="s">
        <v>162</v>
      </c>
      <c r="BK743" s="207">
        <f>SUM(BK744:BK766)</f>
        <v>0</v>
      </c>
    </row>
    <row r="744" spans="2:65" s="1" customFormat="1" ht="16.5" customHeight="1">
      <c r="B744" s="39"/>
      <c r="C744" s="208" t="s">
        <v>744</v>
      </c>
      <c r="D744" s="208" t="s">
        <v>163</v>
      </c>
      <c r="E744" s="209" t="s">
        <v>1158</v>
      </c>
      <c r="F744" s="210" t="s">
        <v>1159</v>
      </c>
      <c r="G744" s="211" t="s">
        <v>166</v>
      </c>
      <c r="H744" s="212">
        <v>6.195</v>
      </c>
      <c r="I744" s="213"/>
      <c r="J744" s="214">
        <f>ROUND(I744*H744,2)</f>
        <v>0</v>
      </c>
      <c r="K744" s="210" t="s">
        <v>167</v>
      </c>
      <c r="L744" s="44"/>
      <c r="M744" s="215" t="s">
        <v>21</v>
      </c>
      <c r="N744" s="216" t="s">
        <v>44</v>
      </c>
      <c r="O744" s="80"/>
      <c r="P744" s="217">
        <f>O744*H744</f>
        <v>0</v>
      </c>
      <c r="Q744" s="217">
        <v>0</v>
      </c>
      <c r="R744" s="217">
        <f>Q744*H744</f>
        <v>0</v>
      </c>
      <c r="S744" s="217">
        <v>0</v>
      </c>
      <c r="T744" s="218">
        <f>S744*H744</f>
        <v>0</v>
      </c>
      <c r="AR744" s="18" t="s">
        <v>204</v>
      </c>
      <c r="AT744" s="18" t="s">
        <v>163</v>
      </c>
      <c r="AU744" s="18" t="s">
        <v>81</v>
      </c>
      <c r="AY744" s="18" t="s">
        <v>162</v>
      </c>
      <c r="BE744" s="219">
        <f>IF(N744="základní",J744,0)</f>
        <v>0</v>
      </c>
      <c r="BF744" s="219">
        <f>IF(N744="snížená",J744,0)</f>
        <v>0</v>
      </c>
      <c r="BG744" s="219">
        <f>IF(N744="zákl. přenesená",J744,0)</f>
        <v>0</v>
      </c>
      <c r="BH744" s="219">
        <f>IF(N744="sníž. přenesená",J744,0)</f>
        <v>0</v>
      </c>
      <c r="BI744" s="219">
        <f>IF(N744="nulová",J744,0)</f>
        <v>0</v>
      </c>
      <c r="BJ744" s="18" t="s">
        <v>81</v>
      </c>
      <c r="BK744" s="219">
        <f>ROUND(I744*H744,2)</f>
        <v>0</v>
      </c>
      <c r="BL744" s="18" t="s">
        <v>204</v>
      </c>
      <c r="BM744" s="18" t="s">
        <v>1160</v>
      </c>
    </row>
    <row r="745" spans="2:47" s="1" customFormat="1" ht="12">
      <c r="B745" s="39"/>
      <c r="C745" s="40"/>
      <c r="D745" s="220" t="s">
        <v>169</v>
      </c>
      <c r="E745" s="40"/>
      <c r="F745" s="221" t="s">
        <v>1161</v>
      </c>
      <c r="G745" s="40"/>
      <c r="H745" s="40"/>
      <c r="I745" s="143"/>
      <c r="J745" s="40"/>
      <c r="K745" s="40"/>
      <c r="L745" s="44"/>
      <c r="M745" s="222"/>
      <c r="N745" s="80"/>
      <c r="O745" s="80"/>
      <c r="P745" s="80"/>
      <c r="Q745" s="80"/>
      <c r="R745" s="80"/>
      <c r="S745" s="80"/>
      <c r="T745" s="81"/>
      <c r="AT745" s="18" t="s">
        <v>169</v>
      </c>
      <c r="AU745" s="18" t="s">
        <v>81</v>
      </c>
    </row>
    <row r="746" spans="2:51" s="12" customFormat="1" ht="12">
      <c r="B746" s="233"/>
      <c r="C746" s="234"/>
      <c r="D746" s="220" t="s">
        <v>171</v>
      </c>
      <c r="E746" s="235" t="s">
        <v>21</v>
      </c>
      <c r="F746" s="236" t="s">
        <v>1162</v>
      </c>
      <c r="G746" s="234"/>
      <c r="H746" s="237">
        <v>5.554</v>
      </c>
      <c r="I746" s="238"/>
      <c r="J746" s="234"/>
      <c r="K746" s="234"/>
      <c r="L746" s="239"/>
      <c r="M746" s="240"/>
      <c r="N746" s="241"/>
      <c r="O746" s="241"/>
      <c r="P746" s="241"/>
      <c r="Q746" s="241"/>
      <c r="R746" s="241"/>
      <c r="S746" s="241"/>
      <c r="T746" s="242"/>
      <c r="AT746" s="243" t="s">
        <v>171</v>
      </c>
      <c r="AU746" s="243" t="s">
        <v>81</v>
      </c>
      <c r="AV746" s="12" t="s">
        <v>84</v>
      </c>
      <c r="AW746" s="12" t="s">
        <v>35</v>
      </c>
      <c r="AX746" s="12" t="s">
        <v>73</v>
      </c>
      <c r="AY746" s="243" t="s">
        <v>162</v>
      </c>
    </row>
    <row r="747" spans="2:51" s="12" customFormat="1" ht="12">
      <c r="B747" s="233"/>
      <c r="C747" s="234"/>
      <c r="D747" s="220" t="s">
        <v>171</v>
      </c>
      <c r="E747" s="235" t="s">
        <v>21</v>
      </c>
      <c r="F747" s="236" t="s">
        <v>1163</v>
      </c>
      <c r="G747" s="234"/>
      <c r="H747" s="237">
        <v>0.641</v>
      </c>
      <c r="I747" s="238"/>
      <c r="J747" s="234"/>
      <c r="K747" s="234"/>
      <c r="L747" s="239"/>
      <c r="M747" s="240"/>
      <c r="N747" s="241"/>
      <c r="O747" s="241"/>
      <c r="P747" s="241"/>
      <c r="Q747" s="241"/>
      <c r="R747" s="241"/>
      <c r="S747" s="241"/>
      <c r="T747" s="242"/>
      <c r="AT747" s="243" t="s">
        <v>171</v>
      </c>
      <c r="AU747" s="243" t="s">
        <v>81</v>
      </c>
      <c r="AV747" s="12" t="s">
        <v>84</v>
      </c>
      <c r="AW747" s="12" t="s">
        <v>35</v>
      </c>
      <c r="AX747" s="12" t="s">
        <v>73</v>
      </c>
      <c r="AY747" s="243" t="s">
        <v>162</v>
      </c>
    </row>
    <row r="748" spans="2:51" s="13" customFormat="1" ht="12">
      <c r="B748" s="244"/>
      <c r="C748" s="245"/>
      <c r="D748" s="220" t="s">
        <v>171</v>
      </c>
      <c r="E748" s="246" t="s">
        <v>21</v>
      </c>
      <c r="F748" s="247" t="s">
        <v>208</v>
      </c>
      <c r="G748" s="245"/>
      <c r="H748" s="248">
        <v>6.195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AT748" s="254" t="s">
        <v>171</v>
      </c>
      <c r="AU748" s="254" t="s">
        <v>81</v>
      </c>
      <c r="AV748" s="13" t="s">
        <v>168</v>
      </c>
      <c r="AW748" s="13" t="s">
        <v>35</v>
      </c>
      <c r="AX748" s="13" t="s">
        <v>81</v>
      </c>
      <c r="AY748" s="254" t="s">
        <v>162</v>
      </c>
    </row>
    <row r="749" spans="2:65" s="1" customFormat="1" ht="16.5" customHeight="1">
      <c r="B749" s="39"/>
      <c r="C749" s="208" t="s">
        <v>1164</v>
      </c>
      <c r="D749" s="208" t="s">
        <v>163</v>
      </c>
      <c r="E749" s="209" t="s">
        <v>1165</v>
      </c>
      <c r="F749" s="210" t="s">
        <v>1166</v>
      </c>
      <c r="G749" s="211" t="s">
        <v>166</v>
      </c>
      <c r="H749" s="212">
        <v>72.123</v>
      </c>
      <c r="I749" s="213"/>
      <c r="J749" s="214">
        <f>ROUND(I749*H749,2)</f>
        <v>0</v>
      </c>
      <c r="K749" s="210" t="s">
        <v>167</v>
      </c>
      <c r="L749" s="44"/>
      <c r="M749" s="215" t="s">
        <v>21</v>
      </c>
      <c r="N749" s="216" t="s">
        <v>44</v>
      </c>
      <c r="O749" s="80"/>
      <c r="P749" s="217">
        <f>O749*H749</f>
        <v>0</v>
      </c>
      <c r="Q749" s="217">
        <v>0</v>
      </c>
      <c r="R749" s="217">
        <f>Q749*H749</f>
        <v>0</v>
      </c>
      <c r="S749" s="217">
        <v>0</v>
      </c>
      <c r="T749" s="218">
        <f>S749*H749</f>
        <v>0</v>
      </c>
      <c r="AR749" s="18" t="s">
        <v>204</v>
      </c>
      <c r="AT749" s="18" t="s">
        <v>163</v>
      </c>
      <c r="AU749" s="18" t="s">
        <v>81</v>
      </c>
      <c r="AY749" s="18" t="s">
        <v>162</v>
      </c>
      <c r="BE749" s="219">
        <f>IF(N749="základní",J749,0)</f>
        <v>0</v>
      </c>
      <c r="BF749" s="219">
        <f>IF(N749="snížená",J749,0)</f>
        <v>0</v>
      </c>
      <c r="BG749" s="219">
        <f>IF(N749="zákl. přenesená",J749,0)</f>
        <v>0</v>
      </c>
      <c r="BH749" s="219">
        <f>IF(N749="sníž. přenesená",J749,0)</f>
        <v>0</v>
      </c>
      <c r="BI749" s="219">
        <f>IF(N749="nulová",J749,0)</f>
        <v>0</v>
      </c>
      <c r="BJ749" s="18" t="s">
        <v>81</v>
      </c>
      <c r="BK749" s="219">
        <f>ROUND(I749*H749,2)</f>
        <v>0</v>
      </c>
      <c r="BL749" s="18" t="s">
        <v>204</v>
      </c>
      <c r="BM749" s="18" t="s">
        <v>1167</v>
      </c>
    </row>
    <row r="750" spans="2:47" s="1" customFormat="1" ht="12">
      <c r="B750" s="39"/>
      <c r="C750" s="40"/>
      <c r="D750" s="220" t="s">
        <v>169</v>
      </c>
      <c r="E750" s="40"/>
      <c r="F750" s="221" t="s">
        <v>1168</v>
      </c>
      <c r="G750" s="40"/>
      <c r="H750" s="40"/>
      <c r="I750" s="143"/>
      <c r="J750" s="40"/>
      <c r="K750" s="40"/>
      <c r="L750" s="44"/>
      <c r="M750" s="222"/>
      <c r="N750" s="80"/>
      <c r="O750" s="80"/>
      <c r="P750" s="80"/>
      <c r="Q750" s="80"/>
      <c r="R750" s="80"/>
      <c r="S750" s="80"/>
      <c r="T750" s="81"/>
      <c r="AT750" s="18" t="s">
        <v>169</v>
      </c>
      <c r="AU750" s="18" t="s">
        <v>81</v>
      </c>
    </row>
    <row r="751" spans="2:51" s="11" customFormat="1" ht="12">
      <c r="B751" s="223"/>
      <c r="C751" s="224"/>
      <c r="D751" s="220" t="s">
        <v>171</v>
      </c>
      <c r="E751" s="225" t="s">
        <v>21</v>
      </c>
      <c r="F751" s="226" t="s">
        <v>1169</v>
      </c>
      <c r="G751" s="224"/>
      <c r="H751" s="225" t="s">
        <v>21</v>
      </c>
      <c r="I751" s="227"/>
      <c r="J751" s="224"/>
      <c r="K751" s="224"/>
      <c r="L751" s="228"/>
      <c r="M751" s="229"/>
      <c r="N751" s="230"/>
      <c r="O751" s="230"/>
      <c r="P751" s="230"/>
      <c r="Q751" s="230"/>
      <c r="R751" s="230"/>
      <c r="S751" s="230"/>
      <c r="T751" s="231"/>
      <c r="AT751" s="232" t="s">
        <v>171</v>
      </c>
      <c r="AU751" s="232" t="s">
        <v>81</v>
      </c>
      <c r="AV751" s="11" t="s">
        <v>81</v>
      </c>
      <c r="AW751" s="11" t="s">
        <v>35</v>
      </c>
      <c r="AX751" s="11" t="s">
        <v>73</v>
      </c>
      <c r="AY751" s="232" t="s">
        <v>162</v>
      </c>
    </row>
    <row r="752" spans="2:51" s="12" customFormat="1" ht="12">
      <c r="B752" s="233"/>
      <c r="C752" s="234"/>
      <c r="D752" s="220" t="s">
        <v>171</v>
      </c>
      <c r="E752" s="235" t="s">
        <v>21</v>
      </c>
      <c r="F752" s="236" t="s">
        <v>523</v>
      </c>
      <c r="G752" s="234"/>
      <c r="H752" s="237">
        <v>8</v>
      </c>
      <c r="I752" s="238"/>
      <c r="J752" s="234"/>
      <c r="K752" s="234"/>
      <c r="L752" s="239"/>
      <c r="M752" s="240"/>
      <c r="N752" s="241"/>
      <c r="O752" s="241"/>
      <c r="P752" s="241"/>
      <c r="Q752" s="241"/>
      <c r="R752" s="241"/>
      <c r="S752" s="241"/>
      <c r="T752" s="242"/>
      <c r="AT752" s="243" t="s">
        <v>171</v>
      </c>
      <c r="AU752" s="243" t="s">
        <v>81</v>
      </c>
      <c r="AV752" s="12" t="s">
        <v>84</v>
      </c>
      <c r="AW752" s="12" t="s">
        <v>35</v>
      </c>
      <c r="AX752" s="12" t="s">
        <v>73</v>
      </c>
      <c r="AY752" s="243" t="s">
        <v>162</v>
      </c>
    </row>
    <row r="753" spans="2:51" s="12" customFormat="1" ht="12">
      <c r="B753" s="233"/>
      <c r="C753" s="234"/>
      <c r="D753" s="220" t="s">
        <v>171</v>
      </c>
      <c r="E753" s="235" t="s">
        <v>21</v>
      </c>
      <c r="F753" s="236" t="s">
        <v>528</v>
      </c>
      <c r="G753" s="234"/>
      <c r="H753" s="237">
        <v>2.4</v>
      </c>
      <c r="I753" s="238"/>
      <c r="J753" s="234"/>
      <c r="K753" s="234"/>
      <c r="L753" s="239"/>
      <c r="M753" s="240"/>
      <c r="N753" s="241"/>
      <c r="O753" s="241"/>
      <c r="P753" s="241"/>
      <c r="Q753" s="241"/>
      <c r="R753" s="241"/>
      <c r="S753" s="241"/>
      <c r="T753" s="242"/>
      <c r="AT753" s="243" t="s">
        <v>171</v>
      </c>
      <c r="AU753" s="243" t="s">
        <v>81</v>
      </c>
      <c r="AV753" s="12" t="s">
        <v>84</v>
      </c>
      <c r="AW753" s="12" t="s">
        <v>35</v>
      </c>
      <c r="AX753" s="12" t="s">
        <v>73</v>
      </c>
      <c r="AY753" s="243" t="s">
        <v>162</v>
      </c>
    </row>
    <row r="754" spans="2:51" s="12" customFormat="1" ht="12">
      <c r="B754" s="233"/>
      <c r="C754" s="234"/>
      <c r="D754" s="220" t="s">
        <v>171</v>
      </c>
      <c r="E754" s="235" t="s">
        <v>21</v>
      </c>
      <c r="F754" s="236" t="s">
        <v>730</v>
      </c>
      <c r="G754" s="234"/>
      <c r="H754" s="237">
        <v>1.7</v>
      </c>
      <c r="I754" s="238"/>
      <c r="J754" s="234"/>
      <c r="K754" s="234"/>
      <c r="L754" s="239"/>
      <c r="M754" s="240"/>
      <c r="N754" s="241"/>
      <c r="O754" s="241"/>
      <c r="P754" s="241"/>
      <c r="Q754" s="241"/>
      <c r="R754" s="241"/>
      <c r="S754" s="241"/>
      <c r="T754" s="242"/>
      <c r="AT754" s="243" t="s">
        <v>171</v>
      </c>
      <c r="AU754" s="243" t="s">
        <v>81</v>
      </c>
      <c r="AV754" s="12" t="s">
        <v>84</v>
      </c>
      <c r="AW754" s="12" t="s">
        <v>35</v>
      </c>
      <c r="AX754" s="12" t="s">
        <v>73</v>
      </c>
      <c r="AY754" s="243" t="s">
        <v>162</v>
      </c>
    </row>
    <row r="755" spans="2:51" s="12" customFormat="1" ht="12">
      <c r="B755" s="233"/>
      <c r="C755" s="234"/>
      <c r="D755" s="220" t="s">
        <v>171</v>
      </c>
      <c r="E755" s="235" t="s">
        <v>21</v>
      </c>
      <c r="F755" s="236" t="s">
        <v>731</v>
      </c>
      <c r="G755" s="234"/>
      <c r="H755" s="237">
        <v>1.4</v>
      </c>
      <c r="I755" s="238"/>
      <c r="J755" s="234"/>
      <c r="K755" s="234"/>
      <c r="L755" s="239"/>
      <c r="M755" s="240"/>
      <c r="N755" s="241"/>
      <c r="O755" s="241"/>
      <c r="P755" s="241"/>
      <c r="Q755" s="241"/>
      <c r="R755" s="241"/>
      <c r="S755" s="241"/>
      <c r="T755" s="242"/>
      <c r="AT755" s="243" t="s">
        <v>171</v>
      </c>
      <c r="AU755" s="243" t="s">
        <v>81</v>
      </c>
      <c r="AV755" s="12" t="s">
        <v>84</v>
      </c>
      <c r="AW755" s="12" t="s">
        <v>35</v>
      </c>
      <c r="AX755" s="12" t="s">
        <v>73</v>
      </c>
      <c r="AY755" s="243" t="s">
        <v>162</v>
      </c>
    </row>
    <row r="756" spans="2:51" s="12" customFormat="1" ht="12">
      <c r="B756" s="233"/>
      <c r="C756" s="234"/>
      <c r="D756" s="220" t="s">
        <v>171</v>
      </c>
      <c r="E756" s="235" t="s">
        <v>21</v>
      </c>
      <c r="F756" s="236" t="s">
        <v>531</v>
      </c>
      <c r="G756" s="234"/>
      <c r="H756" s="237">
        <v>6.05</v>
      </c>
      <c r="I756" s="238"/>
      <c r="J756" s="234"/>
      <c r="K756" s="234"/>
      <c r="L756" s="239"/>
      <c r="M756" s="240"/>
      <c r="N756" s="241"/>
      <c r="O756" s="241"/>
      <c r="P756" s="241"/>
      <c r="Q756" s="241"/>
      <c r="R756" s="241"/>
      <c r="S756" s="241"/>
      <c r="T756" s="242"/>
      <c r="AT756" s="243" t="s">
        <v>171</v>
      </c>
      <c r="AU756" s="243" t="s">
        <v>81</v>
      </c>
      <c r="AV756" s="12" t="s">
        <v>84</v>
      </c>
      <c r="AW756" s="12" t="s">
        <v>35</v>
      </c>
      <c r="AX756" s="12" t="s">
        <v>73</v>
      </c>
      <c r="AY756" s="243" t="s">
        <v>162</v>
      </c>
    </row>
    <row r="757" spans="2:51" s="12" customFormat="1" ht="12">
      <c r="B757" s="233"/>
      <c r="C757" s="234"/>
      <c r="D757" s="220" t="s">
        <v>171</v>
      </c>
      <c r="E757" s="235" t="s">
        <v>21</v>
      </c>
      <c r="F757" s="236" t="s">
        <v>732</v>
      </c>
      <c r="G757" s="234"/>
      <c r="H757" s="237">
        <v>2.6</v>
      </c>
      <c r="I757" s="238"/>
      <c r="J757" s="234"/>
      <c r="K757" s="234"/>
      <c r="L757" s="239"/>
      <c r="M757" s="240"/>
      <c r="N757" s="241"/>
      <c r="O757" s="241"/>
      <c r="P757" s="241"/>
      <c r="Q757" s="241"/>
      <c r="R757" s="241"/>
      <c r="S757" s="241"/>
      <c r="T757" s="242"/>
      <c r="AT757" s="243" t="s">
        <v>171</v>
      </c>
      <c r="AU757" s="243" t="s">
        <v>81</v>
      </c>
      <c r="AV757" s="12" t="s">
        <v>84</v>
      </c>
      <c r="AW757" s="12" t="s">
        <v>35</v>
      </c>
      <c r="AX757" s="12" t="s">
        <v>73</v>
      </c>
      <c r="AY757" s="243" t="s">
        <v>162</v>
      </c>
    </row>
    <row r="758" spans="2:51" s="11" customFormat="1" ht="12">
      <c r="B758" s="223"/>
      <c r="C758" s="224"/>
      <c r="D758" s="220" t="s">
        <v>171</v>
      </c>
      <c r="E758" s="225" t="s">
        <v>21</v>
      </c>
      <c r="F758" s="226" t="s">
        <v>1170</v>
      </c>
      <c r="G758" s="224"/>
      <c r="H758" s="225" t="s">
        <v>21</v>
      </c>
      <c r="I758" s="227"/>
      <c r="J758" s="224"/>
      <c r="K758" s="224"/>
      <c r="L758" s="228"/>
      <c r="M758" s="229"/>
      <c r="N758" s="230"/>
      <c r="O758" s="230"/>
      <c r="P758" s="230"/>
      <c r="Q758" s="230"/>
      <c r="R758" s="230"/>
      <c r="S758" s="230"/>
      <c r="T758" s="231"/>
      <c r="AT758" s="232" t="s">
        <v>171</v>
      </c>
      <c r="AU758" s="232" t="s">
        <v>81</v>
      </c>
      <c r="AV758" s="11" t="s">
        <v>81</v>
      </c>
      <c r="AW758" s="11" t="s">
        <v>35</v>
      </c>
      <c r="AX758" s="11" t="s">
        <v>73</v>
      </c>
      <c r="AY758" s="232" t="s">
        <v>162</v>
      </c>
    </row>
    <row r="759" spans="2:51" s="12" customFormat="1" ht="12">
      <c r="B759" s="233"/>
      <c r="C759" s="234"/>
      <c r="D759" s="220" t="s">
        <v>171</v>
      </c>
      <c r="E759" s="235" t="s">
        <v>21</v>
      </c>
      <c r="F759" s="236" t="s">
        <v>1171</v>
      </c>
      <c r="G759" s="234"/>
      <c r="H759" s="237">
        <v>13.109</v>
      </c>
      <c r="I759" s="238"/>
      <c r="J759" s="234"/>
      <c r="K759" s="234"/>
      <c r="L759" s="239"/>
      <c r="M759" s="240"/>
      <c r="N759" s="241"/>
      <c r="O759" s="241"/>
      <c r="P759" s="241"/>
      <c r="Q759" s="241"/>
      <c r="R759" s="241"/>
      <c r="S759" s="241"/>
      <c r="T759" s="242"/>
      <c r="AT759" s="243" t="s">
        <v>171</v>
      </c>
      <c r="AU759" s="243" t="s">
        <v>81</v>
      </c>
      <c r="AV759" s="12" t="s">
        <v>84</v>
      </c>
      <c r="AW759" s="12" t="s">
        <v>35</v>
      </c>
      <c r="AX759" s="12" t="s">
        <v>73</v>
      </c>
      <c r="AY759" s="243" t="s">
        <v>162</v>
      </c>
    </row>
    <row r="760" spans="2:51" s="12" customFormat="1" ht="12">
      <c r="B760" s="233"/>
      <c r="C760" s="234"/>
      <c r="D760" s="220" t="s">
        <v>171</v>
      </c>
      <c r="E760" s="235" t="s">
        <v>21</v>
      </c>
      <c r="F760" s="236" t="s">
        <v>1172</v>
      </c>
      <c r="G760" s="234"/>
      <c r="H760" s="237">
        <v>-3.666</v>
      </c>
      <c r="I760" s="238"/>
      <c r="J760" s="234"/>
      <c r="K760" s="234"/>
      <c r="L760" s="239"/>
      <c r="M760" s="240"/>
      <c r="N760" s="241"/>
      <c r="O760" s="241"/>
      <c r="P760" s="241"/>
      <c r="Q760" s="241"/>
      <c r="R760" s="241"/>
      <c r="S760" s="241"/>
      <c r="T760" s="242"/>
      <c r="AT760" s="243" t="s">
        <v>171</v>
      </c>
      <c r="AU760" s="243" t="s">
        <v>81</v>
      </c>
      <c r="AV760" s="12" t="s">
        <v>84</v>
      </c>
      <c r="AW760" s="12" t="s">
        <v>35</v>
      </c>
      <c r="AX760" s="12" t="s">
        <v>73</v>
      </c>
      <c r="AY760" s="243" t="s">
        <v>162</v>
      </c>
    </row>
    <row r="761" spans="2:51" s="12" customFormat="1" ht="12">
      <c r="B761" s="233"/>
      <c r="C761" s="234"/>
      <c r="D761" s="220" t="s">
        <v>171</v>
      </c>
      <c r="E761" s="235" t="s">
        <v>21</v>
      </c>
      <c r="F761" s="236" t="s">
        <v>1173</v>
      </c>
      <c r="G761" s="234"/>
      <c r="H761" s="237">
        <v>34.8</v>
      </c>
      <c r="I761" s="238"/>
      <c r="J761" s="234"/>
      <c r="K761" s="234"/>
      <c r="L761" s="239"/>
      <c r="M761" s="240"/>
      <c r="N761" s="241"/>
      <c r="O761" s="241"/>
      <c r="P761" s="241"/>
      <c r="Q761" s="241"/>
      <c r="R761" s="241"/>
      <c r="S761" s="241"/>
      <c r="T761" s="242"/>
      <c r="AT761" s="243" t="s">
        <v>171</v>
      </c>
      <c r="AU761" s="243" t="s">
        <v>81</v>
      </c>
      <c r="AV761" s="12" t="s">
        <v>84</v>
      </c>
      <c r="AW761" s="12" t="s">
        <v>35</v>
      </c>
      <c r="AX761" s="12" t="s">
        <v>73</v>
      </c>
      <c r="AY761" s="243" t="s">
        <v>162</v>
      </c>
    </row>
    <row r="762" spans="2:51" s="12" customFormat="1" ht="12">
      <c r="B762" s="233"/>
      <c r="C762" s="234"/>
      <c r="D762" s="220" t="s">
        <v>171</v>
      </c>
      <c r="E762" s="235" t="s">
        <v>21</v>
      </c>
      <c r="F762" s="236" t="s">
        <v>1174</v>
      </c>
      <c r="G762" s="234"/>
      <c r="H762" s="237">
        <v>-10.152</v>
      </c>
      <c r="I762" s="238"/>
      <c r="J762" s="234"/>
      <c r="K762" s="234"/>
      <c r="L762" s="239"/>
      <c r="M762" s="240"/>
      <c r="N762" s="241"/>
      <c r="O762" s="241"/>
      <c r="P762" s="241"/>
      <c r="Q762" s="241"/>
      <c r="R762" s="241"/>
      <c r="S762" s="241"/>
      <c r="T762" s="242"/>
      <c r="AT762" s="243" t="s">
        <v>171</v>
      </c>
      <c r="AU762" s="243" t="s">
        <v>81</v>
      </c>
      <c r="AV762" s="12" t="s">
        <v>84</v>
      </c>
      <c r="AW762" s="12" t="s">
        <v>35</v>
      </c>
      <c r="AX762" s="12" t="s">
        <v>73</v>
      </c>
      <c r="AY762" s="243" t="s">
        <v>162</v>
      </c>
    </row>
    <row r="763" spans="2:51" s="12" customFormat="1" ht="12">
      <c r="B763" s="233"/>
      <c r="C763" s="234"/>
      <c r="D763" s="220" t="s">
        <v>171</v>
      </c>
      <c r="E763" s="235" t="s">
        <v>21</v>
      </c>
      <c r="F763" s="236" t="s">
        <v>1175</v>
      </c>
      <c r="G763" s="234"/>
      <c r="H763" s="237">
        <v>21.686</v>
      </c>
      <c r="I763" s="238"/>
      <c r="J763" s="234"/>
      <c r="K763" s="234"/>
      <c r="L763" s="239"/>
      <c r="M763" s="240"/>
      <c r="N763" s="241"/>
      <c r="O763" s="241"/>
      <c r="P763" s="241"/>
      <c r="Q763" s="241"/>
      <c r="R763" s="241"/>
      <c r="S763" s="241"/>
      <c r="T763" s="242"/>
      <c r="AT763" s="243" t="s">
        <v>171</v>
      </c>
      <c r="AU763" s="243" t="s">
        <v>81</v>
      </c>
      <c r="AV763" s="12" t="s">
        <v>84</v>
      </c>
      <c r="AW763" s="12" t="s">
        <v>35</v>
      </c>
      <c r="AX763" s="12" t="s">
        <v>73</v>
      </c>
      <c r="AY763" s="243" t="s">
        <v>162</v>
      </c>
    </row>
    <row r="764" spans="2:51" s="12" customFormat="1" ht="12">
      <c r="B764" s="233"/>
      <c r="C764" s="234"/>
      <c r="D764" s="220" t="s">
        <v>171</v>
      </c>
      <c r="E764" s="235" t="s">
        <v>21</v>
      </c>
      <c r="F764" s="236" t="s">
        <v>1176</v>
      </c>
      <c r="G764" s="234"/>
      <c r="H764" s="237">
        <v>-4.516</v>
      </c>
      <c r="I764" s="238"/>
      <c r="J764" s="234"/>
      <c r="K764" s="234"/>
      <c r="L764" s="239"/>
      <c r="M764" s="240"/>
      <c r="N764" s="241"/>
      <c r="O764" s="241"/>
      <c r="P764" s="241"/>
      <c r="Q764" s="241"/>
      <c r="R764" s="241"/>
      <c r="S764" s="241"/>
      <c r="T764" s="242"/>
      <c r="AT764" s="243" t="s">
        <v>171</v>
      </c>
      <c r="AU764" s="243" t="s">
        <v>81</v>
      </c>
      <c r="AV764" s="12" t="s">
        <v>84</v>
      </c>
      <c r="AW764" s="12" t="s">
        <v>35</v>
      </c>
      <c r="AX764" s="12" t="s">
        <v>73</v>
      </c>
      <c r="AY764" s="243" t="s">
        <v>162</v>
      </c>
    </row>
    <row r="765" spans="2:51" s="12" customFormat="1" ht="12">
      <c r="B765" s="233"/>
      <c r="C765" s="234"/>
      <c r="D765" s="220" t="s">
        <v>171</v>
      </c>
      <c r="E765" s="235" t="s">
        <v>21</v>
      </c>
      <c r="F765" s="236" t="s">
        <v>1177</v>
      </c>
      <c r="G765" s="234"/>
      <c r="H765" s="237">
        <v>-1.288</v>
      </c>
      <c r="I765" s="238"/>
      <c r="J765" s="234"/>
      <c r="K765" s="234"/>
      <c r="L765" s="239"/>
      <c r="M765" s="240"/>
      <c r="N765" s="241"/>
      <c r="O765" s="241"/>
      <c r="P765" s="241"/>
      <c r="Q765" s="241"/>
      <c r="R765" s="241"/>
      <c r="S765" s="241"/>
      <c r="T765" s="242"/>
      <c r="AT765" s="243" t="s">
        <v>171</v>
      </c>
      <c r="AU765" s="243" t="s">
        <v>81</v>
      </c>
      <c r="AV765" s="12" t="s">
        <v>84</v>
      </c>
      <c r="AW765" s="12" t="s">
        <v>35</v>
      </c>
      <c r="AX765" s="12" t="s">
        <v>73</v>
      </c>
      <c r="AY765" s="243" t="s">
        <v>162</v>
      </c>
    </row>
    <row r="766" spans="2:51" s="13" customFormat="1" ht="12">
      <c r="B766" s="244"/>
      <c r="C766" s="245"/>
      <c r="D766" s="220" t="s">
        <v>171</v>
      </c>
      <c r="E766" s="246" t="s">
        <v>21</v>
      </c>
      <c r="F766" s="247" t="s">
        <v>208</v>
      </c>
      <c r="G766" s="245"/>
      <c r="H766" s="248">
        <v>72.123</v>
      </c>
      <c r="I766" s="249"/>
      <c r="J766" s="245"/>
      <c r="K766" s="245"/>
      <c r="L766" s="250"/>
      <c r="M766" s="251"/>
      <c r="N766" s="252"/>
      <c r="O766" s="252"/>
      <c r="P766" s="252"/>
      <c r="Q766" s="252"/>
      <c r="R766" s="252"/>
      <c r="S766" s="252"/>
      <c r="T766" s="253"/>
      <c r="AT766" s="254" t="s">
        <v>171</v>
      </c>
      <c r="AU766" s="254" t="s">
        <v>81</v>
      </c>
      <c r="AV766" s="13" t="s">
        <v>168</v>
      </c>
      <c r="AW766" s="13" t="s">
        <v>35</v>
      </c>
      <c r="AX766" s="13" t="s">
        <v>81</v>
      </c>
      <c r="AY766" s="254" t="s">
        <v>162</v>
      </c>
    </row>
    <row r="767" spans="2:63" s="10" customFormat="1" ht="25.9" customHeight="1">
      <c r="B767" s="194"/>
      <c r="C767" s="195"/>
      <c r="D767" s="196" t="s">
        <v>72</v>
      </c>
      <c r="E767" s="197" t="s">
        <v>1178</v>
      </c>
      <c r="F767" s="197" t="s">
        <v>1179</v>
      </c>
      <c r="G767" s="195"/>
      <c r="H767" s="195"/>
      <c r="I767" s="198"/>
      <c r="J767" s="199">
        <f>BK767</f>
        <v>0</v>
      </c>
      <c r="K767" s="195"/>
      <c r="L767" s="200"/>
      <c r="M767" s="201"/>
      <c r="N767" s="202"/>
      <c r="O767" s="202"/>
      <c r="P767" s="203">
        <f>SUM(P768:P770)</f>
        <v>0</v>
      </c>
      <c r="Q767" s="202"/>
      <c r="R767" s="203">
        <f>SUM(R768:R770)</f>
        <v>0</v>
      </c>
      <c r="S767" s="202"/>
      <c r="T767" s="204">
        <f>SUM(T768:T770)</f>
        <v>0</v>
      </c>
      <c r="AR767" s="205" t="s">
        <v>81</v>
      </c>
      <c r="AT767" s="206" t="s">
        <v>72</v>
      </c>
      <c r="AU767" s="206" t="s">
        <v>73</v>
      </c>
      <c r="AY767" s="205" t="s">
        <v>162</v>
      </c>
      <c r="BK767" s="207">
        <f>SUM(BK768:BK770)</f>
        <v>0</v>
      </c>
    </row>
    <row r="768" spans="2:65" s="1" customFormat="1" ht="16.5" customHeight="1">
      <c r="B768" s="39"/>
      <c r="C768" s="208" t="s">
        <v>751</v>
      </c>
      <c r="D768" s="208" t="s">
        <v>163</v>
      </c>
      <c r="E768" s="209" t="s">
        <v>1180</v>
      </c>
      <c r="F768" s="210" t="s">
        <v>1181</v>
      </c>
      <c r="G768" s="211" t="s">
        <v>994</v>
      </c>
      <c r="H768" s="212">
        <v>1</v>
      </c>
      <c r="I768" s="213"/>
      <c r="J768" s="214">
        <f>ROUND(I768*H768,2)</f>
        <v>0</v>
      </c>
      <c r="K768" s="210" t="s">
        <v>234</v>
      </c>
      <c r="L768" s="44"/>
      <c r="M768" s="215" t="s">
        <v>21</v>
      </c>
      <c r="N768" s="216" t="s">
        <v>44</v>
      </c>
      <c r="O768" s="80"/>
      <c r="P768" s="217">
        <f>O768*H768</f>
        <v>0</v>
      </c>
      <c r="Q768" s="217">
        <v>0</v>
      </c>
      <c r="R768" s="217">
        <f>Q768*H768</f>
        <v>0</v>
      </c>
      <c r="S768" s="217">
        <v>0</v>
      </c>
      <c r="T768" s="218">
        <f>S768*H768</f>
        <v>0</v>
      </c>
      <c r="AR768" s="18" t="s">
        <v>168</v>
      </c>
      <c r="AT768" s="18" t="s">
        <v>163</v>
      </c>
      <c r="AU768" s="18" t="s">
        <v>81</v>
      </c>
      <c r="AY768" s="18" t="s">
        <v>162</v>
      </c>
      <c r="BE768" s="219">
        <f>IF(N768="základní",J768,0)</f>
        <v>0</v>
      </c>
      <c r="BF768" s="219">
        <f>IF(N768="snížená",J768,0)</f>
        <v>0</v>
      </c>
      <c r="BG768" s="219">
        <f>IF(N768="zákl. přenesená",J768,0)</f>
        <v>0</v>
      </c>
      <c r="BH768" s="219">
        <f>IF(N768="sníž. přenesená",J768,0)</f>
        <v>0</v>
      </c>
      <c r="BI768" s="219">
        <f>IF(N768="nulová",J768,0)</f>
        <v>0</v>
      </c>
      <c r="BJ768" s="18" t="s">
        <v>81</v>
      </c>
      <c r="BK768" s="219">
        <f>ROUND(I768*H768,2)</f>
        <v>0</v>
      </c>
      <c r="BL768" s="18" t="s">
        <v>168</v>
      </c>
      <c r="BM768" s="18" t="s">
        <v>1182</v>
      </c>
    </row>
    <row r="769" spans="2:47" s="1" customFormat="1" ht="12">
      <c r="B769" s="39"/>
      <c r="C769" s="40"/>
      <c r="D769" s="220" t="s">
        <v>169</v>
      </c>
      <c r="E769" s="40"/>
      <c r="F769" s="221" t="s">
        <v>1183</v>
      </c>
      <c r="G769" s="40"/>
      <c r="H769" s="40"/>
      <c r="I769" s="143"/>
      <c r="J769" s="40"/>
      <c r="K769" s="40"/>
      <c r="L769" s="44"/>
      <c r="M769" s="222"/>
      <c r="N769" s="80"/>
      <c r="O769" s="80"/>
      <c r="P769" s="80"/>
      <c r="Q769" s="80"/>
      <c r="R769" s="80"/>
      <c r="S769" s="80"/>
      <c r="T769" s="81"/>
      <c r="AT769" s="18" t="s">
        <v>169</v>
      </c>
      <c r="AU769" s="18" t="s">
        <v>81</v>
      </c>
    </row>
    <row r="770" spans="2:65" s="1" customFormat="1" ht="16.5" customHeight="1">
      <c r="B770" s="39"/>
      <c r="C770" s="208" t="s">
        <v>1184</v>
      </c>
      <c r="D770" s="208" t="s">
        <v>163</v>
      </c>
      <c r="E770" s="209" t="s">
        <v>1185</v>
      </c>
      <c r="F770" s="210" t="s">
        <v>1186</v>
      </c>
      <c r="G770" s="211" t="s">
        <v>994</v>
      </c>
      <c r="H770" s="212">
        <v>2</v>
      </c>
      <c r="I770" s="213"/>
      <c r="J770" s="214">
        <f>ROUND(I770*H770,2)</f>
        <v>0</v>
      </c>
      <c r="K770" s="210" t="s">
        <v>234</v>
      </c>
      <c r="L770" s="44"/>
      <c r="M770" s="215" t="s">
        <v>21</v>
      </c>
      <c r="N770" s="216" t="s">
        <v>44</v>
      </c>
      <c r="O770" s="80"/>
      <c r="P770" s="217">
        <f>O770*H770</f>
        <v>0</v>
      </c>
      <c r="Q770" s="217">
        <v>0</v>
      </c>
      <c r="R770" s="217">
        <f>Q770*H770</f>
        <v>0</v>
      </c>
      <c r="S770" s="217">
        <v>0</v>
      </c>
      <c r="T770" s="218">
        <f>S770*H770</f>
        <v>0</v>
      </c>
      <c r="AR770" s="18" t="s">
        <v>168</v>
      </c>
      <c r="AT770" s="18" t="s">
        <v>163</v>
      </c>
      <c r="AU770" s="18" t="s">
        <v>81</v>
      </c>
      <c r="AY770" s="18" t="s">
        <v>162</v>
      </c>
      <c r="BE770" s="219">
        <f>IF(N770="základní",J770,0)</f>
        <v>0</v>
      </c>
      <c r="BF770" s="219">
        <f>IF(N770="snížená",J770,0)</f>
        <v>0</v>
      </c>
      <c r="BG770" s="219">
        <f>IF(N770="zákl. přenesená",J770,0)</f>
        <v>0</v>
      </c>
      <c r="BH770" s="219">
        <f>IF(N770="sníž. přenesená",J770,0)</f>
        <v>0</v>
      </c>
      <c r="BI770" s="219">
        <f>IF(N770="nulová",J770,0)</f>
        <v>0</v>
      </c>
      <c r="BJ770" s="18" t="s">
        <v>81</v>
      </c>
      <c r="BK770" s="219">
        <f>ROUND(I770*H770,2)</f>
        <v>0</v>
      </c>
      <c r="BL770" s="18" t="s">
        <v>168</v>
      </c>
      <c r="BM770" s="18" t="s">
        <v>1187</v>
      </c>
    </row>
    <row r="771" spans="2:63" s="10" customFormat="1" ht="25.9" customHeight="1">
      <c r="B771" s="194"/>
      <c r="C771" s="195"/>
      <c r="D771" s="196" t="s">
        <v>72</v>
      </c>
      <c r="E771" s="197" t="s">
        <v>1188</v>
      </c>
      <c r="F771" s="197" t="s">
        <v>1189</v>
      </c>
      <c r="G771" s="195"/>
      <c r="H771" s="195"/>
      <c r="I771" s="198"/>
      <c r="J771" s="199">
        <f>BK771</f>
        <v>0</v>
      </c>
      <c r="K771" s="195"/>
      <c r="L771" s="200"/>
      <c r="M771" s="201"/>
      <c r="N771" s="202"/>
      <c r="O771" s="202"/>
      <c r="P771" s="203">
        <f>SUM(P772:P798)</f>
        <v>0</v>
      </c>
      <c r="Q771" s="202"/>
      <c r="R771" s="203">
        <f>SUM(R772:R798)</f>
        <v>0</v>
      </c>
      <c r="S771" s="202"/>
      <c r="T771" s="204">
        <f>SUM(T772:T798)</f>
        <v>0</v>
      </c>
      <c r="AR771" s="205" t="s">
        <v>81</v>
      </c>
      <c r="AT771" s="206" t="s">
        <v>72</v>
      </c>
      <c r="AU771" s="206" t="s">
        <v>73</v>
      </c>
      <c r="AY771" s="205" t="s">
        <v>162</v>
      </c>
      <c r="BK771" s="207">
        <f>SUM(BK772:BK798)</f>
        <v>0</v>
      </c>
    </row>
    <row r="772" spans="2:65" s="1" customFormat="1" ht="16.5" customHeight="1">
      <c r="B772" s="39"/>
      <c r="C772" s="208" t="s">
        <v>755</v>
      </c>
      <c r="D772" s="208" t="s">
        <v>163</v>
      </c>
      <c r="E772" s="209" t="s">
        <v>1190</v>
      </c>
      <c r="F772" s="210" t="s">
        <v>1191</v>
      </c>
      <c r="G772" s="211" t="s">
        <v>1192</v>
      </c>
      <c r="H772" s="212">
        <v>850.212</v>
      </c>
      <c r="I772" s="213"/>
      <c r="J772" s="214">
        <f>ROUND(I772*H772,2)</f>
        <v>0</v>
      </c>
      <c r="K772" s="210" t="s">
        <v>167</v>
      </c>
      <c r="L772" s="44"/>
      <c r="M772" s="215" t="s">
        <v>21</v>
      </c>
      <c r="N772" s="216" t="s">
        <v>44</v>
      </c>
      <c r="O772" s="80"/>
      <c r="P772" s="217">
        <f>O772*H772</f>
        <v>0</v>
      </c>
      <c r="Q772" s="217">
        <v>0</v>
      </c>
      <c r="R772" s="217">
        <f>Q772*H772</f>
        <v>0</v>
      </c>
      <c r="S772" s="217">
        <v>0</v>
      </c>
      <c r="T772" s="218">
        <f>S772*H772</f>
        <v>0</v>
      </c>
      <c r="AR772" s="18" t="s">
        <v>168</v>
      </c>
      <c r="AT772" s="18" t="s">
        <v>163</v>
      </c>
      <c r="AU772" s="18" t="s">
        <v>81</v>
      </c>
      <c r="AY772" s="18" t="s">
        <v>162</v>
      </c>
      <c r="BE772" s="219">
        <f>IF(N772="základní",J772,0)</f>
        <v>0</v>
      </c>
      <c r="BF772" s="219">
        <f>IF(N772="snížená",J772,0)</f>
        <v>0</v>
      </c>
      <c r="BG772" s="219">
        <f>IF(N772="zákl. přenesená",J772,0)</f>
        <v>0</v>
      </c>
      <c r="BH772" s="219">
        <f>IF(N772="sníž. přenesená",J772,0)</f>
        <v>0</v>
      </c>
      <c r="BI772" s="219">
        <f>IF(N772="nulová",J772,0)</f>
        <v>0</v>
      </c>
      <c r="BJ772" s="18" t="s">
        <v>81</v>
      </c>
      <c r="BK772" s="219">
        <f>ROUND(I772*H772,2)</f>
        <v>0</v>
      </c>
      <c r="BL772" s="18" t="s">
        <v>168</v>
      </c>
      <c r="BM772" s="18" t="s">
        <v>1193</v>
      </c>
    </row>
    <row r="773" spans="2:51" s="11" customFormat="1" ht="12">
      <c r="B773" s="223"/>
      <c r="C773" s="224"/>
      <c r="D773" s="220" t="s">
        <v>171</v>
      </c>
      <c r="E773" s="225" t="s">
        <v>21</v>
      </c>
      <c r="F773" s="226" t="s">
        <v>1138</v>
      </c>
      <c r="G773" s="224"/>
      <c r="H773" s="225" t="s">
        <v>21</v>
      </c>
      <c r="I773" s="227"/>
      <c r="J773" s="224"/>
      <c r="K773" s="224"/>
      <c r="L773" s="228"/>
      <c r="M773" s="229"/>
      <c r="N773" s="230"/>
      <c r="O773" s="230"/>
      <c r="P773" s="230"/>
      <c r="Q773" s="230"/>
      <c r="R773" s="230"/>
      <c r="S773" s="230"/>
      <c r="T773" s="231"/>
      <c r="AT773" s="232" t="s">
        <v>171</v>
      </c>
      <c r="AU773" s="232" t="s">
        <v>81</v>
      </c>
      <c r="AV773" s="11" t="s">
        <v>81</v>
      </c>
      <c r="AW773" s="11" t="s">
        <v>35</v>
      </c>
      <c r="AX773" s="11" t="s">
        <v>73</v>
      </c>
      <c r="AY773" s="232" t="s">
        <v>162</v>
      </c>
    </row>
    <row r="774" spans="2:51" s="12" customFormat="1" ht="12">
      <c r="B774" s="233"/>
      <c r="C774" s="234"/>
      <c r="D774" s="220" t="s">
        <v>171</v>
      </c>
      <c r="E774" s="235" t="s">
        <v>21</v>
      </c>
      <c r="F774" s="236" t="s">
        <v>1194</v>
      </c>
      <c r="G774" s="234"/>
      <c r="H774" s="237">
        <v>224</v>
      </c>
      <c r="I774" s="238"/>
      <c r="J774" s="234"/>
      <c r="K774" s="234"/>
      <c r="L774" s="239"/>
      <c r="M774" s="240"/>
      <c r="N774" s="241"/>
      <c r="O774" s="241"/>
      <c r="P774" s="241"/>
      <c r="Q774" s="241"/>
      <c r="R774" s="241"/>
      <c r="S774" s="241"/>
      <c r="T774" s="242"/>
      <c r="AT774" s="243" t="s">
        <v>171</v>
      </c>
      <c r="AU774" s="243" t="s">
        <v>81</v>
      </c>
      <c r="AV774" s="12" t="s">
        <v>84</v>
      </c>
      <c r="AW774" s="12" t="s">
        <v>35</v>
      </c>
      <c r="AX774" s="12" t="s">
        <v>73</v>
      </c>
      <c r="AY774" s="243" t="s">
        <v>162</v>
      </c>
    </row>
    <row r="775" spans="2:51" s="12" customFormat="1" ht="12">
      <c r="B775" s="233"/>
      <c r="C775" s="234"/>
      <c r="D775" s="220" t="s">
        <v>171</v>
      </c>
      <c r="E775" s="235" t="s">
        <v>21</v>
      </c>
      <c r="F775" s="236" t="s">
        <v>1195</v>
      </c>
      <c r="G775" s="234"/>
      <c r="H775" s="237">
        <v>119.4</v>
      </c>
      <c r="I775" s="238"/>
      <c r="J775" s="234"/>
      <c r="K775" s="234"/>
      <c r="L775" s="239"/>
      <c r="M775" s="240"/>
      <c r="N775" s="241"/>
      <c r="O775" s="241"/>
      <c r="P775" s="241"/>
      <c r="Q775" s="241"/>
      <c r="R775" s="241"/>
      <c r="S775" s="241"/>
      <c r="T775" s="242"/>
      <c r="AT775" s="243" t="s">
        <v>171</v>
      </c>
      <c r="AU775" s="243" t="s">
        <v>81</v>
      </c>
      <c r="AV775" s="12" t="s">
        <v>84</v>
      </c>
      <c r="AW775" s="12" t="s">
        <v>35</v>
      </c>
      <c r="AX775" s="12" t="s">
        <v>73</v>
      </c>
      <c r="AY775" s="243" t="s">
        <v>162</v>
      </c>
    </row>
    <row r="776" spans="2:51" s="12" customFormat="1" ht="12">
      <c r="B776" s="233"/>
      <c r="C776" s="234"/>
      <c r="D776" s="220" t="s">
        <v>171</v>
      </c>
      <c r="E776" s="235" t="s">
        <v>21</v>
      </c>
      <c r="F776" s="236" t="s">
        <v>1196</v>
      </c>
      <c r="G776" s="234"/>
      <c r="H776" s="237">
        <v>176</v>
      </c>
      <c r="I776" s="238"/>
      <c r="J776" s="234"/>
      <c r="K776" s="234"/>
      <c r="L776" s="239"/>
      <c r="M776" s="240"/>
      <c r="N776" s="241"/>
      <c r="O776" s="241"/>
      <c r="P776" s="241"/>
      <c r="Q776" s="241"/>
      <c r="R776" s="241"/>
      <c r="S776" s="241"/>
      <c r="T776" s="242"/>
      <c r="AT776" s="243" t="s">
        <v>171</v>
      </c>
      <c r="AU776" s="243" t="s">
        <v>81</v>
      </c>
      <c r="AV776" s="12" t="s">
        <v>84</v>
      </c>
      <c r="AW776" s="12" t="s">
        <v>35</v>
      </c>
      <c r="AX776" s="12" t="s">
        <v>73</v>
      </c>
      <c r="AY776" s="243" t="s">
        <v>162</v>
      </c>
    </row>
    <row r="777" spans="2:51" s="12" customFormat="1" ht="12">
      <c r="B777" s="233"/>
      <c r="C777" s="234"/>
      <c r="D777" s="220" t="s">
        <v>171</v>
      </c>
      <c r="E777" s="235" t="s">
        <v>21</v>
      </c>
      <c r="F777" s="236" t="s">
        <v>1197</v>
      </c>
      <c r="G777" s="234"/>
      <c r="H777" s="237">
        <v>233</v>
      </c>
      <c r="I777" s="238"/>
      <c r="J777" s="234"/>
      <c r="K777" s="234"/>
      <c r="L777" s="239"/>
      <c r="M777" s="240"/>
      <c r="N777" s="241"/>
      <c r="O777" s="241"/>
      <c r="P777" s="241"/>
      <c r="Q777" s="241"/>
      <c r="R777" s="241"/>
      <c r="S777" s="241"/>
      <c r="T777" s="242"/>
      <c r="AT777" s="243" t="s">
        <v>171</v>
      </c>
      <c r="AU777" s="243" t="s">
        <v>81</v>
      </c>
      <c r="AV777" s="12" t="s">
        <v>84</v>
      </c>
      <c r="AW777" s="12" t="s">
        <v>35</v>
      </c>
      <c r="AX777" s="12" t="s">
        <v>73</v>
      </c>
      <c r="AY777" s="243" t="s">
        <v>162</v>
      </c>
    </row>
    <row r="778" spans="2:51" s="14" customFormat="1" ht="12">
      <c r="B778" s="258"/>
      <c r="C778" s="259"/>
      <c r="D778" s="220" t="s">
        <v>171</v>
      </c>
      <c r="E778" s="260" t="s">
        <v>21</v>
      </c>
      <c r="F778" s="261" t="s">
        <v>787</v>
      </c>
      <c r="G778" s="259"/>
      <c r="H778" s="262">
        <v>752.4</v>
      </c>
      <c r="I778" s="263"/>
      <c r="J778" s="259"/>
      <c r="K778" s="259"/>
      <c r="L778" s="264"/>
      <c r="M778" s="265"/>
      <c r="N778" s="266"/>
      <c r="O778" s="266"/>
      <c r="P778" s="266"/>
      <c r="Q778" s="266"/>
      <c r="R778" s="266"/>
      <c r="S778" s="266"/>
      <c r="T778" s="267"/>
      <c r="AT778" s="268" t="s">
        <v>171</v>
      </c>
      <c r="AU778" s="268" t="s">
        <v>81</v>
      </c>
      <c r="AV778" s="14" t="s">
        <v>177</v>
      </c>
      <c r="AW778" s="14" t="s">
        <v>35</v>
      </c>
      <c r="AX778" s="14" t="s">
        <v>73</v>
      </c>
      <c r="AY778" s="268" t="s">
        <v>162</v>
      </c>
    </row>
    <row r="779" spans="2:51" s="12" customFormat="1" ht="12">
      <c r="B779" s="233"/>
      <c r="C779" s="234"/>
      <c r="D779" s="220" t="s">
        <v>171</v>
      </c>
      <c r="E779" s="235" t="s">
        <v>21</v>
      </c>
      <c r="F779" s="236" t="s">
        <v>1198</v>
      </c>
      <c r="G779" s="234"/>
      <c r="H779" s="237">
        <v>97.812</v>
      </c>
      <c r="I779" s="238"/>
      <c r="J779" s="234"/>
      <c r="K779" s="234"/>
      <c r="L779" s="239"/>
      <c r="M779" s="240"/>
      <c r="N779" s="241"/>
      <c r="O779" s="241"/>
      <c r="P779" s="241"/>
      <c r="Q779" s="241"/>
      <c r="R779" s="241"/>
      <c r="S779" s="241"/>
      <c r="T779" s="242"/>
      <c r="AT779" s="243" t="s">
        <v>171</v>
      </c>
      <c r="AU779" s="243" t="s">
        <v>81</v>
      </c>
      <c r="AV779" s="12" t="s">
        <v>84</v>
      </c>
      <c r="AW779" s="12" t="s">
        <v>35</v>
      </c>
      <c r="AX779" s="12" t="s">
        <v>73</v>
      </c>
      <c r="AY779" s="243" t="s">
        <v>162</v>
      </c>
    </row>
    <row r="780" spans="2:51" s="13" customFormat="1" ht="12">
      <c r="B780" s="244"/>
      <c r="C780" s="245"/>
      <c r="D780" s="220" t="s">
        <v>171</v>
      </c>
      <c r="E780" s="246" t="s">
        <v>21</v>
      </c>
      <c r="F780" s="247" t="s">
        <v>208</v>
      </c>
      <c r="G780" s="245"/>
      <c r="H780" s="248">
        <v>850.212</v>
      </c>
      <c r="I780" s="249"/>
      <c r="J780" s="245"/>
      <c r="K780" s="245"/>
      <c r="L780" s="250"/>
      <c r="M780" s="251"/>
      <c r="N780" s="252"/>
      <c r="O780" s="252"/>
      <c r="P780" s="252"/>
      <c r="Q780" s="252"/>
      <c r="R780" s="252"/>
      <c r="S780" s="252"/>
      <c r="T780" s="253"/>
      <c r="AT780" s="254" t="s">
        <v>171</v>
      </c>
      <c r="AU780" s="254" t="s">
        <v>81</v>
      </c>
      <c r="AV780" s="13" t="s">
        <v>168</v>
      </c>
      <c r="AW780" s="13" t="s">
        <v>35</v>
      </c>
      <c r="AX780" s="13" t="s">
        <v>81</v>
      </c>
      <c r="AY780" s="254" t="s">
        <v>162</v>
      </c>
    </row>
    <row r="781" spans="2:65" s="1" customFormat="1" ht="16.5" customHeight="1">
      <c r="B781" s="39"/>
      <c r="C781" s="208" t="s">
        <v>1199</v>
      </c>
      <c r="D781" s="208" t="s">
        <v>163</v>
      </c>
      <c r="E781" s="209" t="s">
        <v>1200</v>
      </c>
      <c r="F781" s="210" t="s">
        <v>1201</v>
      </c>
      <c r="G781" s="211" t="s">
        <v>994</v>
      </c>
      <c r="H781" s="212">
        <v>36</v>
      </c>
      <c r="I781" s="213"/>
      <c r="J781" s="214">
        <f>ROUND(I781*H781,2)</f>
        <v>0</v>
      </c>
      <c r="K781" s="210" t="s">
        <v>234</v>
      </c>
      <c r="L781" s="44"/>
      <c r="M781" s="215" t="s">
        <v>21</v>
      </c>
      <c r="N781" s="216" t="s">
        <v>44</v>
      </c>
      <c r="O781" s="80"/>
      <c r="P781" s="217">
        <f>O781*H781</f>
        <v>0</v>
      </c>
      <c r="Q781" s="217">
        <v>0</v>
      </c>
      <c r="R781" s="217">
        <f>Q781*H781</f>
        <v>0</v>
      </c>
      <c r="S781" s="217">
        <v>0</v>
      </c>
      <c r="T781" s="218">
        <f>S781*H781</f>
        <v>0</v>
      </c>
      <c r="AR781" s="18" t="s">
        <v>168</v>
      </c>
      <c r="AT781" s="18" t="s">
        <v>163</v>
      </c>
      <c r="AU781" s="18" t="s">
        <v>81</v>
      </c>
      <c r="AY781" s="18" t="s">
        <v>162</v>
      </c>
      <c r="BE781" s="219">
        <f>IF(N781="základní",J781,0)</f>
        <v>0</v>
      </c>
      <c r="BF781" s="219">
        <f>IF(N781="snížená",J781,0)</f>
        <v>0</v>
      </c>
      <c r="BG781" s="219">
        <f>IF(N781="zákl. přenesená",J781,0)</f>
        <v>0</v>
      </c>
      <c r="BH781" s="219">
        <f>IF(N781="sníž. přenesená",J781,0)</f>
        <v>0</v>
      </c>
      <c r="BI781" s="219">
        <f>IF(N781="nulová",J781,0)</f>
        <v>0</v>
      </c>
      <c r="BJ781" s="18" t="s">
        <v>81</v>
      </c>
      <c r="BK781" s="219">
        <f>ROUND(I781*H781,2)</f>
        <v>0</v>
      </c>
      <c r="BL781" s="18" t="s">
        <v>168</v>
      </c>
      <c r="BM781" s="18" t="s">
        <v>1202</v>
      </c>
    </row>
    <row r="782" spans="2:51" s="12" customFormat="1" ht="12">
      <c r="B782" s="233"/>
      <c r="C782" s="234"/>
      <c r="D782" s="220" t="s">
        <v>171</v>
      </c>
      <c r="E782" s="235" t="s">
        <v>21</v>
      </c>
      <c r="F782" s="236" t="s">
        <v>1203</v>
      </c>
      <c r="G782" s="234"/>
      <c r="H782" s="237">
        <v>24</v>
      </c>
      <c r="I782" s="238"/>
      <c r="J782" s="234"/>
      <c r="K782" s="234"/>
      <c r="L782" s="239"/>
      <c r="M782" s="240"/>
      <c r="N782" s="241"/>
      <c r="O782" s="241"/>
      <c r="P782" s="241"/>
      <c r="Q782" s="241"/>
      <c r="R782" s="241"/>
      <c r="S782" s="241"/>
      <c r="T782" s="242"/>
      <c r="AT782" s="243" t="s">
        <v>171</v>
      </c>
      <c r="AU782" s="243" t="s">
        <v>81</v>
      </c>
      <c r="AV782" s="12" t="s">
        <v>84</v>
      </c>
      <c r="AW782" s="12" t="s">
        <v>35</v>
      </c>
      <c r="AX782" s="12" t="s">
        <v>73</v>
      </c>
      <c r="AY782" s="243" t="s">
        <v>162</v>
      </c>
    </row>
    <row r="783" spans="2:51" s="12" customFormat="1" ht="12">
      <c r="B783" s="233"/>
      <c r="C783" s="234"/>
      <c r="D783" s="220" t="s">
        <v>171</v>
      </c>
      <c r="E783" s="235" t="s">
        <v>21</v>
      </c>
      <c r="F783" s="236" t="s">
        <v>1204</v>
      </c>
      <c r="G783" s="234"/>
      <c r="H783" s="237">
        <v>12</v>
      </c>
      <c r="I783" s="238"/>
      <c r="J783" s="234"/>
      <c r="K783" s="234"/>
      <c r="L783" s="239"/>
      <c r="M783" s="240"/>
      <c r="N783" s="241"/>
      <c r="O783" s="241"/>
      <c r="P783" s="241"/>
      <c r="Q783" s="241"/>
      <c r="R783" s="241"/>
      <c r="S783" s="241"/>
      <c r="T783" s="242"/>
      <c r="AT783" s="243" t="s">
        <v>171</v>
      </c>
      <c r="AU783" s="243" t="s">
        <v>81</v>
      </c>
      <c r="AV783" s="12" t="s">
        <v>84</v>
      </c>
      <c r="AW783" s="12" t="s">
        <v>35</v>
      </c>
      <c r="AX783" s="12" t="s">
        <v>73</v>
      </c>
      <c r="AY783" s="243" t="s">
        <v>162</v>
      </c>
    </row>
    <row r="784" spans="2:51" s="13" customFormat="1" ht="12">
      <c r="B784" s="244"/>
      <c r="C784" s="245"/>
      <c r="D784" s="220" t="s">
        <v>171</v>
      </c>
      <c r="E784" s="246" t="s">
        <v>21</v>
      </c>
      <c r="F784" s="247" t="s">
        <v>208</v>
      </c>
      <c r="G784" s="245"/>
      <c r="H784" s="248">
        <v>36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AT784" s="254" t="s">
        <v>171</v>
      </c>
      <c r="AU784" s="254" t="s">
        <v>81</v>
      </c>
      <c r="AV784" s="13" t="s">
        <v>168</v>
      </c>
      <c r="AW784" s="13" t="s">
        <v>35</v>
      </c>
      <c r="AX784" s="13" t="s">
        <v>81</v>
      </c>
      <c r="AY784" s="254" t="s">
        <v>162</v>
      </c>
    </row>
    <row r="785" spans="2:65" s="1" customFormat="1" ht="16.5" customHeight="1">
      <c r="B785" s="39"/>
      <c r="C785" s="208" t="s">
        <v>760</v>
      </c>
      <c r="D785" s="208" t="s">
        <v>163</v>
      </c>
      <c r="E785" s="209" t="s">
        <v>1205</v>
      </c>
      <c r="F785" s="210" t="s">
        <v>1206</v>
      </c>
      <c r="G785" s="211" t="s">
        <v>994</v>
      </c>
      <c r="H785" s="212">
        <v>50</v>
      </c>
      <c r="I785" s="213"/>
      <c r="J785" s="214">
        <f>ROUND(I785*H785,2)</f>
        <v>0</v>
      </c>
      <c r="K785" s="210" t="s">
        <v>234</v>
      </c>
      <c r="L785" s="44"/>
      <c r="M785" s="215" t="s">
        <v>21</v>
      </c>
      <c r="N785" s="216" t="s">
        <v>44</v>
      </c>
      <c r="O785" s="80"/>
      <c r="P785" s="217">
        <f>O785*H785</f>
        <v>0</v>
      </c>
      <c r="Q785" s="217">
        <v>0</v>
      </c>
      <c r="R785" s="217">
        <f>Q785*H785</f>
        <v>0</v>
      </c>
      <c r="S785" s="217">
        <v>0</v>
      </c>
      <c r="T785" s="218">
        <f>S785*H785</f>
        <v>0</v>
      </c>
      <c r="AR785" s="18" t="s">
        <v>168</v>
      </c>
      <c r="AT785" s="18" t="s">
        <v>163</v>
      </c>
      <c r="AU785" s="18" t="s">
        <v>81</v>
      </c>
      <c r="AY785" s="18" t="s">
        <v>162</v>
      </c>
      <c r="BE785" s="219">
        <f>IF(N785="základní",J785,0)</f>
        <v>0</v>
      </c>
      <c r="BF785" s="219">
        <f>IF(N785="snížená",J785,0)</f>
        <v>0</v>
      </c>
      <c r="BG785" s="219">
        <f>IF(N785="zákl. přenesená",J785,0)</f>
        <v>0</v>
      </c>
      <c r="BH785" s="219">
        <f>IF(N785="sníž. přenesená",J785,0)</f>
        <v>0</v>
      </c>
      <c r="BI785" s="219">
        <f>IF(N785="nulová",J785,0)</f>
        <v>0</v>
      </c>
      <c r="BJ785" s="18" t="s">
        <v>81</v>
      </c>
      <c r="BK785" s="219">
        <f>ROUND(I785*H785,2)</f>
        <v>0</v>
      </c>
      <c r="BL785" s="18" t="s">
        <v>168</v>
      </c>
      <c r="BM785" s="18" t="s">
        <v>1207</v>
      </c>
    </row>
    <row r="786" spans="2:51" s="12" customFormat="1" ht="12">
      <c r="B786" s="233"/>
      <c r="C786" s="234"/>
      <c r="D786" s="220" t="s">
        <v>171</v>
      </c>
      <c r="E786" s="235" t="s">
        <v>21</v>
      </c>
      <c r="F786" s="236" t="s">
        <v>1208</v>
      </c>
      <c r="G786" s="234"/>
      <c r="H786" s="237">
        <v>46</v>
      </c>
      <c r="I786" s="238"/>
      <c r="J786" s="234"/>
      <c r="K786" s="234"/>
      <c r="L786" s="239"/>
      <c r="M786" s="240"/>
      <c r="N786" s="241"/>
      <c r="O786" s="241"/>
      <c r="P786" s="241"/>
      <c r="Q786" s="241"/>
      <c r="R786" s="241"/>
      <c r="S786" s="241"/>
      <c r="T786" s="242"/>
      <c r="AT786" s="243" t="s">
        <v>171</v>
      </c>
      <c r="AU786" s="243" t="s">
        <v>81</v>
      </c>
      <c r="AV786" s="12" t="s">
        <v>84</v>
      </c>
      <c r="AW786" s="12" t="s">
        <v>35</v>
      </c>
      <c r="AX786" s="12" t="s">
        <v>73</v>
      </c>
      <c r="AY786" s="243" t="s">
        <v>162</v>
      </c>
    </row>
    <row r="787" spans="2:51" s="12" customFormat="1" ht="12">
      <c r="B787" s="233"/>
      <c r="C787" s="234"/>
      <c r="D787" s="220" t="s">
        <v>171</v>
      </c>
      <c r="E787" s="235" t="s">
        <v>21</v>
      </c>
      <c r="F787" s="236" t="s">
        <v>1209</v>
      </c>
      <c r="G787" s="234"/>
      <c r="H787" s="237">
        <v>2</v>
      </c>
      <c r="I787" s="238"/>
      <c r="J787" s="234"/>
      <c r="K787" s="234"/>
      <c r="L787" s="239"/>
      <c r="M787" s="240"/>
      <c r="N787" s="241"/>
      <c r="O787" s="241"/>
      <c r="P787" s="241"/>
      <c r="Q787" s="241"/>
      <c r="R787" s="241"/>
      <c r="S787" s="241"/>
      <c r="T787" s="242"/>
      <c r="AT787" s="243" t="s">
        <v>171</v>
      </c>
      <c r="AU787" s="243" t="s">
        <v>81</v>
      </c>
      <c r="AV787" s="12" t="s">
        <v>84</v>
      </c>
      <c r="AW787" s="12" t="s">
        <v>35</v>
      </c>
      <c r="AX787" s="12" t="s">
        <v>73</v>
      </c>
      <c r="AY787" s="243" t="s">
        <v>162</v>
      </c>
    </row>
    <row r="788" spans="2:51" s="12" customFormat="1" ht="12">
      <c r="B788" s="233"/>
      <c r="C788" s="234"/>
      <c r="D788" s="220" t="s">
        <v>171</v>
      </c>
      <c r="E788" s="235" t="s">
        <v>21</v>
      </c>
      <c r="F788" s="236" t="s">
        <v>1210</v>
      </c>
      <c r="G788" s="234"/>
      <c r="H788" s="237">
        <v>2</v>
      </c>
      <c r="I788" s="238"/>
      <c r="J788" s="234"/>
      <c r="K788" s="234"/>
      <c r="L788" s="239"/>
      <c r="M788" s="240"/>
      <c r="N788" s="241"/>
      <c r="O788" s="241"/>
      <c r="P788" s="241"/>
      <c r="Q788" s="241"/>
      <c r="R788" s="241"/>
      <c r="S788" s="241"/>
      <c r="T788" s="242"/>
      <c r="AT788" s="243" t="s">
        <v>171</v>
      </c>
      <c r="AU788" s="243" t="s">
        <v>81</v>
      </c>
      <c r="AV788" s="12" t="s">
        <v>84</v>
      </c>
      <c r="AW788" s="12" t="s">
        <v>35</v>
      </c>
      <c r="AX788" s="12" t="s">
        <v>73</v>
      </c>
      <c r="AY788" s="243" t="s">
        <v>162</v>
      </c>
    </row>
    <row r="789" spans="2:51" s="13" customFormat="1" ht="12">
      <c r="B789" s="244"/>
      <c r="C789" s="245"/>
      <c r="D789" s="220" t="s">
        <v>171</v>
      </c>
      <c r="E789" s="246" t="s">
        <v>21</v>
      </c>
      <c r="F789" s="247" t="s">
        <v>208</v>
      </c>
      <c r="G789" s="245"/>
      <c r="H789" s="248">
        <v>50</v>
      </c>
      <c r="I789" s="249"/>
      <c r="J789" s="245"/>
      <c r="K789" s="245"/>
      <c r="L789" s="250"/>
      <c r="M789" s="251"/>
      <c r="N789" s="252"/>
      <c r="O789" s="252"/>
      <c r="P789" s="252"/>
      <c r="Q789" s="252"/>
      <c r="R789" s="252"/>
      <c r="S789" s="252"/>
      <c r="T789" s="253"/>
      <c r="AT789" s="254" t="s">
        <v>171</v>
      </c>
      <c r="AU789" s="254" t="s">
        <v>81</v>
      </c>
      <c r="AV789" s="13" t="s">
        <v>168</v>
      </c>
      <c r="AW789" s="13" t="s">
        <v>35</v>
      </c>
      <c r="AX789" s="13" t="s">
        <v>81</v>
      </c>
      <c r="AY789" s="254" t="s">
        <v>162</v>
      </c>
    </row>
    <row r="790" spans="2:65" s="1" customFormat="1" ht="16.5" customHeight="1">
      <c r="B790" s="39"/>
      <c r="C790" s="208" t="s">
        <v>1211</v>
      </c>
      <c r="D790" s="208" t="s">
        <v>163</v>
      </c>
      <c r="E790" s="209" t="s">
        <v>1212</v>
      </c>
      <c r="F790" s="210" t="s">
        <v>1213</v>
      </c>
      <c r="G790" s="211" t="s">
        <v>1192</v>
      </c>
      <c r="H790" s="212">
        <v>850.212</v>
      </c>
      <c r="I790" s="213"/>
      <c r="J790" s="214">
        <f>ROUND(I790*H790,2)</f>
        <v>0</v>
      </c>
      <c r="K790" s="210" t="s">
        <v>167</v>
      </c>
      <c r="L790" s="44"/>
      <c r="M790" s="215" t="s">
        <v>21</v>
      </c>
      <c r="N790" s="216" t="s">
        <v>44</v>
      </c>
      <c r="O790" s="80"/>
      <c r="P790" s="217">
        <f>O790*H790</f>
        <v>0</v>
      </c>
      <c r="Q790" s="217">
        <v>0</v>
      </c>
      <c r="R790" s="217">
        <f>Q790*H790</f>
        <v>0</v>
      </c>
      <c r="S790" s="217">
        <v>0</v>
      </c>
      <c r="T790" s="218">
        <f>S790*H790</f>
        <v>0</v>
      </c>
      <c r="AR790" s="18" t="s">
        <v>168</v>
      </c>
      <c r="AT790" s="18" t="s">
        <v>163</v>
      </c>
      <c r="AU790" s="18" t="s">
        <v>81</v>
      </c>
      <c r="AY790" s="18" t="s">
        <v>162</v>
      </c>
      <c r="BE790" s="219">
        <f>IF(N790="základní",J790,0)</f>
        <v>0</v>
      </c>
      <c r="BF790" s="219">
        <f>IF(N790="snížená",J790,0)</f>
        <v>0</v>
      </c>
      <c r="BG790" s="219">
        <f>IF(N790="zákl. přenesená",J790,0)</f>
        <v>0</v>
      </c>
      <c r="BH790" s="219">
        <f>IF(N790="sníž. přenesená",J790,0)</f>
        <v>0</v>
      </c>
      <c r="BI790" s="219">
        <f>IF(N790="nulová",J790,0)</f>
        <v>0</v>
      </c>
      <c r="BJ790" s="18" t="s">
        <v>81</v>
      </c>
      <c r="BK790" s="219">
        <f>ROUND(I790*H790,2)</f>
        <v>0</v>
      </c>
      <c r="BL790" s="18" t="s">
        <v>168</v>
      </c>
      <c r="BM790" s="18" t="s">
        <v>1214</v>
      </c>
    </row>
    <row r="791" spans="2:51" s="11" customFormat="1" ht="12">
      <c r="B791" s="223"/>
      <c r="C791" s="224"/>
      <c r="D791" s="220" t="s">
        <v>171</v>
      </c>
      <c r="E791" s="225" t="s">
        <v>21</v>
      </c>
      <c r="F791" s="226" t="s">
        <v>1138</v>
      </c>
      <c r="G791" s="224"/>
      <c r="H791" s="225" t="s">
        <v>21</v>
      </c>
      <c r="I791" s="227"/>
      <c r="J791" s="224"/>
      <c r="K791" s="224"/>
      <c r="L791" s="228"/>
      <c r="M791" s="229"/>
      <c r="N791" s="230"/>
      <c r="O791" s="230"/>
      <c r="P791" s="230"/>
      <c r="Q791" s="230"/>
      <c r="R791" s="230"/>
      <c r="S791" s="230"/>
      <c r="T791" s="231"/>
      <c r="AT791" s="232" t="s">
        <v>171</v>
      </c>
      <c r="AU791" s="232" t="s">
        <v>81</v>
      </c>
      <c r="AV791" s="11" t="s">
        <v>81</v>
      </c>
      <c r="AW791" s="11" t="s">
        <v>35</v>
      </c>
      <c r="AX791" s="11" t="s">
        <v>73</v>
      </c>
      <c r="AY791" s="232" t="s">
        <v>162</v>
      </c>
    </row>
    <row r="792" spans="2:51" s="12" customFormat="1" ht="12">
      <c r="B792" s="233"/>
      <c r="C792" s="234"/>
      <c r="D792" s="220" t="s">
        <v>171</v>
      </c>
      <c r="E792" s="235" t="s">
        <v>21</v>
      </c>
      <c r="F792" s="236" t="s">
        <v>1194</v>
      </c>
      <c r="G792" s="234"/>
      <c r="H792" s="237">
        <v>224</v>
      </c>
      <c r="I792" s="238"/>
      <c r="J792" s="234"/>
      <c r="K792" s="234"/>
      <c r="L792" s="239"/>
      <c r="M792" s="240"/>
      <c r="N792" s="241"/>
      <c r="O792" s="241"/>
      <c r="P792" s="241"/>
      <c r="Q792" s="241"/>
      <c r="R792" s="241"/>
      <c r="S792" s="241"/>
      <c r="T792" s="242"/>
      <c r="AT792" s="243" t="s">
        <v>171</v>
      </c>
      <c r="AU792" s="243" t="s">
        <v>81</v>
      </c>
      <c r="AV792" s="12" t="s">
        <v>84</v>
      </c>
      <c r="AW792" s="12" t="s">
        <v>35</v>
      </c>
      <c r="AX792" s="12" t="s">
        <v>73</v>
      </c>
      <c r="AY792" s="243" t="s">
        <v>162</v>
      </c>
    </row>
    <row r="793" spans="2:51" s="12" customFormat="1" ht="12">
      <c r="B793" s="233"/>
      <c r="C793" s="234"/>
      <c r="D793" s="220" t="s">
        <v>171</v>
      </c>
      <c r="E793" s="235" t="s">
        <v>21</v>
      </c>
      <c r="F793" s="236" t="s">
        <v>1195</v>
      </c>
      <c r="G793" s="234"/>
      <c r="H793" s="237">
        <v>119.4</v>
      </c>
      <c r="I793" s="238"/>
      <c r="J793" s="234"/>
      <c r="K793" s="234"/>
      <c r="L793" s="239"/>
      <c r="M793" s="240"/>
      <c r="N793" s="241"/>
      <c r="O793" s="241"/>
      <c r="P793" s="241"/>
      <c r="Q793" s="241"/>
      <c r="R793" s="241"/>
      <c r="S793" s="241"/>
      <c r="T793" s="242"/>
      <c r="AT793" s="243" t="s">
        <v>171</v>
      </c>
      <c r="AU793" s="243" t="s">
        <v>81</v>
      </c>
      <c r="AV793" s="12" t="s">
        <v>84</v>
      </c>
      <c r="AW793" s="12" t="s">
        <v>35</v>
      </c>
      <c r="AX793" s="12" t="s">
        <v>73</v>
      </c>
      <c r="AY793" s="243" t="s">
        <v>162</v>
      </c>
    </row>
    <row r="794" spans="2:51" s="12" customFormat="1" ht="12">
      <c r="B794" s="233"/>
      <c r="C794" s="234"/>
      <c r="D794" s="220" t="s">
        <v>171</v>
      </c>
      <c r="E794" s="235" t="s">
        <v>21</v>
      </c>
      <c r="F794" s="236" t="s">
        <v>1215</v>
      </c>
      <c r="G794" s="234"/>
      <c r="H794" s="237">
        <v>176</v>
      </c>
      <c r="I794" s="238"/>
      <c r="J794" s="234"/>
      <c r="K794" s="234"/>
      <c r="L794" s="239"/>
      <c r="M794" s="240"/>
      <c r="N794" s="241"/>
      <c r="O794" s="241"/>
      <c r="P794" s="241"/>
      <c r="Q794" s="241"/>
      <c r="R794" s="241"/>
      <c r="S794" s="241"/>
      <c r="T794" s="242"/>
      <c r="AT794" s="243" t="s">
        <v>171</v>
      </c>
      <c r="AU794" s="243" t="s">
        <v>81</v>
      </c>
      <c r="AV794" s="12" t="s">
        <v>84</v>
      </c>
      <c r="AW794" s="12" t="s">
        <v>35</v>
      </c>
      <c r="AX794" s="12" t="s">
        <v>73</v>
      </c>
      <c r="AY794" s="243" t="s">
        <v>162</v>
      </c>
    </row>
    <row r="795" spans="2:51" s="12" customFormat="1" ht="12">
      <c r="B795" s="233"/>
      <c r="C795" s="234"/>
      <c r="D795" s="220" t="s">
        <v>171</v>
      </c>
      <c r="E795" s="235" t="s">
        <v>21</v>
      </c>
      <c r="F795" s="236" t="s">
        <v>1197</v>
      </c>
      <c r="G795" s="234"/>
      <c r="H795" s="237">
        <v>233</v>
      </c>
      <c r="I795" s="238"/>
      <c r="J795" s="234"/>
      <c r="K795" s="234"/>
      <c r="L795" s="239"/>
      <c r="M795" s="240"/>
      <c r="N795" s="241"/>
      <c r="O795" s="241"/>
      <c r="P795" s="241"/>
      <c r="Q795" s="241"/>
      <c r="R795" s="241"/>
      <c r="S795" s="241"/>
      <c r="T795" s="242"/>
      <c r="AT795" s="243" t="s">
        <v>171</v>
      </c>
      <c r="AU795" s="243" t="s">
        <v>81</v>
      </c>
      <c r="AV795" s="12" t="s">
        <v>84</v>
      </c>
      <c r="AW795" s="12" t="s">
        <v>35</v>
      </c>
      <c r="AX795" s="12" t="s">
        <v>73</v>
      </c>
      <c r="AY795" s="243" t="s">
        <v>162</v>
      </c>
    </row>
    <row r="796" spans="2:51" s="14" customFormat="1" ht="12">
      <c r="B796" s="258"/>
      <c r="C796" s="259"/>
      <c r="D796" s="220" t="s">
        <v>171</v>
      </c>
      <c r="E796" s="260" t="s">
        <v>21</v>
      </c>
      <c r="F796" s="261" t="s">
        <v>787</v>
      </c>
      <c r="G796" s="259"/>
      <c r="H796" s="262">
        <v>752.4</v>
      </c>
      <c r="I796" s="263"/>
      <c r="J796" s="259"/>
      <c r="K796" s="259"/>
      <c r="L796" s="264"/>
      <c r="M796" s="265"/>
      <c r="N796" s="266"/>
      <c r="O796" s="266"/>
      <c r="P796" s="266"/>
      <c r="Q796" s="266"/>
      <c r="R796" s="266"/>
      <c r="S796" s="266"/>
      <c r="T796" s="267"/>
      <c r="AT796" s="268" t="s">
        <v>171</v>
      </c>
      <c r="AU796" s="268" t="s">
        <v>81</v>
      </c>
      <c r="AV796" s="14" t="s">
        <v>177</v>
      </c>
      <c r="AW796" s="14" t="s">
        <v>35</v>
      </c>
      <c r="AX796" s="14" t="s">
        <v>73</v>
      </c>
      <c r="AY796" s="268" t="s">
        <v>162</v>
      </c>
    </row>
    <row r="797" spans="2:51" s="12" customFormat="1" ht="12">
      <c r="B797" s="233"/>
      <c r="C797" s="234"/>
      <c r="D797" s="220" t="s">
        <v>171</v>
      </c>
      <c r="E797" s="235" t="s">
        <v>21</v>
      </c>
      <c r="F797" s="236" t="s">
        <v>1198</v>
      </c>
      <c r="G797" s="234"/>
      <c r="H797" s="237">
        <v>97.812</v>
      </c>
      <c r="I797" s="238"/>
      <c r="J797" s="234"/>
      <c r="K797" s="234"/>
      <c r="L797" s="239"/>
      <c r="M797" s="240"/>
      <c r="N797" s="241"/>
      <c r="O797" s="241"/>
      <c r="P797" s="241"/>
      <c r="Q797" s="241"/>
      <c r="R797" s="241"/>
      <c r="S797" s="241"/>
      <c r="T797" s="242"/>
      <c r="AT797" s="243" t="s">
        <v>171</v>
      </c>
      <c r="AU797" s="243" t="s">
        <v>81</v>
      </c>
      <c r="AV797" s="12" t="s">
        <v>84</v>
      </c>
      <c r="AW797" s="12" t="s">
        <v>35</v>
      </c>
      <c r="AX797" s="12" t="s">
        <v>73</v>
      </c>
      <c r="AY797" s="243" t="s">
        <v>162</v>
      </c>
    </row>
    <row r="798" spans="2:51" s="13" customFormat="1" ht="12">
      <c r="B798" s="244"/>
      <c r="C798" s="245"/>
      <c r="D798" s="220" t="s">
        <v>171</v>
      </c>
      <c r="E798" s="246" t="s">
        <v>21</v>
      </c>
      <c r="F798" s="247" t="s">
        <v>208</v>
      </c>
      <c r="G798" s="245"/>
      <c r="H798" s="248">
        <v>850.212</v>
      </c>
      <c r="I798" s="249"/>
      <c r="J798" s="245"/>
      <c r="K798" s="245"/>
      <c r="L798" s="250"/>
      <c r="M798" s="269"/>
      <c r="N798" s="270"/>
      <c r="O798" s="270"/>
      <c r="P798" s="270"/>
      <c r="Q798" s="270"/>
      <c r="R798" s="270"/>
      <c r="S798" s="270"/>
      <c r="T798" s="271"/>
      <c r="AT798" s="254" t="s">
        <v>171</v>
      </c>
      <c r="AU798" s="254" t="s">
        <v>81</v>
      </c>
      <c r="AV798" s="13" t="s">
        <v>168</v>
      </c>
      <c r="AW798" s="13" t="s">
        <v>35</v>
      </c>
      <c r="AX798" s="13" t="s">
        <v>81</v>
      </c>
      <c r="AY798" s="254" t="s">
        <v>162</v>
      </c>
    </row>
    <row r="799" spans="2:12" s="1" customFormat="1" ht="6.95" customHeight="1">
      <c r="B799" s="58"/>
      <c r="C799" s="59"/>
      <c r="D799" s="59"/>
      <c r="E799" s="59"/>
      <c r="F799" s="59"/>
      <c r="G799" s="59"/>
      <c r="H799" s="59"/>
      <c r="I799" s="167"/>
      <c r="J799" s="59"/>
      <c r="K799" s="59"/>
      <c r="L799" s="44"/>
    </row>
  </sheetData>
  <sheetProtection password="CC35" sheet="1" objects="1" scenarios="1" formatColumns="0" formatRows="0" autoFilter="0"/>
  <autoFilter ref="C109:K79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8:H98"/>
    <mergeCell ref="E100:H100"/>
    <mergeCell ref="E102:H10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1216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ROUND(J93,2)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ROUND((SUM(BE93:BE257)),2)</f>
        <v>0</v>
      </c>
      <c r="I35" s="156">
        <v>0.21</v>
      </c>
      <c r="J35" s="155">
        <f>ROUND(((SUM(BE93:BE257))*I35),2)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ROUND((SUM(BF93:BF257)),2)</f>
        <v>0</v>
      </c>
      <c r="I36" s="156">
        <v>0.15</v>
      </c>
      <c r="J36" s="155">
        <f>ROUND(((SUM(BF93:BF257))*I36),2)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ROUND((SUM(BG93:BG257)),2)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ROUND((SUM(BH93:BH257)),2)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ROUND((SUM(BI93:BI257)),2)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SO03.02 - Zdravotně technické instalace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J93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1217</v>
      </c>
      <c r="E64" s="180"/>
      <c r="F64" s="180"/>
      <c r="G64" s="180"/>
      <c r="H64" s="180"/>
      <c r="I64" s="181"/>
      <c r="J64" s="182">
        <f>J94</f>
        <v>0</v>
      </c>
      <c r="K64" s="178"/>
      <c r="L64" s="183"/>
    </row>
    <row r="65" spans="2:12" s="8" customFormat="1" ht="24.95" customHeight="1">
      <c r="B65" s="177"/>
      <c r="C65" s="178"/>
      <c r="D65" s="179" t="s">
        <v>1218</v>
      </c>
      <c r="E65" s="180"/>
      <c r="F65" s="180"/>
      <c r="G65" s="180"/>
      <c r="H65" s="180"/>
      <c r="I65" s="181"/>
      <c r="J65" s="182">
        <f>J103</f>
        <v>0</v>
      </c>
      <c r="K65" s="178"/>
      <c r="L65" s="183"/>
    </row>
    <row r="66" spans="2:12" s="8" customFormat="1" ht="24.95" customHeight="1">
      <c r="B66" s="177"/>
      <c r="C66" s="178"/>
      <c r="D66" s="179" t="s">
        <v>1219</v>
      </c>
      <c r="E66" s="180"/>
      <c r="F66" s="180"/>
      <c r="G66" s="180"/>
      <c r="H66" s="180"/>
      <c r="I66" s="181"/>
      <c r="J66" s="182">
        <f>J130</f>
        <v>0</v>
      </c>
      <c r="K66" s="178"/>
      <c r="L66" s="183"/>
    </row>
    <row r="67" spans="2:12" s="8" customFormat="1" ht="24.95" customHeight="1">
      <c r="B67" s="177"/>
      <c r="C67" s="178"/>
      <c r="D67" s="179" t="s">
        <v>1220</v>
      </c>
      <c r="E67" s="180"/>
      <c r="F67" s="180"/>
      <c r="G67" s="180"/>
      <c r="H67" s="180"/>
      <c r="I67" s="181"/>
      <c r="J67" s="182">
        <f>J162</f>
        <v>0</v>
      </c>
      <c r="K67" s="178"/>
      <c r="L67" s="183"/>
    </row>
    <row r="68" spans="2:12" s="8" customFormat="1" ht="24.95" customHeight="1">
      <c r="B68" s="177"/>
      <c r="C68" s="178"/>
      <c r="D68" s="179" t="s">
        <v>1221</v>
      </c>
      <c r="E68" s="180"/>
      <c r="F68" s="180"/>
      <c r="G68" s="180"/>
      <c r="H68" s="180"/>
      <c r="I68" s="181"/>
      <c r="J68" s="182">
        <f>J167</f>
        <v>0</v>
      </c>
      <c r="K68" s="178"/>
      <c r="L68" s="183"/>
    </row>
    <row r="69" spans="2:12" s="8" customFormat="1" ht="24.95" customHeight="1">
      <c r="B69" s="177"/>
      <c r="C69" s="178"/>
      <c r="D69" s="179" t="s">
        <v>1222</v>
      </c>
      <c r="E69" s="180"/>
      <c r="F69" s="180"/>
      <c r="G69" s="180"/>
      <c r="H69" s="180"/>
      <c r="I69" s="181"/>
      <c r="J69" s="182">
        <f>J236</f>
        <v>0</v>
      </c>
      <c r="K69" s="178"/>
      <c r="L69" s="183"/>
    </row>
    <row r="70" spans="2:12" s="8" customFormat="1" ht="24.95" customHeight="1">
      <c r="B70" s="177"/>
      <c r="C70" s="178"/>
      <c r="D70" s="179" t="s">
        <v>1223</v>
      </c>
      <c r="E70" s="180"/>
      <c r="F70" s="180"/>
      <c r="G70" s="180"/>
      <c r="H70" s="180"/>
      <c r="I70" s="181"/>
      <c r="J70" s="182">
        <f>J240</f>
        <v>0</v>
      </c>
      <c r="K70" s="178"/>
      <c r="L70" s="183"/>
    </row>
    <row r="71" spans="2:12" s="8" customFormat="1" ht="24.95" customHeight="1">
      <c r="B71" s="177"/>
      <c r="C71" s="178"/>
      <c r="D71" s="179" t="s">
        <v>1224</v>
      </c>
      <c r="E71" s="180"/>
      <c r="F71" s="180"/>
      <c r="G71" s="180"/>
      <c r="H71" s="180"/>
      <c r="I71" s="181"/>
      <c r="J71" s="182">
        <f>J256</f>
        <v>0</v>
      </c>
      <c r="K71" s="178"/>
      <c r="L71" s="183"/>
    </row>
    <row r="72" spans="2:12" s="1" customFormat="1" ht="21.8" customHeight="1">
      <c r="B72" s="39"/>
      <c r="C72" s="40"/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67"/>
      <c r="J73" s="59"/>
      <c r="K73" s="59"/>
      <c r="L73" s="44"/>
    </row>
    <row r="77" spans="2:12" s="1" customFormat="1" ht="6.95" customHeight="1">
      <c r="B77" s="60"/>
      <c r="C77" s="61"/>
      <c r="D77" s="61"/>
      <c r="E77" s="61"/>
      <c r="F77" s="61"/>
      <c r="G77" s="61"/>
      <c r="H77" s="61"/>
      <c r="I77" s="170"/>
      <c r="J77" s="61"/>
      <c r="K77" s="61"/>
      <c r="L77" s="44"/>
    </row>
    <row r="78" spans="2:12" s="1" customFormat="1" ht="24.95" customHeight="1">
      <c r="B78" s="39"/>
      <c r="C78" s="24" t="s">
        <v>148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2" customHeight="1">
      <c r="B80" s="39"/>
      <c r="C80" s="33" t="s">
        <v>16</v>
      </c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6.5" customHeight="1">
      <c r="B81" s="39"/>
      <c r="C81" s="40"/>
      <c r="D81" s="40"/>
      <c r="E81" s="171" t="str">
        <f>E7</f>
        <v>Dopravní terminál v Jablunkově</v>
      </c>
      <c r="F81" s="33"/>
      <c r="G81" s="33"/>
      <c r="H81" s="33"/>
      <c r="I81" s="143"/>
      <c r="J81" s="40"/>
      <c r="K81" s="40"/>
      <c r="L81" s="44"/>
    </row>
    <row r="82" spans="2:12" ht="12" customHeight="1">
      <c r="B82" s="22"/>
      <c r="C82" s="33" t="s">
        <v>136</v>
      </c>
      <c r="D82" s="23"/>
      <c r="E82" s="23"/>
      <c r="F82" s="23"/>
      <c r="G82" s="23"/>
      <c r="H82" s="23"/>
      <c r="I82" s="136"/>
      <c r="J82" s="23"/>
      <c r="K82" s="23"/>
      <c r="L82" s="21"/>
    </row>
    <row r="83" spans="2:12" s="1" customFormat="1" ht="16.5" customHeight="1">
      <c r="B83" s="39"/>
      <c r="C83" s="40"/>
      <c r="D83" s="40"/>
      <c r="E83" s="171" t="s">
        <v>352</v>
      </c>
      <c r="F83" s="40"/>
      <c r="G83" s="40"/>
      <c r="H83" s="40"/>
      <c r="I83" s="143"/>
      <c r="J83" s="40"/>
      <c r="K83" s="40"/>
      <c r="L83" s="44"/>
    </row>
    <row r="84" spans="2:12" s="1" customFormat="1" ht="12" customHeight="1">
      <c r="B84" s="39"/>
      <c r="C84" s="33" t="s">
        <v>353</v>
      </c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E11</f>
        <v>SO03.02 - Zdravotně technické instalace</v>
      </c>
      <c r="F85" s="40"/>
      <c r="G85" s="40"/>
      <c r="H85" s="40"/>
      <c r="I85" s="143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3"/>
      <c r="J86" s="40"/>
      <c r="K86" s="40"/>
      <c r="L86" s="44"/>
    </row>
    <row r="87" spans="2:12" s="1" customFormat="1" ht="12" customHeight="1">
      <c r="B87" s="39"/>
      <c r="C87" s="33" t="s">
        <v>22</v>
      </c>
      <c r="D87" s="40"/>
      <c r="E87" s="40"/>
      <c r="F87" s="28" t="str">
        <f>F14</f>
        <v>Obec Jablunkov</v>
      </c>
      <c r="G87" s="40"/>
      <c r="H87" s="40"/>
      <c r="I87" s="145" t="s">
        <v>24</v>
      </c>
      <c r="J87" s="68" t="str">
        <f>IF(J14="","",J14)</f>
        <v>26. 4. 2019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3"/>
      <c r="J88" s="40"/>
      <c r="K88" s="40"/>
      <c r="L88" s="44"/>
    </row>
    <row r="89" spans="2:12" s="1" customFormat="1" ht="13.65" customHeight="1">
      <c r="B89" s="39"/>
      <c r="C89" s="33" t="s">
        <v>26</v>
      </c>
      <c r="D89" s="40"/>
      <c r="E89" s="40"/>
      <c r="F89" s="28" t="str">
        <f>E17</f>
        <v>Město Jablunkov</v>
      </c>
      <c r="G89" s="40"/>
      <c r="H89" s="40"/>
      <c r="I89" s="145" t="s">
        <v>33</v>
      </c>
      <c r="J89" s="37" t="str">
        <f>E23</f>
        <v xml:space="preserve"> </v>
      </c>
      <c r="K89" s="40"/>
      <c r="L89" s="44"/>
    </row>
    <row r="90" spans="2:12" s="1" customFormat="1" ht="13.65" customHeight="1">
      <c r="B90" s="39"/>
      <c r="C90" s="33" t="s">
        <v>31</v>
      </c>
      <c r="D90" s="40"/>
      <c r="E90" s="40"/>
      <c r="F90" s="28" t="str">
        <f>IF(E20="","",E20)</f>
        <v>Vyplň údaj</v>
      </c>
      <c r="G90" s="40"/>
      <c r="H90" s="40"/>
      <c r="I90" s="145" t="s">
        <v>36</v>
      </c>
      <c r="J90" s="37" t="str">
        <f>E26</f>
        <v xml:space="preserve"> 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3"/>
      <c r="J91" s="40"/>
      <c r="K91" s="40"/>
      <c r="L91" s="44"/>
    </row>
    <row r="92" spans="2:20" s="9" customFormat="1" ht="29.25" customHeight="1">
      <c r="B92" s="184"/>
      <c r="C92" s="185" t="s">
        <v>149</v>
      </c>
      <c r="D92" s="186" t="s">
        <v>58</v>
      </c>
      <c r="E92" s="186" t="s">
        <v>54</v>
      </c>
      <c r="F92" s="186" t="s">
        <v>55</v>
      </c>
      <c r="G92" s="186" t="s">
        <v>150</v>
      </c>
      <c r="H92" s="186" t="s">
        <v>151</v>
      </c>
      <c r="I92" s="187" t="s">
        <v>152</v>
      </c>
      <c r="J92" s="186" t="s">
        <v>140</v>
      </c>
      <c r="K92" s="188" t="s">
        <v>153</v>
      </c>
      <c r="L92" s="189"/>
      <c r="M92" s="88" t="s">
        <v>21</v>
      </c>
      <c r="N92" s="89" t="s">
        <v>43</v>
      </c>
      <c r="O92" s="89" t="s">
        <v>154</v>
      </c>
      <c r="P92" s="89" t="s">
        <v>155</v>
      </c>
      <c r="Q92" s="89" t="s">
        <v>156</v>
      </c>
      <c r="R92" s="89" t="s">
        <v>157</v>
      </c>
      <c r="S92" s="89" t="s">
        <v>158</v>
      </c>
      <c r="T92" s="90" t="s">
        <v>159</v>
      </c>
    </row>
    <row r="93" spans="2:63" s="1" customFormat="1" ht="22.8" customHeight="1">
      <c r="B93" s="39"/>
      <c r="C93" s="95" t="s">
        <v>160</v>
      </c>
      <c r="D93" s="40"/>
      <c r="E93" s="40"/>
      <c r="F93" s="40"/>
      <c r="G93" s="40"/>
      <c r="H93" s="40"/>
      <c r="I93" s="143"/>
      <c r="J93" s="190">
        <f>BK93</f>
        <v>0</v>
      </c>
      <c r="K93" s="40"/>
      <c r="L93" s="44"/>
      <c r="M93" s="91"/>
      <c r="N93" s="92"/>
      <c r="O93" s="92"/>
      <c r="P93" s="191">
        <f>P94+P103+P130+P162+P167+P236+P240+P256</f>
        <v>0</v>
      </c>
      <c r="Q93" s="92"/>
      <c r="R93" s="191">
        <f>R94+R103+R130+R162+R167+R236+R240+R256</f>
        <v>0</v>
      </c>
      <c r="S93" s="92"/>
      <c r="T93" s="192">
        <f>T94+T103+T130+T162+T167+T236+T240+T256</f>
        <v>0</v>
      </c>
      <c r="AT93" s="18" t="s">
        <v>72</v>
      </c>
      <c r="AU93" s="18" t="s">
        <v>141</v>
      </c>
      <c r="BK93" s="193">
        <f>BK94+BK103+BK130+BK162+BK167+BK236+BK240+BK256</f>
        <v>0</v>
      </c>
    </row>
    <row r="94" spans="2:63" s="10" customFormat="1" ht="25.9" customHeight="1">
      <c r="B94" s="194"/>
      <c r="C94" s="195"/>
      <c r="D94" s="196" t="s">
        <v>72</v>
      </c>
      <c r="E94" s="197" t="s">
        <v>1225</v>
      </c>
      <c r="F94" s="197" t="s">
        <v>142</v>
      </c>
      <c r="G94" s="195"/>
      <c r="H94" s="195"/>
      <c r="I94" s="198"/>
      <c r="J94" s="199">
        <f>BK94</f>
        <v>0</v>
      </c>
      <c r="K94" s="195"/>
      <c r="L94" s="200"/>
      <c r="M94" s="201"/>
      <c r="N94" s="202"/>
      <c r="O94" s="202"/>
      <c r="P94" s="203">
        <f>SUM(P95:P102)</f>
        <v>0</v>
      </c>
      <c r="Q94" s="202"/>
      <c r="R94" s="203">
        <f>SUM(R95:R102)</f>
        <v>0</v>
      </c>
      <c r="S94" s="202"/>
      <c r="T94" s="204">
        <f>SUM(T95:T102)</f>
        <v>0</v>
      </c>
      <c r="AR94" s="205" t="s">
        <v>81</v>
      </c>
      <c r="AT94" s="206" t="s">
        <v>72</v>
      </c>
      <c r="AU94" s="206" t="s">
        <v>73</v>
      </c>
      <c r="AY94" s="205" t="s">
        <v>162</v>
      </c>
      <c r="BK94" s="207">
        <f>SUM(BK95:BK102)</f>
        <v>0</v>
      </c>
    </row>
    <row r="95" spans="2:65" s="1" customFormat="1" ht="16.5" customHeight="1">
      <c r="B95" s="39"/>
      <c r="C95" s="208" t="s">
        <v>81</v>
      </c>
      <c r="D95" s="208" t="s">
        <v>163</v>
      </c>
      <c r="E95" s="209" t="s">
        <v>1226</v>
      </c>
      <c r="F95" s="210" t="s">
        <v>1227</v>
      </c>
      <c r="G95" s="211" t="s">
        <v>217</v>
      </c>
      <c r="H95" s="212">
        <v>7.2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84</v>
      </c>
    </row>
    <row r="96" spans="2:65" s="1" customFormat="1" ht="16.5" customHeight="1">
      <c r="B96" s="39"/>
      <c r="C96" s="208" t="s">
        <v>84</v>
      </c>
      <c r="D96" s="208" t="s">
        <v>163</v>
      </c>
      <c r="E96" s="209" t="s">
        <v>1228</v>
      </c>
      <c r="F96" s="210" t="s">
        <v>1229</v>
      </c>
      <c r="G96" s="211" t="s">
        <v>217</v>
      </c>
      <c r="H96" s="212">
        <v>0.6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168</v>
      </c>
    </row>
    <row r="97" spans="2:65" s="1" customFormat="1" ht="16.5" customHeight="1">
      <c r="B97" s="39"/>
      <c r="C97" s="208" t="s">
        <v>177</v>
      </c>
      <c r="D97" s="208" t="s">
        <v>163</v>
      </c>
      <c r="E97" s="209" t="s">
        <v>1230</v>
      </c>
      <c r="F97" s="210" t="s">
        <v>1231</v>
      </c>
      <c r="G97" s="211" t="s">
        <v>217</v>
      </c>
      <c r="H97" s="212">
        <v>1.76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180</v>
      </c>
    </row>
    <row r="98" spans="2:65" s="1" customFormat="1" ht="16.5" customHeight="1">
      <c r="B98" s="39"/>
      <c r="C98" s="208" t="s">
        <v>168</v>
      </c>
      <c r="D98" s="208" t="s">
        <v>163</v>
      </c>
      <c r="E98" s="209" t="s">
        <v>1232</v>
      </c>
      <c r="F98" s="210" t="s">
        <v>1233</v>
      </c>
      <c r="G98" s="211" t="s">
        <v>217</v>
      </c>
      <c r="H98" s="212">
        <v>4.84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184</v>
      </c>
    </row>
    <row r="99" spans="2:65" s="1" customFormat="1" ht="16.5" customHeight="1">
      <c r="B99" s="39"/>
      <c r="C99" s="208" t="s">
        <v>186</v>
      </c>
      <c r="D99" s="208" t="s">
        <v>163</v>
      </c>
      <c r="E99" s="209" t="s">
        <v>1234</v>
      </c>
      <c r="F99" s="210" t="s">
        <v>1235</v>
      </c>
      <c r="G99" s="211" t="s">
        <v>217</v>
      </c>
      <c r="H99" s="212">
        <v>2.36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189</v>
      </c>
    </row>
    <row r="100" spans="2:65" s="1" customFormat="1" ht="16.5" customHeight="1">
      <c r="B100" s="39"/>
      <c r="C100" s="208" t="s">
        <v>180</v>
      </c>
      <c r="D100" s="208" t="s">
        <v>163</v>
      </c>
      <c r="E100" s="209" t="s">
        <v>1236</v>
      </c>
      <c r="F100" s="210" t="s">
        <v>1237</v>
      </c>
      <c r="G100" s="211" t="s">
        <v>217</v>
      </c>
      <c r="H100" s="212">
        <v>2.36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193</v>
      </c>
    </row>
    <row r="101" spans="2:65" s="1" customFormat="1" ht="16.5" customHeight="1">
      <c r="B101" s="39"/>
      <c r="C101" s="208" t="s">
        <v>195</v>
      </c>
      <c r="D101" s="208" t="s">
        <v>163</v>
      </c>
      <c r="E101" s="209" t="s">
        <v>1238</v>
      </c>
      <c r="F101" s="210" t="s">
        <v>1239</v>
      </c>
      <c r="G101" s="211" t="s">
        <v>217</v>
      </c>
      <c r="H101" s="212">
        <v>2.36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198</v>
      </c>
    </row>
    <row r="102" spans="2:65" s="1" customFormat="1" ht="16.5" customHeight="1">
      <c r="B102" s="39"/>
      <c r="C102" s="208" t="s">
        <v>184</v>
      </c>
      <c r="D102" s="208" t="s">
        <v>163</v>
      </c>
      <c r="E102" s="209" t="s">
        <v>1240</v>
      </c>
      <c r="F102" s="210" t="s">
        <v>1241</v>
      </c>
      <c r="G102" s="211" t="s">
        <v>310</v>
      </c>
      <c r="H102" s="212">
        <v>4.13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204</v>
      </c>
    </row>
    <row r="103" spans="2:63" s="10" customFormat="1" ht="25.9" customHeight="1">
      <c r="B103" s="194"/>
      <c r="C103" s="195"/>
      <c r="D103" s="196" t="s">
        <v>72</v>
      </c>
      <c r="E103" s="197" t="s">
        <v>1242</v>
      </c>
      <c r="F103" s="197" t="s">
        <v>1243</v>
      </c>
      <c r="G103" s="195"/>
      <c r="H103" s="195"/>
      <c r="I103" s="198"/>
      <c r="J103" s="199">
        <f>BK103</f>
        <v>0</v>
      </c>
      <c r="K103" s="195"/>
      <c r="L103" s="200"/>
      <c r="M103" s="201"/>
      <c r="N103" s="202"/>
      <c r="O103" s="202"/>
      <c r="P103" s="203">
        <f>SUM(P104:P129)</f>
        <v>0</v>
      </c>
      <c r="Q103" s="202"/>
      <c r="R103" s="203">
        <f>SUM(R104:R129)</f>
        <v>0</v>
      </c>
      <c r="S103" s="202"/>
      <c r="T103" s="204">
        <f>SUM(T104:T129)</f>
        <v>0</v>
      </c>
      <c r="AR103" s="205" t="s">
        <v>81</v>
      </c>
      <c r="AT103" s="206" t="s">
        <v>72</v>
      </c>
      <c r="AU103" s="206" t="s">
        <v>73</v>
      </c>
      <c r="AY103" s="205" t="s">
        <v>162</v>
      </c>
      <c r="BK103" s="207">
        <f>SUM(BK104:BK129)</f>
        <v>0</v>
      </c>
    </row>
    <row r="104" spans="2:65" s="1" customFormat="1" ht="16.5" customHeight="1">
      <c r="B104" s="39"/>
      <c r="C104" s="208" t="s">
        <v>209</v>
      </c>
      <c r="D104" s="208" t="s">
        <v>163</v>
      </c>
      <c r="E104" s="209" t="s">
        <v>1244</v>
      </c>
      <c r="F104" s="210" t="s">
        <v>1245</v>
      </c>
      <c r="G104" s="211" t="s">
        <v>203</v>
      </c>
      <c r="H104" s="212">
        <v>6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212</v>
      </c>
    </row>
    <row r="105" spans="2:65" s="1" customFormat="1" ht="16.5" customHeight="1">
      <c r="B105" s="39"/>
      <c r="C105" s="208" t="s">
        <v>189</v>
      </c>
      <c r="D105" s="208" t="s">
        <v>163</v>
      </c>
      <c r="E105" s="209" t="s">
        <v>1246</v>
      </c>
      <c r="F105" s="210" t="s">
        <v>1247</v>
      </c>
      <c r="G105" s="211" t="s">
        <v>203</v>
      </c>
      <c r="H105" s="212">
        <v>11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218</v>
      </c>
    </row>
    <row r="106" spans="2:65" s="1" customFormat="1" ht="16.5" customHeight="1">
      <c r="B106" s="39"/>
      <c r="C106" s="208" t="s">
        <v>221</v>
      </c>
      <c r="D106" s="208" t="s">
        <v>163</v>
      </c>
      <c r="E106" s="209" t="s">
        <v>1248</v>
      </c>
      <c r="F106" s="210" t="s">
        <v>1249</v>
      </c>
      <c r="G106" s="211" t="s">
        <v>203</v>
      </c>
      <c r="H106" s="212">
        <v>3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224</v>
      </c>
    </row>
    <row r="107" spans="2:65" s="1" customFormat="1" ht="16.5" customHeight="1">
      <c r="B107" s="39"/>
      <c r="C107" s="208" t="s">
        <v>193</v>
      </c>
      <c r="D107" s="208" t="s">
        <v>163</v>
      </c>
      <c r="E107" s="209" t="s">
        <v>1250</v>
      </c>
      <c r="F107" s="210" t="s">
        <v>1251</v>
      </c>
      <c r="G107" s="211" t="s">
        <v>203</v>
      </c>
      <c r="H107" s="212">
        <v>3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229</v>
      </c>
    </row>
    <row r="108" spans="2:65" s="1" customFormat="1" ht="16.5" customHeight="1">
      <c r="B108" s="39"/>
      <c r="C108" s="208" t="s">
        <v>231</v>
      </c>
      <c r="D108" s="208" t="s">
        <v>163</v>
      </c>
      <c r="E108" s="209" t="s">
        <v>1252</v>
      </c>
      <c r="F108" s="210" t="s">
        <v>1253</v>
      </c>
      <c r="G108" s="211" t="s">
        <v>203</v>
      </c>
      <c r="H108" s="212">
        <v>11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235</v>
      </c>
    </row>
    <row r="109" spans="2:65" s="1" customFormat="1" ht="16.5" customHeight="1">
      <c r="B109" s="39"/>
      <c r="C109" s="208" t="s">
        <v>198</v>
      </c>
      <c r="D109" s="208" t="s">
        <v>163</v>
      </c>
      <c r="E109" s="209" t="s">
        <v>1254</v>
      </c>
      <c r="F109" s="210" t="s">
        <v>1255</v>
      </c>
      <c r="G109" s="211" t="s">
        <v>203</v>
      </c>
      <c r="H109" s="212">
        <v>6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242</v>
      </c>
    </row>
    <row r="110" spans="2:65" s="1" customFormat="1" ht="16.5" customHeight="1">
      <c r="B110" s="39"/>
      <c r="C110" s="208" t="s">
        <v>8</v>
      </c>
      <c r="D110" s="208" t="s">
        <v>163</v>
      </c>
      <c r="E110" s="209" t="s">
        <v>1256</v>
      </c>
      <c r="F110" s="210" t="s">
        <v>1257</v>
      </c>
      <c r="G110" s="211" t="s">
        <v>203</v>
      </c>
      <c r="H110" s="212">
        <v>8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246</v>
      </c>
    </row>
    <row r="111" spans="2:65" s="1" customFormat="1" ht="16.5" customHeight="1">
      <c r="B111" s="39"/>
      <c r="C111" s="208" t="s">
        <v>204</v>
      </c>
      <c r="D111" s="208" t="s">
        <v>163</v>
      </c>
      <c r="E111" s="209" t="s">
        <v>1258</v>
      </c>
      <c r="F111" s="210" t="s">
        <v>1259</v>
      </c>
      <c r="G111" s="211" t="s">
        <v>203</v>
      </c>
      <c r="H111" s="212">
        <v>3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253</v>
      </c>
    </row>
    <row r="112" spans="2:65" s="1" customFormat="1" ht="16.5" customHeight="1">
      <c r="B112" s="39"/>
      <c r="C112" s="208" t="s">
        <v>256</v>
      </c>
      <c r="D112" s="208" t="s">
        <v>163</v>
      </c>
      <c r="E112" s="209" t="s">
        <v>1260</v>
      </c>
      <c r="F112" s="210" t="s">
        <v>1261</v>
      </c>
      <c r="G112" s="211" t="s">
        <v>994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259</v>
      </c>
    </row>
    <row r="113" spans="2:65" s="1" customFormat="1" ht="16.5" customHeight="1">
      <c r="B113" s="39"/>
      <c r="C113" s="208" t="s">
        <v>212</v>
      </c>
      <c r="D113" s="208" t="s">
        <v>163</v>
      </c>
      <c r="E113" s="209" t="s">
        <v>1262</v>
      </c>
      <c r="F113" s="210" t="s">
        <v>1263</v>
      </c>
      <c r="G113" s="211" t="s">
        <v>994</v>
      </c>
      <c r="H113" s="212">
        <v>1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263</v>
      </c>
    </row>
    <row r="114" spans="2:65" s="1" customFormat="1" ht="16.5" customHeight="1">
      <c r="B114" s="39"/>
      <c r="C114" s="208" t="s">
        <v>267</v>
      </c>
      <c r="D114" s="208" t="s">
        <v>163</v>
      </c>
      <c r="E114" s="209" t="s">
        <v>1264</v>
      </c>
      <c r="F114" s="210" t="s">
        <v>1265</v>
      </c>
      <c r="G114" s="211" t="s">
        <v>994</v>
      </c>
      <c r="H114" s="212">
        <v>13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270</v>
      </c>
    </row>
    <row r="115" spans="2:65" s="1" customFormat="1" ht="16.5" customHeight="1">
      <c r="B115" s="39"/>
      <c r="C115" s="208" t="s">
        <v>218</v>
      </c>
      <c r="D115" s="208" t="s">
        <v>163</v>
      </c>
      <c r="E115" s="209" t="s">
        <v>1266</v>
      </c>
      <c r="F115" s="210" t="s">
        <v>1267</v>
      </c>
      <c r="G115" s="211" t="s">
        <v>994</v>
      </c>
      <c r="H115" s="212">
        <v>13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275</v>
      </c>
    </row>
    <row r="116" spans="2:65" s="1" customFormat="1" ht="16.5" customHeight="1">
      <c r="B116" s="39"/>
      <c r="C116" s="208" t="s">
        <v>7</v>
      </c>
      <c r="D116" s="208" t="s">
        <v>163</v>
      </c>
      <c r="E116" s="209" t="s">
        <v>1268</v>
      </c>
      <c r="F116" s="210" t="s">
        <v>1269</v>
      </c>
      <c r="G116" s="211" t="s">
        <v>994</v>
      </c>
      <c r="H116" s="212">
        <v>4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280</v>
      </c>
    </row>
    <row r="117" spans="2:65" s="1" customFormat="1" ht="16.5" customHeight="1">
      <c r="B117" s="39"/>
      <c r="C117" s="208" t="s">
        <v>224</v>
      </c>
      <c r="D117" s="208" t="s">
        <v>163</v>
      </c>
      <c r="E117" s="209" t="s">
        <v>1270</v>
      </c>
      <c r="F117" s="210" t="s">
        <v>1271</v>
      </c>
      <c r="G117" s="211" t="s">
        <v>994</v>
      </c>
      <c r="H117" s="212">
        <v>5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286</v>
      </c>
    </row>
    <row r="118" spans="2:65" s="1" customFormat="1" ht="16.5" customHeight="1">
      <c r="B118" s="39"/>
      <c r="C118" s="208" t="s">
        <v>290</v>
      </c>
      <c r="D118" s="208" t="s">
        <v>163</v>
      </c>
      <c r="E118" s="209" t="s">
        <v>1272</v>
      </c>
      <c r="F118" s="210" t="s">
        <v>1273</v>
      </c>
      <c r="G118" s="211" t="s">
        <v>994</v>
      </c>
      <c r="H118" s="212">
        <v>11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293</v>
      </c>
    </row>
    <row r="119" spans="2:65" s="1" customFormat="1" ht="16.5" customHeight="1">
      <c r="B119" s="39"/>
      <c r="C119" s="208" t="s">
        <v>229</v>
      </c>
      <c r="D119" s="208" t="s">
        <v>163</v>
      </c>
      <c r="E119" s="209" t="s">
        <v>1274</v>
      </c>
      <c r="F119" s="210" t="s">
        <v>1275</v>
      </c>
      <c r="G119" s="211" t="s">
        <v>203</v>
      </c>
      <c r="H119" s="212">
        <v>48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298</v>
      </c>
    </row>
    <row r="120" spans="2:65" s="1" customFormat="1" ht="16.5" customHeight="1">
      <c r="B120" s="39"/>
      <c r="C120" s="208" t="s">
        <v>299</v>
      </c>
      <c r="D120" s="208" t="s">
        <v>163</v>
      </c>
      <c r="E120" s="209" t="s">
        <v>1276</v>
      </c>
      <c r="F120" s="210" t="s">
        <v>1277</v>
      </c>
      <c r="G120" s="211" t="s">
        <v>203</v>
      </c>
      <c r="H120" s="212">
        <v>3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302</v>
      </c>
    </row>
    <row r="121" spans="2:65" s="1" customFormat="1" ht="16.5" customHeight="1">
      <c r="B121" s="39"/>
      <c r="C121" s="208" t="s">
        <v>235</v>
      </c>
      <c r="D121" s="208" t="s">
        <v>163</v>
      </c>
      <c r="E121" s="209" t="s">
        <v>1278</v>
      </c>
      <c r="F121" s="210" t="s">
        <v>1279</v>
      </c>
      <c r="G121" s="211" t="s">
        <v>994</v>
      </c>
      <c r="H121" s="212">
        <v>2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311</v>
      </c>
    </row>
    <row r="122" spans="2:65" s="1" customFormat="1" ht="16.5" customHeight="1">
      <c r="B122" s="39"/>
      <c r="C122" s="208" t="s">
        <v>315</v>
      </c>
      <c r="D122" s="208" t="s">
        <v>163</v>
      </c>
      <c r="E122" s="209" t="s">
        <v>1280</v>
      </c>
      <c r="F122" s="210" t="s">
        <v>1281</v>
      </c>
      <c r="G122" s="211" t="s">
        <v>994</v>
      </c>
      <c r="H122" s="212">
        <v>2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318</v>
      </c>
    </row>
    <row r="123" spans="2:65" s="1" customFormat="1" ht="16.5" customHeight="1">
      <c r="B123" s="39"/>
      <c r="C123" s="208" t="s">
        <v>242</v>
      </c>
      <c r="D123" s="208" t="s">
        <v>163</v>
      </c>
      <c r="E123" s="209" t="s">
        <v>1282</v>
      </c>
      <c r="F123" s="210" t="s">
        <v>1283</v>
      </c>
      <c r="G123" s="211" t="s">
        <v>994</v>
      </c>
      <c r="H123" s="212">
        <v>3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324</v>
      </c>
    </row>
    <row r="124" spans="2:65" s="1" customFormat="1" ht="16.5" customHeight="1">
      <c r="B124" s="39"/>
      <c r="C124" s="208" t="s">
        <v>328</v>
      </c>
      <c r="D124" s="208" t="s">
        <v>163</v>
      </c>
      <c r="E124" s="209" t="s">
        <v>1284</v>
      </c>
      <c r="F124" s="210" t="s">
        <v>1285</v>
      </c>
      <c r="G124" s="211" t="s">
        <v>994</v>
      </c>
      <c r="H124" s="212">
        <v>2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331</v>
      </c>
    </row>
    <row r="125" spans="2:65" s="1" customFormat="1" ht="16.5" customHeight="1">
      <c r="B125" s="39"/>
      <c r="C125" s="208" t="s">
        <v>246</v>
      </c>
      <c r="D125" s="208" t="s">
        <v>163</v>
      </c>
      <c r="E125" s="209" t="s">
        <v>1286</v>
      </c>
      <c r="F125" s="210" t="s">
        <v>1287</v>
      </c>
      <c r="G125" s="211" t="s">
        <v>994</v>
      </c>
      <c r="H125" s="212">
        <v>1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337</v>
      </c>
    </row>
    <row r="126" spans="2:65" s="1" customFormat="1" ht="16.5" customHeight="1">
      <c r="B126" s="39"/>
      <c r="C126" s="208" t="s">
        <v>342</v>
      </c>
      <c r="D126" s="208" t="s">
        <v>163</v>
      </c>
      <c r="E126" s="209" t="s">
        <v>1288</v>
      </c>
      <c r="F126" s="210" t="s">
        <v>1289</v>
      </c>
      <c r="G126" s="211" t="s">
        <v>994</v>
      </c>
      <c r="H126" s="212">
        <v>3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345</v>
      </c>
    </row>
    <row r="127" spans="2:65" s="1" customFormat="1" ht="16.5" customHeight="1">
      <c r="B127" s="39"/>
      <c r="C127" s="208" t="s">
        <v>253</v>
      </c>
      <c r="D127" s="208" t="s">
        <v>163</v>
      </c>
      <c r="E127" s="209" t="s">
        <v>1290</v>
      </c>
      <c r="F127" s="210" t="s">
        <v>1291</v>
      </c>
      <c r="G127" s="211" t="s">
        <v>994</v>
      </c>
      <c r="H127" s="212">
        <v>1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349</v>
      </c>
    </row>
    <row r="128" spans="2:65" s="1" customFormat="1" ht="16.5" customHeight="1">
      <c r="B128" s="39"/>
      <c r="C128" s="208" t="s">
        <v>514</v>
      </c>
      <c r="D128" s="208" t="s">
        <v>163</v>
      </c>
      <c r="E128" s="209" t="s">
        <v>1292</v>
      </c>
      <c r="F128" s="210" t="s">
        <v>1293</v>
      </c>
      <c r="G128" s="211" t="s">
        <v>994</v>
      </c>
      <c r="H128" s="212">
        <v>1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517</v>
      </c>
    </row>
    <row r="129" spans="2:65" s="1" customFormat="1" ht="16.5" customHeight="1">
      <c r="B129" s="39"/>
      <c r="C129" s="208" t="s">
        <v>259</v>
      </c>
      <c r="D129" s="208" t="s">
        <v>163</v>
      </c>
      <c r="E129" s="209" t="s">
        <v>1294</v>
      </c>
      <c r="F129" s="210" t="s">
        <v>1295</v>
      </c>
      <c r="G129" s="211" t="s">
        <v>1296</v>
      </c>
      <c r="H129" s="212">
        <v>1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521</v>
      </c>
    </row>
    <row r="130" spans="2:63" s="10" customFormat="1" ht="25.9" customHeight="1">
      <c r="B130" s="194"/>
      <c r="C130" s="195"/>
      <c r="D130" s="196" t="s">
        <v>72</v>
      </c>
      <c r="E130" s="197" t="s">
        <v>1297</v>
      </c>
      <c r="F130" s="197" t="s">
        <v>1298</v>
      </c>
      <c r="G130" s="195"/>
      <c r="H130" s="195"/>
      <c r="I130" s="198"/>
      <c r="J130" s="199">
        <f>BK130</f>
        <v>0</v>
      </c>
      <c r="K130" s="195"/>
      <c r="L130" s="200"/>
      <c r="M130" s="201"/>
      <c r="N130" s="202"/>
      <c r="O130" s="202"/>
      <c r="P130" s="203">
        <f>SUM(P131:P161)</f>
        <v>0</v>
      </c>
      <c r="Q130" s="202"/>
      <c r="R130" s="203">
        <f>SUM(R131:R161)</f>
        <v>0</v>
      </c>
      <c r="S130" s="202"/>
      <c r="T130" s="204">
        <f>SUM(T131:T161)</f>
        <v>0</v>
      </c>
      <c r="AR130" s="205" t="s">
        <v>81</v>
      </c>
      <c r="AT130" s="206" t="s">
        <v>72</v>
      </c>
      <c r="AU130" s="206" t="s">
        <v>73</v>
      </c>
      <c r="AY130" s="205" t="s">
        <v>162</v>
      </c>
      <c r="BK130" s="207">
        <f>SUM(BK131:BK161)</f>
        <v>0</v>
      </c>
    </row>
    <row r="131" spans="2:65" s="1" customFormat="1" ht="22.5" customHeight="1">
      <c r="B131" s="39"/>
      <c r="C131" s="208" t="s">
        <v>524</v>
      </c>
      <c r="D131" s="208" t="s">
        <v>163</v>
      </c>
      <c r="E131" s="209" t="s">
        <v>1299</v>
      </c>
      <c r="F131" s="210" t="s">
        <v>1300</v>
      </c>
      <c r="G131" s="211" t="s">
        <v>203</v>
      </c>
      <c r="H131" s="212">
        <v>13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527</v>
      </c>
    </row>
    <row r="132" spans="2:65" s="1" customFormat="1" ht="22.5" customHeight="1">
      <c r="B132" s="39"/>
      <c r="C132" s="208" t="s">
        <v>263</v>
      </c>
      <c r="D132" s="208" t="s">
        <v>163</v>
      </c>
      <c r="E132" s="209" t="s">
        <v>1301</v>
      </c>
      <c r="F132" s="210" t="s">
        <v>1302</v>
      </c>
      <c r="G132" s="211" t="s">
        <v>203</v>
      </c>
      <c r="H132" s="212">
        <v>3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537</v>
      </c>
    </row>
    <row r="133" spans="2:65" s="1" customFormat="1" ht="22.5" customHeight="1">
      <c r="B133" s="39"/>
      <c r="C133" s="208" t="s">
        <v>542</v>
      </c>
      <c r="D133" s="208" t="s">
        <v>163</v>
      </c>
      <c r="E133" s="209" t="s">
        <v>1303</v>
      </c>
      <c r="F133" s="210" t="s">
        <v>1304</v>
      </c>
      <c r="G133" s="211" t="s">
        <v>203</v>
      </c>
      <c r="H133" s="212">
        <v>15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545</v>
      </c>
    </row>
    <row r="134" spans="2:65" s="1" customFormat="1" ht="22.5" customHeight="1">
      <c r="B134" s="39"/>
      <c r="C134" s="208" t="s">
        <v>270</v>
      </c>
      <c r="D134" s="208" t="s">
        <v>163</v>
      </c>
      <c r="E134" s="209" t="s">
        <v>1305</v>
      </c>
      <c r="F134" s="210" t="s">
        <v>1306</v>
      </c>
      <c r="G134" s="211" t="s">
        <v>203</v>
      </c>
      <c r="H134" s="212">
        <v>4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551</v>
      </c>
    </row>
    <row r="135" spans="2:65" s="1" customFormat="1" ht="22.5" customHeight="1">
      <c r="B135" s="39"/>
      <c r="C135" s="208" t="s">
        <v>557</v>
      </c>
      <c r="D135" s="208" t="s">
        <v>163</v>
      </c>
      <c r="E135" s="209" t="s">
        <v>1307</v>
      </c>
      <c r="F135" s="210" t="s">
        <v>1308</v>
      </c>
      <c r="G135" s="211" t="s">
        <v>203</v>
      </c>
      <c r="H135" s="212">
        <v>5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560</v>
      </c>
    </row>
    <row r="136" spans="2:65" s="1" customFormat="1" ht="22.5" customHeight="1">
      <c r="B136" s="39"/>
      <c r="C136" s="208" t="s">
        <v>275</v>
      </c>
      <c r="D136" s="208" t="s">
        <v>163</v>
      </c>
      <c r="E136" s="209" t="s">
        <v>1309</v>
      </c>
      <c r="F136" s="210" t="s">
        <v>1310</v>
      </c>
      <c r="G136" s="211" t="s">
        <v>203</v>
      </c>
      <c r="H136" s="212">
        <v>8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565</v>
      </c>
    </row>
    <row r="137" spans="2:65" s="1" customFormat="1" ht="22.5" customHeight="1">
      <c r="B137" s="39"/>
      <c r="C137" s="208" t="s">
        <v>571</v>
      </c>
      <c r="D137" s="208" t="s">
        <v>163</v>
      </c>
      <c r="E137" s="209" t="s">
        <v>1311</v>
      </c>
      <c r="F137" s="210" t="s">
        <v>1312</v>
      </c>
      <c r="G137" s="211" t="s">
        <v>203</v>
      </c>
      <c r="H137" s="212">
        <v>10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574</v>
      </c>
    </row>
    <row r="138" spans="2:65" s="1" customFormat="1" ht="22.5" customHeight="1">
      <c r="B138" s="39"/>
      <c r="C138" s="208" t="s">
        <v>280</v>
      </c>
      <c r="D138" s="208" t="s">
        <v>163</v>
      </c>
      <c r="E138" s="209" t="s">
        <v>1313</v>
      </c>
      <c r="F138" s="210" t="s">
        <v>1314</v>
      </c>
      <c r="G138" s="211" t="s">
        <v>203</v>
      </c>
      <c r="H138" s="212">
        <v>7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579</v>
      </c>
    </row>
    <row r="139" spans="2:65" s="1" customFormat="1" ht="16.5" customHeight="1">
      <c r="B139" s="39"/>
      <c r="C139" s="208" t="s">
        <v>581</v>
      </c>
      <c r="D139" s="208" t="s">
        <v>163</v>
      </c>
      <c r="E139" s="209" t="s">
        <v>1315</v>
      </c>
      <c r="F139" s="210" t="s">
        <v>1316</v>
      </c>
      <c r="G139" s="211" t="s">
        <v>203</v>
      </c>
      <c r="H139" s="212">
        <v>60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583</v>
      </c>
    </row>
    <row r="140" spans="2:65" s="1" customFormat="1" ht="16.5" customHeight="1">
      <c r="B140" s="39"/>
      <c r="C140" s="208" t="s">
        <v>286</v>
      </c>
      <c r="D140" s="208" t="s">
        <v>163</v>
      </c>
      <c r="E140" s="209" t="s">
        <v>1317</v>
      </c>
      <c r="F140" s="210" t="s">
        <v>1318</v>
      </c>
      <c r="G140" s="211" t="s">
        <v>203</v>
      </c>
      <c r="H140" s="212">
        <v>5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589</v>
      </c>
    </row>
    <row r="141" spans="2:65" s="1" customFormat="1" ht="16.5" customHeight="1">
      <c r="B141" s="39"/>
      <c r="C141" s="208" t="s">
        <v>594</v>
      </c>
      <c r="D141" s="208" t="s">
        <v>163</v>
      </c>
      <c r="E141" s="209" t="s">
        <v>1319</v>
      </c>
      <c r="F141" s="210" t="s">
        <v>1320</v>
      </c>
      <c r="G141" s="211" t="s">
        <v>203</v>
      </c>
      <c r="H141" s="212">
        <v>65</v>
      </c>
      <c r="I141" s="213"/>
      <c r="J141" s="214">
        <f>ROUND(I141*H141,2)</f>
        <v>0</v>
      </c>
      <c r="K141" s="210" t="s">
        <v>234</v>
      </c>
      <c r="L141" s="44"/>
      <c r="M141" s="215" t="s">
        <v>21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8" t="s">
        <v>168</v>
      </c>
      <c r="AT141" s="18" t="s">
        <v>163</v>
      </c>
      <c r="AU141" s="18" t="s">
        <v>81</v>
      </c>
      <c r="AY141" s="18" t="s">
        <v>162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81</v>
      </c>
      <c r="BK141" s="219">
        <f>ROUND(I141*H141,2)</f>
        <v>0</v>
      </c>
      <c r="BL141" s="18" t="s">
        <v>168</v>
      </c>
      <c r="BM141" s="18" t="s">
        <v>596</v>
      </c>
    </row>
    <row r="142" spans="2:65" s="1" customFormat="1" ht="16.5" customHeight="1">
      <c r="B142" s="39"/>
      <c r="C142" s="208" t="s">
        <v>293</v>
      </c>
      <c r="D142" s="208" t="s">
        <v>163</v>
      </c>
      <c r="E142" s="209" t="s">
        <v>1321</v>
      </c>
      <c r="F142" s="210" t="s">
        <v>1322</v>
      </c>
      <c r="G142" s="211" t="s">
        <v>994</v>
      </c>
      <c r="H142" s="212">
        <v>9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601</v>
      </c>
    </row>
    <row r="143" spans="2:65" s="1" customFormat="1" ht="16.5" customHeight="1">
      <c r="B143" s="39"/>
      <c r="C143" s="208" t="s">
        <v>603</v>
      </c>
      <c r="D143" s="208" t="s">
        <v>163</v>
      </c>
      <c r="E143" s="209" t="s">
        <v>1323</v>
      </c>
      <c r="F143" s="210" t="s">
        <v>1324</v>
      </c>
      <c r="G143" s="211" t="s">
        <v>994</v>
      </c>
      <c r="H143" s="212">
        <v>9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606</v>
      </c>
    </row>
    <row r="144" spans="2:65" s="1" customFormat="1" ht="16.5" customHeight="1">
      <c r="B144" s="39"/>
      <c r="C144" s="208" t="s">
        <v>298</v>
      </c>
      <c r="D144" s="208" t="s">
        <v>163</v>
      </c>
      <c r="E144" s="209" t="s">
        <v>1325</v>
      </c>
      <c r="F144" s="210" t="s">
        <v>1326</v>
      </c>
      <c r="G144" s="211" t="s">
        <v>994</v>
      </c>
      <c r="H144" s="212">
        <v>1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265</v>
      </c>
    </row>
    <row r="145" spans="2:65" s="1" customFormat="1" ht="16.5" customHeight="1">
      <c r="B145" s="39"/>
      <c r="C145" s="208" t="s">
        <v>616</v>
      </c>
      <c r="D145" s="208" t="s">
        <v>163</v>
      </c>
      <c r="E145" s="209" t="s">
        <v>1327</v>
      </c>
      <c r="F145" s="210" t="s">
        <v>1328</v>
      </c>
      <c r="G145" s="211" t="s">
        <v>994</v>
      </c>
      <c r="H145" s="212">
        <v>2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81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619</v>
      </c>
    </row>
    <row r="146" spans="2:65" s="1" customFormat="1" ht="16.5" customHeight="1">
      <c r="B146" s="39"/>
      <c r="C146" s="208" t="s">
        <v>302</v>
      </c>
      <c r="D146" s="208" t="s">
        <v>163</v>
      </c>
      <c r="E146" s="209" t="s">
        <v>1329</v>
      </c>
      <c r="F146" s="210" t="s">
        <v>1330</v>
      </c>
      <c r="G146" s="211" t="s">
        <v>994</v>
      </c>
      <c r="H146" s="212">
        <v>2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623</v>
      </c>
    </row>
    <row r="147" spans="2:65" s="1" customFormat="1" ht="16.5" customHeight="1">
      <c r="B147" s="39"/>
      <c r="C147" s="208" t="s">
        <v>626</v>
      </c>
      <c r="D147" s="208" t="s">
        <v>163</v>
      </c>
      <c r="E147" s="209" t="s">
        <v>1331</v>
      </c>
      <c r="F147" s="210" t="s">
        <v>1332</v>
      </c>
      <c r="G147" s="211" t="s">
        <v>994</v>
      </c>
      <c r="H147" s="212">
        <v>1</v>
      </c>
      <c r="I147" s="213"/>
      <c r="J147" s="214">
        <f>ROUND(I147*H147,2)</f>
        <v>0</v>
      </c>
      <c r="K147" s="210" t="s">
        <v>234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629</v>
      </c>
    </row>
    <row r="148" spans="2:65" s="1" customFormat="1" ht="16.5" customHeight="1">
      <c r="B148" s="39"/>
      <c r="C148" s="208" t="s">
        <v>311</v>
      </c>
      <c r="D148" s="208" t="s">
        <v>163</v>
      </c>
      <c r="E148" s="209" t="s">
        <v>1333</v>
      </c>
      <c r="F148" s="210" t="s">
        <v>1334</v>
      </c>
      <c r="G148" s="211" t="s">
        <v>994</v>
      </c>
      <c r="H148" s="212">
        <v>1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633</v>
      </c>
    </row>
    <row r="149" spans="2:65" s="1" customFormat="1" ht="16.5" customHeight="1">
      <c r="B149" s="39"/>
      <c r="C149" s="208" t="s">
        <v>635</v>
      </c>
      <c r="D149" s="208" t="s">
        <v>163</v>
      </c>
      <c r="E149" s="209" t="s">
        <v>1335</v>
      </c>
      <c r="F149" s="210" t="s">
        <v>1336</v>
      </c>
      <c r="G149" s="211" t="s">
        <v>994</v>
      </c>
      <c r="H149" s="212">
        <v>1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638</v>
      </c>
    </row>
    <row r="150" spans="2:65" s="1" customFormat="1" ht="16.5" customHeight="1">
      <c r="B150" s="39"/>
      <c r="C150" s="208" t="s">
        <v>318</v>
      </c>
      <c r="D150" s="208" t="s">
        <v>163</v>
      </c>
      <c r="E150" s="209" t="s">
        <v>1337</v>
      </c>
      <c r="F150" s="210" t="s">
        <v>1338</v>
      </c>
      <c r="G150" s="211" t="s">
        <v>994</v>
      </c>
      <c r="H150" s="212">
        <v>1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642</v>
      </c>
    </row>
    <row r="151" spans="2:65" s="1" customFormat="1" ht="16.5" customHeight="1">
      <c r="B151" s="39"/>
      <c r="C151" s="208" t="s">
        <v>645</v>
      </c>
      <c r="D151" s="208" t="s">
        <v>163</v>
      </c>
      <c r="E151" s="209" t="s">
        <v>1339</v>
      </c>
      <c r="F151" s="210" t="s">
        <v>1340</v>
      </c>
      <c r="G151" s="211" t="s">
        <v>994</v>
      </c>
      <c r="H151" s="212">
        <v>2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648</v>
      </c>
    </row>
    <row r="152" spans="2:65" s="1" customFormat="1" ht="16.5" customHeight="1">
      <c r="B152" s="39"/>
      <c r="C152" s="208" t="s">
        <v>324</v>
      </c>
      <c r="D152" s="208" t="s">
        <v>163</v>
      </c>
      <c r="E152" s="209" t="s">
        <v>1341</v>
      </c>
      <c r="F152" s="210" t="s">
        <v>1342</v>
      </c>
      <c r="G152" s="211" t="s">
        <v>994</v>
      </c>
      <c r="H152" s="212">
        <v>3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652</v>
      </c>
    </row>
    <row r="153" spans="2:65" s="1" customFormat="1" ht="16.5" customHeight="1">
      <c r="B153" s="39"/>
      <c r="C153" s="208" t="s">
        <v>654</v>
      </c>
      <c r="D153" s="208" t="s">
        <v>163</v>
      </c>
      <c r="E153" s="209" t="s">
        <v>1343</v>
      </c>
      <c r="F153" s="210" t="s">
        <v>1344</v>
      </c>
      <c r="G153" s="211" t="s">
        <v>994</v>
      </c>
      <c r="H153" s="212">
        <v>3</v>
      </c>
      <c r="I153" s="213"/>
      <c r="J153" s="214">
        <f>ROUND(I153*H153,2)</f>
        <v>0</v>
      </c>
      <c r="K153" s="210" t="s">
        <v>234</v>
      </c>
      <c r="L153" s="44"/>
      <c r="M153" s="215" t="s">
        <v>21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8" t="s">
        <v>168</v>
      </c>
      <c r="AT153" s="18" t="s">
        <v>163</v>
      </c>
      <c r="AU153" s="18" t="s">
        <v>81</v>
      </c>
      <c r="AY153" s="18" t="s">
        <v>162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8" t="s">
        <v>81</v>
      </c>
      <c r="BK153" s="219">
        <f>ROUND(I153*H153,2)</f>
        <v>0</v>
      </c>
      <c r="BL153" s="18" t="s">
        <v>168</v>
      </c>
      <c r="BM153" s="18" t="s">
        <v>657</v>
      </c>
    </row>
    <row r="154" spans="2:65" s="1" customFormat="1" ht="16.5" customHeight="1">
      <c r="B154" s="39"/>
      <c r="C154" s="208" t="s">
        <v>331</v>
      </c>
      <c r="D154" s="208" t="s">
        <v>163</v>
      </c>
      <c r="E154" s="209" t="s">
        <v>1345</v>
      </c>
      <c r="F154" s="210" t="s">
        <v>1346</v>
      </c>
      <c r="G154" s="211" t="s">
        <v>994</v>
      </c>
      <c r="H154" s="212">
        <v>5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663</v>
      </c>
    </row>
    <row r="155" spans="2:65" s="1" customFormat="1" ht="16.5" customHeight="1">
      <c r="B155" s="39"/>
      <c r="C155" s="208" t="s">
        <v>665</v>
      </c>
      <c r="D155" s="208" t="s">
        <v>163</v>
      </c>
      <c r="E155" s="209" t="s">
        <v>1347</v>
      </c>
      <c r="F155" s="210" t="s">
        <v>1348</v>
      </c>
      <c r="G155" s="211" t="s">
        <v>994</v>
      </c>
      <c r="H155" s="212">
        <v>10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668</v>
      </c>
    </row>
    <row r="156" spans="2:65" s="1" customFormat="1" ht="22.5" customHeight="1">
      <c r="B156" s="39"/>
      <c r="C156" s="208" t="s">
        <v>337</v>
      </c>
      <c r="D156" s="208" t="s">
        <v>163</v>
      </c>
      <c r="E156" s="209" t="s">
        <v>1349</v>
      </c>
      <c r="F156" s="210" t="s">
        <v>1350</v>
      </c>
      <c r="G156" s="211" t="s">
        <v>994</v>
      </c>
      <c r="H156" s="212">
        <v>1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674</v>
      </c>
    </row>
    <row r="157" spans="2:65" s="1" customFormat="1" ht="16.5" customHeight="1">
      <c r="B157" s="39"/>
      <c r="C157" s="208" t="s">
        <v>533</v>
      </c>
      <c r="D157" s="208" t="s">
        <v>163</v>
      </c>
      <c r="E157" s="209" t="s">
        <v>1351</v>
      </c>
      <c r="F157" s="210" t="s">
        <v>1352</v>
      </c>
      <c r="G157" s="211" t="s">
        <v>994</v>
      </c>
      <c r="H157" s="212">
        <v>1</v>
      </c>
      <c r="I157" s="213"/>
      <c r="J157" s="214">
        <f>ROUND(I157*H157,2)</f>
        <v>0</v>
      </c>
      <c r="K157" s="210" t="s">
        <v>234</v>
      </c>
      <c r="L157" s="44"/>
      <c r="M157" s="215" t="s">
        <v>21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8" t="s">
        <v>168</v>
      </c>
      <c r="AT157" s="18" t="s">
        <v>163</v>
      </c>
      <c r="AU157" s="18" t="s">
        <v>81</v>
      </c>
      <c r="AY157" s="18" t="s">
        <v>162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8" t="s">
        <v>81</v>
      </c>
      <c r="BK157" s="219">
        <f>ROUND(I157*H157,2)</f>
        <v>0</v>
      </c>
      <c r="BL157" s="18" t="s">
        <v>168</v>
      </c>
      <c r="BM157" s="18" t="s">
        <v>678</v>
      </c>
    </row>
    <row r="158" spans="2:65" s="1" customFormat="1" ht="16.5" customHeight="1">
      <c r="B158" s="39"/>
      <c r="C158" s="208" t="s">
        <v>345</v>
      </c>
      <c r="D158" s="208" t="s">
        <v>163</v>
      </c>
      <c r="E158" s="209" t="s">
        <v>1353</v>
      </c>
      <c r="F158" s="210" t="s">
        <v>1354</v>
      </c>
      <c r="G158" s="211" t="s">
        <v>994</v>
      </c>
      <c r="H158" s="212">
        <v>1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684</v>
      </c>
    </row>
    <row r="159" spans="2:65" s="1" customFormat="1" ht="16.5" customHeight="1">
      <c r="B159" s="39"/>
      <c r="C159" s="208" t="s">
        <v>608</v>
      </c>
      <c r="D159" s="208" t="s">
        <v>163</v>
      </c>
      <c r="E159" s="209" t="s">
        <v>1355</v>
      </c>
      <c r="F159" s="210" t="s">
        <v>1356</v>
      </c>
      <c r="G159" s="211" t="s">
        <v>994</v>
      </c>
      <c r="H159" s="212">
        <v>1</v>
      </c>
      <c r="I159" s="213"/>
      <c r="J159" s="214">
        <f>ROUND(I159*H159,2)</f>
        <v>0</v>
      </c>
      <c r="K159" s="210" t="s">
        <v>234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688</v>
      </c>
    </row>
    <row r="160" spans="2:65" s="1" customFormat="1" ht="16.5" customHeight="1">
      <c r="B160" s="39"/>
      <c r="C160" s="208" t="s">
        <v>349</v>
      </c>
      <c r="D160" s="208" t="s">
        <v>163</v>
      </c>
      <c r="E160" s="209" t="s">
        <v>1357</v>
      </c>
      <c r="F160" s="210" t="s">
        <v>1293</v>
      </c>
      <c r="G160" s="211" t="s">
        <v>994</v>
      </c>
      <c r="H160" s="212">
        <v>1</v>
      </c>
      <c r="I160" s="213"/>
      <c r="J160" s="214">
        <f>ROUND(I160*H160,2)</f>
        <v>0</v>
      </c>
      <c r="K160" s="210" t="s">
        <v>234</v>
      </c>
      <c r="L160" s="44"/>
      <c r="M160" s="215" t="s">
        <v>21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8" t="s">
        <v>168</v>
      </c>
      <c r="AT160" s="18" t="s">
        <v>163</v>
      </c>
      <c r="AU160" s="18" t="s">
        <v>81</v>
      </c>
      <c r="AY160" s="18" t="s">
        <v>162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81</v>
      </c>
      <c r="BK160" s="219">
        <f>ROUND(I160*H160,2)</f>
        <v>0</v>
      </c>
      <c r="BL160" s="18" t="s">
        <v>168</v>
      </c>
      <c r="BM160" s="18" t="s">
        <v>692</v>
      </c>
    </row>
    <row r="161" spans="2:65" s="1" customFormat="1" ht="16.5" customHeight="1">
      <c r="B161" s="39"/>
      <c r="C161" s="208" t="s">
        <v>693</v>
      </c>
      <c r="D161" s="208" t="s">
        <v>163</v>
      </c>
      <c r="E161" s="209" t="s">
        <v>1358</v>
      </c>
      <c r="F161" s="210" t="s">
        <v>1359</v>
      </c>
      <c r="G161" s="211" t="s">
        <v>1296</v>
      </c>
      <c r="H161" s="212">
        <v>1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696</v>
      </c>
    </row>
    <row r="162" spans="2:63" s="10" customFormat="1" ht="25.9" customHeight="1">
      <c r="B162" s="194"/>
      <c r="C162" s="195"/>
      <c r="D162" s="196" t="s">
        <v>72</v>
      </c>
      <c r="E162" s="197" t="s">
        <v>1360</v>
      </c>
      <c r="F162" s="197" t="s">
        <v>1361</v>
      </c>
      <c r="G162" s="195"/>
      <c r="H162" s="195"/>
      <c r="I162" s="198"/>
      <c r="J162" s="199">
        <f>BK162</f>
        <v>0</v>
      </c>
      <c r="K162" s="195"/>
      <c r="L162" s="200"/>
      <c r="M162" s="201"/>
      <c r="N162" s="202"/>
      <c r="O162" s="202"/>
      <c r="P162" s="203">
        <f>SUM(P163:P166)</f>
        <v>0</v>
      </c>
      <c r="Q162" s="202"/>
      <c r="R162" s="203">
        <f>SUM(R163:R166)</f>
        <v>0</v>
      </c>
      <c r="S162" s="202"/>
      <c r="T162" s="204">
        <f>SUM(T163:T166)</f>
        <v>0</v>
      </c>
      <c r="AR162" s="205" t="s">
        <v>81</v>
      </c>
      <c r="AT162" s="206" t="s">
        <v>72</v>
      </c>
      <c r="AU162" s="206" t="s">
        <v>73</v>
      </c>
      <c r="AY162" s="205" t="s">
        <v>162</v>
      </c>
      <c r="BK162" s="207">
        <f>SUM(BK163:BK166)</f>
        <v>0</v>
      </c>
    </row>
    <row r="163" spans="2:65" s="1" customFormat="1" ht="22.5" customHeight="1">
      <c r="B163" s="39"/>
      <c r="C163" s="208" t="s">
        <v>517</v>
      </c>
      <c r="D163" s="208" t="s">
        <v>163</v>
      </c>
      <c r="E163" s="209" t="s">
        <v>1362</v>
      </c>
      <c r="F163" s="210" t="s">
        <v>1363</v>
      </c>
      <c r="G163" s="211" t="s">
        <v>994</v>
      </c>
      <c r="H163" s="212">
        <v>1</v>
      </c>
      <c r="I163" s="213"/>
      <c r="J163" s="214">
        <f>ROUND(I163*H163,2)</f>
        <v>0</v>
      </c>
      <c r="K163" s="210" t="s">
        <v>234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81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702</v>
      </c>
    </row>
    <row r="164" spans="2:65" s="1" customFormat="1" ht="22.5" customHeight="1">
      <c r="B164" s="39"/>
      <c r="C164" s="208" t="s">
        <v>707</v>
      </c>
      <c r="D164" s="208" t="s">
        <v>163</v>
      </c>
      <c r="E164" s="209" t="s">
        <v>1364</v>
      </c>
      <c r="F164" s="210" t="s">
        <v>1365</v>
      </c>
      <c r="G164" s="211" t="s">
        <v>994</v>
      </c>
      <c r="H164" s="212">
        <v>1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710</v>
      </c>
    </row>
    <row r="165" spans="2:65" s="1" customFormat="1" ht="16.5" customHeight="1">
      <c r="B165" s="39"/>
      <c r="C165" s="208" t="s">
        <v>521</v>
      </c>
      <c r="D165" s="208" t="s">
        <v>163</v>
      </c>
      <c r="E165" s="209" t="s">
        <v>1366</v>
      </c>
      <c r="F165" s="210" t="s">
        <v>1367</v>
      </c>
      <c r="G165" s="211" t="s">
        <v>1368</v>
      </c>
      <c r="H165" s="212">
        <v>1</v>
      </c>
      <c r="I165" s="213"/>
      <c r="J165" s="214">
        <f>ROUND(I165*H165,2)</f>
        <v>0</v>
      </c>
      <c r="K165" s="210" t="s">
        <v>234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718</v>
      </c>
    </row>
    <row r="166" spans="2:65" s="1" customFormat="1" ht="16.5" customHeight="1">
      <c r="B166" s="39"/>
      <c r="C166" s="208" t="s">
        <v>721</v>
      </c>
      <c r="D166" s="208" t="s">
        <v>163</v>
      </c>
      <c r="E166" s="209" t="s">
        <v>1369</v>
      </c>
      <c r="F166" s="210" t="s">
        <v>1370</v>
      </c>
      <c r="G166" s="211" t="s">
        <v>1296</v>
      </c>
      <c r="H166" s="212">
        <v>1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81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724</v>
      </c>
    </row>
    <row r="167" spans="2:63" s="10" customFormat="1" ht="25.9" customHeight="1">
      <c r="B167" s="194"/>
      <c r="C167" s="195"/>
      <c r="D167" s="196" t="s">
        <v>72</v>
      </c>
      <c r="E167" s="197" t="s">
        <v>1371</v>
      </c>
      <c r="F167" s="197" t="s">
        <v>1372</v>
      </c>
      <c r="G167" s="195"/>
      <c r="H167" s="195"/>
      <c r="I167" s="198"/>
      <c r="J167" s="199">
        <f>BK167</f>
        <v>0</v>
      </c>
      <c r="K167" s="195"/>
      <c r="L167" s="200"/>
      <c r="M167" s="201"/>
      <c r="N167" s="202"/>
      <c r="O167" s="202"/>
      <c r="P167" s="203">
        <f>SUM(P168:P235)</f>
        <v>0</v>
      </c>
      <c r="Q167" s="202"/>
      <c r="R167" s="203">
        <f>SUM(R168:R235)</f>
        <v>0</v>
      </c>
      <c r="S167" s="202"/>
      <c r="T167" s="204">
        <f>SUM(T168:T235)</f>
        <v>0</v>
      </c>
      <c r="AR167" s="205" t="s">
        <v>81</v>
      </c>
      <c r="AT167" s="206" t="s">
        <v>72</v>
      </c>
      <c r="AU167" s="206" t="s">
        <v>73</v>
      </c>
      <c r="AY167" s="205" t="s">
        <v>162</v>
      </c>
      <c r="BK167" s="207">
        <f>SUM(BK168:BK235)</f>
        <v>0</v>
      </c>
    </row>
    <row r="168" spans="2:65" s="1" customFormat="1" ht="16.5" customHeight="1">
      <c r="B168" s="39"/>
      <c r="C168" s="208" t="s">
        <v>527</v>
      </c>
      <c r="D168" s="208" t="s">
        <v>163</v>
      </c>
      <c r="E168" s="209" t="s">
        <v>1373</v>
      </c>
      <c r="F168" s="210" t="s">
        <v>1374</v>
      </c>
      <c r="G168" s="211" t="s">
        <v>994</v>
      </c>
      <c r="H168" s="212">
        <v>1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727</v>
      </c>
    </row>
    <row r="169" spans="2:65" s="1" customFormat="1" ht="16.5" customHeight="1">
      <c r="B169" s="39"/>
      <c r="C169" s="208" t="s">
        <v>735</v>
      </c>
      <c r="D169" s="208" t="s">
        <v>163</v>
      </c>
      <c r="E169" s="209" t="s">
        <v>1375</v>
      </c>
      <c r="F169" s="210" t="s">
        <v>1376</v>
      </c>
      <c r="G169" s="211" t="s">
        <v>994</v>
      </c>
      <c r="H169" s="212">
        <v>1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738</v>
      </c>
    </row>
    <row r="170" spans="2:65" s="1" customFormat="1" ht="16.5" customHeight="1">
      <c r="B170" s="39"/>
      <c r="C170" s="208" t="s">
        <v>537</v>
      </c>
      <c r="D170" s="208" t="s">
        <v>163</v>
      </c>
      <c r="E170" s="209" t="s">
        <v>1377</v>
      </c>
      <c r="F170" s="210" t="s">
        <v>1378</v>
      </c>
      <c r="G170" s="211" t="s">
        <v>994</v>
      </c>
      <c r="H170" s="212">
        <v>1</v>
      </c>
      <c r="I170" s="213"/>
      <c r="J170" s="214">
        <f>ROUND(I170*H170,2)</f>
        <v>0</v>
      </c>
      <c r="K170" s="210" t="s">
        <v>234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81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744</v>
      </c>
    </row>
    <row r="171" spans="2:65" s="1" customFormat="1" ht="22.5" customHeight="1">
      <c r="B171" s="39"/>
      <c r="C171" s="208" t="s">
        <v>748</v>
      </c>
      <c r="D171" s="208" t="s">
        <v>163</v>
      </c>
      <c r="E171" s="209" t="s">
        <v>1379</v>
      </c>
      <c r="F171" s="210" t="s">
        <v>1380</v>
      </c>
      <c r="G171" s="211" t="s">
        <v>994</v>
      </c>
      <c r="H171" s="212">
        <v>1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81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751</v>
      </c>
    </row>
    <row r="172" spans="2:65" s="1" customFormat="1" ht="16.5" customHeight="1">
      <c r="B172" s="39"/>
      <c r="C172" s="208" t="s">
        <v>545</v>
      </c>
      <c r="D172" s="208" t="s">
        <v>163</v>
      </c>
      <c r="E172" s="209" t="s">
        <v>1381</v>
      </c>
      <c r="F172" s="210" t="s">
        <v>1382</v>
      </c>
      <c r="G172" s="211" t="s">
        <v>994</v>
      </c>
      <c r="H172" s="212">
        <v>1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755</v>
      </c>
    </row>
    <row r="173" spans="2:65" s="1" customFormat="1" ht="16.5" customHeight="1">
      <c r="B173" s="39"/>
      <c r="C173" s="208" t="s">
        <v>757</v>
      </c>
      <c r="D173" s="208" t="s">
        <v>163</v>
      </c>
      <c r="E173" s="209" t="s">
        <v>1383</v>
      </c>
      <c r="F173" s="210" t="s">
        <v>1384</v>
      </c>
      <c r="G173" s="211" t="s">
        <v>994</v>
      </c>
      <c r="H173" s="212">
        <v>1</v>
      </c>
      <c r="I173" s="213"/>
      <c r="J173" s="214">
        <f>ROUND(I173*H173,2)</f>
        <v>0</v>
      </c>
      <c r="K173" s="210" t="s">
        <v>234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81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760</v>
      </c>
    </row>
    <row r="174" spans="2:65" s="1" customFormat="1" ht="16.5" customHeight="1">
      <c r="B174" s="39"/>
      <c r="C174" s="208" t="s">
        <v>551</v>
      </c>
      <c r="D174" s="208" t="s">
        <v>163</v>
      </c>
      <c r="E174" s="209" t="s">
        <v>1385</v>
      </c>
      <c r="F174" s="210" t="s">
        <v>1386</v>
      </c>
      <c r="G174" s="211" t="s">
        <v>994</v>
      </c>
      <c r="H174" s="212">
        <v>1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767</v>
      </c>
    </row>
    <row r="175" spans="2:65" s="1" customFormat="1" ht="16.5" customHeight="1">
      <c r="B175" s="39"/>
      <c r="C175" s="208" t="s">
        <v>770</v>
      </c>
      <c r="D175" s="208" t="s">
        <v>163</v>
      </c>
      <c r="E175" s="209" t="s">
        <v>1387</v>
      </c>
      <c r="F175" s="210" t="s">
        <v>1388</v>
      </c>
      <c r="G175" s="211" t="s">
        <v>994</v>
      </c>
      <c r="H175" s="212">
        <v>1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81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773</v>
      </c>
    </row>
    <row r="176" spans="2:65" s="1" customFormat="1" ht="16.5" customHeight="1">
      <c r="B176" s="39"/>
      <c r="C176" s="208" t="s">
        <v>560</v>
      </c>
      <c r="D176" s="208" t="s">
        <v>163</v>
      </c>
      <c r="E176" s="209" t="s">
        <v>1389</v>
      </c>
      <c r="F176" s="210" t="s">
        <v>1390</v>
      </c>
      <c r="G176" s="211" t="s">
        <v>994</v>
      </c>
      <c r="H176" s="212">
        <v>1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776</v>
      </c>
    </row>
    <row r="177" spans="2:65" s="1" customFormat="1" ht="22.5" customHeight="1">
      <c r="B177" s="39"/>
      <c r="C177" s="208" t="s">
        <v>778</v>
      </c>
      <c r="D177" s="208" t="s">
        <v>163</v>
      </c>
      <c r="E177" s="209" t="s">
        <v>1391</v>
      </c>
      <c r="F177" s="210" t="s">
        <v>1392</v>
      </c>
      <c r="G177" s="211" t="s">
        <v>994</v>
      </c>
      <c r="H177" s="212">
        <v>1</v>
      </c>
      <c r="I177" s="213"/>
      <c r="J177" s="214">
        <f>ROUND(I177*H177,2)</f>
        <v>0</v>
      </c>
      <c r="K177" s="210" t="s">
        <v>234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81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781</v>
      </c>
    </row>
    <row r="178" spans="2:65" s="1" customFormat="1" ht="16.5" customHeight="1">
      <c r="B178" s="39"/>
      <c r="C178" s="208" t="s">
        <v>565</v>
      </c>
      <c r="D178" s="208" t="s">
        <v>163</v>
      </c>
      <c r="E178" s="209" t="s">
        <v>1393</v>
      </c>
      <c r="F178" s="210" t="s">
        <v>1394</v>
      </c>
      <c r="G178" s="211" t="s">
        <v>994</v>
      </c>
      <c r="H178" s="212">
        <v>1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785</v>
      </c>
    </row>
    <row r="179" spans="2:65" s="1" customFormat="1" ht="16.5" customHeight="1">
      <c r="B179" s="39"/>
      <c r="C179" s="208" t="s">
        <v>789</v>
      </c>
      <c r="D179" s="208" t="s">
        <v>163</v>
      </c>
      <c r="E179" s="209" t="s">
        <v>1395</v>
      </c>
      <c r="F179" s="210" t="s">
        <v>1396</v>
      </c>
      <c r="G179" s="211" t="s">
        <v>994</v>
      </c>
      <c r="H179" s="212">
        <v>1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81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792</v>
      </c>
    </row>
    <row r="180" spans="2:65" s="1" customFormat="1" ht="16.5" customHeight="1">
      <c r="B180" s="39"/>
      <c r="C180" s="208" t="s">
        <v>574</v>
      </c>
      <c r="D180" s="208" t="s">
        <v>163</v>
      </c>
      <c r="E180" s="209" t="s">
        <v>1397</v>
      </c>
      <c r="F180" s="210" t="s">
        <v>1398</v>
      </c>
      <c r="G180" s="211" t="s">
        <v>994</v>
      </c>
      <c r="H180" s="212">
        <v>1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798</v>
      </c>
    </row>
    <row r="181" spans="2:65" s="1" customFormat="1" ht="22.5" customHeight="1">
      <c r="B181" s="39"/>
      <c r="C181" s="208" t="s">
        <v>804</v>
      </c>
      <c r="D181" s="208" t="s">
        <v>163</v>
      </c>
      <c r="E181" s="209" t="s">
        <v>1399</v>
      </c>
      <c r="F181" s="210" t="s">
        <v>1380</v>
      </c>
      <c r="G181" s="211" t="s">
        <v>994</v>
      </c>
      <c r="H181" s="212">
        <v>1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81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812</v>
      </c>
    </row>
    <row r="182" spans="2:65" s="1" customFormat="1" ht="16.5" customHeight="1">
      <c r="B182" s="39"/>
      <c r="C182" s="208" t="s">
        <v>579</v>
      </c>
      <c r="D182" s="208" t="s">
        <v>163</v>
      </c>
      <c r="E182" s="209" t="s">
        <v>1400</v>
      </c>
      <c r="F182" s="210" t="s">
        <v>1382</v>
      </c>
      <c r="G182" s="211" t="s">
        <v>994</v>
      </c>
      <c r="H182" s="212">
        <v>1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818</v>
      </c>
    </row>
    <row r="183" spans="2:65" s="1" customFormat="1" ht="16.5" customHeight="1">
      <c r="B183" s="39"/>
      <c r="C183" s="208" t="s">
        <v>815</v>
      </c>
      <c r="D183" s="208" t="s">
        <v>163</v>
      </c>
      <c r="E183" s="209" t="s">
        <v>1401</v>
      </c>
      <c r="F183" s="210" t="s">
        <v>1402</v>
      </c>
      <c r="G183" s="211" t="s">
        <v>994</v>
      </c>
      <c r="H183" s="212">
        <v>1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81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821</v>
      </c>
    </row>
    <row r="184" spans="2:65" s="1" customFormat="1" ht="16.5" customHeight="1">
      <c r="B184" s="39"/>
      <c r="C184" s="208" t="s">
        <v>583</v>
      </c>
      <c r="D184" s="208" t="s">
        <v>163</v>
      </c>
      <c r="E184" s="209" t="s">
        <v>1403</v>
      </c>
      <c r="F184" s="210" t="s">
        <v>1404</v>
      </c>
      <c r="G184" s="211" t="s">
        <v>994</v>
      </c>
      <c r="H184" s="212">
        <v>1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827</v>
      </c>
    </row>
    <row r="185" spans="2:65" s="1" customFormat="1" ht="16.5" customHeight="1">
      <c r="B185" s="39"/>
      <c r="C185" s="208" t="s">
        <v>824</v>
      </c>
      <c r="D185" s="208" t="s">
        <v>163</v>
      </c>
      <c r="E185" s="209" t="s">
        <v>1405</v>
      </c>
      <c r="F185" s="210" t="s">
        <v>1386</v>
      </c>
      <c r="G185" s="211" t="s">
        <v>994</v>
      </c>
      <c r="H185" s="212">
        <v>1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81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832</v>
      </c>
    </row>
    <row r="186" spans="2:65" s="1" customFormat="1" ht="16.5" customHeight="1">
      <c r="B186" s="39"/>
      <c r="C186" s="208" t="s">
        <v>589</v>
      </c>
      <c r="D186" s="208" t="s">
        <v>163</v>
      </c>
      <c r="E186" s="209" t="s">
        <v>1406</v>
      </c>
      <c r="F186" s="210" t="s">
        <v>1407</v>
      </c>
      <c r="G186" s="211" t="s">
        <v>994</v>
      </c>
      <c r="H186" s="212">
        <v>2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838</v>
      </c>
    </row>
    <row r="187" spans="2:65" s="1" customFormat="1" ht="16.5" customHeight="1">
      <c r="B187" s="39"/>
      <c r="C187" s="208" t="s">
        <v>835</v>
      </c>
      <c r="D187" s="208" t="s">
        <v>163</v>
      </c>
      <c r="E187" s="209" t="s">
        <v>1408</v>
      </c>
      <c r="F187" s="210" t="s">
        <v>1388</v>
      </c>
      <c r="G187" s="211" t="s">
        <v>994</v>
      </c>
      <c r="H187" s="212">
        <v>1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81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844</v>
      </c>
    </row>
    <row r="188" spans="2:65" s="1" customFormat="1" ht="16.5" customHeight="1">
      <c r="B188" s="39"/>
      <c r="C188" s="208" t="s">
        <v>596</v>
      </c>
      <c r="D188" s="208" t="s">
        <v>163</v>
      </c>
      <c r="E188" s="209" t="s">
        <v>1409</v>
      </c>
      <c r="F188" s="210" t="s">
        <v>1390</v>
      </c>
      <c r="G188" s="211" t="s">
        <v>994</v>
      </c>
      <c r="H188" s="212">
        <v>1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81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849</v>
      </c>
    </row>
    <row r="189" spans="2:65" s="1" customFormat="1" ht="16.5" customHeight="1">
      <c r="B189" s="39"/>
      <c r="C189" s="208" t="s">
        <v>249</v>
      </c>
      <c r="D189" s="208" t="s">
        <v>163</v>
      </c>
      <c r="E189" s="209" t="s">
        <v>1410</v>
      </c>
      <c r="F189" s="210" t="s">
        <v>1411</v>
      </c>
      <c r="G189" s="211" t="s">
        <v>994</v>
      </c>
      <c r="H189" s="212">
        <v>1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859</v>
      </c>
    </row>
    <row r="190" spans="2:65" s="1" customFormat="1" ht="16.5" customHeight="1">
      <c r="B190" s="39"/>
      <c r="C190" s="208" t="s">
        <v>601</v>
      </c>
      <c r="D190" s="208" t="s">
        <v>163</v>
      </c>
      <c r="E190" s="209" t="s">
        <v>1412</v>
      </c>
      <c r="F190" s="210" t="s">
        <v>1413</v>
      </c>
      <c r="G190" s="211" t="s">
        <v>994</v>
      </c>
      <c r="H190" s="212">
        <v>2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81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864</v>
      </c>
    </row>
    <row r="191" spans="2:65" s="1" customFormat="1" ht="16.5" customHeight="1">
      <c r="B191" s="39"/>
      <c r="C191" s="208" t="s">
        <v>698</v>
      </c>
      <c r="D191" s="208" t="s">
        <v>163</v>
      </c>
      <c r="E191" s="209" t="s">
        <v>1414</v>
      </c>
      <c r="F191" s="210" t="s">
        <v>1415</v>
      </c>
      <c r="G191" s="211" t="s">
        <v>994</v>
      </c>
      <c r="H191" s="212">
        <v>1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81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868</v>
      </c>
    </row>
    <row r="192" spans="2:65" s="1" customFormat="1" ht="16.5" customHeight="1">
      <c r="B192" s="39"/>
      <c r="C192" s="208" t="s">
        <v>606</v>
      </c>
      <c r="D192" s="208" t="s">
        <v>163</v>
      </c>
      <c r="E192" s="209" t="s">
        <v>1416</v>
      </c>
      <c r="F192" s="210" t="s">
        <v>1417</v>
      </c>
      <c r="G192" s="211" t="s">
        <v>994</v>
      </c>
      <c r="H192" s="212">
        <v>1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879</v>
      </c>
    </row>
    <row r="193" spans="2:65" s="1" customFormat="1" ht="16.5" customHeight="1">
      <c r="B193" s="39"/>
      <c r="C193" s="208" t="s">
        <v>733</v>
      </c>
      <c r="D193" s="208" t="s">
        <v>163</v>
      </c>
      <c r="E193" s="209" t="s">
        <v>1418</v>
      </c>
      <c r="F193" s="210" t="s">
        <v>1419</v>
      </c>
      <c r="G193" s="211" t="s">
        <v>994</v>
      </c>
      <c r="H193" s="212">
        <v>1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81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884</v>
      </c>
    </row>
    <row r="194" spans="2:65" s="1" customFormat="1" ht="16.5" customHeight="1">
      <c r="B194" s="39"/>
      <c r="C194" s="208" t="s">
        <v>265</v>
      </c>
      <c r="D194" s="208" t="s">
        <v>163</v>
      </c>
      <c r="E194" s="209" t="s">
        <v>1420</v>
      </c>
      <c r="F194" s="210" t="s">
        <v>1421</v>
      </c>
      <c r="G194" s="211" t="s">
        <v>994</v>
      </c>
      <c r="H194" s="212">
        <v>1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81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889</v>
      </c>
    </row>
    <row r="195" spans="2:65" s="1" customFormat="1" ht="16.5" customHeight="1">
      <c r="B195" s="39"/>
      <c r="C195" s="208" t="s">
        <v>288</v>
      </c>
      <c r="D195" s="208" t="s">
        <v>163</v>
      </c>
      <c r="E195" s="209" t="s">
        <v>1422</v>
      </c>
      <c r="F195" s="210" t="s">
        <v>1423</v>
      </c>
      <c r="G195" s="211" t="s">
        <v>994</v>
      </c>
      <c r="H195" s="212">
        <v>1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81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894</v>
      </c>
    </row>
    <row r="196" spans="2:65" s="1" customFormat="1" ht="16.5" customHeight="1">
      <c r="B196" s="39"/>
      <c r="C196" s="208" t="s">
        <v>619</v>
      </c>
      <c r="D196" s="208" t="s">
        <v>163</v>
      </c>
      <c r="E196" s="209" t="s">
        <v>1424</v>
      </c>
      <c r="F196" s="210" t="s">
        <v>1425</v>
      </c>
      <c r="G196" s="211" t="s">
        <v>994</v>
      </c>
      <c r="H196" s="212">
        <v>1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899</v>
      </c>
    </row>
    <row r="197" spans="2:65" s="1" customFormat="1" ht="16.5" customHeight="1">
      <c r="B197" s="39"/>
      <c r="C197" s="208" t="s">
        <v>740</v>
      </c>
      <c r="D197" s="208" t="s">
        <v>163</v>
      </c>
      <c r="E197" s="209" t="s">
        <v>1426</v>
      </c>
      <c r="F197" s="210" t="s">
        <v>1427</v>
      </c>
      <c r="G197" s="211" t="s">
        <v>994</v>
      </c>
      <c r="H197" s="212">
        <v>2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81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904</v>
      </c>
    </row>
    <row r="198" spans="2:65" s="1" customFormat="1" ht="16.5" customHeight="1">
      <c r="B198" s="39"/>
      <c r="C198" s="208" t="s">
        <v>623</v>
      </c>
      <c r="D198" s="208" t="s">
        <v>163</v>
      </c>
      <c r="E198" s="209" t="s">
        <v>1428</v>
      </c>
      <c r="F198" s="210" t="s">
        <v>1429</v>
      </c>
      <c r="G198" s="211" t="s">
        <v>994</v>
      </c>
      <c r="H198" s="212">
        <v>1</v>
      </c>
      <c r="I198" s="213"/>
      <c r="J198" s="214">
        <f>ROUND(I198*H198,2)</f>
        <v>0</v>
      </c>
      <c r="K198" s="210" t="s">
        <v>234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914</v>
      </c>
    </row>
    <row r="199" spans="2:65" s="1" customFormat="1" ht="16.5" customHeight="1">
      <c r="B199" s="39"/>
      <c r="C199" s="208" t="s">
        <v>911</v>
      </c>
      <c r="D199" s="208" t="s">
        <v>163</v>
      </c>
      <c r="E199" s="209" t="s">
        <v>1430</v>
      </c>
      <c r="F199" s="210" t="s">
        <v>1431</v>
      </c>
      <c r="G199" s="211" t="s">
        <v>994</v>
      </c>
      <c r="H199" s="212">
        <v>1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81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918</v>
      </c>
    </row>
    <row r="200" spans="2:65" s="1" customFormat="1" ht="16.5" customHeight="1">
      <c r="B200" s="39"/>
      <c r="C200" s="208" t="s">
        <v>629</v>
      </c>
      <c r="D200" s="208" t="s">
        <v>163</v>
      </c>
      <c r="E200" s="209" t="s">
        <v>1432</v>
      </c>
      <c r="F200" s="210" t="s">
        <v>1433</v>
      </c>
      <c r="G200" s="211" t="s">
        <v>994</v>
      </c>
      <c r="H200" s="212">
        <v>1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81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922</v>
      </c>
    </row>
    <row r="201" spans="2:65" s="1" customFormat="1" ht="16.5" customHeight="1">
      <c r="B201" s="39"/>
      <c r="C201" s="208" t="s">
        <v>919</v>
      </c>
      <c r="D201" s="208" t="s">
        <v>163</v>
      </c>
      <c r="E201" s="209" t="s">
        <v>1434</v>
      </c>
      <c r="F201" s="210" t="s">
        <v>1435</v>
      </c>
      <c r="G201" s="211" t="s">
        <v>994</v>
      </c>
      <c r="H201" s="212">
        <v>2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925</v>
      </c>
    </row>
    <row r="202" spans="2:65" s="1" customFormat="1" ht="16.5" customHeight="1">
      <c r="B202" s="39"/>
      <c r="C202" s="208" t="s">
        <v>633</v>
      </c>
      <c r="D202" s="208" t="s">
        <v>163</v>
      </c>
      <c r="E202" s="209" t="s">
        <v>1436</v>
      </c>
      <c r="F202" s="210" t="s">
        <v>1437</v>
      </c>
      <c r="G202" s="211" t="s">
        <v>994</v>
      </c>
      <c r="H202" s="212">
        <v>1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932</v>
      </c>
    </row>
    <row r="203" spans="2:65" s="1" customFormat="1" ht="16.5" customHeight="1">
      <c r="B203" s="39"/>
      <c r="C203" s="208" t="s">
        <v>929</v>
      </c>
      <c r="D203" s="208" t="s">
        <v>163</v>
      </c>
      <c r="E203" s="209" t="s">
        <v>1438</v>
      </c>
      <c r="F203" s="210" t="s">
        <v>1417</v>
      </c>
      <c r="G203" s="211" t="s">
        <v>994</v>
      </c>
      <c r="H203" s="212">
        <v>1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81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941</v>
      </c>
    </row>
    <row r="204" spans="2:65" s="1" customFormat="1" ht="16.5" customHeight="1">
      <c r="B204" s="39"/>
      <c r="C204" s="208" t="s">
        <v>638</v>
      </c>
      <c r="D204" s="208" t="s">
        <v>163</v>
      </c>
      <c r="E204" s="209" t="s">
        <v>1439</v>
      </c>
      <c r="F204" s="210" t="s">
        <v>1421</v>
      </c>
      <c r="G204" s="211" t="s">
        <v>994</v>
      </c>
      <c r="H204" s="212">
        <v>1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81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946</v>
      </c>
    </row>
    <row r="205" spans="2:65" s="1" customFormat="1" ht="16.5" customHeight="1">
      <c r="B205" s="39"/>
      <c r="C205" s="208" t="s">
        <v>943</v>
      </c>
      <c r="D205" s="208" t="s">
        <v>163</v>
      </c>
      <c r="E205" s="209" t="s">
        <v>1440</v>
      </c>
      <c r="F205" s="210" t="s">
        <v>1441</v>
      </c>
      <c r="G205" s="211" t="s">
        <v>994</v>
      </c>
      <c r="H205" s="212">
        <v>1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951</v>
      </c>
    </row>
    <row r="206" spans="2:65" s="1" customFormat="1" ht="16.5" customHeight="1">
      <c r="B206" s="39"/>
      <c r="C206" s="208" t="s">
        <v>642</v>
      </c>
      <c r="D206" s="208" t="s">
        <v>163</v>
      </c>
      <c r="E206" s="209" t="s">
        <v>1442</v>
      </c>
      <c r="F206" s="210" t="s">
        <v>1443</v>
      </c>
      <c r="G206" s="211" t="s">
        <v>994</v>
      </c>
      <c r="H206" s="212">
        <v>1</v>
      </c>
      <c r="I206" s="213"/>
      <c r="J206" s="214">
        <f>ROUND(I206*H206,2)</f>
        <v>0</v>
      </c>
      <c r="K206" s="210" t="s">
        <v>234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81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957</v>
      </c>
    </row>
    <row r="207" spans="2:65" s="1" customFormat="1" ht="16.5" customHeight="1">
      <c r="B207" s="39"/>
      <c r="C207" s="208" t="s">
        <v>954</v>
      </c>
      <c r="D207" s="208" t="s">
        <v>163</v>
      </c>
      <c r="E207" s="209" t="s">
        <v>1444</v>
      </c>
      <c r="F207" s="210" t="s">
        <v>1427</v>
      </c>
      <c r="G207" s="211" t="s">
        <v>994</v>
      </c>
      <c r="H207" s="212">
        <v>2</v>
      </c>
      <c r="I207" s="213"/>
      <c r="J207" s="214">
        <f>ROUND(I207*H207,2)</f>
        <v>0</v>
      </c>
      <c r="K207" s="210" t="s">
        <v>234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81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963</v>
      </c>
    </row>
    <row r="208" spans="2:65" s="1" customFormat="1" ht="16.5" customHeight="1">
      <c r="B208" s="39"/>
      <c r="C208" s="208" t="s">
        <v>648</v>
      </c>
      <c r="D208" s="208" t="s">
        <v>163</v>
      </c>
      <c r="E208" s="209" t="s">
        <v>1445</v>
      </c>
      <c r="F208" s="210" t="s">
        <v>1446</v>
      </c>
      <c r="G208" s="211" t="s">
        <v>994</v>
      </c>
      <c r="H208" s="212">
        <v>1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968</v>
      </c>
    </row>
    <row r="209" spans="2:65" s="1" customFormat="1" ht="16.5" customHeight="1">
      <c r="B209" s="39"/>
      <c r="C209" s="208" t="s">
        <v>965</v>
      </c>
      <c r="D209" s="208" t="s">
        <v>163</v>
      </c>
      <c r="E209" s="209" t="s">
        <v>1447</v>
      </c>
      <c r="F209" s="210" t="s">
        <v>1429</v>
      </c>
      <c r="G209" s="211" t="s">
        <v>994</v>
      </c>
      <c r="H209" s="212">
        <v>1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973</v>
      </c>
    </row>
    <row r="210" spans="2:65" s="1" customFormat="1" ht="16.5" customHeight="1">
      <c r="B210" s="39"/>
      <c r="C210" s="208" t="s">
        <v>652</v>
      </c>
      <c r="D210" s="208" t="s">
        <v>163</v>
      </c>
      <c r="E210" s="209" t="s">
        <v>1448</v>
      </c>
      <c r="F210" s="210" t="s">
        <v>1433</v>
      </c>
      <c r="G210" s="211" t="s">
        <v>994</v>
      </c>
      <c r="H210" s="212">
        <v>1</v>
      </c>
      <c r="I210" s="213"/>
      <c r="J210" s="214">
        <f>ROUND(I210*H210,2)</f>
        <v>0</v>
      </c>
      <c r="K210" s="210" t="s">
        <v>234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81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979</v>
      </c>
    </row>
    <row r="211" spans="2:65" s="1" customFormat="1" ht="16.5" customHeight="1">
      <c r="B211" s="39"/>
      <c r="C211" s="208" t="s">
        <v>976</v>
      </c>
      <c r="D211" s="208" t="s">
        <v>163</v>
      </c>
      <c r="E211" s="209" t="s">
        <v>1449</v>
      </c>
      <c r="F211" s="210" t="s">
        <v>1435</v>
      </c>
      <c r="G211" s="211" t="s">
        <v>994</v>
      </c>
      <c r="H211" s="212">
        <v>2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81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983</v>
      </c>
    </row>
    <row r="212" spans="2:65" s="1" customFormat="1" ht="16.5" customHeight="1">
      <c r="B212" s="39"/>
      <c r="C212" s="208" t="s">
        <v>657</v>
      </c>
      <c r="D212" s="208" t="s">
        <v>163</v>
      </c>
      <c r="E212" s="209" t="s">
        <v>1450</v>
      </c>
      <c r="F212" s="210" t="s">
        <v>1413</v>
      </c>
      <c r="G212" s="211" t="s">
        <v>994</v>
      </c>
      <c r="H212" s="212">
        <v>1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81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989</v>
      </c>
    </row>
    <row r="213" spans="2:65" s="1" customFormat="1" ht="22.5" customHeight="1">
      <c r="B213" s="39"/>
      <c r="C213" s="208" t="s">
        <v>986</v>
      </c>
      <c r="D213" s="208" t="s">
        <v>163</v>
      </c>
      <c r="E213" s="209" t="s">
        <v>1451</v>
      </c>
      <c r="F213" s="210" t="s">
        <v>1452</v>
      </c>
      <c r="G213" s="211" t="s">
        <v>994</v>
      </c>
      <c r="H213" s="212">
        <v>1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81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995</v>
      </c>
    </row>
    <row r="214" spans="2:65" s="1" customFormat="1" ht="16.5" customHeight="1">
      <c r="B214" s="39"/>
      <c r="C214" s="208" t="s">
        <v>663</v>
      </c>
      <c r="D214" s="208" t="s">
        <v>163</v>
      </c>
      <c r="E214" s="209" t="s">
        <v>1453</v>
      </c>
      <c r="F214" s="210" t="s">
        <v>1454</v>
      </c>
      <c r="G214" s="211" t="s">
        <v>994</v>
      </c>
      <c r="H214" s="212">
        <v>1</v>
      </c>
      <c r="I214" s="213"/>
      <c r="J214" s="214">
        <f>ROUND(I214*H214,2)</f>
        <v>0</v>
      </c>
      <c r="K214" s="210" t="s">
        <v>234</v>
      </c>
      <c r="L214" s="44"/>
      <c r="M214" s="215" t="s">
        <v>21</v>
      </c>
      <c r="N214" s="216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8" t="s">
        <v>168</v>
      </c>
      <c r="AT214" s="18" t="s">
        <v>163</v>
      </c>
      <c r="AU214" s="18" t="s">
        <v>81</v>
      </c>
      <c r="AY214" s="18" t="s">
        <v>162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81</v>
      </c>
      <c r="BK214" s="219">
        <f>ROUND(I214*H214,2)</f>
        <v>0</v>
      </c>
      <c r="BL214" s="18" t="s">
        <v>168</v>
      </c>
      <c r="BM214" s="18" t="s">
        <v>1000</v>
      </c>
    </row>
    <row r="215" spans="2:65" s="1" customFormat="1" ht="16.5" customHeight="1">
      <c r="B215" s="39"/>
      <c r="C215" s="208" t="s">
        <v>997</v>
      </c>
      <c r="D215" s="208" t="s">
        <v>163</v>
      </c>
      <c r="E215" s="209" t="s">
        <v>1455</v>
      </c>
      <c r="F215" s="210" t="s">
        <v>1456</v>
      </c>
      <c r="G215" s="211" t="s">
        <v>994</v>
      </c>
      <c r="H215" s="212">
        <v>1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1004</v>
      </c>
    </row>
    <row r="216" spans="2:65" s="1" customFormat="1" ht="16.5" customHeight="1">
      <c r="B216" s="39"/>
      <c r="C216" s="208" t="s">
        <v>668</v>
      </c>
      <c r="D216" s="208" t="s">
        <v>163</v>
      </c>
      <c r="E216" s="209" t="s">
        <v>1457</v>
      </c>
      <c r="F216" s="210" t="s">
        <v>1458</v>
      </c>
      <c r="G216" s="211" t="s">
        <v>1368</v>
      </c>
      <c r="H216" s="212">
        <v>1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81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1009</v>
      </c>
    </row>
    <row r="217" spans="2:65" s="1" customFormat="1" ht="16.5" customHeight="1">
      <c r="B217" s="39"/>
      <c r="C217" s="208" t="s">
        <v>1006</v>
      </c>
      <c r="D217" s="208" t="s">
        <v>163</v>
      </c>
      <c r="E217" s="209" t="s">
        <v>1459</v>
      </c>
      <c r="F217" s="210" t="s">
        <v>1460</v>
      </c>
      <c r="G217" s="211" t="s">
        <v>994</v>
      </c>
      <c r="H217" s="212">
        <v>1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81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1013</v>
      </c>
    </row>
    <row r="218" spans="2:65" s="1" customFormat="1" ht="16.5" customHeight="1">
      <c r="B218" s="39"/>
      <c r="C218" s="208" t="s">
        <v>674</v>
      </c>
      <c r="D218" s="208" t="s">
        <v>163</v>
      </c>
      <c r="E218" s="209" t="s">
        <v>1461</v>
      </c>
      <c r="F218" s="210" t="s">
        <v>1462</v>
      </c>
      <c r="G218" s="211" t="s">
        <v>994</v>
      </c>
      <c r="H218" s="212">
        <v>1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81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1018</v>
      </c>
    </row>
    <row r="219" spans="2:65" s="1" customFormat="1" ht="16.5" customHeight="1">
      <c r="B219" s="39"/>
      <c r="C219" s="208" t="s">
        <v>1015</v>
      </c>
      <c r="D219" s="208" t="s">
        <v>163</v>
      </c>
      <c r="E219" s="209" t="s">
        <v>1463</v>
      </c>
      <c r="F219" s="210" t="s">
        <v>1464</v>
      </c>
      <c r="G219" s="211" t="s">
        <v>1296</v>
      </c>
      <c r="H219" s="212">
        <v>1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81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1021</v>
      </c>
    </row>
    <row r="220" spans="2:65" s="1" customFormat="1" ht="16.5" customHeight="1">
      <c r="B220" s="39"/>
      <c r="C220" s="208" t="s">
        <v>678</v>
      </c>
      <c r="D220" s="208" t="s">
        <v>163</v>
      </c>
      <c r="E220" s="209" t="s">
        <v>1465</v>
      </c>
      <c r="F220" s="210" t="s">
        <v>1466</v>
      </c>
      <c r="G220" s="211" t="s">
        <v>1296</v>
      </c>
      <c r="H220" s="212">
        <v>1</v>
      </c>
      <c r="I220" s="213"/>
      <c r="J220" s="214">
        <f>ROUND(I220*H220,2)</f>
        <v>0</v>
      </c>
      <c r="K220" s="210" t="s">
        <v>234</v>
      </c>
      <c r="L220" s="44"/>
      <c r="M220" s="215" t="s">
        <v>21</v>
      </c>
      <c r="N220" s="216" t="s">
        <v>44</v>
      </c>
      <c r="O220" s="80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8" t="s">
        <v>168</v>
      </c>
      <c r="AT220" s="18" t="s">
        <v>163</v>
      </c>
      <c r="AU220" s="18" t="s">
        <v>81</v>
      </c>
      <c r="AY220" s="18" t="s">
        <v>162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81</v>
      </c>
      <c r="BK220" s="219">
        <f>ROUND(I220*H220,2)</f>
        <v>0</v>
      </c>
      <c r="BL220" s="18" t="s">
        <v>168</v>
      </c>
      <c r="BM220" s="18" t="s">
        <v>1026</v>
      </c>
    </row>
    <row r="221" spans="2:65" s="1" customFormat="1" ht="16.5" customHeight="1">
      <c r="B221" s="39"/>
      <c r="C221" s="208" t="s">
        <v>1023</v>
      </c>
      <c r="D221" s="208" t="s">
        <v>163</v>
      </c>
      <c r="E221" s="209" t="s">
        <v>1467</v>
      </c>
      <c r="F221" s="210" t="s">
        <v>1468</v>
      </c>
      <c r="G221" s="211" t="s">
        <v>994</v>
      </c>
      <c r="H221" s="212">
        <v>1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1030</v>
      </c>
    </row>
    <row r="222" spans="2:65" s="1" customFormat="1" ht="16.5" customHeight="1">
      <c r="B222" s="39"/>
      <c r="C222" s="208" t="s">
        <v>684</v>
      </c>
      <c r="D222" s="208" t="s">
        <v>163</v>
      </c>
      <c r="E222" s="209" t="s">
        <v>1469</v>
      </c>
      <c r="F222" s="210" t="s">
        <v>1470</v>
      </c>
      <c r="G222" s="211" t="s">
        <v>994</v>
      </c>
      <c r="H222" s="212">
        <v>1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81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1035</v>
      </c>
    </row>
    <row r="223" spans="2:65" s="1" customFormat="1" ht="16.5" customHeight="1">
      <c r="B223" s="39"/>
      <c r="C223" s="208" t="s">
        <v>1032</v>
      </c>
      <c r="D223" s="208" t="s">
        <v>163</v>
      </c>
      <c r="E223" s="209" t="s">
        <v>1471</v>
      </c>
      <c r="F223" s="210" t="s">
        <v>1472</v>
      </c>
      <c r="G223" s="211" t="s">
        <v>994</v>
      </c>
      <c r="H223" s="212">
        <v>1</v>
      </c>
      <c r="I223" s="213"/>
      <c r="J223" s="214">
        <f>ROUND(I223*H223,2)</f>
        <v>0</v>
      </c>
      <c r="K223" s="210" t="s">
        <v>234</v>
      </c>
      <c r="L223" s="44"/>
      <c r="M223" s="215" t="s">
        <v>21</v>
      </c>
      <c r="N223" s="216" t="s">
        <v>44</v>
      </c>
      <c r="O223" s="80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8" t="s">
        <v>168</v>
      </c>
      <c r="AT223" s="18" t="s">
        <v>163</v>
      </c>
      <c r="AU223" s="18" t="s">
        <v>81</v>
      </c>
      <c r="AY223" s="18" t="s">
        <v>162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8" t="s">
        <v>81</v>
      </c>
      <c r="BK223" s="219">
        <f>ROUND(I223*H223,2)</f>
        <v>0</v>
      </c>
      <c r="BL223" s="18" t="s">
        <v>168</v>
      </c>
      <c r="BM223" s="18" t="s">
        <v>1039</v>
      </c>
    </row>
    <row r="224" spans="2:65" s="1" customFormat="1" ht="16.5" customHeight="1">
      <c r="B224" s="39"/>
      <c r="C224" s="208" t="s">
        <v>688</v>
      </c>
      <c r="D224" s="208" t="s">
        <v>163</v>
      </c>
      <c r="E224" s="209" t="s">
        <v>1473</v>
      </c>
      <c r="F224" s="210" t="s">
        <v>1474</v>
      </c>
      <c r="G224" s="211" t="s">
        <v>994</v>
      </c>
      <c r="H224" s="212">
        <v>1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81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1045</v>
      </c>
    </row>
    <row r="225" spans="2:65" s="1" customFormat="1" ht="16.5" customHeight="1">
      <c r="B225" s="39"/>
      <c r="C225" s="208" t="s">
        <v>1042</v>
      </c>
      <c r="D225" s="208" t="s">
        <v>163</v>
      </c>
      <c r="E225" s="209" t="s">
        <v>1475</v>
      </c>
      <c r="F225" s="210" t="s">
        <v>1476</v>
      </c>
      <c r="G225" s="211" t="s">
        <v>994</v>
      </c>
      <c r="H225" s="212">
        <v>1</v>
      </c>
      <c r="I225" s="213"/>
      <c r="J225" s="214">
        <f>ROUND(I225*H225,2)</f>
        <v>0</v>
      </c>
      <c r="K225" s="210" t="s">
        <v>234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81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1050</v>
      </c>
    </row>
    <row r="226" spans="2:65" s="1" customFormat="1" ht="16.5" customHeight="1">
      <c r="B226" s="39"/>
      <c r="C226" s="208" t="s">
        <v>692</v>
      </c>
      <c r="D226" s="208" t="s">
        <v>163</v>
      </c>
      <c r="E226" s="209" t="s">
        <v>1477</v>
      </c>
      <c r="F226" s="210" t="s">
        <v>1478</v>
      </c>
      <c r="G226" s="211" t="s">
        <v>994</v>
      </c>
      <c r="H226" s="212">
        <v>1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81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1055</v>
      </c>
    </row>
    <row r="227" spans="2:65" s="1" customFormat="1" ht="16.5" customHeight="1">
      <c r="B227" s="39"/>
      <c r="C227" s="208" t="s">
        <v>1052</v>
      </c>
      <c r="D227" s="208" t="s">
        <v>163</v>
      </c>
      <c r="E227" s="209" t="s">
        <v>1479</v>
      </c>
      <c r="F227" s="210" t="s">
        <v>1427</v>
      </c>
      <c r="G227" s="211" t="s">
        <v>994</v>
      </c>
      <c r="H227" s="212">
        <v>2</v>
      </c>
      <c r="I227" s="213"/>
      <c r="J227" s="214">
        <f>ROUND(I227*H227,2)</f>
        <v>0</v>
      </c>
      <c r="K227" s="210" t="s">
        <v>234</v>
      </c>
      <c r="L227" s="44"/>
      <c r="M227" s="215" t="s">
        <v>21</v>
      </c>
      <c r="N227" s="216" t="s">
        <v>44</v>
      </c>
      <c r="O227" s="80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8" t="s">
        <v>168</v>
      </c>
      <c r="AT227" s="18" t="s">
        <v>163</v>
      </c>
      <c r="AU227" s="18" t="s">
        <v>81</v>
      </c>
      <c r="AY227" s="18" t="s">
        <v>162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81</v>
      </c>
      <c r="BK227" s="219">
        <f>ROUND(I227*H227,2)</f>
        <v>0</v>
      </c>
      <c r="BL227" s="18" t="s">
        <v>168</v>
      </c>
      <c r="BM227" s="18" t="s">
        <v>1059</v>
      </c>
    </row>
    <row r="228" spans="2:65" s="1" customFormat="1" ht="16.5" customHeight="1">
      <c r="B228" s="39"/>
      <c r="C228" s="208" t="s">
        <v>696</v>
      </c>
      <c r="D228" s="208" t="s">
        <v>163</v>
      </c>
      <c r="E228" s="209" t="s">
        <v>1480</v>
      </c>
      <c r="F228" s="210" t="s">
        <v>1481</v>
      </c>
      <c r="G228" s="211" t="s">
        <v>994</v>
      </c>
      <c r="H228" s="212">
        <v>1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1064</v>
      </c>
    </row>
    <row r="229" spans="2:65" s="1" customFormat="1" ht="16.5" customHeight="1">
      <c r="B229" s="39"/>
      <c r="C229" s="208" t="s">
        <v>1061</v>
      </c>
      <c r="D229" s="208" t="s">
        <v>163</v>
      </c>
      <c r="E229" s="209" t="s">
        <v>1482</v>
      </c>
      <c r="F229" s="210" t="s">
        <v>1433</v>
      </c>
      <c r="G229" s="211" t="s">
        <v>994</v>
      </c>
      <c r="H229" s="212">
        <v>1</v>
      </c>
      <c r="I229" s="213"/>
      <c r="J229" s="214">
        <f>ROUND(I229*H229,2)</f>
        <v>0</v>
      </c>
      <c r="K229" s="210" t="s">
        <v>234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81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1069</v>
      </c>
    </row>
    <row r="230" spans="2:65" s="1" customFormat="1" ht="16.5" customHeight="1">
      <c r="B230" s="39"/>
      <c r="C230" s="208" t="s">
        <v>702</v>
      </c>
      <c r="D230" s="208" t="s">
        <v>163</v>
      </c>
      <c r="E230" s="209" t="s">
        <v>1483</v>
      </c>
      <c r="F230" s="210" t="s">
        <v>1435</v>
      </c>
      <c r="G230" s="211" t="s">
        <v>994</v>
      </c>
      <c r="H230" s="212">
        <v>2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81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1075</v>
      </c>
    </row>
    <row r="231" spans="2:65" s="1" customFormat="1" ht="16.5" customHeight="1">
      <c r="B231" s="39"/>
      <c r="C231" s="208" t="s">
        <v>1072</v>
      </c>
      <c r="D231" s="208" t="s">
        <v>163</v>
      </c>
      <c r="E231" s="209" t="s">
        <v>1484</v>
      </c>
      <c r="F231" s="210" t="s">
        <v>1485</v>
      </c>
      <c r="G231" s="211" t="s">
        <v>994</v>
      </c>
      <c r="H231" s="212">
        <v>1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81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1079</v>
      </c>
    </row>
    <row r="232" spans="2:65" s="1" customFormat="1" ht="16.5" customHeight="1">
      <c r="B232" s="39"/>
      <c r="C232" s="208" t="s">
        <v>710</v>
      </c>
      <c r="D232" s="208" t="s">
        <v>163</v>
      </c>
      <c r="E232" s="209" t="s">
        <v>1486</v>
      </c>
      <c r="F232" s="210" t="s">
        <v>1487</v>
      </c>
      <c r="G232" s="211" t="s">
        <v>994</v>
      </c>
      <c r="H232" s="212">
        <v>1</v>
      </c>
      <c r="I232" s="213"/>
      <c r="J232" s="214">
        <f>ROUND(I232*H232,2)</f>
        <v>0</v>
      </c>
      <c r="K232" s="210" t="s">
        <v>234</v>
      </c>
      <c r="L232" s="44"/>
      <c r="M232" s="215" t="s">
        <v>21</v>
      </c>
      <c r="N232" s="216" t="s">
        <v>44</v>
      </c>
      <c r="O232" s="80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AR232" s="18" t="s">
        <v>168</v>
      </c>
      <c r="AT232" s="18" t="s">
        <v>163</v>
      </c>
      <c r="AU232" s="18" t="s">
        <v>81</v>
      </c>
      <c r="AY232" s="18" t="s">
        <v>162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8" t="s">
        <v>81</v>
      </c>
      <c r="BK232" s="219">
        <f>ROUND(I232*H232,2)</f>
        <v>0</v>
      </c>
      <c r="BL232" s="18" t="s">
        <v>168</v>
      </c>
      <c r="BM232" s="18" t="s">
        <v>1084</v>
      </c>
    </row>
    <row r="233" spans="2:65" s="1" customFormat="1" ht="16.5" customHeight="1">
      <c r="B233" s="39"/>
      <c r="C233" s="208" t="s">
        <v>1081</v>
      </c>
      <c r="D233" s="208" t="s">
        <v>163</v>
      </c>
      <c r="E233" s="209" t="s">
        <v>1488</v>
      </c>
      <c r="F233" s="210" t="s">
        <v>1489</v>
      </c>
      <c r="G233" s="211" t="s">
        <v>994</v>
      </c>
      <c r="H233" s="212">
        <v>1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81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1089</v>
      </c>
    </row>
    <row r="234" spans="2:65" s="1" customFormat="1" ht="16.5" customHeight="1">
      <c r="B234" s="39"/>
      <c r="C234" s="208" t="s">
        <v>718</v>
      </c>
      <c r="D234" s="208" t="s">
        <v>163</v>
      </c>
      <c r="E234" s="209" t="s">
        <v>1490</v>
      </c>
      <c r="F234" s="210" t="s">
        <v>1491</v>
      </c>
      <c r="G234" s="211" t="s">
        <v>994</v>
      </c>
      <c r="H234" s="212">
        <v>1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1103</v>
      </c>
    </row>
    <row r="235" spans="2:65" s="1" customFormat="1" ht="16.5" customHeight="1">
      <c r="B235" s="39"/>
      <c r="C235" s="208" t="s">
        <v>1100</v>
      </c>
      <c r="D235" s="208" t="s">
        <v>163</v>
      </c>
      <c r="E235" s="209" t="s">
        <v>1492</v>
      </c>
      <c r="F235" s="210" t="s">
        <v>1493</v>
      </c>
      <c r="G235" s="211" t="s">
        <v>1296</v>
      </c>
      <c r="H235" s="212">
        <v>1</v>
      </c>
      <c r="I235" s="213"/>
      <c r="J235" s="214">
        <f>ROUND(I235*H235,2)</f>
        <v>0</v>
      </c>
      <c r="K235" s="210" t="s">
        <v>234</v>
      </c>
      <c r="L235" s="44"/>
      <c r="M235" s="215" t="s">
        <v>21</v>
      </c>
      <c r="N235" s="216" t="s">
        <v>44</v>
      </c>
      <c r="O235" s="80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8" t="s">
        <v>168</v>
      </c>
      <c r="AT235" s="18" t="s">
        <v>163</v>
      </c>
      <c r="AU235" s="18" t="s">
        <v>81</v>
      </c>
      <c r="AY235" s="18" t="s">
        <v>162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8" t="s">
        <v>81</v>
      </c>
      <c r="BK235" s="219">
        <f>ROUND(I235*H235,2)</f>
        <v>0</v>
      </c>
      <c r="BL235" s="18" t="s">
        <v>168</v>
      </c>
      <c r="BM235" s="18" t="s">
        <v>1116</v>
      </c>
    </row>
    <row r="236" spans="2:63" s="10" customFormat="1" ht="25.9" customHeight="1">
      <c r="B236" s="194"/>
      <c r="C236" s="195"/>
      <c r="D236" s="196" t="s">
        <v>72</v>
      </c>
      <c r="E236" s="197" t="s">
        <v>1494</v>
      </c>
      <c r="F236" s="197" t="s">
        <v>1495</v>
      </c>
      <c r="G236" s="195"/>
      <c r="H236" s="195"/>
      <c r="I236" s="198"/>
      <c r="J236" s="199">
        <f>BK236</f>
        <v>0</v>
      </c>
      <c r="K236" s="195"/>
      <c r="L236" s="200"/>
      <c r="M236" s="201"/>
      <c r="N236" s="202"/>
      <c r="O236" s="202"/>
      <c r="P236" s="203">
        <f>SUM(P237:P239)</f>
        <v>0</v>
      </c>
      <c r="Q236" s="202"/>
      <c r="R236" s="203">
        <f>SUM(R237:R239)</f>
        <v>0</v>
      </c>
      <c r="S236" s="202"/>
      <c r="T236" s="204">
        <f>SUM(T237:T239)</f>
        <v>0</v>
      </c>
      <c r="AR236" s="205" t="s">
        <v>81</v>
      </c>
      <c r="AT236" s="206" t="s">
        <v>72</v>
      </c>
      <c r="AU236" s="206" t="s">
        <v>73</v>
      </c>
      <c r="AY236" s="205" t="s">
        <v>162</v>
      </c>
      <c r="BK236" s="207">
        <f>SUM(BK237:BK239)</f>
        <v>0</v>
      </c>
    </row>
    <row r="237" spans="2:65" s="1" customFormat="1" ht="16.5" customHeight="1">
      <c r="B237" s="39"/>
      <c r="C237" s="208" t="s">
        <v>724</v>
      </c>
      <c r="D237" s="208" t="s">
        <v>163</v>
      </c>
      <c r="E237" s="209" t="s">
        <v>1496</v>
      </c>
      <c r="F237" s="210" t="s">
        <v>1497</v>
      </c>
      <c r="G237" s="211" t="s">
        <v>1192</v>
      </c>
      <c r="H237" s="212">
        <v>33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81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1122</v>
      </c>
    </row>
    <row r="238" spans="2:65" s="1" customFormat="1" ht="16.5" customHeight="1">
      <c r="B238" s="39"/>
      <c r="C238" s="208" t="s">
        <v>1119</v>
      </c>
      <c r="D238" s="208" t="s">
        <v>163</v>
      </c>
      <c r="E238" s="209" t="s">
        <v>1498</v>
      </c>
      <c r="F238" s="210" t="s">
        <v>1499</v>
      </c>
      <c r="G238" s="211" t="s">
        <v>1192</v>
      </c>
      <c r="H238" s="212">
        <v>33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81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1128</v>
      </c>
    </row>
    <row r="239" spans="2:65" s="1" customFormat="1" ht="16.5" customHeight="1">
      <c r="B239" s="39"/>
      <c r="C239" s="208" t="s">
        <v>727</v>
      </c>
      <c r="D239" s="208" t="s">
        <v>163</v>
      </c>
      <c r="E239" s="209" t="s">
        <v>1500</v>
      </c>
      <c r="F239" s="210" t="s">
        <v>1501</v>
      </c>
      <c r="G239" s="211" t="s">
        <v>1296</v>
      </c>
      <c r="H239" s="212">
        <v>1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81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1137</v>
      </c>
    </row>
    <row r="240" spans="2:63" s="10" customFormat="1" ht="25.9" customHeight="1">
      <c r="B240" s="194"/>
      <c r="C240" s="195"/>
      <c r="D240" s="196" t="s">
        <v>72</v>
      </c>
      <c r="E240" s="197" t="s">
        <v>1502</v>
      </c>
      <c r="F240" s="197" t="s">
        <v>368</v>
      </c>
      <c r="G240" s="195"/>
      <c r="H240" s="195"/>
      <c r="I240" s="198"/>
      <c r="J240" s="199">
        <f>BK240</f>
        <v>0</v>
      </c>
      <c r="K240" s="195"/>
      <c r="L240" s="200"/>
      <c r="M240" s="201"/>
      <c r="N240" s="202"/>
      <c r="O240" s="202"/>
      <c r="P240" s="203">
        <f>SUM(P241:P255)</f>
        <v>0</v>
      </c>
      <c r="Q240" s="202"/>
      <c r="R240" s="203">
        <f>SUM(R241:R255)</f>
        <v>0</v>
      </c>
      <c r="S240" s="202"/>
      <c r="T240" s="204">
        <f>SUM(T241:T255)</f>
        <v>0</v>
      </c>
      <c r="AR240" s="205" t="s">
        <v>81</v>
      </c>
      <c r="AT240" s="206" t="s">
        <v>72</v>
      </c>
      <c r="AU240" s="206" t="s">
        <v>73</v>
      </c>
      <c r="AY240" s="205" t="s">
        <v>162</v>
      </c>
      <c r="BK240" s="207">
        <f>SUM(BK241:BK255)</f>
        <v>0</v>
      </c>
    </row>
    <row r="241" spans="2:65" s="1" customFormat="1" ht="16.5" customHeight="1">
      <c r="B241" s="39"/>
      <c r="C241" s="208" t="s">
        <v>1134</v>
      </c>
      <c r="D241" s="208" t="s">
        <v>163</v>
      </c>
      <c r="E241" s="209" t="s">
        <v>1503</v>
      </c>
      <c r="F241" s="210" t="s">
        <v>1504</v>
      </c>
      <c r="G241" s="211" t="s">
        <v>1505</v>
      </c>
      <c r="H241" s="212">
        <v>13</v>
      </c>
      <c r="I241" s="213"/>
      <c r="J241" s="214">
        <f>ROUND(I241*H241,2)</f>
        <v>0</v>
      </c>
      <c r="K241" s="210" t="s">
        <v>234</v>
      </c>
      <c r="L241" s="44"/>
      <c r="M241" s="215" t="s">
        <v>21</v>
      </c>
      <c r="N241" s="216" t="s">
        <v>44</v>
      </c>
      <c r="O241" s="80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AR241" s="18" t="s">
        <v>168</v>
      </c>
      <c r="AT241" s="18" t="s">
        <v>163</v>
      </c>
      <c r="AU241" s="18" t="s">
        <v>81</v>
      </c>
      <c r="AY241" s="18" t="s">
        <v>162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8" t="s">
        <v>81</v>
      </c>
      <c r="BK241" s="219">
        <f>ROUND(I241*H241,2)</f>
        <v>0</v>
      </c>
      <c r="BL241" s="18" t="s">
        <v>168</v>
      </c>
      <c r="BM241" s="18" t="s">
        <v>1145</v>
      </c>
    </row>
    <row r="242" spans="2:65" s="1" customFormat="1" ht="16.5" customHeight="1">
      <c r="B242" s="39"/>
      <c r="C242" s="208" t="s">
        <v>738</v>
      </c>
      <c r="D242" s="208" t="s">
        <v>163</v>
      </c>
      <c r="E242" s="209" t="s">
        <v>1506</v>
      </c>
      <c r="F242" s="210" t="s">
        <v>1507</v>
      </c>
      <c r="G242" s="211" t="s">
        <v>1505</v>
      </c>
      <c r="H242" s="212">
        <v>3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1150</v>
      </c>
    </row>
    <row r="243" spans="2:65" s="1" customFormat="1" ht="16.5" customHeight="1">
      <c r="B243" s="39"/>
      <c r="C243" s="208" t="s">
        <v>1147</v>
      </c>
      <c r="D243" s="208" t="s">
        <v>163</v>
      </c>
      <c r="E243" s="209" t="s">
        <v>1508</v>
      </c>
      <c r="F243" s="210" t="s">
        <v>1509</v>
      </c>
      <c r="G243" s="211" t="s">
        <v>1505</v>
      </c>
      <c r="H243" s="212">
        <v>10</v>
      </c>
      <c r="I243" s="213"/>
      <c r="J243" s="214">
        <f>ROUND(I243*H243,2)</f>
        <v>0</v>
      </c>
      <c r="K243" s="210" t="s">
        <v>234</v>
      </c>
      <c r="L243" s="44"/>
      <c r="M243" s="215" t="s">
        <v>21</v>
      </c>
      <c r="N243" s="216" t="s">
        <v>44</v>
      </c>
      <c r="O243" s="80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AR243" s="18" t="s">
        <v>168</v>
      </c>
      <c r="AT243" s="18" t="s">
        <v>163</v>
      </c>
      <c r="AU243" s="18" t="s">
        <v>81</v>
      </c>
      <c r="AY243" s="18" t="s">
        <v>162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8" t="s">
        <v>81</v>
      </c>
      <c r="BK243" s="219">
        <f>ROUND(I243*H243,2)</f>
        <v>0</v>
      </c>
      <c r="BL243" s="18" t="s">
        <v>168</v>
      </c>
      <c r="BM243" s="18" t="s">
        <v>1160</v>
      </c>
    </row>
    <row r="244" spans="2:65" s="1" customFormat="1" ht="16.5" customHeight="1">
      <c r="B244" s="39"/>
      <c r="C244" s="208" t="s">
        <v>744</v>
      </c>
      <c r="D244" s="208" t="s">
        <v>163</v>
      </c>
      <c r="E244" s="209" t="s">
        <v>1510</v>
      </c>
      <c r="F244" s="210" t="s">
        <v>1511</v>
      </c>
      <c r="G244" s="211" t="s">
        <v>1505</v>
      </c>
      <c r="H244" s="212">
        <v>4</v>
      </c>
      <c r="I244" s="213"/>
      <c r="J244" s="214">
        <f>ROUND(I244*H244,2)</f>
        <v>0</v>
      </c>
      <c r="K244" s="210" t="s">
        <v>234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81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1167</v>
      </c>
    </row>
    <row r="245" spans="2:65" s="1" customFormat="1" ht="16.5" customHeight="1">
      <c r="B245" s="39"/>
      <c r="C245" s="208" t="s">
        <v>1164</v>
      </c>
      <c r="D245" s="208" t="s">
        <v>163</v>
      </c>
      <c r="E245" s="209" t="s">
        <v>1512</v>
      </c>
      <c r="F245" s="210" t="s">
        <v>1513</v>
      </c>
      <c r="G245" s="211" t="s">
        <v>1505</v>
      </c>
      <c r="H245" s="212">
        <v>4</v>
      </c>
      <c r="I245" s="213"/>
      <c r="J245" s="214">
        <f>ROUND(I245*H245,2)</f>
        <v>0</v>
      </c>
      <c r="K245" s="210" t="s">
        <v>234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81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1182</v>
      </c>
    </row>
    <row r="246" spans="2:65" s="1" customFormat="1" ht="16.5" customHeight="1">
      <c r="B246" s="39"/>
      <c r="C246" s="208" t="s">
        <v>751</v>
      </c>
      <c r="D246" s="208" t="s">
        <v>163</v>
      </c>
      <c r="E246" s="209" t="s">
        <v>1514</v>
      </c>
      <c r="F246" s="210" t="s">
        <v>1515</v>
      </c>
      <c r="G246" s="211" t="s">
        <v>1505</v>
      </c>
      <c r="H246" s="212">
        <v>8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81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1187</v>
      </c>
    </row>
    <row r="247" spans="2:65" s="1" customFormat="1" ht="16.5" customHeight="1">
      <c r="B247" s="39"/>
      <c r="C247" s="208" t="s">
        <v>1184</v>
      </c>
      <c r="D247" s="208" t="s">
        <v>163</v>
      </c>
      <c r="E247" s="209" t="s">
        <v>1516</v>
      </c>
      <c r="F247" s="210" t="s">
        <v>1517</v>
      </c>
      <c r="G247" s="211" t="s">
        <v>1505</v>
      </c>
      <c r="H247" s="212">
        <v>10</v>
      </c>
      <c r="I247" s="213"/>
      <c r="J247" s="214">
        <f>ROUND(I247*H247,2)</f>
        <v>0</v>
      </c>
      <c r="K247" s="210" t="s">
        <v>234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81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1193</v>
      </c>
    </row>
    <row r="248" spans="2:65" s="1" customFormat="1" ht="16.5" customHeight="1">
      <c r="B248" s="39"/>
      <c r="C248" s="208" t="s">
        <v>755</v>
      </c>
      <c r="D248" s="208" t="s">
        <v>163</v>
      </c>
      <c r="E248" s="209" t="s">
        <v>1518</v>
      </c>
      <c r="F248" s="210" t="s">
        <v>1519</v>
      </c>
      <c r="G248" s="211" t="s">
        <v>1505</v>
      </c>
      <c r="H248" s="212">
        <v>3</v>
      </c>
      <c r="I248" s="213"/>
      <c r="J248" s="214">
        <f>ROUND(I248*H248,2)</f>
        <v>0</v>
      </c>
      <c r="K248" s="210" t="s">
        <v>234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81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1202</v>
      </c>
    </row>
    <row r="249" spans="2:65" s="1" customFormat="1" ht="16.5" customHeight="1">
      <c r="B249" s="39"/>
      <c r="C249" s="208" t="s">
        <v>1199</v>
      </c>
      <c r="D249" s="208" t="s">
        <v>163</v>
      </c>
      <c r="E249" s="209" t="s">
        <v>1520</v>
      </c>
      <c r="F249" s="210" t="s">
        <v>1521</v>
      </c>
      <c r="G249" s="211" t="s">
        <v>1505</v>
      </c>
      <c r="H249" s="212">
        <v>5</v>
      </c>
      <c r="I249" s="213"/>
      <c r="J249" s="214">
        <f>ROUND(I249*H249,2)</f>
        <v>0</v>
      </c>
      <c r="K249" s="210" t="s">
        <v>234</v>
      </c>
      <c r="L249" s="44"/>
      <c r="M249" s="215" t="s">
        <v>21</v>
      </c>
      <c r="N249" s="216" t="s">
        <v>44</v>
      </c>
      <c r="O249" s="80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AR249" s="18" t="s">
        <v>168</v>
      </c>
      <c r="AT249" s="18" t="s">
        <v>163</v>
      </c>
      <c r="AU249" s="18" t="s">
        <v>81</v>
      </c>
      <c r="AY249" s="18" t="s">
        <v>162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81</v>
      </c>
      <c r="BK249" s="219">
        <f>ROUND(I249*H249,2)</f>
        <v>0</v>
      </c>
      <c r="BL249" s="18" t="s">
        <v>168</v>
      </c>
      <c r="BM249" s="18" t="s">
        <v>1207</v>
      </c>
    </row>
    <row r="250" spans="2:65" s="1" customFormat="1" ht="16.5" customHeight="1">
      <c r="B250" s="39"/>
      <c r="C250" s="208" t="s">
        <v>760</v>
      </c>
      <c r="D250" s="208" t="s">
        <v>163</v>
      </c>
      <c r="E250" s="209" t="s">
        <v>1522</v>
      </c>
      <c r="F250" s="210" t="s">
        <v>1523</v>
      </c>
      <c r="G250" s="211" t="s">
        <v>1505</v>
      </c>
      <c r="H250" s="212">
        <v>1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81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1214</v>
      </c>
    </row>
    <row r="251" spans="2:65" s="1" customFormat="1" ht="16.5" customHeight="1">
      <c r="B251" s="39"/>
      <c r="C251" s="208" t="s">
        <v>1211</v>
      </c>
      <c r="D251" s="208" t="s">
        <v>163</v>
      </c>
      <c r="E251" s="209" t="s">
        <v>1524</v>
      </c>
      <c r="F251" s="210" t="s">
        <v>1525</v>
      </c>
      <c r="G251" s="211" t="s">
        <v>203</v>
      </c>
      <c r="H251" s="212">
        <v>61</v>
      </c>
      <c r="I251" s="213"/>
      <c r="J251" s="214">
        <f>ROUND(I251*H251,2)</f>
        <v>0</v>
      </c>
      <c r="K251" s="210" t="s">
        <v>234</v>
      </c>
      <c r="L251" s="44"/>
      <c r="M251" s="215" t="s">
        <v>21</v>
      </c>
      <c r="N251" s="216" t="s">
        <v>44</v>
      </c>
      <c r="O251" s="80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AR251" s="18" t="s">
        <v>168</v>
      </c>
      <c r="AT251" s="18" t="s">
        <v>163</v>
      </c>
      <c r="AU251" s="18" t="s">
        <v>81</v>
      </c>
      <c r="AY251" s="18" t="s">
        <v>162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8" t="s">
        <v>81</v>
      </c>
      <c r="BK251" s="219">
        <f>ROUND(I251*H251,2)</f>
        <v>0</v>
      </c>
      <c r="BL251" s="18" t="s">
        <v>168</v>
      </c>
      <c r="BM251" s="18" t="s">
        <v>1526</v>
      </c>
    </row>
    <row r="252" spans="2:65" s="1" customFormat="1" ht="16.5" customHeight="1">
      <c r="B252" s="39"/>
      <c r="C252" s="208" t="s">
        <v>767</v>
      </c>
      <c r="D252" s="208" t="s">
        <v>163</v>
      </c>
      <c r="E252" s="209" t="s">
        <v>1527</v>
      </c>
      <c r="F252" s="210" t="s">
        <v>1528</v>
      </c>
      <c r="G252" s="211" t="s">
        <v>203</v>
      </c>
      <c r="H252" s="212">
        <v>7</v>
      </c>
      <c r="I252" s="213"/>
      <c r="J252" s="214">
        <f>ROUND(I252*H252,2)</f>
        <v>0</v>
      </c>
      <c r="K252" s="210" t="s">
        <v>234</v>
      </c>
      <c r="L252" s="44"/>
      <c r="M252" s="215" t="s">
        <v>21</v>
      </c>
      <c r="N252" s="216" t="s">
        <v>44</v>
      </c>
      <c r="O252" s="80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AR252" s="18" t="s">
        <v>168</v>
      </c>
      <c r="AT252" s="18" t="s">
        <v>163</v>
      </c>
      <c r="AU252" s="18" t="s">
        <v>81</v>
      </c>
      <c r="AY252" s="18" t="s">
        <v>162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8" t="s">
        <v>81</v>
      </c>
      <c r="BK252" s="219">
        <f>ROUND(I252*H252,2)</f>
        <v>0</v>
      </c>
      <c r="BL252" s="18" t="s">
        <v>168</v>
      </c>
      <c r="BM252" s="18" t="s">
        <v>1529</v>
      </c>
    </row>
    <row r="253" spans="2:65" s="1" customFormat="1" ht="16.5" customHeight="1">
      <c r="B253" s="39"/>
      <c r="C253" s="208" t="s">
        <v>1530</v>
      </c>
      <c r="D253" s="208" t="s">
        <v>163</v>
      </c>
      <c r="E253" s="209" t="s">
        <v>1531</v>
      </c>
      <c r="F253" s="210" t="s">
        <v>1532</v>
      </c>
      <c r="G253" s="211" t="s">
        <v>203</v>
      </c>
      <c r="H253" s="212">
        <v>2</v>
      </c>
      <c r="I253" s="213"/>
      <c r="J253" s="214">
        <f>ROUND(I253*H253,2)</f>
        <v>0</v>
      </c>
      <c r="K253" s="210" t="s">
        <v>234</v>
      </c>
      <c r="L253" s="44"/>
      <c r="M253" s="215" t="s">
        <v>21</v>
      </c>
      <c r="N253" s="216" t="s">
        <v>44</v>
      </c>
      <c r="O253" s="80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AR253" s="18" t="s">
        <v>168</v>
      </c>
      <c r="AT253" s="18" t="s">
        <v>163</v>
      </c>
      <c r="AU253" s="18" t="s">
        <v>81</v>
      </c>
      <c r="AY253" s="18" t="s">
        <v>162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8" t="s">
        <v>81</v>
      </c>
      <c r="BK253" s="219">
        <f>ROUND(I253*H253,2)</f>
        <v>0</v>
      </c>
      <c r="BL253" s="18" t="s">
        <v>168</v>
      </c>
      <c r="BM253" s="18" t="s">
        <v>1533</v>
      </c>
    </row>
    <row r="254" spans="2:65" s="1" customFormat="1" ht="16.5" customHeight="1">
      <c r="B254" s="39"/>
      <c r="C254" s="208" t="s">
        <v>773</v>
      </c>
      <c r="D254" s="208" t="s">
        <v>163</v>
      </c>
      <c r="E254" s="209" t="s">
        <v>1534</v>
      </c>
      <c r="F254" s="210" t="s">
        <v>1535</v>
      </c>
      <c r="G254" s="211" t="s">
        <v>203</v>
      </c>
      <c r="H254" s="212">
        <v>9</v>
      </c>
      <c r="I254" s="213"/>
      <c r="J254" s="214">
        <f>ROUND(I254*H254,2)</f>
        <v>0</v>
      </c>
      <c r="K254" s="210" t="s">
        <v>234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81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1536</v>
      </c>
    </row>
    <row r="255" spans="2:65" s="1" customFormat="1" ht="16.5" customHeight="1">
      <c r="B255" s="39"/>
      <c r="C255" s="208" t="s">
        <v>1537</v>
      </c>
      <c r="D255" s="208" t="s">
        <v>163</v>
      </c>
      <c r="E255" s="209" t="s">
        <v>1538</v>
      </c>
      <c r="F255" s="210" t="s">
        <v>1539</v>
      </c>
      <c r="G255" s="211" t="s">
        <v>1296</v>
      </c>
      <c r="H255" s="212">
        <v>2</v>
      </c>
      <c r="I255" s="213"/>
      <c r="J255" s="214">
        <f>ROUND(I255*H255,2)</f>
        <v>0</v>
      </c>
      <c r="K255" s="210" t="s">
        <v>234</v>
      </c>
      <c r="L255" s="44"/>
      <c r="M255" s="215" t="s">
        <v>21</v>
      </c>
      <c r="N255" s="216" t="s">
        <v>44</v>
      </c>
      <c r="O255" s="80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AR255" s="18" t="s">
        <v>168</v>
      </c>
      <c r="AT255" s="18" t="s">
        <v>163</v>
      </c>
      <c r="AU255" s="18" t="s">
        <v>81</v>
      </c>
      <c r="AY255" s="18" t="s">
        <v>162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8" t="s">
        <v>81</v>
      </c>
      <c r="BK255" s="219">
        <f>ROUND(I255*H255,2)</f>
        <v>0</v>
      </c>
      <c r="BL255" s="18" t="s">
        <v>168</v>
      </c>
      <c r="BM255" s="18" t="s">
        <v>1540</v>
      </c>
    </row>
    <row r="256" spans="2:63" s="10" customFormat="1" ht="25.9" customHeight="1">
      <c r="B256" s="194"/>
      <c r="C256" s="195"/>
      <c r="D256" s="196" t="s">
        <v>72</v>
      </c>
      <c r="E256" s="197" t="s">
        <v>1541</v>
      </c>
      <c r="F256" s="197" t="s">
        <v>1542</v>
      </c>
      <c r="G256" s="195"/>
      <c r="H256" s="195"/>
      <c r="I256" s="198"/>
      <c r="J256" s="199">
        <f>BK256</f>
        <v>0</v>
      </c>
      <c r="K256" s="195"/>
      <c r="L256" s="200"/>
      <c r="M256" s="201"/>
      <c r="N256" s="202"/>
      <c r="O256" s="202"/>
      <c r="P256" s="203">
        <f>P257</f>
        <v>0</v>
      </c>
      <c r="Q256" s="202"/>
      <c r="R256" s="203">
        <f>R257</f>
        <v>0</v>
      </c>
      <c r="S256" s="202"/>
      <c r="T256" s="204">
        <f>T257</f>
        <v>0</v>
      </c>
      <c r="AR256" s="205" t="s">
        <v>81</v>
      </c>
      <c r="AT256" s="206" t="s">
        <v>72</v>
      </c>
      <c r="AU256" s="206" t="s">
        <v>73</v>
      </c>
      <c r="AY256" s="205" t="s">
        <v>162</v>
      </c>
      <c r="BK256" s="207">
        <f>BK257</f>
        <v>0</v>
      </c>
    </row>
    <row r="257" spans="2:65" s="1" customFormat="1" ht="16.5" customHeight="1">
      <c r="B257" s="39"/>
      <c r="C257" s="208" t="s">
        <v>776</v>
      </c>
      <c r="D257" s="208" t="s">
        <v>163</v>
      </c>
      <c r="E257" s="209" t="s">
        <v>1543</v>
      </c>
      <c r="F257" s="210" t="s">
        <v>1544</v>
      </c>
      <c r="G257" s="211" t="s">
        <v>1545</v>
      </c>
      <c r="H257" s="212">
        <v>24</v>
      </c>
      <c r="I257" s="213"/>
      <c r="J257" s="214">
        <f>ROUND(I257*H257,2)</f>
        <v>0</v>
      </c>
      <c r="K257" s="210" t="s">
        <v>234</v>
      </c>
      <c r="L257" s="44"/>
      <c r="M257" s="272" t="s">
        <v>21</v>
      </c>
      <c r="N257" s="273" t="s">
        <v>44</v>
      </c>
      <c r="O257" s="274"/>
      <c r="P257" s="275">
        <f>O257*H257</f>
        <v>0</v>
      </c>
      <c r="Q257" s="275">
        <v>0</v>
      </c>
      <c r="R257" s="275">
        <f>Q257*H257</f>
        <v>0</v>
      </c>
      <c r="S257" s="275">
        <v>0</v>
      </c>
      <c r="T257" s="276">
        <f>S257*H257</f>
        <v>0</v>
      </c>
      <c r="AR257" s="18" t="s">
        <v>168</v>
      </c>
      <c r="AT257" s="18" t="s">
        <v>163</v>
      </c>
      <c r="AU257" s="18" t="s">
        <v>81</v>
      </c>
      <c r="AY257" s="18" t="s">
        <v>162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8" t="s">
        <v>81</v>
      </c>
      <c r="BK257" s="219">
        <f>ROUND(I257*H257,2)</f>
        <v>0</v>
      </c>
      <c r="BL257" s="18" t="s">
        <v>168</v>
      </c>
      <c r="BM257" s="18" t="s">
        <v>1546</v>
      </c>
    </row>
    <row r="258" spans="2:12" s="1" customFormat="1" ht="6.95" customHeight="1">
      <c r="B258" s="58"/>
      <c r="C258" s="59"/>
      <c r="D258" s="59"/>
      <c r="E258" s="59"/>
      <c r="F258" s="59"/>
      <c r="G258" s="59"/>
      <c r="H258" s="59"/>
      <c r="I258" s="167"/>
      <c r="J258" s="59"/>
      <c r="K258" s="59"/>
      <c r="L258" s="44"/>
    </row>
  </sheetData>
  <sheetProtection password="CC35" sheet="1" objects="1" scenarios="1" formatColumns="0" formatRows="0" autoFilter="0"/>
  <autoFilter ref="C92:K2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1547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ROUND(J94,2)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ROUND((SUM(BE94:BE209)),2)</f>
        <v>0</v>
      </c>
      <c r="I35" s="156">
        <v>0.21</v>
      </c>
      <c r="J35" s="155">
        <f>ROUND(((SUM(BE94:BE209))*I35),2)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ROUND((SUM(BF94:BF209)),2)</f>
        <v>0</v>
      </c>
      <c r="I36" s="156">
        <v>0.15</v>
      </c>
      <c r="J36" s="155">
        <f>ROUND(((SUM(BF94:BF209))*I36),2)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ROUND((SUM(BG94:BG209)),2)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ROUND((SUM(BH94:BH209)),2)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ROUND((SUM(BI94:BI209)),2)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SO03.03 - Vytápění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J94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1548</v>
      </c>
      <c r="E64" s="180"/>
      <c r="F64" s="180"/>
      <c r="G64" s="180"/>
      <c r="H64" s="180"/>
      <c r="I64" s="181"/>
      <c r="J64" s="182">
        <f>J95</f>
        <v>0</v>
      </c>
      <c r="K64" s="178"/>
      <c r="L64" s="183"/>
    </row>
    <row r="65" spans="2:12" s="8" customFormat="1" ht="24.95" customHeight="1">
      <c r="B65" s="177"/>
      <c r="C65" s="178"/>
      <c r="D65" s="179" t="s">
        <v>1549</v>
      </c>
      <c r="E65" s="180"/>
      <c r="F65" s="180"/>
      <c r="G65" s="180"/>
      <c r="H65" s="180"/>
      <c r="I65" s="181"/>
      <c r="J65" s="182">
        <f>J113</f>
        <v>0</v>
      </c>
      <c r="K65" s="178"/>
      <c r="L65" s="183"/>
    </row>
    <row r="66" spans="2:12" s="8" customFormat="1" ht="24.95" customHeight="1">
      <c r="B66" s="177"/>
      <c r="C66" s="178"/>
      <c r="D66" s="179" t="s">
        <v>1550</v>
      </c>
      <c r="E66" s="180"/>
      <c r="F66" s="180"/>
      <c r="G66" s="180"/>
      <c r="H66" s="180"/>
      <c r="I66" s="181"/>
      <c r="J66" s="182">
        <f>J121</f>
        <v>0</v>
      </c>
      <c r="K66" s="178"/>
      <c r="L66" s="183"/>
    </row>
    <row r="67" spans="2:12" s="8" customFormat="1" ht="24.95" customHeight="1">
      <c r="B67" s="177"/>
      <c r="C67" s="178"/>
      <c r="D67" s="179" t="s">
        <v>1551</v>
      </c>
      <c r="E67" s="180"/>
      <c r="F67" s="180"/>
      <c r="G67" s="180"/>
      <c r="H67" s="180"/>
      <c r="I67" s="181"/>
      <c r="J67" s="182">
        <f>J135</f>
        <v>0</v>
      </c>
      <c r="K67" s="178"/>
      <c r="L67" s="183"/>
    </row>
    <row r="68" spans="2:12" s="8" customFormat="1" ht="24.95" customHeight="1">
      <c r="B68" s="177"/>
      <c r="C68" s="178"/>
      <c r="D68" s="179" t="s">
        <v>1552</v>
      </c>
      <c r="E68" s="180"/>
      <c r="F68" s="180"/>
      <c r="G68" s="180"/>
      <c r="H68" s="180"/>
      <c r="I68" s="181"/>
      <c r="J68" s="182">
        <f>J173</f>
        <v>0</v>
      </c>
      <c r="K68" s="178"/>
      <c r="L68" s="183"/>
    </row>
    <row r="69" spans="2:12" s="8" customFormat="1" ht="24.95" customHeight="1">
      <c r="B69" s="177"/>
      <c r="C69" s="178"/>
      <c r="D69" s="179" t="s">
        <v>1553</v>
      </c>
      <c r="E69" s="180"/>
      <c r="F69" s="180"/>
      <c r="G69" s="180"/>
      <c r="H69" s="180"/>
      <c r="I69" s="181"/>
      <c r="J69" s="182">
        <f>J177</f>
        <v>0</v>
      </c>
      <c r="K69" s="178"/>
      <c r="L69" s="183"/>
    </row>
    <row r="70" spans="2:12" s="8" customFormat="1" ht="24.95" customHeight="1">
      <c r="B70" s="177"/>
      <c r="C70" s="178"/>
      <c r="D70" s="179" t="s">
        <v>1222</v>
      </c>
      <c r="E70" s="180"/>
      <c r="F70" s="180"/>
      <c r="G70" s="180"/>
      <c r="H70" s="180"/>
      <c r="I70" s="181"/>
      <c r="J70" s="182">
        <f>J193</f>
        <v>0</v>
      </c>
      <c r="K70" s="178"/>
      <c r="L70" s="183"/>
    </row>
    <row r="71" spans="2:12" s="8" customFormat="1" ht="24.95" customHeight="1">
      <c r="B71" s="177"/>
      <c r="C71" s="178"/>
      <c r="D71" s="179" t="s">
        <v>1223</v>
      </c>
      <c r="E71" s="180"/>
      <c r="F71" s="180"/>
      <c r="G71" s="180"/>
      <c r="H71" s="180"/>
      <c r="I71" s="181"/>
      <c r="J71" s="182">
        <f>J197</f>
        <v>0</v>
      </c>
      <c r="K71" s="178"/>
      <c r="L71" s="183"/>
    </row>
    <row r="72" spans="2:12" s="8" customFormat="1" ht="24.95" customHeight="1">
      <c r="B72" s="177"/>
      <c r="C72" s="178"/>
      <c r="D72" s="179" t="s">
        <v>1224</v>
      </c>
      <c r="E72" s="180"/>
      <c r="F72" s="180"/>
      <c r="G72" s="180"/>
      <c r="H72" s="180"/>
      <c r="I72" s="181"/>
      <c r="J72" s="182">
        <f>J207</f>
        <v>0</v>
      </c>
      <c r="K72" s="178"/>
      <c r="L72" s="183"/>
    </row>
    <row r="73" spans="2:12" s="1" customFormat="1" ht="21.8" customHeight="1">
      <c r="B73" s="39"/>
      <c r="C73" s="40"/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67"/>
      <c r="J74" s="59"/>
      <c r="K74" s="59"/>
      <c r="L74" s="44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70"/>
      <c r="J78" s="61"/>
      <c r="K78" s="61"/>
      <c r="L78" s="44"/>
    </row>
    <row r="79" spans="2:12" s="1" customFormat="1" ht="24.95" customHeight="1">
      <c r="B79" s="39"/>
      <c r="C79" s="24" t="s">
        <v>148</v>
      </c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16.5" customHeight="1">
      <c r="B82" s="39"/>
      <c r="C82" s="40"/>
      <c r="D82" s="40"/>
      <c r="E82" s="171" t="str">
        <f>E7</f>
        <v>Dopravní terminál v Jablunkově</v>
      </c>
      <c r="F82" s="33"/>
      <c r="G82" s="33"/>
      <c r="H82" s="33"/>
      <c r="I82" s="143"/>
      <c r="J82" s="40"/>
      <c r="K82" s="40"/>
      <c r="L82" s="44"/>
    </row>
    <row r="83" spans="2:12" ht="12" customHeight="1">
      <c r="B83" s="22"/>
      <c r="C83" s="33" t="s">
        <v>136</v>
      </c>
      <c r="D83" s="23"/>
      <c r="E83" s="23"/>
      <c r="F83" s="23"/>
      <c r="G83" s="23"/>
      <c r="H83" s="23"/>
      <c r="I83" s="136"/>
      <c r="J83" s="23"/>
      <c r="K83" s="23"/>
      <c r="L83" s="21"/>
    </row>
    <row r="84" spans="2:12" s="1" customFormat="1" ht="16.5" customHeight="1">
      <c r="B84" s="39"/>
      <c r="C84" s="40"/>
      <c r="D84" s="40"/>
      <c r="E84" s="171" t="s">
        <v>352</v>
      </c>
      <c r="F84" s="40"/>
      <c r="G84" s="40"/>
      <c r="H84" s="40"/>
      <c r="I84" s="143"/>
      <c r="J84" s="40"/>
      <c r="K84" s="40"/>
      <c r="L84" s="44"/>
    </row>
    <row r="85" spans="2:12" s="1" customFormat="1" ht="12" customHeight="1">
      <c r="B85" s="39"/>
      <c r="C85" s="33" t="s">
        <v>353</v>
      </c>
      <c r="D85" s="40"/>
      <c r="E85" s="40"/>
      <c r="F85" s="40"/>
      <c r="G85" s="40"/>
      <c r="H85" s="40"/>
      <c r="I85" s="143"/>
      <c r="J85" s="40"/>
      <c r="K85" s="40"/>
      <c r="L85" s="44"/>
    </row>
    <row r="86" spans="2:12" s="1" customFormat="1" ht="16.5" customHeight="1">
      <c r="B86" s="39"/>
      <c r="C86" s="40"/>
      <c r="D86" s="40"/>
      <c r="E86" s="65" t="str">
        <f>E11</f>
        <v>SO03.03 - Vytápění</v>
      </c>
      <c r="F86" s="40"/>
      <c r="G86" s="40"/>
      <c r="H86" s="40"/>
      <c r="I86" s="143"/>
      <c r="J86" s="40"/>
      <c r="K86" s="40"/>
      <c r="L86" s="44"/>
    </row>
    <row r="87" spans="2:12" s="1" customFormat="1" ht="6.95" customHeight="1">
      <c r="B87" s="39"/>
      <c r="C87" s="40"/>
      <c r="D87" s="40"/>
      <c r="E87" s="40"/>
      <c r="F87" s="40"/>
      <c r="G87" s="40"/>
      <c r="H87" s="40"/>
      <c r="I87" s="143"/>
      <c r="J87" s="40"/>
      <c r="K87" s="40"/>
      <c r="L87" s="44"/>
    </row>
    <row r="88" spans="2:12" s="1" customFormat="1" ht="12" customHeight="1">
      <c r="B88" s="39"/>
      <c r="C88" s="33" t="s">
        <v>22</v>
      </c>
      <c r="D88" s="40"/>
      <c r="E88" s="40"/>
      <c r="F88" s="28" t="str">
        <f>F14</f>
        <v>Obec Jablunkov</v>
      </c>
      <c r="G88" s="40"/>
      <c r="H88" s="40"/>
      <c r="I88" s="145" t="s">
        <v>24</v>
      </c>
      <c r="J88" s="68" t="str">
        <f>IF(J14="","",J14)</f>
        <v>26. 4. 2019</v>
      </c>
      <c r="K88" s="40"/>
      <c r="L88" s="44"/>
    </row>
    <row r="89" spans="2:12" s="1" customFormat="1" ht="6.95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12" s="1" customFormat="1" ht="13.65" customHeight="1">
      <c r="B90" s="39"/>
      <c r="C90" s="33" t="s">
        <v>26</v>
      </c>
      <c r="D90" s="40"/>
      <c r="E90" s="40"/>
      <c r="F90" s="28" t="str">
        <f>E17</f>
        <v>Město Jablunkov</v>
      </c>
      <c r="G90" s="40"/>
      <c r="H90" s="40"/>
      <c r="I90" s="145" t="s">
        <v>33</v>
      </c>
      <c r="J90" s="37" t="str">
        <f>E23</f>
        <v xml:space="preserve"> </v>
      </c>
      <c r="K90" s="40"/>
      <c r="L90" s="44"/>
    </row>
    <row r="91" spans="2:12" s="1" customFormat="1" ht="13.65" customHeight="1">
      <c r="B91" s="39"/>
      <c r="C91" s="33" t="s">
        <v>31</v>
      </c>
      <c r="D91" s="40"/>
      <c r="E91" s="40"/>
      <c r="F91" s="28" t="str">
        <f>IF(E20="","",E20)</f>
        <v>Vyplň údaj</v>
      </c>
      <c r="G91" s="40"/>
      <c r="H91" s="40"/>
      <c r="I91" s="145" t="s">
        <v>36</v>
      </c>
      <c r="J91" s="37" t="str">
        <f>E26</f>
        <v xml:space="preserve"> </v>
      </c>
      <c r="K91" s="40"/>
      <c r="L91" s="44"/>
    </row>
    <row r="92" spans="2:12" s="1" customFormat="1" ht="10.3" customHeight="1">
      <c r="B92" s="39"/>
      <c r="C92" s="40"/>
      <c r="D92" s="40"/>
      <c r="E92" s="40"/>
      <c r="F92" s="40"/>
      <c r="G92" s="40"/>
      <c r="H92" s="40"/>
      <c r="I92" s="143"/>
      <c r="J92" s="40"/>
      <c r="K92" s="40"/>
      <c r="L92" s="44"/>
    </row>
    <row r="93" spans="2:20" s="9" customFormat="1" ht="29.25" customHeight="1">
      <c r="B93" s="184"/>
      <c r="C93" s="185" t="s">
        <v>149</v>
      </c>
      <c r="D93" s="186" t="s">
        <v>58</v>
      </c>
      <c r="E93" s="186" t="s">
        <v>54</v>
      </c>
      <c r="F93" s="186" t="s">
        <v>55</v>
      </c>
      <c r="G93" s="186" t="s">
        <v>150</v>
      </c>
      <c r="H93" s="186" t="s">
        <v>151</v>
      </c>
      <c r="I93" s="187" t="s">
        <v>152</v>
      </c>
      <c r="J93" s="186" t="s">
        <v>140</v>
      </c>
      <c r="K93" s="188" t="s">
        <v>153</v>
      </c>
      <c r="L93" s="189"/>
      <c r="M93" s="88" t="s">
        <v>21</v>
      </c>
      <c r="N93" s="89" t="s">
        <v>43</v>
      </c>
      <c r="O93" s="89" t="s">
        <v>154</v>
      </c>
      <c r="P93" s="89" t="s">
        <v>155</v>
      </c>
      <c r="Q93" s="89" t="s">
        <v>156</v>
      </c>
      <c r="R93" s="89" t="s">
        <v>157</v>
      </c>
      <c r="S93" s="89" t="s">
        <v>158</v>
      </c>
      <c r="T93" s="90" t="s">
        <v>159</v>
      </c>
    </row>
    <row r="94" spans="2:63" s="1" customFormat="1" ht="22.8" customHeight="1">
      <c r="B94" s="39"/>
      <c r="C94" s="95" t="s">
        <v>160</v>
      </c>
      <c r="D94" s="40"/>
      <c r="E94" s="40"/>
      <c r="F94" s="40"/>
      <c r="G94" s="40"/>
      <c r="H94" s="40"/>
      <c r="I94" s="143"/>
      <c r="J94" s="190">
        <f>BK94</f>
        <v>0</v>
      </c>
      <c r="K94" s="40"/>
      <c r="L94" s="44"/>
      <c r="M94" s="91"/>
      <c r="N94" s="92"/>
      <c r="O94" s="92"/>
      <c r="P94" s="191">
        <f>P95+P113+P121+P135+P173+P177+P193+P197+P207</f>
        <v>0</v>
      </c>
      <c r="Q94" s="92"/>
      <c r="R94" s="191">
        <f>R95+R113+R121+R135+R173+R177+R193+R197+R207</f>
        <v>0</v>
      </c>
      <c r="S94" s="92"/>
      <c r="T94" s="192">
        <f>T95+T113+T121+T135+T173+T177+T193+T197+T207</f>
        <v>0</v>
      </c>
      <c r="AT94" s="18" t="s">
        <v>72</v>
      </c>
      <c r="AU94" s="18" t="s">
        <v>141</v>
      </c>
      <c r="BK94" s="193">
        <f>BK95+BK113+BK121+BK135+BK173+BK177+BK193+BK197+BK207</f>
        <v>0</v>
      </c>
    </row>
    <row r="95" spans="2:63" s="10" customFormat="1" ht="25.9" customHeight="1">
      <c r="B95" s="194"/>
      <c r="C95" s="195"/>
      <c r="D95" s="196" t="s">
        <v>72</v>
      </c>
      <c r="E95" s="197" t="s">
        <v>1554</v>
      </c>
      <c r="F95" s="197" t="s">
        <v>1555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SUM(P96:P112)</f>
        <v>0</v>
      </c>
      <c r="Q95" s="202"/>
      <c r="R95" s="203">
        <f>SUM(R96:R112)</f>
        <v>0</v>
      </c>
      <c r="S95" s="202"/>
      <c r="T95" s="204">
        <f>SUM(T96:T112)</f>
        <v>0</v>
      </c>
      <c r="AR95" s="205" t="s">
        <v>81</v>
      </c>
      <c r="AT95" s="206" t="s">
        <v>72</v>
      </c>
      <c r="AU95" s="206" t="s">
        <v>73</v>
      </c>
      <c r="AY95" s="205" t="s">
        <v>162</v>
      </c>
      <c r="BK95" s="207">
        <f>SUM(BK96:BK112)</f>
        <v>0</v>
      </c>
    </row>
    <row r="96" spans="2:65" s="1" customFormat="1" ht="22.5" customHeight="1">
      <c r="B96" s="39"/>
      <c r="C96" s="208" t="s">
        <v>81</v>
      </c>
      <c r="D96" s="208" t="s">
        <v>163</v>
      </c>
      <c r="E96" s="209" t="s">
        <v>1556</v>
      </c>
      <c r="F96" s="210" t="s">
        <v>1557</v>
      </c>
      <c r="G96" s="211" t="s">
        <v>994</v>
      </c>
      <c r="H96" s="212">
        <v>1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84</v>
      </c>
    </row>
    <row r="97" spans="2:65" s="1" customFormat="1" ht="45" customHeight="1">
      <c r="B97" s="39"/>
      <c r="C97" s="208" t="s">
        <v>84</v>
      </c>
      <c r="D97" s="208" t="s">
        <v>163</v>
      </c>
      <c r="E97" s="209" t="s">
        <v>1558</v>
      </c>
      <c r="F97" s="210" t="s">
        <v>1559</v>
      </c>
      <c r="G97" s="211" t="s">
        <v>1296</v>
      </c>
      <c r="H97" s="212">
        <v>1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168</v>
      </c>
    </row>
    <row r="98" spans="2:65" s="1" customFormat="1" ht="16.5" customHeight="1">
      <c r="B98" s="39"/>
      <c r="C98" s="208" t="s">
        <v>177</v>
      </c>
      <c r="D98" s="208" t="s">
        <v>163</v>
      </c>
      <c r="E98" s="209" t="s">
        <v>1560</v>
      </c>
      <c r="F98" s="210" t="s">
        <v>1561</v>
      </c>
      <c r="G98" s="211" t="s">
        <v>994</v>
      </c>
      <c r="H98" s="212">
        <v>1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180</v>
      </c>
    </row>
    <row r="99" spans="2:65" s="1" customFormat="1" ht="16.5" customHeight="1">
      <c r="B99" s="39"/>
      <c r="C99" s="208" t="s">
        <v>168</v>
      </c>
      <c r="D99" s="208" t="s">
        <v>163</v>
      </c>
      <c r="E99" s="209" t="s">
        <v>1562</v>
      </c>
      <c r="F99" s="210" t="s">
        <v>1563</v>
      </c>
      <c r="G99" s="211" t="s">
        <v>994</v>
      </c>
      <c r="H99" s="212">
        <v>1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184</v>
      </c>
    </row>
    <row r="100" spans="2:65" s="1" customFormat="1" ht="16.5" customHeight="1">
      <c r="B100" s="39"/>
      <c r="C100" s="208" t="s">
        <v>186</v>
      </c>
      <c r="D100" s="208" t="s">
        <v>163</v>
      </c>
      <c r="E100" s="209" t="s">
        <v>1564</v>
      </c>
      <c r="F100" s="210" t="s">
        <v>1565</v>
      </c>
      <c r="G100" s="211" t="s">
        <v>994</v>
      </c>
      <c r="H100" s="212">
        <v>1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189</v>
      </c>
    </row>
    <row r="101" spans="2:65" s="1" customFormat="1" ht="16.5" customHeight="1">
      <c r="B101" s="39"/>
      <c r="C101" s="208" t="s">
        <v>180</v>
      </c>
      <c r="D101" s="208" t="s">
        <v>163</v>
      </c>
      <c r="E101" s="209" t="s">
        <v>1566</v>
      </c>
      <c r="F101" s="210" t="s">
        <v>1567</v>
      </c>
      <c r="G101" s="211" t="s">
        <v>994</v>
      </c>
      <c r="H101" s="212">
        <v>1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193</v>
      </c>
    </row>
    <row r="102" spans="2:65" s="1" customFormat="1" ht="16.5" customHeight="1">
      <c r="B102" s="39"/>
      <c r="C102" s="208" t="s">
        <v>195</v>
      </c>
      <c r="D102" s="208" t="s">
        <v>163</v>
      </c>
      <c r="E102" s="209" t="s">
        <v>1568</v>
      </c>
      <c r="F102" s="210" t="s">
        <v>1569</v>
      </c>
      <c r="G102" s="211" t="s">
        <v>994</v>
      </c>
      <c r="H102" s="212">
        <v>1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198</v>
      </c>
    </row>
    <row r="103" spans="2:65" s="1" customFormat="1" ht="16.5" customHeight="1">
      <c r="B103" s="39"/>
      <c r="C103" s="208" t="s">
        <v>184</v>
      </c>
      <c r="D103" s="208" t="s">
        <v>163</v>
      </c>
      <c r="E103" s="209" t="s">
        <v>1570</v>
      </c>
      <c r="F103" s="210" t="s">
        <v>1571</v>
      </c>
      <c r="G103" s="211" t="s">
        <v>994</v>
      </c>
      <c r="H103" s="212">
        <v>1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204</v>
      </c>
    </row>
    <row r="104" spans="2:65" s="1" customFormat="1" ht="16.5" customHeight="1">
      <c r="B104" s="39"/>
      <c r="C104" s="208" t="s">
        <v>209</v>
      </c>
      <c r="D104" s="208" t="s">
        <v>163</v>
      </c>
      <c r="E104" s="209" t="s">
        <v>1572</v>
      </c>
      <c r="F104" s="210" t="s">
        <v>1573</v>
      </c>
      <c r="G104" s="211" t="s">
        <v>994</v>
      </c>
      <c r="H104" s="212">
        <v>1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212</v>
      </c>
    </row>
    <row r="105" spans="2:65" s="1" customFormat="1" ht="16.5" customHeight="1">
      <c r="B105" s="39"/>
      <c r="C105" s="208" t="s">
        <v>189</v>
      </c>
      <c r="D105" s="208" t="s">
        <v>163</v>
      </c>
      <c r="E105" s="209" t="s">
        <v>1574</v>
      </c>
      <c r="F105" s="210" t="s">
        <v>1575</v>
      </c>
      <c r="G105" s="211" t="s">
        <v>203</v>
      </c>
      <c r="H105" s="212">
        <v>6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218</v>
      </c>
    </row>
    <row r="106" spans="2:65" s="1" customFormat="1" ht="16.5" customHeight="1">
      <c r="B106" s="39"/>
      <c r="C106" s="208" t="s">
        <v>221</v>
      </c>
      <c r="D106" s="208" t="s">
        <v>163</v>
      </c>
      <c r="E106" s="209" t="s">
        <v>1576</v>
      </c>
      <c r="F106" s="210" t="s">
        <v>1577</v>
      </c>
      <c r="G106" s="211" t="s">
        <v>1296</v>
      </c>
      <c r="H106" s="212">
        <v>1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224</v>
      </c>
    </row>
    <row r="107" spans="2:65" s="1" customFormat="1" ht="16.5" customHeight="1">
      <c r="B107" s="39"/>
      <c r="C107" s="208" t="s">
        <v>193</v>
      </c>
      <c r="D107" s="208" t="s">
        <v>163</v>
      </c>
      <c r="E107" s="209" t="s">
        <v>1578</v>
      </c>
      <c r="F107" s="210" t="s">
        <v>1579</v>
      </c>
      <c r="G107" s="211" t="s">
        <v>1296</v>
      </c>
      <c r="H107" s="212">
        <v>1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229</v>
      </c>
    </row>
    <row r="108" spans="2:65" s="1" customFormat="1" ht="16.5" customHeight="1">
      <c r="B108" s="39"/>
      <c r="C108" s="208" t="s">
        <v>231</v>
      </c>
      <c r="D108" s="208" t="s">
        <v>163</v>
      </c>
      <c r="E108" s="209" t="s">
        <v>1580</v>
      </c>
      <c r="F108" s="210" t="s">
        <v>1581</v>
      </c>
      <c r="G108" s="211" t="s">
        <v>1296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235</v>
      </c>
    </row>
    <row r="109" spans="2:65" s="1" customFormat="1" ht="16.5" customHeight="1">
      <c r="B109" s="39"/>
      <c r="C109" s="208" t="s">
        <v>198</v>
      </c>
      <c r="D109" s="208" t="s">
        <v>163</v>
      </c>
      <c r="E109" s="209" t="s">
        <v>1582</v>
      </c>
      <c r="F109" s="210" t="s">
        <v>1583</v>
      </c>
      <c r="G109" s="211" t="s">
        <v>1296</v>
      </c>
      <c r="H109" s="212">
        <v>1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242</v>
      </c>
    </row>
    <row r="110" spans="2:65" s="1" customFormat="1" ht="16.5" customHeight="1">
      <c r="B110" s="39"/>
      <c r="C110" s="208" t="s">
        <v>8</v>
      </c>
      <c r="D110" s="208" t="s">
        <v>163</v>
      </c>
      <c r="E110" s="209" t="s">
        <v>1584</v>
      </c>
      <c r="F110" s="210" t="s">
        <v>1585</v>
      </c>
      <c r="G110" s="211" t="s">
        <v>1296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246</v>
      </c>
    </row>
    <row r="111" spans="2:65" s="1" customFormat="1" ht="16.5" customHeight="1">
      <c r="B111" s="39"/>
      <c r="C111" s="208" t="s">
        <v>204</v>
      </c>
      <c r="D111" s="208" t="s">
        <v>163</v>
      </c>
      <c r="E111" s="209" t="s">
        <v>1586</v>
      </c>
      <c r="F111" s="210" t="s">
        <v>1587</v>
      </c>
      <c r="G111" s="211" t="s">
        <v>1296</v>
      </c>
      <c r="H111" s="212">
        <v>1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253</v>
      </c>
    </row>
    <row r="112" spans="2:65" s="1" customFormat="1" ht="16.5" customHeight="1">
      <c r="B112" s="39"/>
      <c r="C112" s="208" t="s">
        <v>256</v>
      </c>
      <c r="D112" s="208" t="s">
        <v>163</v>
      </c>
      <c r="E112" s="209" t="s">
        <v>1588</v>
      </c>
      <c r="F112" s="210" t="s">
        <v>1589</v>
      </c>
      <c r="G112" s="211" t="s">
        <v>1296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259</v>
      </c>
    </row>
    <row r="113" spans="2:63" s="10" customFormat="1" ht="25.9" customHeight="1">
      <c r="B113" s="194"/>
      <c r="C113" s="195"/>
      <c r="D113" s="196" t="s">
        <v>72</v>
      </c>
      <c r="E113" s="197" t="s">
        <v>1225</v>
      </c>
      <c r="F113" s="197" t="s">
        <v>1590</v>
      </c>
      <c r="G113" s="195"/>
      <c r="H113" s="195"/>
      <c r="I113" s="198"/>
      <c r="J113" s="199">
        <f>BK113</f>
        <v>0</v>
      </c>
      <c r="K113" s="195"/>
      <c r="L113" s="200"/>
      <c r="M113" s="201"/>
      <c r="N113" s="202"/>
      <c r="O113" s="202"/>
      <c r="P113" s="203">
        <f>SUM(P114:P120)</f>
        <v>0</v>
      </c>
      <c r="Q113" s="202"/>
      <c r="R113" s="203">
        <f>SUM(R114:R120)</f>
        <v>0</v>
      </c>
      <c r="S113" s="202"/>
      <c r="T113" s="204">
        <f>SUM(T114:T120)</f>
        <v>0</v>
      </c>
      <c r="AR113" s="205" t="s">
        <v>81</v>
      </c>
      <c r="AT113" s="206" t="s">
        <v>72</v>
      </c>
      <c r="AU113" s="206" t="s">
        <v>73</v>
      </c>
      <c r="AY113" s="205" t="s">
        <v>162</v>
      </c>
      <c r="BK113" s="207">
        <f>SUM(BK114:BK120)</f>
        <v>0</v>
      </c>
    </row>
    <row r="114" spans="2:65" s="1" customFormat="1" ht="22.5" customHeight="1">
      <c r="B114" s="39"/>
      <c r="C114" s="208" t="s">
        <v>212</v>
      </c>
      <c r="D114" s="208" t="s">
        <v>163</v>
      </c>
      <c r="E114" s="209" t="s">
        <v>1591</v>
      </c>
      <c r="F114" s="210" t="s">
        <v>1592</v>
      </c>
      <c r="G114" s="211" t="s">
        <v>994</v>
      </c>
      <c r="H114" s="212">
        <v>1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263</v>
      </c>
    </row>
    <row r="115" spans="2:65" s="1" customFormat="1" ht="22.5" customHeight="1">
      <c r="B115" s="39"/>
      <c r="C115" s="208" t="s">
        <v>267</v>
      </c>
      <c r="D115" s="208" t="s">
        <v>163</v>
      </c>
      <c r="E115" s="209" t="s">
        <v>1593</v>
      </c>
      <c r="F115" s="210" t="s">
        <v>1594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270</v>
      </c>
    </row>
    <row r="116" spans="2:65" s="1" customFormat="1" ht="22.5" customHeight="1">
      <c r="B116" s="39"/>
      <c r="C116" s="208" t="s">
        <v>218</v>
      </c>
      <c r="D116" s="208" t="s">
        <v>163</v>
      </c>
      <c r="E116" s="209" t="s">
        <v>1595</v>
      </c>
      <c r="F116" s="210" t="s">
        <v>1596</v>
      </c>
      <c r="G116" s="211" t="s">
        <v>994</v>
      </c>
      <c r="H116" s="212">
        <v>1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275</v>
      </c>
    </row>
    <row r="117" spans="2:65" s="1" customFormat="1" ht="16.5" customHeight="1">
      <c r="B117" s="39"/>
      <c r="C117" s="208" t="s">
        <v>7</v>
      </c>
      <c r="D117" s="208" t="s">
        <v>163</v>
      </c>
      <c r="E117" s="209" t="s">
        <v>1597</v>
      </c>
      <c r="F117" s="210" t="s">
        <v>1598</v>
      </c>
      <c r="G117" s="211" t="s">
        <v>1368</v>
      </c>
      <c r="H117" s="212">
        <v>3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280</v>
      </c>
    </row>
    <row r="118" spans="2:65" s="1" customFormat="1" ht="16.5" customHeight="1">
      <c r="B118" s="39"/>
      <c r="C118" s="208" t="s">
        <v>224</v>
      </c>
      <c r="D118" s="208" t="s">
        <v>163</v>
      </c>
      <c r="E118" s="209" t="s">
        <v>1599</v>
      </c>
      <c r="F118" s="210" t="s">
        <v>1600</v>
      </c>
      <c r="G118" s="211" t="s">
        <v>994</v>
      </c>
      <c r="H118" s="212">
        <v>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286</v>
      </c>
    </row>
    <row r="119" spans="2:65" s="1" customFormat="1" ht="16.5" customHeight="1">
      <c r="B119" s="39"/>
      <c r="C119" s="208" t="s">
        <v>290</v>
      </c>
      <c r="D119" s="208" t="s">
        <v>163</v>
      </c>
      <c r="E119" s="209" t="s">
        <v>1601</v>
      </c>
      <c r="F119" s="210" t="s">
        <v>1602</v>
      </c>
      <c r="G119" s="211" t="s">
        <v>1368</v>
      </c>
      <c r="H119" s="212">
        <v>1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293</v>
      </c>
    </row>
    <row r="120" spans="2:65" s="1" customFormat="1" ht="16.5" customHeight="1">
      <c r="B120" s="39"/>
      <c r="C120" s="208" t="s">
        <v>229</v>
      </c>
      <c r="D120" s="208" t="s">
        <v>163</v>
      </c>
      <c r="E120" s="209" t="s">
        <v>1603</v>
      </c>
      <c r="F120" s="210" t="s">
        <v>1604</v>
      </c>
      <c r="G120" s="211" t="s">
        <v>1296</v>
      </c>
      <c r="H120" s="212">
        <v>1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298</v>
      </c>
    </row>
    <row r="121" spans="2:63" s="10" customFormat="1" ht="25.9" customHeight="1">
      <c r="B121" s="194"/>
      <c r="C121" s="195"/>
      <c r="D121" s="196" t="s">
        <v>72</v>
      </c>
      <c r="E121" s="197" t="s">
        <v>1242</v>
      </c>
      <c r="F121" s="197" t="s">
        <v>1605</v>
      </c>
      <c r="G121" s="195"/>
      <c r="H121" s="195"/>
      <c r="I121" s="198"/>
      <c r="J121" s="199">
        <f>BK121</f>
        <v>0</v>
      </c>
      <c r="K121" s="195"/>
      <c r="L121" s="200"/>
      <c r="M121" s="201"/>
      <c r="N121" s="202"/>
      <c r="O121" s="202"/>
      <c r="P121" s="203">
        <f>SUM(P122:P134)</f>
        <v>0</v>
      </c>
      <c r="Q121" s="202"/>
      <c r="R121" s="203">
        <f>SUM(R122:R134)</f>
        <v>0</v>
      </c>
      <c r="S121" s="202"/>
      <c r="T121" s="204">
        <f>SUM(T122:T134)</f>
        <v>0</v>
      </c>
      <c r="AR121" s="205" t="s">
        <v>81</v>
      </c>
      <c r="AT121" s="206" t="s">
        <v>72</v>
      </c>
      <c r="AU121" s="206" t="s">
        <v>73</v>
      </c>
      <c r="AY121" s="205" t="s">
        <v>162</v>
      </c>
      <c r="BK121" s="207">
        <f>SUM(BK122:BK134)</f>
        <v>0</v>
      </c>
    </row>
    <row r="122" spans="2:65" s="1" customFormat="1" ht="16.5" customHeight="1">
      <c r="B122" s="39"/>
      <c r="C122" s="208" t="s">
        <v>299</v>
      </c>
      <c r="D122" s="208" t="s">
        <v>163</v>
      </c>
      <c r="E122" s="209" t="s">
        <v>1606</v>
      </c>
      <c r="F122" s="210" t="s">
        <v>1607</v>
      </c>
      <c r="G122" s="211" t="s">
        <v>203</v>
      </c>
      <c r="H122" s="212">
        <v>8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302</v>
      </c>
    </row>
    <row r="123" spans="2:65" s="1" customFormat="1" ht="16.5" customHeight="1">
      <c r="B123" s="39"/>
      <c r="C123" s="208" t="s">
        <v>235</v>
      </c>
      <c r="D123" s="208" t="s">
        <v>163</v>
      </c>
      <c r="E123" s="209" t="s">
        <v>1608</v>
      </c>
      <c r="F123" s="210" t="s">
        <v>1609</v>
      </c>
      <c r="G123" s="211" t="s">
        <v>203</v>
      </c>
      <c r="H123" s="212">
        <v>24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311</v>
      </c>
    </row>
    <row r="124" spans="2:65" s="1" customFormat="1" ht="16.5" customHeight="1">
      <c r="B124" s="39"/>
      <c r="C124" s="208" t="s">
        <v>315</v>
      </c>
      <c r="D124" s="208" t="s">
        <v>163</v>
      </c>
      <c r="E124" s="209" t="s">
        <v>1610</v>
      </c>
      <c r="F124" s="210" t="s">
        <v>1611</v>
      </c>
      <c r="G124" s="211" t="s">
        <v>203</v>
      </c>
      <c r="H124" s="212">
        <v>14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318</v>
      </c>
    </row>
    <row r="125" spans="2:65" s="1" customFormat="1" ht="16.5" customHeight="1">
      <c r="B125" s="39"/>
      <c r="C125" s="208" t="s">
        <v>242</v>
      </c>
      <c r="D125" s="208" t="s">
        <v>163</v>
      </c>
      <c r="E125" s="209" t="s">
        <v>1612</v>
      </c>
      <c r="F125" s="210" t="s">
        <v>1613</v>
      </c>
      <c r="G125" s="211" t="s">
        <v>203</v>
      </c>
      <c r="H125" s="212">
        <v>46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324</v>
      </c>
    </row>
    <row r="126" spans="2:65" s="1" customFormat="1" ht="16.5" customHeight="1">
      <c r="B126" s="39"/>
      <c r="C126" s="208" t="s">
        <v>328</v>
      </c>
      <c r="D126" s="208" t="s">
        <v>163</v>
      </c>
      <c r="E126" s="209" t="s">
        <v>1614</v>
      </c>
      <c r="F126" s="210" t="s">
        <v>1615</v>
      </c>
      <c r="G126" s="211" t="s">
        <v>994</v>
      </c>
      <c r="H126" s="212">
        <v>2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331</v>
      </c>
    </row>
    <row r="127" spans="2:65" s="1" customFormat="1" ht="16.5" customHeight="1">
      <c r="B127" s="39"/>
      <c r="C127" s="208" t="s">
        <v>246</v>
      </c>
      <c r="D127" s="208" t="s">
        <v>163</v>
      </c>
      <c r="E127" s="209" t="s">
        <v>1616</v>
      </c>
      <c r="F127" s="210" t="s">
        <v>1617</v>
      </c>
      <c r="G127" s="211" t="s">
        <v>994</v>
      </c>
      <c r="H127" s="212">
        <v>2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337</v>
      </c>
    </row>
    <row r="128" spans="2:65" s="1" customFormat="1" ht="16.5" customHeight="1">
      <c r="B128" s="39"/>
      <c r="C128" s="208" t="s">
        <v>342</v>
      </c>
      <c r="D128" s="208" t="s">
        <v>163</v>
      </c>
      <c r="E128" s="209" t="s">
        <v>1618</v>
      </c>
      <c r="F128" s="210" t="s">
        <v>1619</v>
      </c>
      <c r="G128" s="211" t="s">
        <v>994</v>
      </c>
      <c r="H128" s="212">
        <v>10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345</v>
      </c>
    </row>
    <row r="129" spans="2:65" s="1" customFormat="1" ht="16.5" customHeight="1">
      <c r="B129" s="39"/>
      <c r="C129" s="208" t="s">
        <v>253</v>
      </c>
      <c r="D129" s="208" t="s">
        <v>163</v>
      </c>
      <c r="E129" s="209" t="s">
        <v>1620</v>
      </c>
      <c r="F129" s="210" t="s">
        <v>1621</v>
      </c>
      <c r="G129" s="211" t="s">
        <v>994</v>
      </c>
      <c r="H129" s="212">
        <v>2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349</v>
      </c>
    </row>
    <row r="130" spans="2:65" s="1" customFormat="1" ht="16.5" customHeight="1">
      <c r="B130" s="39"/>
      <c r="C130" s="208" t="s">
        <v>514</v>
      </c>
      <c r="D130" s="208" t="s">
        <v>163</v>
      </c>
      <c r="E130" s="209" t="s">
        <v>1622</v>
      </c>
      <c r="F130" s="210" t="s">
        <v>1623</v>
      </c>
      <c r="G130" s="211" t="s">
        <v>994</v>
      </c>
      <c r="H130" s="212">
        <v>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517</v>
      </c>
    </row>
    <row r="131" spans="2:65" s="1" customFormat="1" ht="16.5" customHeight="1">
      <c r="B131" s="39"/>
      <c r="C131" s="208" t="s">
        <v>259</v>
      </c>
      <c r="D131" s="208" t="s">
        <v>163</v>
      </c>
      <c r="E131" s="209" t="s">
        <v>1624</v>
      </c>
      <c r="F131" s="210" t="s">
        <v>1625</v>
      </c>
      <c r="G131" s="211" t="s">
        <v>994</v>
      </c>
      <c r="H131" s="212">
        <v>2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521</v>
      </c>
    </row>
    <row r="132" spans="2:65" s="1" customFormat="1" ht="16.5" customHeight="1">
      <c r="B132" s="39"/>
      <c r="C132" s="208" t="s">
        <v>524</v>
      </c>
      <c r="D132" s="208" t="s">
        <v>163</v>
      </c>
      <c r="E132" s="209" t="s">
        <v>1626</v>
      </c>
      <c r="F132" s="210" t="s">
        <v>1627</v>
      </c>
      <c r="G132" s="211" t="s">
        <v>994</v>
      </c>
      <c r="H132" s="212">
        <v>2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527</v>
      </c>
    </row>
    <row r="133" spans="2:65" s="1" customFormat="1" ht="16.5" customHeight="1">
      <c r="B133" s="39"/>
      <c r="C133" s="208" t="s">
        <v>263</v>
      </c>
      <c r="D133" s="208" t="s">
        <v>163</v>
      </c>
      <c r="E133" s="209" t="s">
        <v>1628</v>
      </c>
      <c r="F133" s="210" t="s">
        <v>1629</v>
      </c>
      <c r="G133" s="211" t="s">
        <v>203</v>
      </c>
      <c r="H133" s="212">
        <v>0.4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537</v>
      </c>
    </row>
    <row r="134" spans="2:65" s="1" customFormat="1" ht="16.5" customHeight="1">
      <c r="B134" s="39"/>
      <c r="C134" s="208" t="s">
        <v>542</v>
      </c>
      <c r="D134" s="208" t="s">
        <v>163</v>
      </c>
      <c r="E134" s="209" t="s">
        <v>1630</v>
      </c>
      <c r="F134" s="210" t="s">
        <v>1631</v>
      </c>
      <c r="G134" s="211" t="s">
        <v>1296</v>
      </c>
      <c r="H134" s="212">
        <v>1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545</v>
      </c>
    </row>
    <row r="135" spans="2:63" s="10" customFormat="1" ht="25.9" customHeight="1">
      <c r="B135" s="194"/>
      <c r="C135" s="195"/>
      <c r="D135" s="196" t="s">
        <v>72</v>
      </c>
      <c r="E135" s="197" t="s">
        <v>1297</v>
      </c>
      <c r="F135" s="197" t="s">
        <v>1632</v>
      </c>
      <c r="G135" s="195"/>
      <c r="H135" s="195"/>
      <c r="I135" s="198"/>
      <c r="J135" s="199">
        <f>BK135</f>
        <v>0</v>
      </c>
      <c r="K135" s="195"/>
      <c r="L135" s="200"/>
      <c r="M135" s="201"/>
      <c r="N135" s="202"/>
      <c r="O135" s="202"/>
      <c r="P135" s="203">
        <f>SUM(P136:P172)</f>
        <v>0</v>
      </c>
      <c r="Q135" s="202"/>
      <c r="R135" s="203">
        <f>SUM(R136:R172)</f>
        <v>0</v>
      </c>
      <c r="S135" s="202"/>
      <c r="T135" s="204">
        <f>SUM(T136:T172)</f>
        <v>0</v>
      </c>
      <c r="AR135" s="205" t="s">
        <v>81</v>
      </c>
      <c r="AT135" s="206" t="s">
        <v>72</v>
      </c>
      <c r="AU135" s="206" t="s">
        <v>73</v>
      </c>
      <c r="AY135" s="205" t="s">
        <v>162</v>
      </c>
      <c r="BK135" s="207">
        <f>SUM(BK136:BK172)</f>
        <v>0</v>
      </c>
    </row>
    <row r="136" spans="2:65" s="1" customFormat="1" ht="16.5" customHeight="1">
      <c r="B136" s="39"/>
      <c r="C136" s="208" t="s">
        <v>270</v>
      </c>
      <c r="D136" s="208" t="s">
        <v>163</v>
      </c>
      <c r="E136" s="209" t="s">
        <v>1633</v>
      </c>
      <c r="F136" s="210" t="s">
        <v>1634</v>
      </c>
      <c r="G136" s="211" t="s">
        <v>994</v>
      </c>
      <c r="H136" s="212">
        <v>5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551</v>
      </c>
    </row>
    <row r="137" spans="2:65" s="1" customFormat="1" ht="16.5" customHeight="1">
      <c r="B137" s="39"/>
      <c r="C137" s="208" t="s">
        <v>557</v>
      </c>
      <c r="D137" s="208" t="s">
        <v>163</v>
      </c>
      <c r="E137" s="209" t="s">
        <v>1635</v>
      </c>
      <c r="F137" s="210" t="s">
        <v>1636</v>
      </c>
      <c r="G137" s="211" t="s">
        <v>994</v>
      </c>
      <c r="H137" s="212">
        <v>3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560</v>
      </c>
    </row>
    <row r="138" spans="2:65" s="1" customFormat="1" ht="16.5" customHeight="1">
      <c r="B138" s="39"/>
      <c r="C138" s="208" t="s">
        <v>275</v>
      </c>
      <c r="D138" s="208" t="s">
        <v>163</v>
      </c>
      <c r="E138" s="209" t="s">
        <v>1637</v>
      </c>
      <c r="F138" s="210" t="s">
        <v>1638</v>
      </c>
      <c r="G138" s="211" t="s">
        <v>994</v>
      </c>
      <c r="H138" s="212">
        <v>3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565</v>
      </c>
    </row>
    <row r="139" spans="2:65" s="1" customFormat="1" ht="16.5" customHeight="1">
      <c r="B139" s="39"/>
      <c r="C139" s="208" t="s">
        <v>571</v>
      </c>
      <c r="D139" s="208" t="s">
        <v>163</v>
      </c>
      <c r="E139" s="209" t="s">
        <v>1639</v>
      </c>
      <c r="F139" s="210" t="s">
        <v>1640</v>
      </c>
      <c r="G139" s="211" t="s">
        <v>994</v>
      </c>
      <c r="H139" s="212">
        <v>10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574</v>
      </c>
    </row>
    <row r="140" spans="2:65" s="1" customFormat="1" ht="16.5" customHeight="1">
      <c r="B140" s="39"/>
      <c r="C140" s="208" t="s">
        <v>280</v>
      </c>
      <c r="D140" s="208" t="s">
        <v>163</v>
      </c>
      <c r="E140" s="209" t="s">
        <v>1641</v>
      </c>
      <c r="F140" s="210" t="s">
        <v>1642</v>
      </c>
      <c r="G140" s="211" t="s">
        <v>994</v>
      </c>
      <c r="H140" s="212">
        <v>1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579</v>
      </c>
    </row>
    <row r="141" spans="2:65" s="1" customFormat="1" ht="16.5" customHeight="1">
      <c r="B141" s="39"/>
      <c r="C141" s="208" t="s">
        <v>581</v>
      </c>
      <c r="D141" s="208" t="s">
        <v>163</v>
      </c>
      <c r="E141" s="209" t="s">
        <v>1643</v>
      </c>
      <c r="F141" s="210" t="s">
        <v>1644</v>
      </c>
      <c r="G141" s="211" t="s">
        <v>994</v>
      </c>
      <c r="H141" s="212">
        <v>1</v>
      </c>
      <c r="I141" s="213"/>
      <c r="J141" s="214">
        <f>ROUND(I141*H141,2)</f>
        <v>0</v>
      </c>
      <c r="K141" s="210" t="s">
        <v>234</v>
      </c>
      <c r="L141" s="44"/>
      <c r="M141" s="215" t="s">
        <v>21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8" t="s">
        <v>168</v>
      </c>
      <c r="AT141" s="18" t="s">
        <v>163</v>
      </c>
      <c r="AU141" s="18" t="s">
        <v>81</v>
      </c>
      <c r="AY141" s="18" t="s">
        <v>162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81</v>
      </c>
      <c r="BK141" s="219">
        <f>ROUND(I141*H141,2)</f>
        <v>0</v>
      </c>
      <c r="BL141" s="18" t="s">
        <v>168</v>
      </c>
      <c r="BM141" s="18" t="s">
        <v>583</v>
      </c>
    </row>
    <row r="142" spans="2:65" s="1" customFormat="1" ht="16.5" customHeight="1">
      <c r="B142" s="39"/>
      <c r="C142" s="208" t="s">
        <v>286</v>
      </c>
      <c r="D142" s="208" t="s">
        <v>163</v>
      </c>
      <c r="E142" s="209" t="s">
        <v>1645</v>
      </c>
      <c r="F142" s="210" t="s">
        <v>1646</v>
      </c>
      <c r="G142" s="211" t="s">
        <v>994</v>
      </c>
      <c r="H142" s="212">
        <v>1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589</v>
      </c>
    </row>
    <row r="143" spans="2:65" s="1" customFormat="1" ht="16.5" customHeight="1">
      <c r="B143" s="39"/>
      <c r="C143" s="208" t="s">
        <v>594</v>
      </c>
      <c r="D143" s="208" t="s">
        <v>163</v>
      </c>
      <c r="E143" s="209" t="s">
        <v>1647</v>
      </c>
      <c r="F143" s="210" t="s">
        <v>1648</v>
      </c>
      <c r="G143" s="211" t="s">
        <v>994</v>
      </c>
      <c r="H143" s="212">
        <v>2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596</v>
      </c>
    </row>
    <row r="144" spans="2:65" s="1" customFormat="1" ht="16.5" customHeight="1">
      <c r="B144" s="39"/>
      <c r="C144" s="208" t="s">
        <v>293</v>
      </c>
      <c r="D144" s="208" t="s">
        <v>163</v>
      </c>
      <c r="E144" s="209" t="s">
        <v>1649</v>
      </c>
      <c r="F144" s="210" t="s">
        <v>1650</v>
      </c>
      <c r="G144" s="211" t="s">
        <v>994</v>
      </c>
      <c r="H144" s="212">
        <v>1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601</v>
      </c>
    </row>
    <row r="145" spans="2:65" s="1" customFormat="1" ht="16.5" customHeight="1">
      <c r="B145" s="39"/>
      <c r="C145" s="208" t="s">
        <v>603</v>
      </c>
      <c r="D145" s="208" t="s">
        <v>163</v>
      </c>
      <c r="E145" s="209" t="s">
        <v>1651</v>
      </c>
      <c r="F145" s="210" t="s">
        <v>1652</v>
      </c>
      <c r="G145" s="211" t="s">
        <v>994</v>
      </c>
      <c r="H145" s="212">
        <v>1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81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606</v>
      </c>
    </row>
    <row r="146" spans="2:65" s="1" customFormat="1" ht="16.5" customHeight="1">
      <c r="B146" s="39"/>
      <c r="C146" s="208" t="s">
        <v>298</v>
      </c>
      <c r="D146" s="208" t="s">
        <v>163</v>
      </c>
      <c r="E146" s="209" t="s">
        <v>1653</v>
      </c>
      <c r="F146" s="210" t="s">
        <v>1654</v>
      </c>
      <c r="G146" s="211" t="s">
        <v>994</v>
      </c>
      <c r="H146" s="212">
        <v>6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265</v>
      </c>
    </row>
    <row r="147" spans="2:65" s="1" customFormat="1" ht="16.5" customHeight="1">
      <c r="B147" s="39"/>
      <c r="C147" s="208" t="s">
        <v>616</v>
      </c>
      <c r="D147" s="208" t="s">
        <v>163</v>
      </c>
      <c r="E147" s="209" t="s">
        <v>1655</v>
      </c>
      <c r="F147" s="210" t="s">
        <v>1656</v>
      </c>
      <c r="G147" s="211" t="s">
        <v>994</v>
      </c>
      <c r="H147" s="212">
        <v>10</v>
      </c>
      <c r="I147" s="213"/>
      <c r="J147" s="214">
        <f>ROUND(I147*H147,2)</f>
        <v>0</v>
      </c>
      <c r="K147" s="210" t="s">
        <v>234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619</v>
      </c>
    </row>
    <row r="148" spans="2:65" s="1" customFormat="1" ht="22.5" customHeight="1">
      <c r="B148" s="39"/>
      <c r="C148" s="208" t="s">
        <v>302</v>
      </c>
      <c r="D148" s="208" t="s">
        <v>163</v>
      </c>
      <c r="E148" s="209" t="s">
        <v>1657</v>
      </c>
      <c r="F148" s="210" t="s">
        <v>1658</v>
      </c>
      <c r="G148" s="211" t="s">
        <v>994</v>
      </c>
      <c r="H148" s="212">
        <v>2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623</v>
      </c>
    </row>
    <row r="149" spans="2:65" s="1" customFormat="1" ht="22.5" customHeight="1">
      <c r="B149" s="39"/>
      <c r="C149" s="208" t="s">
        <v>626</v>
      </c>
      <c r="D149" s="208" t="s">
        <v>163</v>
      </c>
      <c r="E149" s="209" t="s">
        <v>1659</v>
      </c>
      <c r="F149" s="210" t="s">
        <v>1660</v>
      </c>
      <c r="G149" s="211" t="s">
        <v>994</v>
      </c>
      <c r="H149" s="212">
        <v>1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629</v>
      </c>
    </row>
    <row r="150" spans="2:65" s="1" customFormat="1" ht="22.5" customHeight="1">
      <c r="B150" s="39"/>
      <c r="C150" s="208" t="s">
        <v>311</v>
      </c>
      <c r="D150" s="208" t="s">
        <v>163</v>
      </c>
      <c r="E150" s="209" t="s">
        <v>1661</v>
      </c>
      <c r="F150" s="210" t="s">
        <v>1662</v>
      </c>
      <c r="G150" s="211" t="s">
        <v>994</v>
      </c>
      <c r="H150" s="212">
        <v>1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633</v>
      </c>
    </row>
    <row r="151" spans="2:65" s="1" customFormat="1" ht="16.5" customHeight="1">
      <c r="B151" s="39"/>
      <c r="C151" s="208" t="s">
        <v>635</v>
      </c>
      <c r="D151" s="208" t="s">
        <v>163</v>
      </c>
      <c r="E151" s="209" t="s">
        <v>1663</v>
      </c>
      <c r="F151" s="210" t="s">
        <v>1664</v>
      </c>
      <c r="G151" s="211" t="s">
        <v>994</v>
      </c>
      <c r="H151" s="212">
        <v>8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638</v>
      </c>
    </row>
    <row r="152" spans="2:65" s="1" customFormat="1" ht="16.5" customHeight="1">
      <c r="B152" s="39"/>
      <c r="C152" s="208" t="s">
        <v>318</v>
      </c>
      <c r="D152" s="208" t="s">
        <v>163</v>
      </c>
      <c r="E152" s="209" t="s">
        <v>1665</v>
      </c>
      <c r="F152" s="210" t="s">
        <v>1666</v>
      </c>
      <c r="G152" s="211" t="s">
        <v>994</v>
      </c>
      <c r="H152" s="212">
        <v>2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642</v>
      </c>
    </row>
    <row r="153" spans="2:65" s="1" customFormat="1" ht="16.5" customHeight="1">
      <c r="B153" s="39"/>
      <c r="C153" s="208" t="s">
        <v>645</v>
      </c>
      <c r="D153" s="208" t="s">
        <v>163</v>
      </c>
      <c r="E153" s="209" t="s">
        <v>1667</v>
      </c>
      <c r="F153" s="210" t="s">
        <v>1668</v>
      </c>
      <c r="G153" s="211" t="s">
        <v>994</v>
      </c>
      <c r="H153" s="212">
        <v>14</v>
      </c>
      <c r="I153" s="213"/>
      <c r="J153" s="214">
        <f>ROUND(I153*H153,2)</f>
        <v>0</v>
      </c>
      <c r="K153" s="210" t="s">
        <v>234</v>
      </c>
      <c r="L153" s="44"/>
      <c r="M153" s="215" t="s">
        <v>21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8" t="s">
        <v>168</v>
      </c>
      <c r="AT153" s="18" t="s">
        <v>163</v>
      </c>
      <c r="AU153" s="18" t="s">
        <v>81</v>
      </c>
      <c r="AY153" s="18" t="s">
        <v>162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8" t="s">
        <v>81</v>
      </c>
      <c r="BK153" s="219">
        <f>ROUND(I153*H153,2)</f>
        <v>0</v>
      </c>
      <c r="BL153" s="18" t="s">
        <v>168</v>
      </c>
      <c r="BM153" s="18" t="s">
        <v>648</v>
      </c>
    </row>
    <row r="154" spans="2:65" s="1" customFormat="1" ht="16.5" customHeight="1">
      <c r="B154" s="39"/>
      <c r="C154" s="208" t="s">
        <v>324</v>
      </c>
      <c r="D154" s="208" t="s">
        <v>163</v>
      </c>
      <c r="E154" s="209" t="s">
        <v>1669</v>
      </c>
      <c r="F154" s="210" t="s">
        <v>1670</v>
      </c>
      <c r="G154" s="211" t="s">
        <v>994</v>
      </c>
      <c r="H154" s="212">
        <v>1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652</v>
      </c>
    </row>
    <row r="155" spans="2:65" s="1" customFormat="1" ht="16.5" customHeight="1">
      <c r="B155" s="39"/>
      <c r="C155" s="208" t="s">
        <v>654</v>
      </c>
      <c r="D155" s="208" t="s">
        <v>163</v>
      </c>
      <c r="E155" s="209" t="s">
        <v>1671</v>
      </c>
      <c r="F155" s="210" t="s">
        <v>1672</v>
      </c>
      <c r="G155" s="211" t="s">
        <v>994</v>
      </c>
      <c r="H155" s="212">
        <v>1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657</v>
      </c>
    </row>
    <row r="156" spans="2:65" s="1" customFormat="1" ht="16.5" customHeight="1">
      <c r="B156" s="39"/>
      <c r="C156" s="208" t="s">
        <v>331</v>
      </c>
      <c r="D156" s="208" t="s">
        <v>163</v>
      </c>
      <c r="E156" s="209" t="s">
        <v>1673</v>
      </c>
      <c r="F156" s="210" t="s">
        <v>1674</v>
      </c>
      <c r="G156" s="211" t="s">
        <v>994</v>
      </c>
      <c r="H156" s="212">
        <v>1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663</v>
      </c>
    </row>
    <row r="157" spans="2:65" s="1" customFormat="1" ht="16.5" customHeight="1">
      <c r="B157" s="39"/>
      <c r="C157" s="208" t="s">
        <v>665</v>
      </c>
      <c r="D157" s="208" t="s">
        <v>163</v>
      </c>
      <c r="E157" s="209" t="s">
        <v>1675</v>
      </c>
      <c r="F157" s="210" t="s">
        <v>1676</v>
      </c>
      <c r="G157" s="211" t="s">
        <v>994</v>
      </c>
      <c r="H157" s="212">
        <v>1</v>
      </c>
      <c r="I157" s="213"/>
      <c r="J157" s="214">
        <f>ROUND(I157*H157,2)</f>
        <v>0</v>
      </c>
      <c r="K157" s="210" t="s">
        <v>234</v>
      </c>
      <c r="L157" s="44"/>
      <c r="M157" s="215" t="s">
        <v>21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8" t="s">
        <v>168</v>
      </c>
      <c r="AT157" s="18" t="s">
        <v>163</v>
      </c>
      <c r="AU157" s="18" t="s">
        <v>81</v>
      </c>
      <c r="AY157" s="18" t="s">
        <v>162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8" t="s">
        <v>81</v>
      </c>
      <c r="BK157" s="219">
        <f>ROUND(I157*H157,2)</f>
        <v>0</v>
      </c>
      <c r="BL157" s="18" t="s">
        <v>168</v>
      </c>
      <c r="BM157" s="18" t="s">
        <v>668</v>
      </c>
    </row>
    <row r="158" spans="2:65" s="1" customFormat="1" ht="16.5" customHeight="1">
      <c r="B158" s="39"/>
      <c r="C158" s="208" t="s">
        <v>337</v>
      </c>
      <c r="D158" s="208" t="s">
        <v>163</v>
      </c>
      <c r="E158" s="209" t="s">
        <v>1677</v>
      </c>
      <c r="F158" s="210" t="s">
        <v>1678</v>
      </c>
      <c r="G158" s="211" t="s">
        <v>994</v>
      </c>
      <c r="H158" s="212">
        <v>2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678</v>
      </c>
    </row>
    <row r="159" spans="2:65" s="1" customFormat="1" ht="16.5" customHeight="1">
      <c r="B159" s="39"/>
      <c r="C159" s="208" t="s">
        <v>533</v>
      </c>
      <c r="D159" s="208" t="s">
        <v>163</v>
      </c>
      <c r="E159" s="209" t="s">
        <v>1679</v>
      </c>
      <c r="F159" s="210" t="s">
        <v>1680</v>
      </c>
      <c r="G159" s="211" t="s">
        <v>994</v>
      </c>
      <c r="H159" s="212">
        <v>2</v>
      </c>
      <c r="I159" s="213"/>
      <c r="J159" s="214">
        <f>ROUND(I159*H159,2)</f>
        <v>0</v>
      </c>
      <c r="K159" s="210" t="s">
        <v>234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684</v>
      </c>
    </row>
    <row r="160" spans="2:65" s="1" customFormat="1" ht="16.5" customHeight="1">
      <c r="B160" s="39"/>
      <c r="C160" s="208" t="s">
        <v>345</v>
      </c>
      <c r="D160" s="208" t="s">
        <v>163</v>
      </c>
      <c r="E160" s="209" t="s">
        <v>1681</v>
      </c>
      <c r="F160" s="210" t="s">
        <v>1682</v>
      </c>
      <c r="G160" s="211" t="s">
        <v>241</v>
      </c>
      <c r="H160" s="212">
        <v>10</v>
      </c>
      <c r="I160" s="213"/>
      <c r="J160" s="214">
        <f>ROUND(I160*H160,2)</f>
        <v>0</v>
      </c>
      <c r="K160" s="210" t="s">
        <v>234</v>
      </c>
      <c r="L160" s="44"/>
      <c r="M160" s="215" t="s">
        <v>21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8" t="s">
        <v>168</v>
      </c>
      <c r="AT160" s="18" t="s">
        <v>163</v>
      </c>
      <c r="AU160" s="18" t="s">
        <v>81</v>
      </c>
      <c r="AY160" s="18" t="s">
        <v>162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81</v>
      </c>
      <c r="BK160" s="219">
        <f>ROUND(I160*H160,2)</f>
        <v>0</v>
      </c>
      <c r="BL160" s="18" t="s">
        <v>168</v>
      </c>
      <c r="BM160" s="18" t="s">
        <v>688</v>
      </c>
    </row>
    <row r="161" spans="2:65" s="1" customFormat="1" ht="16.5" customHeight="1">
      <c r="B161" s="39"/>
      <c r="C161" s="208" t="s">
        <v>608</v>
      </c>
      <c r="D161" s="208" t="s">
        <v>163</v>
      </c>
      <c r="E161" s="209" t="s">
        <v>1683</v>
      </c>
      <c r="F161" s="210" t="s">
        <v>1684</v>
      </c>
      <c r="G161" s="211" t="s">
        <v>241</v>
      </c>
      <c r="H161" s="212">
        <v>6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692</v>
      </c>
    </row>
    <row r="162" spans="2:65" s="1" customFormat="1" ht="16.5" customHeight="1">
      <c r="B162" s="39"/>
      <c r="C162" s="208" t="s">
        <v>349</v>
      </c>
      <c r="D162" s="208" t="s">
        <v>163</v>
      </c>
      <c r="E162" s="209" t="s">
        <v>1685</v>
      </c>
      <c r="F162" s="210" t="s">
        <v>1686</v>
      </c>
      <c r="G162" s="211" t="s">
        <v>241</v>
      </c>
      <c r="H162" s="212">
        <v>12</v>
      </c>
      <c r="I162" s="213"/>
      <c r="J162" s="214">
        <f>ROUND(I162*H162,2)</f>
        <v>0</v>
      </c>
      <c r="K162" s="210" t="s">
        <v>234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696</v>
      </c>
    </row>
    <row r="163" spans="2:65" s="1" customFormat="1" ht="16.5" customHeight="1">
      <c r="B163" s="39"/>
      <c r="C163" s="208" t="s">
        <v>693</v>
      </c>
      <c r="D163" s="208" t="s">
        <v>163</v>
      </c>
      <c r="E163" s="209" t="s">
        <v>1687</v>
      </c>
      <c r="F163" s="210" t="s">
        <v>1688</v>
      </c>
      <c r="G163" s="211" t="s">
        <v>241</v>
      </c>
      <c r="H163" s="212">
        <v>21</v>
      </c>
      <c r="I163" s="213"/>
      <c r="J163" s="214">
        <f>ROUND(I163*H163,2)</f>
        <v>0</v>
      </c>
      <c r="K163" s="210" t="s">
        <v>234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81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702</v>
      </c>
    </row>
    <row r="164" spans="2:65" s="1" customFormat="1" ht="16.5" customHeight="1">
      <c r="B164" s="39"/>
      <c r="C164" s="208" t="s">
        <v>517</v>
      </c>
      <c r="D164" s="208" t="s">
        <v>163</v>
      </c>
      <c r="E164" s="209" t="s">
        <v>1689</v>
      </c>
      <c r="F164" s="210" t="s">
        <v>1690</v>
      </c>
      <c r="G164" s="211" t="s">
        <v>241</v>
      </c>
      <c r="H164" s="212">
        <v>8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710</v>
      </c>
    </row>
    <row r="165" spans="2:65" s="1" customFormat="1" ht="16.5" customHeight="1">
      <c r="B165" s="39"/>
      <c r="C165" s="208" t="s">
        <v>707</v>
      </c>
      <c r="D165" s="208" t="s">
        <v>163</v>
      </c>
      <c r="E165" s="209" t="s">
        <v>1691</v>
      </c>
      <c r="F165" s="210" t="s">
        <v>1692</v>
      </c>
      <c r="G165" s="211" t="s">
        <v>241</v>
      </c>
      <c r="H165" s="212">
        <v>21</v>
      </c>
      <c r="I165" s="213"/>
      <c r="J165" s="214">
        <f>ROUND(I165*H165,2)</f>
        <v>0</v>
      </c>
      <c r="K165" s="210" t="s">
        <v>234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718</v>
      </c>
    </row>
    <row r="166" spans="2:65" s="1" customFormat="1" ht="16.5" customHeight="1">
      <c r="B166" s="39"/>
      <c r="C166" s="208" t="s">
        <v>521</v>
      </c>
      <c r="D166" s="208" t="s">
        <v>163</v>
      </c>
      <c r="E166" s="209" t="s">
        <v>1693</v>
      </c>
      <c r="F166" s="210" t="s">
        <v>1694</v>
      </c>
      <c r="G166" s="211" t="s">
        <v>994</v>
      </c>
      <c r="H166" s="212">
        <v>4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81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724</v>
      </c>
    </row>
    <row r="167" spans="2:65" s="1" customFormat="1" ht="16.5" customHeight="1">
      <c r="B167" s="39"/>
      <c r="C167" s="208" t="s">
        <v>721</v>
      </c>
      <c r="D167" s="208" t="s">
        <v>163</v>
      </c>
      <c r="E167" s="209" t="s">
        <v>1695</v>
      </c>
      <c r="F167" s="210" t="s">
        <v>1696</v>
      </c>
      <c r="G167" s="211" t="s">
        <v>994</v>
      </c>
      <c r="H167" s="212">
        <v>1</v>
      </c>
      <c r="I167" s="213"/>
      <c r="J167" s="214">
        <f>ROUND(I167*H167,2)</f>
        <v>0</v>
      </c>
      <c r="K167" s="210" t="s">
        <v>234</v>
      </c>
      <c r="L167" s="44"/>
      <c r="M167" s="215" t="s">
        <v>21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AR167" s="18" t="s">
        <v>168</v>
      </c>
      <c r="AT167" s="18" t="s">
        <v>163</v>
      </c>
      <c r="AU167" s="18" t="s">
        <v>81</v>
      </c>
      <c r="AY167" s="18" t="s">
        <v>162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81</v>
      </c>
      <c r="BK167" s="219">
        <f>ROUND(I167*H167,2)</f>
        <v>0</v>
      </c>
      <c r="BL167" s="18" t="s">
        <v>168</v>
      </c>
      <c r="BM167" s="18" t="s">
        <v>727</v>
      </c>
    </row>
    <row r="168" spans="2:65" s="1" customFormat="1" ht="16.5" customHeight="1">
      <c r="B168" s="39"/>
      <c r="C168" s="208" t="s">
        <v>527</v>
      </c>
      <c r="D168" s="208" t="s">
        <v>163</v>
      </c>
      <c r="E168" s="209" t="s">
        <v>1697</v>
      </c>
      <c r="F168" s="210" t="s">
        <v>1698</v>
      </c>
      <c r="G168" s="211" t="s">
        <v>994</v>
      </c>
      <c r="H168" s="212">
        <v>1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738</v>
      </c>
    </row>
    <row r="169" spans="2:65" s="1" customFormat="1" ht="22.5" customHeight="1">
      <c r="B169" s="39"/>
      <c r="C169" s="208" t="s">
        <v>735</v>
      </c>
      <c r="D169" s="208" t="s">
        <v>163</v>
      </c>
      <c r="E169" s="209" t="s">
        <v>1699</v>
      </c>
      <c r="F169" s="210" t="s">
        <v>1700</v>
      </c>
      <c r="G169" s="211" t="s">
        <v>994</v>
      </c>
      <c r="H169" s="212">
        <v>3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744</v>
      </c>
    </row>
    <row r="170" spans="2:65" s="1" customFormat="1" ht="16.5" customHeight="1">
      <c r="B170" s="39"/>
      <c r="C170" s="208" t="s">
        <v>537</v>
      </c>
      <c r="D170" s="208" t="s">
        <v>163</v>
      </c>
      <c r="E170" s="209" t="s">
        <v>1701</v>
      </c>
      <c r="F170" s="210" t="s">
        <v>1702</v>
      </c>
      <c r="G170" s="211" t="s">
        <v>994</v>
      </c>
      <c r="H170" s="212">
        <v>8</v>
      </c>
      <c r="I170" s="213"/>
      <c r="J170" s="214">
        <f>ROUND(I170*H170,2)</f>
        <v>0</v>
      </c>
      <c r="K170" s="210" t="s">
        <v>234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81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751</v>
      </c>
    </row>
    <row r="171" spans="2:65" s="1" customFormat="1" ht="16.5" customHeight="1">
      <c r="B171" s="39"/>
      <c r="C171" s="208" t="s">
        <v>748</v>
      </c>
      <c r="D171" s="208" t="s">
        <v>163</v>
      </c>
      <c r="E171" s="209" t="s">
        <v>1703</v>
      </c>
      <c r="F171" s="210" t="s">
        <v>1354</v>
      </c>
      <c r="G171" s="211" t="s">
        <v>994</v>
      </c>
      <c r="H171" s="212">
        <v>8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81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755</v>
      </c>
    </row>
    <row r="172" spans="2:65" s="1" customFormat="1" ht="16.5" customHeight="1">
      <c r="B172" s="39"/>
      <c r="C172" s="208" t="s">
        <v>545</v>
      </c>
      <c r="D172" s="208" t="s">
        <v>163</v>
      </c>
      <c r="E172" s="209" t="s">
        <v>1704</v>
      </c>
      <c r="F172" s="210" t="s">
        <v>1705</v>
      </c>
      <c r="G172" s="211" t="s">
        <v>1296</v>
      </c>
      <c r="H172" s="212">
        <v>1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760</v>
      </c>
    </row>
    <row r="173" spans="2:63" s="10" customFormat="1" ht="25.9" customHeight="1">
      <c r="B173" s="194"/>
      <c r="C173" s="195"/>
      <c r="D173" s="196" t="s">
        <v>72</v>
      </c>
      <c r="E173" s="197" t="s">
        <v>1360</v>
      </c>
      <c r="F173" s="197" t="s">
        <v>1706</v>
      </c>
      <c r="G173" s="195"/>
      <c r="H173" s="195"/>
      <c r="I173" s="198"/>
      <c r="J173" s="199">
        <f>BK173</f>
        <v>0</v>
      </c>
      <c r="K173" s="195"/>
      <c r="L173" s="200"/>
      <c r="M173" s="201"/>
      <c r="N173" s="202"/>
      <c r="O173" s="202"/>
      <c r="P173" s="203">
        <f>SUM(P174:P176)</f>
        <v>0</v>
      </c>
      <c r="Q173" s="202"/>
      <c r="R173" s="203">
        <f>SUM(R174:R176)</f>
        <v>0</v>
      </c>
      <c r="S173" s="202"/>
      <c r="T173" s="204">
        <f>SUM(T174:T176)</f>
        <v>0</v>
      </c>
      <c r="AR173" s="205" t="s">
        <v>81</v>
      </c>
      <c r="AT173" s="206" t="s">
        <v>72</v>
      </c>
      <c r="AU173" s="206" t="s">
        <v>73</v>
      </c>
      <c r="AY173" s="205" t="s">
        <v>162</v>
      </c>
      <c r="BK173" s="207">
        <f>SUM(BK174:BK176)</f>
        <v>0</v>
      </c>
    </row>
    <row r="174" spans="2:65" s="1" customFormat="1" ht="22.5" customHeight="1">
      <c r="B174" s="39"/>
      <c r="C174" s="208" t="s">
        <v>757</v>
      </c>
      <c r="D174" s="208" t="s">
        <v>163</v>
      </c>
      <c r="E174" s="209" t="s">
        <v>1707</v>
      </c>
      <c r="F174" s="210" t="s">
        <v>1708</v>
      </c>
      <c r="G174" s="211" t="s">
        <v>994</v>
      </c>
      <c r="H174" s="212">
        <v>1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767</v>
      </c>
    </row>
    <row r="175" spans="2:65" s="1" customFormat="1" ht="16.5" customHeight="1">
      <c r="B175" s="39"/>
      <c r="C175" s="208" t="s">
        <v>551</v>
      </c>
      <c r="D175" s="208" t="s">
        <v>163</v>
      </c>
      <c r="E175" s="209" t="s">
        <v>1709</v>
      </c>
      <c r="F175" s="210" t="s">
        <v>1710</v>
      </c>
      <c r="G175" s="211" t="s">
        <v>994</v>
      </c>
      <c r="H175" s="212">
        <v>1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81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773</v>
      </c>
    </row>
    <row r="176" spans="2:65" s="1" customFormat="1" ht="16.5" customHeight="1">
      <c r="B176" s="39"/>
      <c r="C176" s="208" t="s">
        <v>770</v>
      </c>
      <c r="D176" s="208" t="s">
        <v>163</v>
      </c>
      <c r="E176" s="209" t="s">
        <v>1711</v>
      </c>
      <c r="F176" s="210" t="s">
        <v>1712</v>
      </c>
      <c r="G176" s="211" t="s">
        <v>1296</v>
      </c>
      <c r="H176" s="212">
        <v>1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776</v>
      </c>
    </row>
    <row r="177" spans="2:63" s="10" customFormat="1" ht="25.9" customHeight="1">
      <c r="B177" s="194"/>
      <c r="C177" s="195"/>
      <c r="D177" s="196" t="s">
        <v>72</v>
      </c>
      <c r="E177" s="197" t="s">
        <v>1371</v>
      </c>
      <c r="F177" s="197" t="s">
        <v>1713</v>
      </c>
      <c r="G177" s="195"/>
      <c r="H177" s="195"/>
      <c r="I177" s="198"/>
      <c r="J177" s="199">
        <f>BK177</f>
        <v>0</v>
      </c>
      <c r="K177" s="195"/>
      <c r="L177" s="200"/>
      <c r="M177" s="201"/>
      <c r="N177" s="202"/>
      <c r="O177" s="202"/>
      <c r="P177" s="203">
        <f>SUM(P178:P192)</f>
        <v>0</v>
      </c>
      <c r="Q177" s="202"/>
      <c r="R177" s="203">
        <f>SUM(R178:R192)</f>
        <v>0</v>
      </c>
      <c r="S177" s="202"/>
      <c r="T177" s="204">
        <f>SUM(T178:T192)</f>
        <v>0</v>
      </c>
      <c r="AR177" s="205" t="s">
        <v>81</v>
      </c>
      <c r="AT177" s="206" t="s">
        <v>72</v>
      </c>
      <c r="AU177" s="206" t="s">
        <v>73</v>
      </c>
      <c r="AY177" s="205" t="s">
        <v>162</v>
      </c>
      <c r="BK177" s="207">
        <f>SUM(BK178:BK192)</f>
        <v>0</v>
      </c>
    </row>
    <row r="178" spans="2:65" s="1" customFormat="1" ht="22.5" customHeight="1">
      <c r="B178" s="39"/>
      <c r="C178" s="208" t="s">
        <v>560</v>
      </c>
      <c r="D178" s="208" t="s">
        <v>163</v>
      </c>
      <c r="E178" s="209" t="s">
        <v>1714</v>
      </c>
      <c r="F178" s="210" t="s">
        <v>1715</v>
      </c>
      <c r="G178" s="211" t="s">
        <v>166</v>
      </c>
      <c r="H178" s="212">
        <v>58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781</v>
      </c>
    </row>
    <row r="179" spans="2:65" s="1" customFormat="1" ht="16.5" customHeight="1">
      <c r="B179" s="39"/>
      <c r="C179" s="208" t="s">
        <v>778</v>
      </c>
      <c r="D179" s="208" t="s">
        <v>163</v>
      </c>
      <c r="E179" s="209" t="s">
        <v>1716</v>
      </c>
      <c r="F179" s="210" t="s">
        <v>1717</v>
      </c>
      <c r="G179" s="211" t="s">
        <v>994</v>
      </c>
      <c r="H179" s="212">
        <v>4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81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785</v>
      </c>
    </row>
    <row r="180" spans="2:65" s="1" customFormat="1" ht="16.5" customHeight="1">
      <c r="B180" s="39"/>
      <c r="C180" s="208" t="s">
        <v>565</v>
      </c>
      <c r="D180" s="208" t="s">
        <v>163</v>
      </c>
      <c r="E180" s="209" t="s">
        <v>1718</v>
      </c>
      <c r="F180" s="210" t="s">
        <v>1719</v>
      </c>
      <c r="G180" s="211" t="s">
        <v>203</v>
      </c>
      <c r="H180" s="212">
        <v>414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792</v>
      </c>
    </row>
    <row r="181" spans="2:65" s="1" customFormat="1" ht="16.5" customHeight="1">
      <c r="B181" s="39"/>
      <c r="C181" s="208" t="s">
        <v>789</v>
      </c>
      <c r="D181" s="208" t="s">
        <v>163</v>
      </c>
      <c r="E181" s="209" t="s">
        <v>1720</v>
      </c>
      <c r="F181" s="210" t="s">
        <v>1721</v>
      </c>
      <c r="G181" s="211" t="s">
        <v>203</v>
      </c>
      <c r="H181" s="212">
        <v>86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81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798</v>
      </c>
    </row>
    <row r="182" spans="2:65" s="1" customFormat="1" ht="16.5" customHeight="1">
      <c r="B182" s="39"/>
      <c r="C182" s="208" t="s">
        <v>574</v>
      </c>
      <c r="D182" s="208" t="s">
        <v>163</v>
      </c>
      <c r="E182" s="209" t="s">
        <v>1722</v>
      </c>
      <c r="F182" s="210" t="s">
        <v>1723</v>
      </c>
      <c r="G182" s="211" t="s">
        <v>203</v>
      </c>
      <c r="H182" s="212">
        <v>9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807</v>
      </c>
    </row>
    <row r="183" spans="2:65" s="1" customFormat="1" ht="16.5" customHeight="1">
      <c r="B183" s="39"/>
      <c r="C183" s="208" t="s">
        <v>804</v>
      </c>
      <c r="D183" s="208" t="s">
        <v>163</v>
      </c>
      <c r="E183" s="209" t="s">
        <v>1724</v>
      </c>
      <c r="F183" s="210" t="s">
        <v>1725</v>
      </c>
      <c r="G183" s="211" t="s">
        <v>994</v>
      </c>
      <c r="H183" s="212">
        <v>20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81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812</v>
      </c>
    </row>
    <row r="184" spans="2:65" s="1" customFormat="1" ht="16.5" customHeight="1">
      <c r="B184" s="39"/>
      <c r="C184" s="208" t="s">
        <v>579</v>
      </c>
      <c r="D184" s="208" t="s">
        <v>163</v>
      </c>
      <c r="E184" s="209" t="s">
        <v>1726</v>
      </c>
      <c r="F184" s="210" t="s">
        <v>1727</v>
      </c>
      <c r="G184" s="211" t="s">
        <v>1192</v>
      </c>
      <c r="H184" s="212">
        <v>12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818</v>
      </c>
    </row>
    <row r="185" spans="2:65" s="1" customFormat="1" ht="22.5" customHeight="1">
      <c r="B185" s="39"/>
      <c r="C185" s="208" t="s">
        <v>815</v>
      </c>
      <c r="D185" s="208" t="s">
        <v>163</v>
      </c>
      <c r="E185" s="209" t="s">
        <v>1728</v>
      </c>
      <c r="F185" s="210" t="s">
        <v>1729</v>
      </c>
      <c r="G185" s="211" t="s">
        <v>1296</v>
      </c>
      <c r="H185" s="212">
        <v>1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81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821</v>
      </c>
    </row>
    <row r="186" spans="2:65" s="1" customFormat="1" ht="16.5" customHeight="1">
      <c r="B186" s="39"/>
      <c r="C186" s="208" t="s">
        <v>583</v>
      </c>
      <c r="D186" s="208" t="s">
        <v>163</v>
      </c>
      <c r="E186" s="209" t="s">
        <v>1730</v>
      </c>
      <c r="F186" s="210" t="s">
        <v>1731</v>
      </c>
      <c r="G186" s="211" t="s">
        <v>1732</v>
      </c>
      <c r="H186" s="212">
        <v>1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827</v>
      </c>
    </row>
    <row r="187" spans="2:65" s="1" customFormat="1" ht="16.5" customHeight="1">
      <c r="B187" s="39"/>
      <c r="C187" s="208" t="s">
        <v>824</v>
      </c>
      <c r="D187" s="208" t="s">
        <v>163</v>
      </c>
      <c r="E187" s="209" t="s">
        <v>1733</v>
      </c>
      <c r="F187" s="210" t="s">
        <v>1734</v>
      </c>
      <c r="G187" s="211" t="s">
        <v>994</v>
      </c>
      <c r="H187" s="212">
        <v>16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81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832</v>
      </c>
    </row>
    <row r="188" spans="2:65" s="1" customFormat="1" ht="16.5" customHeight="1">
      <c r="B188" s="39"/>
      <c r="C188" s="208" t="s">
        <v>589</v>
      </c>
      <c r="D188" s="208" t="s">
        <v>163</v>
      </c>
      <c r="E188" s="209" t="s">
        <v>1735</v>
      </c>
      <c r="F188" s="210" t="s">
        <v>1736</v>
      </c>
      <c r="G188" s="211" t="s">
        <v>1296</v>
      </c>
      <c r="H188" s="212">
        <v>1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81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838</v>
      </c>
    </row>
    <row r="189" spans="2:65" s="1" customFormat="1" ht="16.5" customHeight="1">
      <c r="B189" s="39"/>
      <c r="C189" s="208" t="s">
        <v>835</v>
      </c>
      <c r="D189" s="208" t="s">
        <v>163</v>
      </c>
      <c r="E189" s="209" t="s">
        <v>1737</v>
      </c>
      <c r="F189" s="210" t="s">
        <v>1738</v>
      </c>
      <c r="G189" s="211" t="s">
        <v>166</v>
      </c>
      <c r="H189" s="212">
        <v>58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844</v>
      </c>
    </row>
    <row r="190" spans="2:65" s="1" customFormat="1" ht="16.5" customHeight="1">
      <c r="B190" s="39"/>
      <c r="C190" s="208" t="s">
        <v>596</v>
      </c>
      <c r="D190" s="208" t="s">
        <v>163</v>
      </c>
      <c r="E190" s="209" t="s">
        <v>1739</v>
      </c>
      <c r="F190" s="210" t="s">
        <v>1740</v>
      </c>
      <c r="G190" s="211" t="s">
        <v>203</v>
      </c>
      <c r="H190" s="212">
        <v>414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81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849</v>
      </c>
    </row>
    <row r="191" spans="2:65" s="1" customFormat="1" ht="16.5" customHeight="1">
      <c r="B191" s="39"/>
      <c r="C191" s="208" t="s">
        <v>249</v>
      </c>
      <c r="D191" s="208" t="s">
        <v>163</v>
      </c>
      <c r="E191" s="209" t="s">
        <v>1741</v>
      </c>
      <c r="F191" s="210" t="s">
        <v>1742</v>
      </c>
      <c r="G191" s="211" t="s">
        <v>994</v>
      </c>
      <c r="H191" s="212">
        <v>1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81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859</v>
      </c>
    </row>
    <row r="192" spans="2:65" s="1" customFormat="1" ht="16.5" customHeight="1">
      <c r="B192" s="39"/>
      <c r="C192" s="208" t="s">
        <v>601</v>
      </c>
      <c r="D192" s="208" t="s">
        <v>163</v>
      </c>
      <c r="E192" s="209" t="s">
        <v>1743</v>
      </c>
      <c r="F192" s="210" t="s">
        <v>1744</v>
      </c>
      <c r="G192" s="211" t="s">
        <v>1296</v>
      </c>
      <c r="H192" s="212">
        <v>1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864</v>
      </c>
    </row>
    <row r="193" spans="2:63" s="10" customFormat="1" ht="25.9" customHeight="1">
      <c r="B193" s="194"/>
      <c r="C193" s="195"/>
      <c r="D193" s="196" t="s">
        <v>72</v>
      </c>
      <c r="E193" s="197" t="s">
        <v>1494</v>
      </c>
      <c r="F193" s="197" t="s">
        <v>1495</v>
      </c>
      <c r="G193" s="195"/>
      <c r="H193" s="195"/>
      <c r="I193" s="198"/>
      <c r="J193" s="199">
        <f>BK193</f>
        <v>0</v>
      </c>
      <c r="K193" s="195"/>
      <c r="L193" s="200"/>
      <c r="M193" s="201"/>
      <c r="N193" s="202"/>
      <c r="O193" s="202"/>
      <c r="P193" s="203">
        <f>SUM(P194:P196)</f>
        <v>0</v>
      </c>
      <c r="Q193" s="202"/>
      <c r="R193" s="203">
        <f>SUM(R194:R196)</f>
        <v>0</v>
      </c>
      <c r="S193" s="202"/>
      <c r="T193" s="204">
        <f>SUM(T194:T196)</f>
        <v>0</v>
      </c>
      <c r="AR193" s="205" t="s">
        <v>81</v>
      </c>
      <c r="AT193" s="206" t="s">
        <v>72</v>
      </c>
      <c r="AU193" s="206" t="s">
        <v>73</v>
      </c>
      <c r="AY193" s="205" t="s">
        <v>162</v>
      </c>
      <c r="BK193" s="207">
        <f>SUM(BK194:BK196)</f>
        <v>0</v>
      </c>
    </row>
    <row r="194" spans="2:65" s="1" customFormat="1" ht="16.5" customHeight="1">
      <c r="B194" s="39"/>
      <c r="C194" s="208" t="s">
        <v>698</v>
      </c>
      <c r="D194" s="208" t="s">
        <v>163</v>
      </c>
      <c r="E194" s="209" t="s">
        <v>1745</v>
      </c>
      <c r="F194" s="210" t="s">
        <v>1497</v>
      </c>
      <c r="G194" s="211" t="s">
        <v>1192</v>
      </c>
      <c r="H194" s="212">
        <v>15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81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868</v>
      </c>
    </row>
    <row r="195" spans="2:65" s="1" customFormat="1" ht="16.5" customHeight="1">
      <c r="B195" s="39"/>
      <c r="C195" s="208" t="s">
        <v>606</v>
      </c>
      <c r="D195" s="208" t="s">
        <v>163</v>
      </c>
      <c r="E195" s="209" t="s">
        <v>1746</v>
      </c>
      <c r="F195" s="210" t="s">
        <v>1499</v>
      </c>
      <c r="G195" s="211" t="s">
        <v>1192</v>
      </c>
      <c r="H195" s="212">
        <v>15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81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879</v>
      </c>
    </row>
    <row r="196" spans="2:65" s="1" customFormat="1" ht="16.5" customHeight="1">
      <c r="B196" s="39"/>
      <c r="C196" s="208" t="s">
        <v>733</v>
      </c>
      <c r="D196" s="208" t="s">
        <v>163</v>
      </c>
      <c r="E196" s="209" t="s">
        <v>1747</v>
      </c>
      <c r="F196" s="210" t="s">
        <v>1501</v>
      </c>
      <c r="G196" s="211" t="s">
        <v>1296</v>
      </c>
      <c r="H196" s="212">
        <v>1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884</v>
      </c>
    </row>
    <row r="197" spans="2:63" s="10" customFormat="1" ht="25.9" customHeight="1">
      <c r="B197" s="194"/>
      <c r="C197" s="195"/>
      <c r="D197" s="196" t="s">
        <v>72</v>
      </c>
      <c r="E197" s="197" t="s">
        <v>1502</v>
      </c>
      <c r="F197" s="197" t="s">
        <v>368</v>
      </c>
      <c r="G197" s="195"/>
      <c r="H197" s="195"/>
      <c r="I197" s="198"/>
      <c r="J197" s="199">
        <f>BK197</f>
        <v>0</v>
      </c>
      <c r="K197" s="195"/>
      <c r="L197" s="200"/>
      <c r="M197" s="201"/>
      <c r="N197" s="202"/>
      <c r="O197" s="202"/>
      <c r="P197" s="203">
        <f>SUM(P198:P206)</f>
        <v>0</v>
      </c>
      <c r="Q197" s="202"/>
      <c r="R197" s="203">
        <f>SUM(R198:R206)</f>
        <v>0</v>
      </c>
      <c r="S197" s="202"/>
      <c r="T197" s="204">
        <f>SUM(T198:T206)</f>
        <v>0</v>
      </c>
      <c r="AR197" s="205" t="s">
        <v>81</v>
      </c>
      <c r="AT197" s="206" t="s">
        <v>72</v>
      </c>
      <c r="AU197" s="206" t="s">
        <v>73</v>
      </c>
      <c r="AY197" s="205" t="s">
        <v>162</v>
      </c>
      <c r="BK197" s="207">
        <f>SUM(BK198:BK206)</f>
        <v>0</v>
      </c>
    </row>
    <row r="198" spans="2:65" s="1" customFormat="1" ht="16.5" customHeight="1">
      <c r="B198" s="39"/>
      <c r="C198" s="208" t="s">
        <v>265</v>
      </c>
      <c r="D198" s="208" t="s">
        <v>163</v>
      </c>
      <c r="E198" s="209" t="s">
        <v>1748</v>
      </c>
      <c r="F198" s="210" t="s">
        <v>1749</v>
      </c>
      <c r="G198" s="211" t="s">
        <v>203</v>
      </c>
      <c r="H198" s="212">
        <v>12</v>
      </c>
      <c r="I198" s="213"/>
      <c r="J198" s="214">
        <f>ROUND(I198*H198,2)</f>
        <v>0</v>
      </c>
      <c r="K198" s="210" t="s">
        <v>234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889</v>
      </c>
    </row>
    <row r="199" spans="2:65" s="1" customFormat="1" ht="16.5" customHeight="1">
      <c r="B199" s="39"/>
      <c r="C199" s="208" t="s">
        <v>288</v>
      </c>
      <c r="D199" s="208" t="s">
        <v>163</v>
      </c>
      <c r="E199" s="209" t="s">
        <v>1750</v>
      </c>
      <c r="F199" s="210" t="s">
        <v>1751</v>
      </c>
      <c r="G199" s="211" t="s">
        <v>203</v>
      </c>
      <c r="H199" s="212">
        <v>12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81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894</v>
      </c>
    </row>
    <row r="200" spans="2:65" s="1" customFormat="1" ht="16.5" customHeight="1">
      <c r="B200" s="39"/>
      <c r="C200" s="208" t="s">
        <v>619</v>
      </c>
      <c r="D200" s="208" t="s">
        <v>163</v>
      </c>
      <c r="E200" s="209" t="s">
        <v>1752</v>
      </c>
      <c r="F200" s="210" t="s">
        <v>1753</v>
      </c>
      <c r="G200" s="211" t="s">
        <v>203</v>
      </c>
      <c r="H200" s="212">
        <v>12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81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899</v>
      </c>
    </row>
    <row r="201" spans="2:65" s="1" customFormat="1" ht="16.5" customHeight="1">
      <c r="B201" s="39"/>
      <c r="C201" s="208" t="s">
        <v>740</v>
      </c>
      <c r="D201" s="208" t="s">
        <v>163</v>
      </c>
      <c r="E201" s="209" t="s">
        <v>1754</v>
      </c>
      <c r="F201" s="210" t="s">
        <v>1755</v>
      </c>
      <c r="G201" s="211" t="s">
        <v>1505</v>
      </c>
      <c r="H201" s="212">
        <v>8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904</v>
      </c>
    </row>
    <row r="202" spans="2:65" s="1" customFormat="1" ht="16.5" customHeight="1">
      <c r="B202" s="39"/>
      <c r="C202" s="208" t="s">
        <v>623</v>
      </c>
      <c r="D202" s="208" t="s">
        <v>163</v>
      </c>
      <c r="E202" s="209" t="s">
        <v>1756</v>
      </c>
      <c r="F202" s="210" t="s">
        <v>1757</v>
      </c>
      <c r="G202" s="211" t="s">
        <v>203</v>
      </c>
      <c r="H202" s="212">
        <v>31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914</v>
      </c>
    </row>
    <row r="203" spans="2:65" s="1" customFormat="1" ht="16.5" customHeight="1">
      <c r="B203" s="39"/>
      <c r="C203" s="208" t="s">
        <v>911</v>
      </c>
      <c r="D203" s="208" t="s">
        <v>163</v>
      </c>
      <c r="E203" s="209" t="s">
        <v>1758</v>
      </c>
      <c r="F203" s="210" t="s">
        <v>1759</v>
      </c>
      <c r="G203" s="211" t="s">
        <v>203</v>
      </c>
      <c r="H203" s="212">
        <v>24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81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918</v>
      </c>
    </row>
    <row r="204" spans="2:65" s="1" customFormat="1" ht="16.5" customHeight="1">
      <c r="B204" s="39"/>
      <c r="C204" s="208" t="s">
        <v>629</v>
      </c>
      <c r="D204" s="208" t="s">
        <v>163</v>
      </c>
      <c r="E204" s="209" t="s">
        <v>1760</v>
      </c>
      <c r="F204" s="210" t="s">
        <v>1761</v>
      </c>
      <c r="G204" s="211" t="s">
        <v>203</v>
      </c>
      <c r="H204" s="212">
        <v>30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81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922</v>
      </c>
    </row>
    <row r="205" spans="2:65" s="1" customFormat="1" ht="16.5" customHeight="1">
      <c r="B205" s="39"/>
      <c r="C205" s="208" t="s">
        <v>919</v>
      </c>
      <c r="D205" s="208" t="s">
        <v>163</v>
      </c>
      <c r="E205" s="209" t="s">
        <v>1762</v>
      </c>
      <c r="F205" s="210" t="s">
        <v>1763</v>
      </c>
      <c r="G205" s="211" t="s">
        <v>203</v>
      </c>
      <c r="H205" s="212">
        <v>54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925</v>
      </c>
    </row>
    <row r="206" spans="2:65" s="1" customFormat="1" ht="16.5" customHeight="1">
      <c r="B206" s="39"/>
      <c r="C206" s="208" t="s">
        <v>633</v>
      </c>
      <c r="D206" s="208" t="s">
        <v>163</v>
      </c>
      <c r="E206" s="209" t="s">
        <v>1764</v>
      </c>
      <c r="F206" s="210" t="s">
        <v>1539</v>
      </c>
      <c r="G206" s="211" t="s">
        <v>1296</v>
      </c>
      <c r="H206" s="212">
        <v>2</v>
      </c>
      <c r="I206" s="213"/>
      <c r="J206" s="214">
        <f>ROUND(I206*H206,2)</f>
        <v>0</v>
      </c>
      <c r="K206" s="210" t="s">
        <v>234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81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932</v>
      </c>
    </row>
    <row r="207" spans="2:63" s="10" customFormat="1" ht="25.9" customHeight="1">
      <c r="B207" s="194"/>
      <c r="C207" s="195"/>
      <c r="D207" s="196" t="s">
        <v>72</v>
      </c>
      <c r="E207" s="197" t="s">
        <v>1541</v>
      </c>
      <c r="F207" s="197" t="s">
        <v>1542</v>
      </c>
      <c r="G207" s="195"/>
      <c r="H207" s="195"/>
      <c r="I207" s="198"/>
      <c r="J207" s="199">
        <f>BK207</f>
        <v>0</v>
      </c>
      <c r="K207" s="195"/>
      <c r="L207" s="200"/>
      <c r="M207" s="201"/>
      <c r="N207" s="202"/>
      <c r="O207" s="202"/>
      <c r="P207" s="203">
        <f>SUM(P208:P209)</f>
        <v>0</v>
      </c>
      <c r="Q207" s="202"/>
      <c r="R207" s="203">
        <f>SUM(R208:R209)</f>
        <v>0</v>
      </c>
      <c r="S207" s="202"/>
      <c r="T207" s="204">
        <f>SUM(T208:T209)</f>
        <v>0</v>
      </c>
      <c r="AR207" s="205" t="s">
        <v>81</v>
      </c>
      <c r="AT207" s="206" t="s">
        <v>72</v>
      </c>
      <c r="AU207" s="206" t="s">
        <v>73</v>
      </c>
      <c r="AY207" s="205" t="s">
        <v>162</v>
      </c>
      <c r="BK207" s="207">
        <f>SUM(BK208:BK209)</f>
        <v>0</v>
      </c>
    </row>
    <row r="208" spans="2:65" s="1" customFormat="1" ht="16.5" customHeight="1">
      <c r="B208" s="39"/>
      <c r="C208" s="208" t="s">
        <v>929</v>
      </c>
      <c r="D208" s="208" t="s">
        <v>163</v>
      </c>
      <c r="E208" s="209" t="s">
        <v>1765</v>
      </c>
      <c r="F208" s="210" t="s">
        <v>1766</v>
      </c>
      <c r="G208" s="211" t="s">
        <v>1545</v>
      </c>
      <c r="H208" s="212">
        <v>8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941</v>
      </c>
    </row>
    <row r="209" spans="2:65" s="1" customFormat="1" ht="16.5" customHeight="1">
      <c r="B209" s="39"/>
      <c r="C209" s="208" t="s">
        <v>638</v>
      </c>
      <c r="D209" s="208" t="s">
        <v>163</v>
      </c>
      <c r="E209" s="209" t="s">
        <v>1767</v>
      </c>
      <c r="F209" s="210" t="s">
        <v>1768</v>
      </c>
      <c r="G209" s="211" t="s">
        <v>1545</v>
      </c>
      <c r="H209" s="212">
        <v>24</v>
      </c>
      <c r="I209" s="213"/>
      <c r="J209" s="214">
        <f>ROUND(I209*H209,2)</f>
        <v>0</v>
      </c>
      <c r="K209" s="210" t="s">
        <v>234</v>
      </c>
      <c r="L209" s="44"/>
      <c r="M209" s="272" t="s">
        <v>21</v>
      </c>
      <c r="N209" s="273" t="s">
        <v>44</v>
      </c>
      <c r="O209" s="274"/>
      <c r="P209" s="275">
        <f>O209*H209</f>
        <v>0</v>
      </c>
      <c r="Q209" s="275">
        <v>0</v>
      </c>
      <c r="R209" s="275">
        <f>Q209*H209</f>
        <v>0</v>
      </c>
      <c r="S209" s="275">
        <v>0</v>
      </c>
      <c r="T209" s="276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946</v>
      </c>
    </row>
    <row r="210" spans="2:12" s="1" customFormat="1" ht="6.95" customHeight="1">
      <c r="B210" s="58"/>
      <c r="C210" s="59"/>
      <c r="D210" s="59"/>
      <c r="E210" s="59"/>
      <c r="F210" s="59"/>
      <c r="G210" s="59"/>
      <c r="H210" s="59"/>
      <c r="I210" s="167"/>
      <c r="J210" s="59"/>
      <c r="K210" s="59"/>
      <c r="L210" s="44"/>
    </row>
  </sheetData>
  <sheetProtection password="CC35" sheet="1" objects="1" scenarios="1" formatColumns="0" formatRows="0" autoFilter="0"/>
  <autoFilter ref="C93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100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1769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ROUND(J91,2)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ROUND((SUM(BE91:BE133)),2)</f>
        <v>0</v>
      </c>
      <c r="I35" s="156">
        <v>0.21</v>
      </c>
      <c r="J35" s="155">
        <f>ROUND(((SUM(BE91:BE133))*I35),2)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ROUND((SUM(BF91:BF133)),2)</f>
        <v>0</v>
      </c>
      <c r="I36" s="156">
        <v>0.15</v>
      </c>
      <c r="J36" s="155">
        <f>ROUND(((SUM(BF91:BF133))*I36),2)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ROUND((SUM(BG91:BG133)),2)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ROUND((SUM(BH91:BH133)),2)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ROUND((SUM(BI91:BI133)),2)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SO03.04 - Vzduchotechnika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J91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1770</v>
      </c>
      <c r="E64" s="180"/>
      <c r="F64" s="180"/>
      <c r="G64" s="180"/>
      <c r="H64" s="180"/>
      <c r="I64" s="181"/>
      <c r="J64" s="182">
        <f>J92</f>
        <v>0</v>
      </c>
      <c r="K64" s="178"/>
      <c r="L64" s="183"/>
    </row>
    <row r="65" spans="2:12" s="8" customFormat="1" ht="24.95" customHeight="1">
      <c r="B65" s="177"/>
      <c r="C65" s="178"/>
      <c r="D65" s="179" t="s">
        <v>1771</v>
      </c>
      <c r="E65" s="180"/>
      <c r="F65" s="180"/>
      <c r="G65" s="180"/>
      <c r="H65" s="180"/>
      <c r="I65" s="181"/>
      <c r="J65" s="182">
        <f>J114</f>
        <v>0</v>
      </c>
      <c r="K65" s="178"/>
      <c r="L65" s="183"/>
    </row>
    <row r="66" spans="2:12" s="8" customFormat="1" ht="24.95" customHeight="1">
      <c r="B66" s="177"/>
      <c r="C66" s="178"/>
      <c r="D66" s="179" t="s">
        <v>1772</v>
      </c>
      <c r="E66" s="180"/>
      <c r="F66" s="180"/>
      <c r="G66" s="180"/>
      <c r="H66" s="180"/>
      <c r="I66" s="181"/>
      <c r="J66" s="182">
        <f>J125</f>
        <v>0</v>
      </c>
      <c r="K66" s="178"/>
      <c r="L66" s="183"/>
    </row>
    <row r="67" spans="2:12" s="8" customFormat="1" ht="24.95" customHeight="1">
      <c r="B67" s="177"/>
      <c r="C67" s="178"/>
      <c r="D67" s="179" t="s">
        <v>1773</v>
      </c>
      <c r="E67" s="180"/>
      <c r="F67" s="180"/>
      <c r="G67" s="180"/>
      <c r="H67" s="180"/>
      <c r="I67" s="181"/>
      <c r="J67" s="182">
        <f>J128</f>
        <v>0</v>
      </c>
      <c r="K67" s="178"/>
      <c r="L67" s="183"/>
    </row>
    <row r="68" spans="2:12" s="8" customFormat="1" ht="24.95" customHeight="1">
      <c r="B68" s="177"/>
      <c r="C68" s="178"/>
      <c r="D68" s="179" t="s">
        <v>1774</v>
      </c>
      <c r="E68" s="180"/>
      <c r="F68" s="180"/>
      <c r="G68" s="180"/>
      <c r="H68" s="180"/>
      <c r="I68" s="181"/>
      <c r="J68" s="182">
        <f>J130</f>
        <v>0</v>
      </c>
      <c r="K68" s="178"/>
      <c r="L68" s="183"/>
    </row>
    <row r="69" spans="2:12" s="8" customFormat="1" ht="24.95" customHeight="1">
      <c r="B69" s="177"/>
      <c r="C69" s="178"/>
      <c r="D69" s="179" t="s">
        <v>1775</v>
      </c>
      <c r="E69" s="180"/>
      <c r="F69" s="180"/>
      <c r="G69" s="180"/>
      <c r="H69" s="180"/>
      <c r="I69" s="181"/>
      <c r="J69" s="182">
        <f>J132</f>
        <v>0</v>
      </c>
      <c r="K69" s="178"/>
      <c r="L69" s="183"/>
    </row>
    <row r="70" spans="2:12" s="1" customFormat="1" ht="21.8" customHeight="1">
      <c r="B70" s="39"/>
      <c r="C70" s="40"/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7"/>
      <c r="J71" s="59"/>
      <c r="K71" s="59"/>
      <c r="L71" s="44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70"/>
      <c r="J75" s="61"/>
      <c r="K75" s="61"/>
      <c r="L75" s="44"/>
    </row>
    <row r="76" spans="2:12" s="1" customFormat="1" ht="24.95" customHeight="1">
      <c r="B76" s="39"/>
      <c r="C76" s="24" t="s">
        <v>148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6.5" customHeight="1">
      <c r="B79" s="39"/>
      <c r="C79" s="40"/>
      <c r="D79" s="40"/>
      <c r="E79" s="171" t="str">
        <f>E7</f>
        <v>Dopravní terminál v Jablunkově</v>
      </c>
      <c r="F79" s="33"/>
      <c r="G79" s="33"/>
      <c r="H79" s="33"/>
      <c r="I79" s="143"/>
      <c r="J79" s="40"/>
      <c r="K79" s="40"/>
      <c r="L79" s="44"/>
    </row>
    <row r="80" spans="2:12" ht="12" customHeight="1">
      <c r="B80" s="22"/>
      <c r="C80" s="33" t="s">
        <v>136</v>
      </c>
      <c r="D80" s="23"/>
      <c r="E80" s="23"/>
      <c r="F80" s="23"/>
      <c r="G80" s="23"/>
      <c r="H80" s="23"/>
      <c r="I80" s="136"/>
      <c r="J80" s="23"/>
      <c r="K80" s="23"/>
      <c r="L80" s="21"/>
    </row>
    <row r="81" spans="2:12" s="1" customFormat="1" ht="16.5" customHeight="1">
      <c r="B81" s="39"/>
      <c r="C81" s="40"/>
      <c r="D81" s="40"/>
      <c r="E81" s="171" t="s">
        <v>352</v>
      </c>
      <c r="F81" s="40"/>
      <c r="G81" s="40"/>
      <c r="H81" s="40"/>
      <c r="I81" s="143"/>
      <c r="J81" s="40"/>
      <c r="K81" s="40"/>
      <c r="L81" s="44"/>
    </row>
    <row r="82" spans="2:12" s="1" customFormat="1" ht="12" customHeight="1">
      <c r="B82" s="39"/>
      <c r="C82" s="33" t="s">
        <v>353</v>
      </c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6.5" customHeight="1">
      <c r="B83" s="39"/>
      <c r="C83" s="40"/>
      <c r="D83" s="40"/>
      <c r="E83" s="65" t="str">
        <f>E11</f>
        <v>SO03.04 - Vzduchotechnika</v>
      </c>
      <c r="F83" s="40"/>
      <c r="G83" s="40"/>
      <c r="H83" s="40"/>
      <c r="I83" s="143"/>
      <c r="J83" s="40"/>
      <c r="K83" s="40"/>
      <c r="L83" s="44"/>
    </row>
    <row r="84" spans="2:12" s="1" customFormat="1" ht="6.95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2" customHeight="1">
      <c r="B85" s="39"/>
      <c r="C85" s="33" t="s">
        <v>22</v>
      </c>
      <c r="D85" s="40"/>
      <c r="E85" s="40"/>
      <c r="F85" s="28" t="str">
        <f>F14</f>
        <v>Obec Jablunkov</v>
      </c>
      <c r="G85" s="40"/>
      <c r="H85" s="40"/>
      <c r="I85" s="145" t="s">
        <v>24</v>
      </c>
      <c r="J85" s="68" t="str">
        <f>IF(J14="","",J14)</f>
        <v>26. 4. 2019</v>
      </c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3"/>
      <c r="J86" s="40"/>
      <c r="K86" s="40"/>
      <c r="L86" s="44"/>
    </row>
    <row r="87" spans="2:12" s="1" customFormat="1" ht="13.65" customHeight="1">
      <c r="B87" s="39"/>
      <c r="C87" s="33" t="s">
        <v>26</v>
      </c>
      <c r="D87" s="40"/>
      <c r="E87" s="40"/>
      <c r="F87" s="28" t="str">
        <f>E17</f>
        <v>Město Jablunkov</v>
      </c>
      <c r="G87" s="40"/>
      <c r="H87" s="40"/>
      <c r="I87" s="145" t="s">
        <v>33</v>
      </c>
      <c r="J87" s="37" t="str">
        <f>E23</f>
        <v xml:space="preserve"> </v>
      </c>
      <c r="K87" s="40"/>
      <c r="L87" s="44"/>
    </row>
    <row r="88" spans="2:12" s="1" customFormat="1" ht="13.65" customHeight="1">
      <c r="B88" s="39"/>
      <c r="C88" s="33" t="s">
        <v>31</v>
      </c>
      <c r="D88" s="40"/>
      <c r="E88" s="40"/>
      <c r="F88" s="28" t="str">
        <f>IF(E20="","",E20)</f>
        <v>Vyplň údaj</v>
      </c>
      <c r="G88" s="40"/>
      <c r="H88" s="40"/>
      <c r="I88" s="145" t="s">
        <v>36</v>
      </c>
      <c r="J88" s="37" t="str">
        <f>E26</f>
        <v xml:space="preserve"> </v>
      </c>
      <c r="K88" s="40"/>
      <c r="L88" s="44"/>
    </row>
    <row r="89" spans="2:12" s="1" customFormat="1" ht="10.3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20" s="9" customFormat="1" ht="29.25" customHeight="1">
      <c r="B90" s="184"/>
      <c r="C90" s="185" t="s">
        <v>149</v>
      </c>
      <c r="D90" s="186" t="s">
        <v>58</v>
      </c>
      <c r="E90" s="186" t="s">
        <v>54</v>
      </c>
      <c r="F90" s="186" t="s">
        <v>55</v>
      </c>
      <c r="G90" s="186" t="s">
        <v>150</v>
      </c>
      <c r="H90" s="186" t="s">
        <v>151</v>
      </c>
      <c r="I90" s="187" t="s">
        <v>152</v>
      </c>
      <c r="J90" s="186" t="s">
        <v>140</v>
      </c>
      <c r="K90" s="188" t="s">
        <v>153</v>
      </c>
      <c r="L90" s="189"/>
      <c r="M90" s="88" t="s">
        <v>21</v>
      </c>
      <c r="N90" s="89" t="s">
        <v>43</v>
      </c>
      <c r="O90" s="89" t="s">
        <v>154</v>
      </c>
      <c r="P90" s="89" t="s">
        <v>155</v>
      </c>
      <c r="Q90" s="89" t="s">
        <v>156</v>
      </c>
      <c r="R90" s="89" t="s">
        <v>157</v>
      </c>
      <c r="S90" s="89" t="s">
        <v>158</v>
      </c>
      <c r="T90" s="90" t="s">
        <v>159</v>
      </c>
    </row>
    <row r="91" spans="2:63" s="1" customFormat="1" ht="22.8" customHeight="1">
      <c r="B91" s="39"/>
      <c r="C91" s="95" t="s">
        <v>160</v>
      </c>
      <c r="D91" s="40"/>
      <c r="E91" s="40"/>
      <c r="F91" s="40"/>
      <c r="G91" s="40"/>
      <c r="H91" s="40"/>
      <c r="I91" s="143"/>
      <c r="J91" s="190">
        <f>BK91</f>
        <v>0</v>
      </c>
      <c r="K91" s="40"/>
      <c r="L91" s="44"/>
      <c r="M91" s="91"/>
      <c r="N91" s="92"/>
      <c r="O91" s="92"/>
      <c r="P91" s="191">
        <f>P92+P114+P125+P128+P130+P132</f>
        <v>0</v>
      </c>
      <c r="Q91" s="92"/>
      <c r="R91" s="191">
        <f>R92+R114+R125+R128+R130+R132</f>
        <v>408</v>
      </c>
      <c r="S91" s="92"/>
      <c r="T91" s="192">
        <f>T92+T114+T125+T128+T130+T132</f>
        <v>0</v>
      </c>
      <c r="AT91" s="18" t="s">
        <v>72</v>
      </c>
      <c r="AU91" s="18" t="s">
        <v>141</v>
      </c>
      <c r="BK91" s="193">
        <f>BK92+BK114+BK125+BK128+BK130+BK132</f>
        <v>0</v>
      </c>
    </row>
    <row r="92" spans="2:63" s="10" customFormat="1" ht="25.9" customHeight="1">
      <c r="B92" s="194"/>
      <c r="C92" s="195"/>
      <c r="D92" s="196" t="s">
        <v>72</v>
      </c>
      <c r="E92" s="197" t="s">
        <v>1225</v>
      </c>
      <c r="F92" s="197" t="s">
        <v>1776</v>
      </c>
      <c r="G92" s="195"/>
      <c r="H92" s="195"/>
      <c r="I92" s="198"/>
      <c r="J92" s="199">
        <f>BK92</f>
        <v>0</v>
      </c>
      <c r="K92" s="195"/>
      <c r="L92" s="200"/>
      <c r="M92" s="201"/>
      <c r="N92" s="202"/>
      <c r="O92" s="202"/>
      <c r="P92" s="203">
        <f>SUM(P93:P113)</f>
        <v>0</v>
      </c>
      <c r="Q92" s="202"/>
      <c r="R92" s="203">
        <f>SUM(R93:R113)</f>
        <v>282</v>
      </c>
      <c r="S92" s="202"/>
      <c r="T92" s="204">
        <f>SUM(T93:T113)</f>
        <v>0</v>
      </c>
      <c r="AR92" s="205" t="s">
        <v>81</v>
      </c>
      <c r="AT92" s="206" t="s">
        <v>72</v>
      </c>
      <c r="AU92" s="206" t="s">
        <v>73</v>
      </c>
      <c r="AY92" s="205" t="s">
        <v>162</v>
      </c>
      <c r="BK92" s="207">
        <f>SUM(BK93:BK113)</f>
        <v>0</v>
      </c>
    </row>
    <row r="93" spans="2:65" s="1" customFormat="1" ht="45" customHeight="1">
      <c r="B93" s="39"/>
      <c r="C93" s="208" t="s">
        <v>81</v>
      </c>
      <c r="D93" s="208" t="s">
        <v>163</v>
      </c>
      <c r="E93" s="209" t="s">
        <v>1777</v>
      </c>
      <c r="F93" s="210" t="s">
        <v>1778</v>
      </c>
      <c r="G93" s="211" t="s">
        <v>994</v>
      </c>
      <c r="H93" s="212">
        <v>1</v>
      </c>
      <c r="I93" s="213"/>
      <c r="J93" s="214">
        <f>ROUND(I93*H93,2)</f>
        <v>0</v>
      </c>
      <c r="K93" s="210" t="s">
        <v>234</v>
      </c>
      <c r="L93" s="44"/>
      <c r="M93" s="215" t="s">
        <v>21</v>
      </c>
      <c r="N93" s="216" t="s">
        <v>44</v>
      </c>
      <c r="O93" s="80"/>
      <c r="P93" s="217">
        <f>O93*H93</f>
        <v>0</v>
      </c>
      <c r="Q93" s="217">
        <v>70</v>
      </c>
      <c r="R93" s="217">
        <f>Q93*H93</f>
        <v>70</v>
      </c>
      <c r="S93" s="217">
        <v>0</v>
      </c>
      <c r="T93" s="218">
        <f>S93*H93</f>
        <v>0</v>
      </c>
      <c r="AR93" s="18" t="s">
        <v>168</v>
      </c>
      <c r="AT93" s="18" t="s">
        <v>163</v>
      </c>
      <c r="AU93" s="18" t="s">
        <v>81</v>
      </c>
      <c r="AY93" s="18" t="s">
        <v>162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81</v>
      </c>
      <c r="BK93" s="219">
        <f>ROUND(I93*H93,2)</f>
        <v>0</v>
      </c>
      <c r="BL93" s="18" t="s">
        <v>168</v>
      </c>
      <c r="BM93" s="18" t="s">
        <v>84</v>
      </c>
    </row>
    <row r="94" spans="2:65" s="1" customFormat="1" ht="16.5" customHeight="1">
      <c r="B94" s="39"/>
      <c r="C94" s="208" t="s">
        <v>84</v>
      </c>
      <c r="D94" s="208" t="s">
        <v>163</v>
      </c>
      <c r="E94" s="209" t="s">
        <v>1779</v>
      </c>
      <c r="F94" s="210" t="s">
        <v>1780</v>
      </c>
      <c r="G94" s="211" t="s">
        <v>994</v>
      </c>
      <c r="H94" s="212">
        <v>2</v>
      </c>
      <c r="I94" s="213"/>
      <c r="J94" s="214">
        <f>ROUND(I94*H94,2)</f>
        <v>0</v>
      </c>
      <c r="K94" s="210" t="s">
        <v>234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2</v>
      </c>
      <c r="R94" s="217">
        <f>Q94*H94</f>
        <v>4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168</v>
      </c>
    </row>
    <row r="95" spans="2:65" s="1" customFormat="1" ht="16.5" customHeight="1">
      <c r="B95" s="39"/>
      <c r="C95" s="208" t="s">
        <v>177</v>
      </c>
      <c r="D95" s="208" t="s">
        <v>163</v>
      </c>
      <c r="E95" s="209" t="s">
        <v>1781</v>
      </c>
      <c r="F95" s="210" t="s">
        <v>1782</v>
      </c>
      <c r="G95" s="211" t="s">
        <v>994</v>
      </c>
      <c r="H95" s="212">
        <v>1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1</v>
      </c>
      <c r="R95" s="217">
        <f>Q95*H95</f>
        <v>1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180</v>
      </c>
    </row>
    <row r="96" spans="2:65" s="1" customFormat="1" ht="16.5" customHeight="1">
      <c r="B96" s="39"/>
      <c r="C96" s="208" t="s">
        <v>168</v>
      </c>
      <c r="D96" s="208" t="s">
        <v>163</v>
      </c>
      <c r="E96" s="209" t="s">
        <v>1783</v>
      </c>
      <c r="F96" s="210" t="s">
        <v>1784</v>
      </c>
      <c r="G96" s="211" t="s">
        <v>994</v>
      </c>
      <c r="H96" s="212">
        <v>1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1</v>
      </c>
      <c r="R96" s="217">
        <f>Q96*H96</f>
        <v>1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184</v>
      </c>
    </row>
    <row r="97" spans="2:65" s="1" customFormat="1" ht="22.5" customHeight="1">
      <c r="B97" s="39"/>
      <c r="C97" s="208" t="s">
        <v>186</v>
      </c>
      <c r="D97" s="208" t="s">
        <v>163</v>
      </c>
      <c r="E97" s="209" t="s">
        <v>1785</v>
      </c>
      <c r="F97" s="210" t="s">
        <v>1786</v>
      </c>
      <c r="G97" s="211" t="s">
        <v>994</v>
      </c>
      <c r="H97" s="212">
        <v>1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5</v>
      </c>
      <c r="R97" s="217">
        <f>Q97*H97</f>
        <v>5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189</v>
      </c>
    </row>
    <row r="98" spans="2:65" s="1" customFormat="1" ht="16.5" customHeight="1">
      <c r="B98" s="39"/>
      <c r="C98" s="208" t="s">
        <v>180</v>
      </c>
      <c r="D98" s="208" t="s">
        <v>163</v>
      </c>
      <c r="E98" s="209" t="s">
        <v>1787</v>
      </c>
      <c r="F98" s="210" t="s">
        <v>1788</v>
      </c>
      <c r="G98" s="211" t="s">
        <v>994</v>
      </c>
      <c r="H98" s="212">
        <v>1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1</v>
      </c>
      <c r="R98" s="217">
        <f>Q98*H98</f>
        <v>1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193</v>
      </c>
    </row>
    <row r="99" spans="2:65" s="1" customFormat="1" ht="16.5" customHeight="1">
      <c r="B99" s="39"/>
      <c r="C99" s="208" t="s">
        <v>195</v>
      </c>
      <c r="D99" s="208" t="s">
        <v>163</v>
      </c>
      <c r="E99" s="209" t="s">
        <v>1789</v>
      </c>
      <c r="F99" s="210" t="s">
        <v>1790</v>
      </c>
      <c r="G99" s="211" t="s">
        <v>994</v>
      </c>
      <c r="H99" s="212">
        <v>1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1</v>
      </c>
      <c r="R99" s="217">
        <f>Q99*H99</f>
        <v>1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198</v>
      </c>
    </row>
    <row r="100" spans="2:65" s="1" customFormat="1" ht="16.5" customHeight="1">
      <c r="B100" s="39"/>
      <c r="C100" s="208" t="s">
        <v>184</v>
      </c>
      <c r="D100" s="208" t="s">
        <v>163</v>
      </c>
      <c r="E100" s="209" t="s">
        <v>1791</v>
      </c>
      <c r="F100" s="210" t="s">
        <v>1792</v>
      </c>
      <c r="G100" s="211" t="s">
        <v>994</v>
      </c>
      <c r="H100" s="212">
        <v>1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1</v>
      </c>
      <c r="R100" s="217">
        <f>Q100*H100</f>
        <v>1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204</v>
      </c>
    </row>
    <row r="101" spans="2:65" s="1" customFormat="1" ht="16.5" customHeight="1">
      <c r="B101" s="39"/>
      <c r="C101" s="208" t="s">
        <v>209</v>
      </c>
      <c r="D101" s="208" t="s">
        <v>163</v>
      </c>
      <c r="E101" s="209" t="s">
        <v>1793</v>
      </c>
      <c r="F101" s="210" t="s">
        <v>1794</v>
      </c>
      <c r="G101" s="211" t="s">
        <v>994</v>
      </c>
      <c r="H101" s="212">
        <v>2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3</v>
      </c>
      <c r="R101" s="217">
        <f>Q101*H101</f>
        <v>6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212</v>
      </c>
    </row>
    <row r="102" spans="2:65" s="1" customFormat="1" ht="16.5" customHeight="1">
      <c r="B102" s="39"/>
      <c r="C102" s="208" t="s">
        <v>189</v>
      </c>
      <c r="D102" s="208" t="s">
        <v>163</v>
      </c>
      <c r="E102" s="209" t="s">
        <v>1795</v>
      </c>
      <c r="F102" s="210" t="s">
        <v>1796</v>
      </c>
      <c r="G102" s="211" t="s">
        <v>994</v>
      </c>
      <c r="H102" s="212">
        <v>5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2</v>
      </c>
      <c r="R102" s="217">
        <f>Q102*H102</f>
        <v>10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218</v>
      </c>
    </row>
    <row r="103" spans="2:65" s="1" customFormat="1" ht="16.5" customHeight="1">
      <c r="B103" s="39"/>
      <c r="C103" s="208" t="s">
        <v>221</v>
      </c>
      <c r="D103" s="208" t="s">
        <v>163</v>
      </c>
      <c r="E103" s="209" t="s">
        <v>1797</v>
      </c>
      <c r="F103" s="210" t="s">
        <v>1798</v>
      </c>
      <c r="G103" s="211" t="s">
        <v>994</v>
      </c>
      <c r="H103" s="212">
        <v>5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3</v>
      </c>
      <c r="R103" s="217">
        <f>Q103*H103</f>
        <v>15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224</v>
      </c>
    </row>
    <row r="104" spans="2:65" s="1" customFormat="1" ht="16.5" customHeight="1">
      <c r="B104" s="39"/>
      <c r="C104" s="208" t="s">
        <v>193</v>
      </c>
      <c r="D104" s="208" t="s">
        <v>163</v>
      </c>
      <c r="E104" s="209" t="s">
        <v>1799</v>
      </c>
      <c r="F104" s="210" t="s">
        <v>1800</v>
      </c>
      <c r="G104" s="211" t="s">
        <v>994</v>
      </c>
      <c r="H104" s="212">
        <v>4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3</v>
      </c>
      <c r="R104" s="217">
        <f>Q104*H104</f>
        <v>12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229</v>
      </c>
    </row>
    <row r="105" spans="2:65" s="1" customFormat="1" ht="16.5" customHeight="1">
      <c r="B105" s="39"/>
      <c r="C105" s="208" t="s">
        <v>231</v>
      </c>
      <c r="D105" s="208" t="s">
        <v>163</v>
      </c>
      <c r="E105" s="209" t="s">
        <v>1801</v>
      </c>
      <c r="F105" s="210" t="s">
        <v>1802</v>
      </c>
      <c r="G105" s="211" t="s">
        <v>994</v>
      </c>
      <c r="H105" s="212">
        <v>1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1</v>
      </c>
      <c r="R105" s="217">
        <f>Q105*H105</f>
        <v>1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235</v>
      </c>
    </row>
    <row r="106" spans="2:65" s="1" customFormat="1" ht="16.5" customHeight="1">
      <c r="B106" s="39"/>
      <c r="C106" s="208" t="s">
        <v>198</v>
      </c>
      <c r="D106" s="208" t="s">
        <v>163</v>
      </c>
      <c r="E106" s="209" t="s">
        <v>1803</v>
      </c>
      <c r="F106" s="210" t="s">
        <v>1804</v>
      </c>
      <c r="G106" s="211" t="s">
        <v>203</v>
      </c>
      <c r="H106" s="212">
        <v>6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1</v>
      </c>
      <c r="R106" s="217">
        <f>Q106*H106</f>
        <v>6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242</v>
      </c>
    </row>
    <row r="107" spans="2:65" s="1" customFormat="1" ht="16.5" customHeight="1">
      <c r="B107" s="39"/>
      <c r="C107" s="208" t="s">
        <v>8</v>
      </c>
      <c r="D107" s="208" t="s">
        <v>163</v>
      </c>
      <c r="E107" s="209" t="s">
        <v>1805</v>
      </c>
      <c r="F107" s="210" t="s">
        <v>1806</v>
      </c>
      <c r="G107" s="211" t="s">
        <v>994</v>
      </c>
      <c r="H107" s="212">
        <v>1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1</v>
      </c>
      <c r="R107" s="217">
        <f>Q107*H107</f>
        <v>1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246</v>
      </c>
    </row>
    <row r="108" spans="2:65" s="1" customFormat="1" ht="16.5" customHeight="1">
      <c r="B108" s="39"/>
      <c r="C108" s="208" t="s">
        <v>204</v>
      </c>
      <c r="D108" s="208" t="s">
        <v>163</v>
      </c>
      <c r="E108" s="209" t="s">
        <v>1807</v>
      </c>
      <c r="F108" s="210" t="s">
        <v>1808</v>
      </c>
      <c r="G108" s="211" t="s">
        <v>994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1</v>
      </c>
      <c r="R108" s="217">
        <f>Q108*H108</f>
        <v>1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253</v>
      </c>
    </row>
    <row r="109" spans="2:65" s="1" customFormat="1" ht="16.5" customHeight="1">
      <c r="B109" s="39"/>
      <c r="C109" s="208" t="s">
        <v>256</v>
      </c>
      <c r="D109" s="208" t="s">
        <v>163</v>
      </c>
      <c r="E109" s="209" t="s">
        <v>1809</v>
      </c>
      <c r="F109" s="210" t="s">
        <v>1810</v>
      </c>
      <c r="G109" s="211" t="s">
        <v>994</v>
      </c>
      <c r="H109" s="212">
        <v>1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5</v>
      </c>
      <c r="R109" s="217">
        <f>Q109*H109</f>
        <v>5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259</v>
      </c>
    </row>
    <row r="110" spans="2:65" s="1" customFormat="1" ht="16.5" customHeight="1">
      <c r="B110" s="39"/>
      <c r="C110" s="208" t="s">
        <v>212</v>
      </c>
      <c r="D110" s="208" t="s">
        <v>163</v>
      </c>
      <c r="E110" s="209" t="s">
        <v>1811</v>
      </c>
      <c r="F110" s="210" t="s">
        <v>1812</v>
      </c>
      <c r="G110" s="211" t="s">
        <v>994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1</v>
      </c>
      <c r="R110" s="217">
        <f>Q110*H110</f>
        <v>1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263</v>
      </c>
    </row>
    <row r="111" spans="2:65" s="1" customFormat="1" ht="16.5" customHeight="1">
      <c r="B111" s="39"/>
      <c r="C111" s="208" t="s">
        <v>267</v>
      </c>
      <c r="D111" s="208" t="s">
        <v>163</v>
      </c>
      <c r="E111" s="209" t="s">
        <v>1813</v>
      </c>
      <c r="F111" s="210" t="s">
        <v>1814</v>
      </c>
      <c r="G111" s="211" t="s">
        <v>994</v>
      </c>
      <c r="H111" s="212">
        <v>2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2</v>
      </c>
      <c r="R111" s="217">
        <f>Q111*H111</f>
        <v>4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270</v>
      </c>
    </row>
    <row r="112" spans="2:65" s="1" customFormat="1" ht="16.5" customHeight="1">
      <c r="B112" s="39"/>
      <c r="C112" s="208" t="s">
        <v>218</v>
      </c>
      <c r="D112" s="208" t="s">
        <v>163</v>
      </c>
      <c r="E112" s="209" t="s">
        <v>1815</v>
      </c>
      <c r="F112" s="210" t="s">
        <v>1816</v>
      </c>
      <c r="G112" s="211" t="s">
        <v>1505</v>
      </c>
      <c r="H112" s="212">
        <v>23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5</v>
      </c>
      <c r="R112" s="217">
        <f>Q112*H112</f>
        <v>115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275</v>
      </c>
    </row>
    <row r="113" spans="2:65" s="1" customFormat="1" ht="16.5" customHeight="1">
      <c r="B113" s="39"/>
      <c r="C113" s="208" t="s">
        <v>7</v>
      </c>
      <c r="D113" s="208" t="s">
        <v>163</v>
      </c>
      <c r="E113" s="209" t="s">
        <v>1817</v>
      </c>
      <c r="F113" s="210" t="s">
        <v>1818</v>
      </c>
      <c r="G113" s="211" t="s">
        <v>1505</v>
      </c>
      <c r="H113" s="212">
        <v>7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3</v>
      </c>
      <c r="R113" s="217">
        <f>Q113*H113</f>
        <v>21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280</v>
      </c>
    </row>
    <row r="114" spans="2:63" s="10" customFormat="1" ht="25.9" customHeight="1">
      <c r="B114" s="194"/>
      <c r="C114" s="195"/>
      <c r="D114" s="196" t="s">
        <v>72</v>
      </c>
      <c r="E114" s="197" t="s">
        <v>1242</v>
      </c>
      <c r="F114" s="197" t="s">
        <v>1819</v>
      </c>
      <c r="G114" s="195"/>
      <c r="H114" s="195"/>
      <c r="I114" s="198"/>
      <c r="J114" s="199">
        <f>BK114</f>
        <v>0</v>
      </c>
      <c r="K114" s="195"/>
      <c r="L114" s="200"/>
      <c r="M114" s="201"/>
      <c r="N114" s="202"/>
      <c r="O114" s="202"/>
      <c r="P114" s="203">
        <f>SUM(P115:P124)</f>
        <v>0</v>
      </c>
      <c r="Q114" s="202"/>
      <c r="R114" s="203">
        <f>SUM(R115:R124)</f>
        <v>126</v>
      </c>
      <c r="S114" s="202"/>
      <c r="T114" s="204">
        <f>SUM(T115:T124)</f>
        <v>0</v>
      </c>
      <c r="AR114" s="205" t="s">
        <v>81</v>
      </c>
      <c r="AT114" s="206" t="s">
        <v>72</v>
      </c>
      <c r="AU114" s="206" t="s">
        <v>73</v>
      </c>
      <c r="AY114" s="205" t="s">
        <v>162</v>
      </c>
      <c r="BK114" s="207">
        <f>SUM(BK115:BK124)</f>
        <v>0</v>
      </c>
    </row>
    <row r="115" spans="2:65" s="1" customFormat="1" ht="16.5" customHeight="1">
      <c r="B115" s="39"/>
      <c r="C115" s="208" t="s">
        <v>224</v>
      </c>
      <c r="D115" s="208" t="s">
        <v>163</v>
      </c>
      <c r="E115" s="209" t="s">
        <v>1820</v>
      </c>
      <c r="F115" s="210" t="s">
        <v>1821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3</v>
      </c>
      <c r="R115" s="217">
        <f>Q115*H115</f>
        <v>3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286</v>
      </c>
    </row>
    <row r="116" spans="2:65" s="1" customFormat="1" ht="16.5" customHeight="1">
      <c r="B116" s="39"/>
      <c r="C116" s="208" t="s">
        <v>290</v>
      </c>
      <c r="D116" s="208" t="s">
        <v>163</v>
      </c>
      <c r="E116" s="209" t="s">
        <v>1822</v>
      </c>
      <c r="F116" s="210" t="s">
        <v>1823</v>
      </c>
      <c r="G116" s="211" t="s">
        <v>994</v>
      </c>
      <c r="H116" s="212">
        <v>2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1</v>
      </c>
      <c r="R116" s="217">
        <f>Q116*H116</f>
        <v>2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293</v>
      </c>
    </row>
    <row r="117" spans="2:65" s="1" customFormat="1" ht="16.5" customHeight="1">
      <c r="B117" s="39"/>
      <c r="C117" s="208" t="s">
        <v>229</v>
      </c>
      <c r="D117" s="208" t="s">
        <v>163</v>
      </c>
      <c r="E117" s="209" t="s">
        <v>1824</v>
      </c>
      <c r="F117" s="210" t="s">
        <v>1825</v>
      </c>
      <c r="G117" s="211" t="s">
        <v>994</v>
      </c>
      <c r="H117" s="212">
        <v>2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9</v>
      </c>
      <c r="R117" s="217">
        <f>Q117*H117</f>
        <v>18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298</v>
      </c>
    </row>
    <row r="118" spans="2:65" s="1" customFormat="1" ht="16.5" customHeight="1">
      <c r="B118" s="39"/>
      <c r="C118" s="208" t="s">
        <v>299</v>
      </c>
      <c r="D118" s="208" t="s">
        <v>163</v>
      </c>
      <c r="E118" s="209" t="s">
        <v>1826</v>
      </c>
      <c r="F118" s="210" t="s">
        <v>1827</v>
      </c>
      <c r="G118" s="211" t="s">
        <v>994</v>
      </c>
      <c r="H118" s="212">
        <v>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1</v>
      </c>
      <c r="R118" s="217">
        <f>Q118*H118</f>
        <v>1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302</v>
      </c>
    </row>
    <row r="119" spans="2:65" s="1" customFormat="1" ht="16.5" customHeight="1">
      <c r="B119" s="39"/>
      <c r="C119" s="208" t="s">
        <v>235</v>
      </c>
      <c r="D119" s="208" t="s">
        <v>163</v>
      </c>
      <c r="E119" s="209" t="s">
        <v>1828</v>
      </c>
      <c r="F119" s="210" t="s">
        <v>1829</v>
      </c>
      <c r="G119" s="211" t="s">
        <v>994</v>
      </c>
      <c r="H119" s="212">
        <v>5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1</v>
      </c>
      <c r="R119" s="217">
        <f>Q119*H119</f>
        <v>5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311</v>
      </c>
    </row>
    <row r="120" spans="2:65" s="1" customFormat="1" ht="16.5" customHeight="1">
      <c r="B120" s="39"/>
      <c r="C120" s="208" t="s">
        <v>315</v>
      </c>
      <c r="D120" s="208" t="s">
        <v>163</v>
      </c>
      <c r="E120" s="209" t="s">
        <v>1830</v>
      </c>
      <c r="F120" s="210" t="s">
        <v>1831</v>
      </c>
      <c r="G120" s="211" t="s">
        <v>203</v>
      </c>
      <c r="H120" s="212">
        <v>5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1</v>
      </c>
      <c r="R120" s="217">
        <f>Q120*H120</f>
        <v>5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318</v>
      </c>
    </row>
    <row r="121" spans="2:65" s="1" customFormat="1" ht="16.5" customHeight="1">
      <c r="B121" s="39"/>
      <c r="C121" s="208" t="s">
        <v>242</v>
      </c>
      <c r="D121" s="208" t="s">
        <v>163</v>
      </c>
      <c r="E121" s="209" t="s">
        <v>1832</v>
      </c>
      <c r="F121" s="210" t="s">
        <v>1812</v>
      </c>
      <c r="G121" s="211" t="s">
        <v>994</v>
      </c>
      <c r="H121" s="212">
        <v>1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1</v>
      </c>
      <c r="R121" s="217">
        <f>Q121*H121</f>
        <v>1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324</v>
      </c>
    </row>
    <row r="122" spans="2:65" s="1" customFormat="1" ht="16.5" customHeight="1">
      <c r="B122" s="39"/>
      <c r="C122" s="208" t="s">
        <v>328</v>
      </c>
      <c r="D122" s="208" t="s">
        <v>163</v>
      </c>
      <c r="E122" s="209" t="s">
        <v>1833</v>
      </c>
      <c r="F122" s="210" t="s">
        <v>1810</v>
      </c>
      <c r="G122" s="211" t="s">
        <v>994</v>
      </c>
      <c r="H122" s="212">
        <v>1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5</v>
      </c>
      <c r="R122" s="217">
        <f>Q122*H122</f>
        <v>5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331</v>
      </c>
    </row>
    <row r="123" spans="2:65" s="1" customFormat="1" ht="16.5" customHeight="1">
      <c r="B123" s="39"/>
      <c r="C123" s="208" t="s">
        <v>246</v>
      </c>
      <c r="D123" s="208" t="s">
        <v>163</v>
      </c>
      <c r="E123" s="209" t="s">
        <v>1834</v>
      </c>
      <c r="F123" s="210" t="s">
        <v>1816</v>
      </c>
      <c r="G123" s="211" t="s">
        <v>1505</v>
      </c>
      <c r="H123" s="212">
        <v>13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5</v>
      </c>
      <c r="R123" s="217">
        <f>Q123*H123</f>
        <v>65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337</v>
      </c>
    </row>
    <row r="124" spans="2:65" s="1" customFormat="1" ht="16.5" customHeight="1">
      <c r="B124" s="39"/>
      <c r="C124" s="208" t="s">
        <v>342</v>
      </c>
      <c r="D124" s="208" t="s">
        <v>163</v>
      </c>
      <c r="E124" s="209" t="s">
        <v>1835</v>
      </c>
      <c r="F124" s="210" t="s">
        <v>1818</v>
      </c>
      <c r="G124" s="211" t="s">
        <v>1505</v>
      </c>
      <c r="H124" s="212">
        <v>7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3</v>
      </c>
      <c r="R124" s="217">
        <f>Q124*H124</f>
        <v>21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345</v>
      </c>
    </row>
    <row r="125" spans="2:63" s="10" customFormat="1" ht="25.9" customHeight="1">
      <c r="B125" s="194"/>
      <c r="C125" s="195"/>
      <c r="D125" s="196" t="s">
        <v>72</v>
      </c>
      <c r="E125" s="197" t="s">
        <v>1297</v>
      </c>
      <c r="F125" s="197" t="s">
        <v>1836</v>
      </c>
      <c r="G125" s="195"/>
      <c r="H125" s="195"/>
      <c r="I125" s="198"/>
      <c r="J125" s="199">
        <f>BK125</f>
        <v>0</v>
      </c>
      <c r="K125" s="195"/>
      <c r="L125" s="200"/>
      <c r="M125" s="201"/>
      <c r="N125" s="202"/>
      <c r="O125" s="202"/>
      <c r="P125" s="203">
        <f>SUM(P126:P127)</f>
        <v>0</v>
      </c>
      <c r="Q125" s="202"/>
      <c r="R125" s="203">
        <f>SUM(R126:R127)</f>
        <v>0</v>
      </c>
      <c r="S125" s="202"/>
      <c r="T125" s="204">
        <f>SUM(T126:T127)</f>
        <v>0</v>
      </c>
      <c r="AR125" s="205" t="s">
        <v>81</v>
      </c>
      <c r="AT125" s="206" t="s">
        <v>72</v>
      </c>
      <c r="AU125" s="206" t="s">
        <v>73</v>
      </c>
      <c r="AY125" s="205" t="s">
        <v>162</v>
      </c>
      <c r="BK125" s="207">
        <f>SUM(BK126:BK127)</f>
        <v>0</v>
      </c>
    </row>
    <row r="126" spans="2:65" s="1" customFormat="1" ht="16.5" customHeight="1">
      <c r="B126" s="39"/>
      <c r="C126" s="208" t="s">
        <v>253</v>
      </c>
      <c r="D126" s="208" t="s">
        <v>163</v>
      </c>
      <c r="E126" s="209" t="s">
        <v>1837</v>
      </c>
      <c r="F126" s="210" t="s">
        <v>1838</v>
      </c>
      <c r="G126" s="211" t="s">
        <v>1192</v>
      </c>
      <c r="H126" s="212">
        <v>40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349</v>
      </c>
    </row>
    <row r="127" spans="2:65" s="1" customFormat="1" ht="16.5" customHeight="1">
      <c r="B127" s="39"/>
      <c r="C127" s="208" t="s">
        <v>514</v>
      </c>
      <c r="D127" s="208" t="s">
        <v>163</v>
      </c>
      <c r="E127" s="209" t="s">
        <v>1839</v>
      </c>
      <c r="F127" s="210" t="s">
        <v>1840</v>
      </c>
      <c r="G127" s="211" t="s">
        <v>1192</v>
      </c>
      <c r="H127" s="212">
        <v>6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517</v>
      </c>
    </row>
    <row r="128" spans="2:63" s="10" customFormat="1" ht="25.9" customHeight="1">
      <c r="B128" s="194"/>
      <c r="C128" s="195"/>
      <c r="D128" s="196" t="s">
        <v>72</v>
      </c>
      <c r="E128" s="197" t="s">
        <v>1360</v>
      </c>
      <c r="F128" s="197" t="s">
        <v>841</v>
      </c>
      <c r="G128" s="195"/>
      <c r="H128" s="195"/>
      <c r="I128" s="198"/>
      <c r="J128" s="199">
        <f>BK128</f>
        <v>0</v>
      </c>
      <c r="K128" s="195"/>
      <c r="L128" s="200"/>
      <c r="M128" s="201"/>
      <c r="N128" s="202"/>
      <c r="O128" s="202"/>
      <c r="P128" s="203">
        <f>P129</f>
        <v>0</v>
      </c>
      <c r="Q128" s="202"/>
      <c r="R128" s="203">
        <f>R129</f>
        <v>0</v>
      </c>
      <c r="S128" s="202"/>
      <c r="T128" s="204">
        <f>T129</f>
        <v>0</v>
      </c>
      <c r="AR128" s="205" t="s">
        <v>81</v>
      </c>
      <c r="AT128" s="206" t="s">
        <v>72</v>
      </c>
      <c r="AU128" s="206" t="s">
        <v>73</v>
      </c>
      <c r="AY128" s="205" t="s">
        <v>162</v>
      </c>
      <c r="BK128" s="207">
        <f>BK129</f>
        <v>0</v>
      </c>
    </row>
    <row r="129" spans="2:65" s="1" customFormat="1" ht="16.5" customHeight="1">
      <c r="B129" s="39"/>
      <c r="C129" s="208" t="s">
        <v>259</v>
      </c>
      <c r="D129" s="208" t="s">
        <v>163</v>
      </c>
      <c r="E129" s="209" t="s">
        <v>1841</v>
      </c>
      <c r="F129" s="210" t="s">
        <v>1842</v>
      </c>
      <c r="G129" s="211" t="s">
        <v>166</v>
      </c>
      <c r="H129" s="212">
        <v>3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521</v>
      </c>
    </row>
    <row r="130" spans="2:63" s="10" customFormat="1" ht="25.9" customHeight="1">
      <c r="B130" s="194"/>
      <c r="C130" s="195"/>
      <c r="D130" s="196" t="s">
        <v>72</v>
      </c>
      <c r="E130" s="197" t="s">
        <v>1371</v>
      </c>
      <c r="F130" s="197" t="s">
        <v>1843</v>
      </c>
      <c r="G130" s="195"/>
      <c r="H130" s="195"/>
      <c r="I130" s="198"/>
      <c r="J130" s="199">
        <f>BK130</f>
        <v>0</v>
      </c>
      <c r="K130" s="195"/>
      <c r="L130" s="200"/>
      <c r="M130" s="201"/>
      <c r="N130" s="202"/>
      <c r="O130" s="202"/>
      <c r="P130" s="203">
        <f>P131</f>
        <v>0</v>
      </c>
      <c r="Q130" s="202"/>
      <c r="R130" s="203">
        <f>R131</f>
        <v>0</v>
      </c>
      <c r="S130" s="202"/>
      <c r="T130" s="204">
        <f>T131</f>
        <v>0</v>
      </c>
      <c r="AR130" s="205" t="s">
        <v>81</v>
      </c>
      <c r="AT130" s="206" t="s">
        <v>72</v>
      </c>
      <c r="AU130" s="206" t="s">
        <v>73</v>
      </c>
      <c r="AY130" s="205" t="s">
        <v>162</v>
      </c>
      <c r="BK130" s="207">
        <f>BK131</f>
        <v>0</v>
      </c>
    </row>
    <row r="131" spans="2:65" s="1" customFormat="1" ht="22.5" customHeight="1">
      <c r="B131" s="39"/>
      <c r="C131" s="208" t="s">
        <v>524</v>
      </c>
      <c r="D131" s="208" t="s">
        <v>163</v>
      </c>
      <c r="E131" s="209" t="s">
        <v>1844</v>
      </c>
      <c r="F131" s="210" t="s">
        <v>1845</v>
      </c>
      <c r="G131" s="211" t="s">
        <v>166</v>
      </c>
      <c r="H131" s="212">
        <v>12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527</v>
      </c>
    </row>
    <row r="132" spans="2:63" s="10" customFormat="1" ht="25.9" customHeight="1">
      <c r="B132" s="194"/>
      <c r="C132" s="195"/>
      <c r="D132" s="196" t="s">
        <v>72</v>
      </c>
      <c r="E132" s="197" t="s">
        <v>1494</v>
      </c>
      <c r="F132" s="197" t="s">
        <v>1846</v>
      </c>
      <c r="G132" s="195"/>
      <c r="H132" s="195"/>
      <c r="I132" s="198"/>
      <c r="J132" s="199">
        <f>BK132</f>
        <v>0</v>
      </c>
      <c r="K132" s="195"/>
      <c r="L132" s="200"/>
      <c r="M132" s="201"/>
      <c r="N132" s="202"/>
      <c r="O132" s="202"/>
      <c r="P132" s="203">
        <f>P133</f>
        <v>0</v>
      </c>
      <c r="Q132" s="202"/>
      <c r="R132" s="203">
        <f>R133</f>
        <v>0</v>
      </c>
      <c r="S132" s="202"/>
      <c r="T132" s="204">
        <f>T133</f>
        <v>0</v>
      </c>
      <c r="AR132" s="205" t="s">
        <v>81</v>
      </c>
      <c r="AT132" s="206" t="s">
        <v>72</v>
      </c>
      <c r="AU132" s="206" t="s">
        <v>73</v>
      </c>
      <c r="AY132" s="205" t="s">
        <v>162</v>
      </c>
      <c r="BK132" s="207">
        <f>BK133</f>
        <v>0</v>
      </c>
    </row>
    <row r="133" spans="2:65" s="1" customFormat="1" ht="16.5" customHeight="1">
      <c r="B133" s="39"/>
      <c r="C133" s="208" t="s">
        <v>263</v>
      </c>
      <c r="D133" s="208" t="s">
        <v>163</v>
      </c>
      <c r="E133" s="209" t="s">
        <v>1847</v>
      </c>
      <c r="F133" s="210" t="s">
        <v>1848</v>
      </c>
      <c r="G133" s="211" t="s">
        <v>166</v>
      </c>
      <c r="H133" s="212">
        <v>8</v>
      </c>
      <c r="I133" s="213"/>
      <c r="J133" s="214">
        <f>ROUND(I133*H133,2)</f>
        <v>0</v>
      </c>
      <c r="K133" s="210" t="s">
        <v>234</v>
      </c>
      <c r="L133" s="44"/>
      <c r="M133" s="272" t="s">
        <v>21</v>
      </c>
      <c r="N133" s="273" t="s">
        <v>44</v>
      </c>
      <c r="O133" s="274"/>
      <c r="P133" s="275">
        <f>O133*H133</f>
        <v>0</v>
      </c>
      <c r="Q133" s="275">
        <v>0</v>
      </c>
      <c r="R133" s="275">
        <f>Q133*H133</f>
        <v>0</v>
      </c>
      <c r="S133" s="275">
        <v>0</v>
      </c>
      <c r="T133" s="276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537</v>
      </c>
    </row>
    <row r="134" spans="2:12" s="1" customFormat="1" ht="6.95" customHeight="1">
      <c r="B134" s="58"/>
      <c r="C134" s="59"/>
      <c r="D134" s="59"/>
      <c r="E134" s="59"/>
      <c r="F134" s="59"/>
      <c r="G134" s="59"/>
      <c r="H134" s="59"/>
      <c r="I134" s="167"/>
      <c r="J134" s="59"/>
      <c r="K134" s="59"/>
      <c r="L134" s="44"/>
    </row>
  </sheetData>
  <sheetProtection password="CC35" sheet="1" objects="1" scenarios="1" formatColumns="0" formatRows="0" autoFilter="0"/>
  <autoFilter ref="C90:K13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103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1849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ROUND(J105,2)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ROUND((SUM(BE105:BE306)),2)</f>
        <v>0</v>
      </c>
      <c r="I35" s="156">
        <v>0.21</v>
      </c>
      <c r="J35" s="155">
        <f>ROUND(((SUM(BE105:BE306))*I35),2)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ROUND((SUM(BF105:BF306)),2)</f>
        <v>0</v>
      </c>
      <c r="I36" s="156">
        <v>0.15</v>
      </c>
      <c r="J36" s="155">
        <f>ROUND(((SUM(BF105:BF306))*I36),2)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ROUND((SUM(BG105:BG306)),2)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ROUND((SUM(BH105:BH306)),2)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ROUND((SUM(BI105:BI306)),2)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SO03.05 - Elektroinstalace SO03, SO04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J105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1850</v>
      </c>
      <c r="E64" s="180"/>
      <c r="F64" s="180"/>
      <c r="G64" s="180"/>
      <c r="H64" s="180"/>
      <c r="I64" s="181"/>
      <c r="J64" s="182">
        <f>J106</f>
        <v>0</v>
      </c>
      <c r="K64" s="178"/>
      <c r="L64" s="183"/>
    </row>
    <row r="65" spans="2:12" s="8" customFormat="1" ht="24.95" customHeight="1">
      <c r="B65" s="177"/>
      <c r="C65" s="178"/>
      <c r="D65" s="179" t="s">
        <v>1851</v>
      </c>
      <c r="E65" s="180"/>
      <c r="F65" s="180"/>
      <c r="G65" s="180"/>
      <c r="H65" s="180"/>
      <c r="I65" s="181"/>
      <c r="J65" s="182">
        <f>J114</f>
        <v>0</v>
      </c>
      <c r="K65" s="178"/>
      <c r="L65" s="183"/>
    </row>
    <row r="66" spans="2:12" s="8" customFormat="1" ht="24.95" customHeight="1">
      <c r="B66" s="177"/>
      <c r="C66" s="178"/>
      <c r="D66" s="179" t="s">
        <v>1852</v>
      </c>
      <c r="E66" s="180"/>
      <c r="F66" s="180"/>
      <c r="G66" s="180"/>
      <c r="H66" s="180"/>
      <c r="I66" s="181"/>
      <c r="J66" s="182">
        <f>J153</f>
        <v>0</v>
      </c>
      <c r="K66" s="178"/>
      <c r="L66" s="183"/>
    </row>
    <row r="67" spans="2:12" s="8" customFormat="1" ht="24.95" customHeight="1">
      <c r="B67" s="177"/>
      <c r="C67" s="178"/>
      <c r="D67" s="179" t="s">
        <v>1853</v>
      </c>
      <c r="E67" s="180"/>
      <c r="F67" s="180"/>
      <c r="G67" s="180"/>
      <c r="H67" s="180"/>
      <c r="I67" s="181"/>
      <c r="J67" s="182">
        <f>J156</f>
        <v>0</v>
      </c>
      <c r="K67" s="178"/>
      <c r="L67" s="183"/>
    </row>
    <row r="68" spans="2:12" s="8" customFormat="1" ht="24.95" customHeight="1">
      <c r="B68" s="177"/>
      <c r="C68" s="178"/>
      <c r="D68" s="179" t="s">
        <v>1854</v>
      </c>
      <c r="E68" s="180"/>
      <c r="F68" s="180"/>
      <c r="G68" s="180"/>
      <c r="H68" s="180"/>
      <c r="I68" s="181"/>
      <c r="J68" s="182">
        <f>J163</f>
        <v>0</v>
      </c>
      <c r="K68" s="178"/>
      <c r="L68" s="183"/>
    </row>
    <row r="69" spans="2:12" s="8" customFormat="1" ht="24.95" customHeight="1">
      <c r="B69" s="177"/>
      <c r="C69" s="178"/>
      <c r="D69" s="179" t="s">
        <v>1855</v>
      </c>
      <c r="E69" s="180"/>
      <c r="F69" s="180"/>
      <c r="G69" s="180"/>
      <c r="H69" s="180"/>
      <c r="I69" s="181"/>
      <c r="J69" s="182">
        <f>J165</f>
        <v>0</v>
      </c>
      <c r="K69" s="178"/>
      <c r="L69" s="183"/>
    </row>
    <row r="70" spans="2:12" s="15" customFormat="1" ht="19.9" customHeight="1">
      <c r="B70" s="277"/>
      <c r="C70" s="122"/>
      <c r="D70" s="278" t="s">
        <v>1856</v>
      </c>
      <c r="E70" s="279"/>
      <c r="F70" s="279"/>
      <c r="G70" s="279"/>
      <c r="H70" s="279"/>
      <c r="I70" s="280"/>
      <c r="J70" s="281">
        <f>J166</f>
        <v>0</v>
      </c>
      <c r="K70" s="122"/>
      <c r="L70" s="282"/>
    </row>
    <row r="71" spans="2:12" s="15" customFormat="1" ht="19.9" customHeight="1">
      <c r="B71" s="277"/>
      <c r="C71" s="122"/>
      <c r="D71" s="278" t="s">
        <v>1857</v>
      </c>
      <c r="E71" s="279"/>
      <c r="F71" s="279"/>
      <c r="G71" s="279"/>
      <c r="H71" s="279"/>
      <c r="I71" s="280"/>
      <c r="J71" s="281">
        <f>J170</f>
        <v>0</v>
      </c>
      <c r="K71" s="122"/>
      <c r="L71" s="282"/>
    </row>
    <row r="72" spans="2:12" s="15" customFormat="1" ht="19.9" customHeight="1">
      <c r="B72" s="277"/>
      <c r="C72" s="122"/>
      <c r="D72" s="278" t="s">
        <v>1858</v>
      </c>
      <c r="E72" s="279"/>
      <c r="F72" s="279"/>
      <c r="G72" s="279"/>
      <c r="H72" s="279"/>
      <c r="I72" s="280"/>
      <c r="J72" s="281">
        <f>J198</f>
        <v>0</v>
      </c>
      <c r="K72" s="122"/>
      <c r="L72" s="282"/>
    </row>
    <row r="73" spans="2:12" s="15" customFormat="1" ht="19.9" customHeight="1">
      <c r="B73" s="277"/>
      <c r="C73" s="122"/>
      <c r="D73" s="278" t="s">
        <v>1859</v>
      </c>
      <c r="E73" s="279"/>
      <c r="F73" s="279"/>
      <c r="G73" s="279"/>
      <c r="H73" s="279"/>
      <c r="I73" s="280"/>
      <c r="J73" s="281">
        <f>J223</f>
        <v>0</v>
      </c>
      <c r="K73" s="122"/>
      <c r="L73" s="282"/>
    </row>
    <row r="74" spans="2:12" s="15" customFormat="1" ht="19.9" customHeight="1">
      <c r="B74" s="277"/>
      <c r="C74" s="122"/>
      <c r="D74" s="278" t="s">
        <v>1860</v>
      </c>
      <c r="E74" s="279"/>
      <c r="F74" s="279"/>
      <c r="G74" s="279"/>
      <c r="H74" s="279"/>
      <c r="I74" s="280"/>
      <c r="J74" s="281">
        <f>J241</f>
        <v>0</v>
      </c>
      <c r="K74" s="122"/>
      <c r="L74" s="282"/>
    </row>
    <row r="75" spans="2:12" s="8" customFormat="1" ht="24.95" customHeight="1">
      <c r="B75" s="177"/>
      <c r="C75" s="178"/>
      <c r="D75" s="179" t="s">
        <v>1861</v>
      </c>
      <c r="E75" s="180"/>
      <c r="F75" s="180"/>
      <c r="G75" s="180"/>
      <c r="H75" s="180"/>
      <c r="I75" s="181"/>
      <c r="J75" s="182">
        <f>J252</f>
        <v>0</v>
      </c>
      <c r="K75" s="178"/>
      <c r="L75" s="183"/>
    </row>
    <row r="76" spans="2:12" s="15" customFormat="1" ht="19.9" customHeight="1">
      <c r="B76" s="277"/>
      <c r="C76" s="122"/>
      <c r="D76" s="278" t="s">
        <v>1862</v>
      </c>
      <c r="E76" s="279"/>
      <c r="F76" s="279"/>
      <c r="G76" s="279"/>
      <c r="H76" s="279"/>
      <c r="I76" s="280"/>
      <c r="J76" s="281">
        <f>J253</f>
        <v>0</v>
      </c>
      <c r="K76" s="122"/>
      <c r="L76" s="282"/>
    </row>
    <row r="77" spans="2:12" s="15" customFormat="1" ht="19.9" customHeight="1">
      <c r="B77" s="277"/>
      <c r="C77" s="122"/>
      <c r="D77" s="278" t="s">
        <v>1863</v>
      </c>
      <c r="E77" s="279"/>
      <c r="F77" s="279"/>
      <c r="G77" s="279"/>
      <c r="H77" s="279"/>
      <c r="I77" s="280"/>
      <c r="J77" s="281">
        <f>J269</f>
        <v>0</v>
      </c>
      <c r="K77" s="122"/>
      <c r="L77" s="282"/>
    </row>
    <row r="78" spans="2:12" s="15" customFormat="1" ht="19.9" customHeight="1">
      <c r="B78" s="277"/>
      <c r="C78" s="122"/>
      <c r="D78" s="278" t="s">
        <v>1864</v>
      </c>
      <c r="E78" s="279"/>
      <c r="F78" s="279"/>
      <c r="G78" s="279"/>
      <c r="H78" s="279"/>
      <c r="I78" s="280"/>
      <c r="J78" s="281">
        <f>J276</f>
        <v>0</v>
      </c>
      <c r="K78" s="122"/>
      <c r="L78" s="282"/>
    </row>
    <row r="79" spans="2:12" s="15" customFormat="1" ht="19.9" customHeight="1">
      <c r="B79" s="277"/>
      <c r="C79" s="122"/>
      <c r="D79" s="278" t="s">
        <v>1865</v>
      </c>
      <c r="E79" s="279"/>
      <c r="F79" s="279"/>
      <c r="G79" s="279"/>
      <c r="H79" s="279"/>
      <c r="I79" s="280"/>
      <c r="J79" s="281">
        <f>J281</f>
        <v>0</v>
      </c>
      <c r="K79" s="122"/>
      <c r="L79" s="282"/>
    </row>
    <row r="80" spans="2:12" s="15" customFormat="1" ht="19.9" customHeight="1">
      <c r="B80" s="277"/>
      <c r="C80" s="122"/>
      <c r="D80" s="278" t="s">
        <v>1866</v>
      </c>
      <c r="E80" s="279"/>
      <c r="F80" s="279"/>
      <c r="G80" s="279"/>
      <c r="H80" s="279"/>
      <c r="I80" s="280"/>
      <c r="J80" s="281">
        <f>J290</f>
        <v>0</v>
      </c>
      <c r="K80" s="122"/>
      <c r="L80" s="282"/>
    </row>
    <row r="81" spans="2:12" s="15" customFormat="1" ht="19.9" customHeight="1">
      <c r="B81" s="277"/>
      <c r="C81" s="122"/>
      <c r="D81" s="278" t="s">
        <v>1867</v>
      </c>
      <c r="E81" s="279"/>
      <c r="F81" s="279"/>
      <c r="G81" s="279"/>
      <c r="H81" s="279"/>
      <c r="I81" s="280"/>
      <c r="J81" s="281">
        <f>J298</f>
        <v>0</v>
      </c>
      <c r="K81" s="122"/>
      <c r="L81" s="282"/>
    </row>
    <row r="82" spans="2:12" s="8" customFormat="1" ht="24.95" customHeight="1">
      <c r="B82" s="177"/>
      <c r="C82" s="178"/>
      <c r="D82" s="179" t="s">
        <v>1868</v>
      </c>
      <c r="E82" s="180"/>
      <c r="F82" s="180"/>
      <c r="G82" s="180"/>
      <c r="H82" s="180"/>
      <c r="I82" s="181"/>
      <c r="J82" s="182">
        <f>J303</f>
        <v>0</v>
      </c>
      <c r="K82" s="178"/>
      <c r="L82" s="183"/>
    </row>
    <row r="83" spans="2:12" s="15" customFormat="1" ht="19.9" customHeight="1">
      <c r="B83" s="277"/>
      <c r="C83" s="122"/>
      <c r="D83" s="278" t="s">
        <v>1869</v>
      </c>
      <c r="E83" s="279"/>
      <c r="F83" s="279"/>
      <c r="G83" s="279"/>
      <c r="H83" s="279"/>
      <c r="I83" s="280"/>
      <c r="J83" s="281">
        <f>J304</f>
        <v>0</v>
      </c>
      <c r="K83" s="122"/>
      <c r="L83" s="282"/>
    </row>
    <row r="84" spans="2:12" s="1" customFormat="1" ht="21.8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6.95" customHeight="1">
      <c r="B85" s="58"/>
      <c r="C85" s="59"/>
      <c r="D85" s="59"/>
      <c r="E85" s="59"/>
      <c r="F85" s="59"/>
      <c r="G85" s="59"/>
      <c r="H85" s="59"/>
      <c r="I85" s="167"/>
      <c r="J85" s="59"/>
      <c r="K85" s="59"/>
      <c r="L85" s="44"/>
    </row>
    <row r="89" spans="2:12" s="1" customFormat="1" ht="6.95" customHeight="1">
      <c r="B89" s="60"/>
      <c r="C89" s="61"/>
      <c r="D89" s="61"/>
      <c r="E89" s="61"/>
      <c r="F89" s="61"/>
      <c r="G89" s="61"/>
      <c r="H89" s="61"/>
      <c r="I89" s="170"/>
      <c r="J89" s="61"/>
      <c r="K89" s="61"/>
      <c r="L89" s="44"/>
    </row>
    <row r="90" spans="2:12" s="1" customFormat="1" ht="24.95" customHeight="1">
      <c r="B90" s="39"/>
      <c r="C90" s="24" t="s">
        <v>148</v>
      </c>
      <c r="D90" s="40"/>
      <c r="E90" s="40"/>
      <c r="F90" s="40"/>
      <c r="G90" s="40"/>
      <c r="H90" s="40"/>
      <c r="I90" s="143"/>
      <c r="J90" s="40"/>
      <c r="K90" s="40"/>
      <c r="L90" s="44"/>
    </row>
    <row r="91" spans="2:12" s="1" customFormat="1" ht="6.95" customHeight="1">
      <c r="B91" s="39"/>
      <c r="C91" s="40"/>
      <c r="D91" s="40"/>
      <c r="E91" s="40"/>
      <c r="F91" s="40"/>
      <c r="G91" s="40"/>
      <c r="H91" s="40"/>
      <c r="I91" s="143"/>
      <c r="J91" s="40"/>
      <c r="K91" s="40"/>
      <c r="L91" s="44"/>
    </row>
    <row r="92" spans="2:12" s="1" customFormat="1" ht="12" customHeight="1">
      <c r="B92" s="39"/>
      <c r="C92" s="33" t="s">
        <v>16</v>
      </c>
      <c r="D92" s="40"/>
      <c r="E92" s="40"/>
      <c r="F92" s="40"/>
      <c r="G92" s="40"/>
      <c r="H92" s="40"/>
      <c r="I92" s="143"/>
      <c r="J92" s="40"/>
      <c r="K92" s="40"/>
      <c r="L92" s="44"/>
    </row>
    <row r="93" spans="2:12" s="1" customFormat="1" ht="16.5" customHeight="1">
      <c r="B93" s="39"/>
      <c r="C93" s="40"/>
      <c r="D93" s="40"/>
      <c r="E93" s="171" t="str">
        <f>E7</f>
        <v>Dopravní terminál v Jablunkově</v>
      </c>
      <c r="F93" s="33"/>
      <c r="G93" s="33"/>
      <c r="H93" s="33"/>
      <c r="I93" s="143"/>
      <c r="J93" s="40"/>
      <c r="K93" s="40"/>
      <c r="L93" s="44"/>
    </row>
    <row r="94" spans="2:12" ht="12" customHeight="1">
      <c r="B94" s="22"/>
      <c r="C94" s="33" t="s">
        <v>136</v>
      </c>
      <c r="D94" s="23"/>
      <c r="E94" s="23"/>
      <c r="F94" s="23"/>
      <c r="G94" s="23"/>
      <c r="H94" s="23"/>
      <c r="I94" s="136"/>
      <c r="J94" s="23"/>
      <c r="K94" s="23"/>
      <c r="L94" s="21"/>
    </row>
    <row r="95" spans="2:12" s="1" customFormat="1" ht="16.5" customHeight="1">
      <c r="B95" s="39"/>
      <c r="C95" s="40"/>
      <c r="D95" s="40"/>
      <c r="E95" s="171" t="s">
        <v>352</v>
      </c>
      <c r="F95" s="40"/>
      <c r="G95" s="40"/>
      <c r="H95" s="40"/>
      <c r="I95" s="143"/>
      <c r="J95" s="40"/>
      <c r="K95" s="40"/>
      <c r="L95" s="44"/>
    </row>
    <row r="96" spans="2:12" s="1" customFormat="1" ht="12" customHeight="1">
      <c r="B96" s="39"/>
      <c r="C96" s="33" t="s">
        <v>353</v>
      </c>
      <c r="D96" s="40"/>
      <c r="E96" s="40"/>
      <c r="F96" s="40"/>
      <c r="G96" s="40"/>
      <c r="H96" s="40"/>
      <c r="I96" s="143"/>
      <c r="J96" s="40"/>
      <c r="K96" s="40"/>
      <c r="L96" s="44"/>
    </row>
    <row r="97" spans="2:12" s="1" customFormat="1" ht="16.5" customHeight="1">
      <c r="B97" s="39"/>
      <c r="C97" s="40"/>
      <c r="D97" s="40"/>
      <c r="E97" s="65" t="str">
        <f>E11</f>
        <v>SO03.05 - Elektroinstalace SO03, SO04</v>
      </c>
      <c r="F97" s="40"/>
      <c r="G97" s="40"/>
      <c r="H97" s="40"/>
      <c r="I97" s="143"/>
      <c r="J97" s="40"/>
      <c r="K97" s="40"/>
      <c r="L97" s="44"/>
    </row>
    <row r="98" spans="2:12" s="1" customFormat="1" ht="6.95" customHeight="1">
      <c r="B98" s="39"/>
      <c r="C98" s="40"/>
      <c r="D98" s="40"/>
      <c r="E98" s="40"/>
      <c r="F98" s="40"/>
      <c r="G98" s="40"/>
      <c r="H98" s="40"/>
      <c r="I98" s="143"/>
      <c r="J98" s="40"/>
      <c r="K98" s="40"/>
      <c r="L98" s="44"/>
    </row>
    <row r="99" spans="2:12" s="1" customFormat="1" ht="12" customHeight="1">
      <c r="B99" s="39"/>
      <c r="C99" s="33" t="s">
        <v>22</v>
      </c>
      <c r="D99" s="40"/>
      <c r="E99" s="40"/>
      <c r="F99" s="28" t="str">
        <f>F14</f>
        <v>Obec Jablunkov</v>
      </c>
      <c r="G99" s="40"/>
      <c r="H99" s="40"/>
      <c r="I99" s="145" t="s">
        <v>24</v>
      </c>
      <c r="J99" s="68" t="str">
        <f>IF(J14="","",J14)</f>
        <v>26. 4. 2019</v>
      </c>
      <c r="K99" s="40"/>
      <c r="L99" s="44"/>
    </row>
    <row r="100" spans="2:12" s="1" customFormat="1" ht="6.95" customHeight="1">
      <c r="B100" s="39"/>
      <c r="C100" s="40"/>
      <c r="D100" s="40"/>
      <c r="E100" s="40"/>
      <c r="F100" s="40"/>
      <c r="G100" s="40"/>
      <c r="H100" s="40"/>
      <c r="I100" s="143"/>
      <c r="J100" s="40"/>
      <c r="K100" s="40"/>
      <c r="L100" s="44"/>
    </row>
    <row r="101" spans="2:12" s="1" customFormat="1" ht="13.65" customHeight="1">
      <c r="B101" s="39"/>
      <c r="C101" s="33" t="s">
        <v>26</v>
      </c>
      <c r="D101" s="40"/>
      <c r="E101" s="40"/>
      <c r="F101" s="28" t="str">
        <f>E17</f>
        <v>Město Jablunkov</v>
      </c>
      <c r="G101" s="40"/>
      <c r="H101" s="40"/>
      <c r="I101" s="145" t="s">
        <v>33</v>
      </c>
      <c r="J101" s="37" t="str">
        <f>E23</f>
        <v xml:space="preserve"> </v>
      </c>
      <c r="K101" s="40"/>
      <c r="L101" s="44"/>
    </row>
    <row r="102" spans="2:12" s="1" customFormat="1" ht="13.65" customHeight="1">
      <c r="B102" s="39"/>
      <c r="C102" s="33" t="s">
        <v>31</v>
      </c>
      <c r="D102" s="40"/>
      <c r="E102" s="40"/>
      <c r="F102" s="28" t="str">
        <f>IF(E20="","",E20)</f>
        <v>Vyplň údaj</v>
      </c>
      <c r="G102" s="40"/>
      <c r="H102" s="40"/>
      <c r="I102" s="145" t="s">
        <v>36</v>
      </c>
      <c r="J102" s="37" t="str">
        <f>E26</f>
        <v xml:space="preserve"> </v>
      </c>
      <c r="K102" s="40"/>
      <c r="L102" s="44"/>
    </row>
    <row r="103" spans="2:12" s="1" customFormat="1" ht="10.3" customHeight="1">
      <c r="B103" s="39"/>
      <c r="C103" s="40"/>
      <c r="D103" s="40"/>
      <c r="E103" s="40"/>
      <c r="F103" s="40"/>
      <c r="G103" s="40"/>
      <c r="H103" s="40"/>
      <c r="I103" s="143"/>
      <c r="J103" s="40"/>
      <c r="K103" s="40"/>
      <c r="L103" s="44"/>
    </row>
    <row r="104" spans="2:20" s="9" customFormat="1" ht="29.25" customHeight="1">
      <c r="B104" s="184"/>
      <c r="C104" s="185" t="s">
        <v>149</v>
      </c>
      <c r="D104" s="186" t="s">
        <v>58</v>
      </c>
      <c r="E104" s="186" t="s">
        <v>54</v>
      </c>
      <c r="F104" s="186" t="s">
        <v>55</v>
      </c>
      <c r="G104" s="186" t="s">
        <v>150</v>
      </c>
      <c r="H104" s="186" t="s">
        <v>151</v>
      </c>
      <c r="I104" s="187" t="s">
        <v>152</v>
      </c>
      <c r="J104" s="186" t="s">
        <v>140</v>
      </c>
      <c r="K104" s="188" t="s">
        <v>153</v>
      </c>
      <c r="L104" s="189"/>
      <c r="M104" s="88" t="s">
        <v>21</v>
      </c>
      <c r="N104" s="89" t="s">
        <v>43</v>
      </c>
      <c r="O104" s="89" t="s">
        <v>154</v>
      </c>
      <c r="P104" s="89" t="s">
        <v>155</v>
      </c>
      <c r="Q104" s="89" t="s">
        <v>156</v>
      </c>
      <c r="R104" s="89" t="s">
        <v>157</v>
      </c>
      <c r="S104" s="89" t="s">
        <v>158</v>
      </c>
      <c r="T104" s="90" t="s">
        <v>159</v>
      </c>
    </row>
    <row r="105" spans="2:63" s="1" customFormat="1" ht="22.8" customHeight="1">
      <c r="B105" s="39"/>
      <c r="C105" s="95" t="s">
        <v>160</v>
      </c>
      <c r="D105" s="40"/>
      <c r="E105" s="40"/>
      <c r="F105" s="40"/>
      <c r="G105" s="40"/>
      <c r="H105" s="40"/>
      <c r="I105" s="143"/>
      <c r="J105" s="190">
        <f>BK105</f>
        <v>0</v>
      </c>
      <c r="K105" s="40"/>
      <c r="L105" s="44"/>
      <c r="M105" s="91"/>
      <c r="N105" s="92"/>
      <c r="O105" s="92"/>
      <c r="P105" s="191">
        <f>P106+P114+P153+P156+P163+P165+P252+P303</f>
        <v>0</v>
      </c>
      <c r="Q105" s="92"/>
      <c r="R105" s="191">
        <f>R106+R114+R153+R156+R163+R165+R252+R303</f>
        <v>0</v>
      </c>
      <c r="S105" s="92"/>
      <c r="T105" s="192">
        <f>T106+T114+T153+T156+T163+T165+T252+T303</f>
        <v>0</v>
      </c>
      <c r="AT105" s="18" t="s">
        <v>72</v>
      </c>
      <c r="AU105" s="18" t="s">
        <v>141</v>
      </c>
      <c r="BK105" s="193">
        <f>BK106+BK114+BK153+BK156+BK163+BK165+BK252+BK303</f>
        <v>0</v>
      </c>
    </row>
    <row r="106" spans="2:63" s="10" customFormat="1" ht="25.9" customHeight="1">
      <c r="B106" s="194"/>
      <c r="C106" s="195"/>
      <c r="D106" s="196" t="s">
        <v>72</v>
      </c>
      <c r="E106" s="197" t="s">
        <v>1225</v>
      </c>
      <c r="F106" s="197" t="s">
        <v>1870</v>
      </c>
      <c r="G106" s="195"/>
      <c r="H106" s="195"/>
      <c r="I106" s="198"/>
      <c r="J106" s="199">
        <f>BK106</f>
        <v>0</v>
      </c>
      <c r="K106" s="195"/>
      <c r="L106" s="200"/>
      <c r="M106" s="201"/>
      <c r="N106" s="202"/>
      <c r="O106" s="202"/>
      <c r="P106" s="203">
        <f>SUM(P107:P113)</f>
        <v>0</v>
      </c>
      <c r="Q106" s="202"/>
      <c r="R106" s="203">
        <f>SUM(R107:R113)</f>
        <v>0</v>
      </c>
      <c r="S106" s="202"/>
      <c r="T106" s="204">
        <f>SUM(T107:T113)</f>
        <v>0</v>
      </c>
      <c r="AR106" s="205" t="s">
        <v>81</v>
      </c>
      <c r="AT106" s="206" t="s">
        <v>72</v>
      </c>
      <c r="AU106" s="206" t="s">
        <v>73</v>
      </c>
      <c r="AY106" s="205" t="s">
        <v>162</v>
      </c>
      <c r="BK106" s="207">
        <f>SUM(BK107:BK113)</f>
        <v>0</v>
      </c>
    </row>
    <row r="107" spans="2:65" s="1" customFormat="1" ht="22.5" customHeight="1">
      <c r="B107" s="39"/>
      <c r="C107" s="208" t="s">
        <v>81</v>
      </c>
      <c r="D107" s="208" t="s">
        <v>163</v>
      </c>
      <c r="E107" s="209" t="s">
        <v>1871</v>
      </c>
      <c r="F107" s="210" t="s">
        <v>1872</v>
      </c>
      <c r="G107" s="211" t="s">
        <v>994</v>
      </c>
      <c r="H107" s="212">
        <v>1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84</v>
      </c>
    </row>
    <row r="108" spans="2:65" s="1" customFormat="1" ht="16.5" customHeight="1">
      <c r="B108" s="39"/>
      <c r="C108" s="208" t="s">
        <v>84</v>
      </c>
      <c r="D108" s="208" t="s">
        <v>163</v>
      </c>
      <c r="E108" s="209" t="s">
        <v>1873</v>
      </c>
      <c r="F108" s="210" t="s">
        <v>1874</v>
      </c>
      <c r="G108" s="211" t="s">
        <v>994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168</v>
      </c>
    </row>
    <row r="109" spans="2:65" s="1" customFormat="1" ht="16.5" customHeight="1">
      <c r="B109" s="39"/>
      <c r="C109" s="208" t="s">
        <v>177</v>
      </c>
      <c r="D109" s="208" t="s">
        <v>163</v>
      </c>
      <c r="E109" s="209" t="s">
        <v>1875</v>
      </c>
      <c r="F109" s="210" t="s">
        <v>1876</v>
      </c>
      <c r="G109" s="211" t="s">
        <v>994</v>
      </c>
      <c r="H109" s="212">
        <v>1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180</v>
      </c>
    </row>
    <row r="110" spans="2:65" s="1" customFormat="1" ht="16.5" customHeight="1">
      <c r="B110" s="39"/>
      <c r="C110" s="208" t="s">
        <v>168</v>
      </c>
      <c r="D110" s="208" t="s">
        <v>163</v>
      </c>
      <c r="E110" s="209" t="s">
        <v>1877</v>
      </c>
      <c r="F110" s="210" t="s">
        <v>1878</v>
      </c>
      <c r="G110" s="211" t="s">
        <v>994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184</v>
      </c>
    </row>
    <row r="111" spans="2:65" s="1" customFormat="1" ht="16.5" customHeight="1">
      <c r="B111" s="39"/>
      <c r="C111" s="208" t="s">
        <v>186</v>
      </c>
      <c r="D111" s="208" t="s">
        <v>163</v>
      </c>
      <c r="E111" s="209" t="s">
        <v>349</v>
      </c>
      <c r="F111" s="210" t="s">
        <v>1879</v>
      </c>
      <c r="G111" s="211" t="s">
        <v>994</v>
      </c>
      <c r="H111" s="212">
        <v>10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193</v>
      </c>
    </row>
    <row r="112" spans="2:65" s="1" customFormat="1" ht="16.5" customHeight="1">
      <c r="B112" s="39"/>
      <c r="C112" s="208" t="s">
        <v>180</v>
      </c>
      <c r="D112" s="208" t="s">
        <v>163</v>
      </c>
      <c r="E112" s="209" t="s">
        <v>1880</v>
      </c>
      <c r="F112" s="210" t="s">
        <v>1881</v>
      </c>
      <c r="G112" s="211" t="s">
        <v>994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198</v>
      </c>
    </row>
    <row r="113" spans="2:65" s="1" customFormat="1" ht="22.5" customHeight="1">
      <c r="B113" s="39"/>
      <c r="C113" s="208" t="s">
        <v>195</v>
      </c>
      <c r="D113" s="208" t="s">
        <v>163</v>
      </c>
      <c r="E113" s="209" t="s">
        <v>1882</v>
      </c>
      <c r="F113" s="210" t="s">
        <v>1883</v>
      </c>
      <c r="G113" s="211" t="s">
        <v>994</v>
      </c>
      <c r="H113" s="212">
        <v>1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204</v>
      </c>
    </row>
    <row r="114" spans="2:63" s="10" customFormat="1" ht="25.9" customHeight="1">
      <c r="B114" s="194"/>
      <c r="C114" s="195"/>
      <c r="D114" s="196" t="s">
        <v>72</v>
      </c>
      <c r="E114" s="197" t="s">
        <v>1242</v>
      </c>
      <c r="F114" s="197" t="s">
        <v>1884</v>
      </c>
      <c r="G114" s="195"/>
      <c r="H114" s="195"/>
      <c r="I114" s="198"/>
      <c r="J114" s="199">
        <f>BK114</f>
        <v>0</v>
      </c>
      <c r="K114" s="195"/>
      <c r="L114" s="200"/>
      <c r="M114" s="201"/>
      <c r="N114" s="202"/>
      <c r="O114" s="202"/>
      <c r="P114" s="203">
        <f>SUM(P115:P152)</f>
        <v>0</v>
      </c>
      <c r="Q114" s="202"/>
      <c r="R114" s="203">
        <f>SUM(R115:R152)</f>
        <v>0</v>
      </c>
      <c r="S114" s="202"/>
      <c r="T114" s="204">
        <f>SUM(T115:T152)</f>
        <v>0</v>
      </c>
      <c r="AR114" s="205" t="s">
        <v>81</v>
      </c>
      <c r="AT114" s="206" t="s">
        <v>72</v>
      </c>
      <c r="AU114" s="206" t="s">
        <v>73</v>
      </c>
      <c r="AY114" s="205" t="s">
        <v>162</v>
      </c>
      <c r="BK114" s="207">
        <f>SUM(BK115:BK152)</f>
        <v>0</v>
      </c>
    </row>
    <row r="115" spans="2:65" s="1" customFormat="1" ht="22.5" customHeight="1">
      <c r="B115" s="39"/>
      <c r="C115" s="208" t="s">
        <v>184</v>
      </c>
      <c r="D115" s="208" t="s">
        <v>163</v>
      </c>
      <c r="E115" s="209" t="s">
        <v>1885</v>
      </c>
      <c r="F115" s="210" t="s">
        <v>1886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212</v>
      </c>
    </row>
    <row r="116" spans="2:65" s="1" customFormat="1" ht="16.5" customHeight="1">
      <c r="B116" s="39"/>
      <c r="C116" s="208" t="s">
        <v>209</v>
      </c>
      <c r="D116" s="208" t="s">
        <v>163</v>
      </c>
      <c r="E116" s="209" t="s">
        <v>1887</v>
      </c>
      <c r="F116" s="210" t="s">
        <v>1888</v>
      </c>
      <c r="G116" s="211" t="s">
        <v>994</v>
      </c>
      <c r="H116" s="212">
        <v>1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218</v>
      </c>
    </row>
    <row r="117" spans="2:65" s="1" customFormat="1" ht="16.5" customHeight="1">
      <c r="B117" s="39"/>
      <c r="C117" s="208" t="s">
        <v>189</v>
      </c>
      <c r="D117" s="208" t="s">
        <v>163</v>
      </c>
      <c r="E117" s="209" t="s">
        <v>1889</v>
      </c>
      <c r="F117" s="210" t="s">
        <v>1890</v>
      </c>
      <c r="G117" s="211" t="s">
        <v>1732</v>
      </c>
      <c r="H117" s="212">
        <v>1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224</v>
      </c>
    </row>
    <row r="118" spans="2:65" s="1" customFormat="1" ht="16.5" customHeight="1">
      <c r="B118" s="39"/>
      <c r="C118" s="208" t="s">
        <v>221</v>
      </c>
      <c r="D118" s="208" t="s">
        <v>163</v>
      </c>
      <c r="E118" s="209" t="s">
        <v>1891</v>
      </c>
      <c r="F118" s="210" t="s">
        <v>1892</v>
      </c>
      <c r="G118" s="211" t="s">
        <v>994</v>
      </c>
      <c r="H118" s="212">
        <v>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229</v>
      </c>
    </row>
    <row r="119" spans="2:65" s="1" customFormat="1" ht="16.5" customHeight="1">
      <c r="B119" s="39"/>
      <c r="C119" s="208" t="s">
        <v>193</v>
      </c>
      <c r="D119" s="208" t="s">
        <v>163</v>
      </c>
      <c r="E119" s="209" t="s">
        <v>1893</v>
      </c>
      <c r="F119" s="210" t="s">
        <v>1894</v>
      </c>
      <c r="G119" s="211" t="s">
        <v>994</v>
      </c>
      <c r="H119" s="212">
        <v>1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235</v>
      </c>
    </row>
    <row r="120" spans="2:65" s="1" customFormat="1" ht="16.5" customHeight="1">
      <c r="B120" s="39"/>
      <c r="C120" s="208" t="s">
        <v>231</v>
      </c>
      <c r="D120" s="208" t="s">
        <v>163</v>
      </c>
      <c r="E120" s="209" t="s">
        <v>1895</v>
      </c>
      <c r="F120" s="210" t="s">
        <v>1896</v>
      </c>
      <c r="G120" s="211" t="s">
        <v>994</v>
      </c>
      <c r="H120" s="212">
        <v>1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242</v>
      </c>
    </row>
    <row r="121" spans="2:65" s="1" customFormat="1" ht="16.5" customHeight="1">
      <c r="B121" s="39"/>
      <c r="C121" s="208" t="s">
        <v>198</v>
      </c>
      <c r="D121" s="208" t="s">
        <v>163</v>
      </c>
      <c r="E121" s="209" t="s">
        <v>1897</v>
      </c>
      <c r="F121" s="210" t="s">
        <v>1898</v>
      </c>
      <c r="G121" s="211" t="s">
        <v>994</v>
      </c>
      <c r="H121" s="212">
        <v>4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246</v>
      </c>
    </row>
    <row r="122" spans="2:65" s="1" customFormat="1" ht="16.5" customHeight="1">
      <c r="B122" s="39"/>
      <c r="C122" s="208" t="s">
        <v>8</v>
      </c>
      <c r="D122" s="208" t="s">
        <v>163</v>
      </c>
      <c r="E122" s="209" t="s">
        <v>1899</v>
      </c>
      <c r="F122" s="210" t="s">
        <v>1900</v>
      </c>
      <c r="G122" s="211" t="s">
        <v>994</v>
      </c>
      <c r="H122" s="212">
        <v>9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253</v>
      </c>
    </row>
    <row r="123" spans="2:65" s="1" customFormat="1" ht="16.5" customHeight="1">
      <c r="B123" s="39"/>
      <c r="C123" s="208" t="s">
        <v>204</v>
      </c>
      <c r="D123" s="208" t="s">
        <v>163</v>
      </c>
      <c r="E123" s="209" t="s">
        <v>1901</v>
      </c>
      <c r="F123" s="210" t="s">
        <v>1902</v>
      </c>
      <c r="G123" s="211" t="s">
        <v>994</v>
      </c>
      <c r="H123" s="212">
        <v>9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259</v>
      </c>
    </row>
    <row r="124" spans="2:65" s="1" customFormat="1" ht="16.5" customHeight="1">
      <c r="B124" s="39"/>
      <c r="C124" s="208" t="s">
        <v>256</v>
      </c>
      <c r="D124" s="208" t="s">
        <v>163</v>
      </c>
      <c r="E124" s="209" t="s">
        <v>1903</v>
      </c>
      <c r="F124" s="210" t="s">
        <v>1904</v>
      </c>
      <c r="G124" s="211" t="s">
        <v>994</v>
      </c>
      <c r="H124" s="212">
        <v>2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263</v>
      </c>
    </row>
    <row r="125" spans="2:65" s="1" customFormat="1" ht="16.5" customHeight="1">
      <c r="B125" s="39"/>
      <c r="C125" s="208" t="s">
        <v>212</v>
      </c>
      <c r="D125" s="208" t="s">
        <v>163</v>
      </c>
      <c r="E125" s="209" t="s">
        <v>1905</v>
      </c>
      <c r="F125" s="210" t="s">
        <v>1906</v>
      </c>
      <c r="G125" s="211" t="s">
        <v>994</v>
      </c>
      <c r="H125" s="212">
        <v>1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270</v>
      </c>
    </row>
    <row r="126" spans="2:65" s="1" customFormat="1" ht="16.5" customHeight="1">
      <c r="B126" s="39"/>
      <c r="C126" s="208" t="s">
        <v>267</v>
      </c>
      <c r="D126" s="208" t="s">
        <v>163</v>
      </c>
      <c r="E126" s="209" t="s">
        <v>1907</v>
      </c>
      <c r="F126" s="210" t="s">
        <v>1908</v>
      </c>
      <c r="G126" s="211" t="s">
        <v>994</v>
      </c>
      <c r="H126" s="212">
        <v>1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275</v>
      </c>
    </row>
    <row r="127" spans="2:65" s="1" customFormat="1" ht="16.5" customHeight="1">
      <c r="B127" s="39"/>
      <c r="C127" s="208" t="s">
        <v>218</v>
      </c>
      <c r="D127" s="208" t="s">
        <v>163</v>
      </c>
      <c r="E127" s="209" t="s">
        <v>1909</v>
      </c>
      <c r="F127" s="210" t="s">
        <v>1910</v>
      </c>
      <c r="G127" s="211" t="s">
        <v>994</v>
      </c>
      <c r="H127" s="212">
        <v>1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280</v>
      </c>
    </row>
    <row r="128" spans="2:65" s="1" customFormat="1" ht="22.5" customHeight="1">
      <c r="B128" s="39"/>
      <c r="C128" s="208" t="s">
        <v>7</v>
      </c>
      <c r="D128" s="208" t="s">
        <v>163</v>
      </c>
      <c r="E128" s="209" t="s">
        <v>1911</v>
      </c>
      <c r="F128" s="210" t="s">
        <v>1912</v>
      </c>
      <c r="G128" s="211" t="s">
        <v>994</v>
      </c>
      <c r="H128" s="212">
        <v>1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286</v>
      </c>
    </row>
    <row r="129" spans="2:65" s="1" customFormat="1" ht="16.5" customHeight="1">
      <c r="B129" s="39"/>
      <c r="C129" s="208" t="s">
        <v>224</v>
      </c>
      <c r="D129" s="208" t="s">
        <v>163</v>
      </c>
      <c r="E129" s="209" t="s">
        <v>1913</v>
      </c>
      <c r="F129" s="210" t="s">
        <v>1914</v>
      </c>
      <c r="G129" s="211" t="s">
        <v>994</v>
      </c>
      <c r="H129" s="212">
        <v>1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293</v>
      </c>
    </row>
    <row r="130" spans="2:65" s="1" customFormat="1" ht="22.5" customHeight="1">
      <c r="B130" s="39"/>
      <c r="C130" s="208" t="s">
        <v>290</v>
      </c>
      <c r="D130" s="208" t="s">
        <v>163</v>
      </c>
      <c r="E130" s="209" t="s">
        <v>1915</v>
      </c>
      <c r="F130" s="210" t="s">
        <v>1916</v>
      </c>
      <c r="G130" s="211" t="s">
        <v>994</v>
      </c>
      <c r="H130" s="212">
        <v>1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298</v>
      </c>
    </row>
    <row r="131" spans="2:65" s="1" customFormat="1" ht="22.5" customHeight="1">
      <c r="B131" s="39"/>
      <c r="C131" s="208" t="s">
        <v>229</v>
      </c>
      <c r="D131" s="208" t="s">
        <v>163</v>
      </c>
      <c r="E131" s="209" t="s">
        <v>1917</v>
      </c>
      <c r="F131" s="210" t="s">
        <v>1918</v>
      </c>
      <c r="G131" s="211" t="s">
        <v>994</v>
      </c>
      <c r="H131" s="212">
        <v>1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302</v>
      </c>
    </row>
    <row r="132" spans="2:65" s="1" customFormat="1" ht="16.5" customHeight="1">
      <c r="B132" s="39"/>
      <c r="C132" s="208" t="s">
        <v>299</v>
      </c>
      <c r="D132" s="208" t="s">
        <v>163</v>
      </c>
      <c r="E132" s="209" t="s">
        <v>1919</v>
      </c>
      <c r="F132" s="210" t="s">
        <v>1920</v>
      </c>
      <c r="G132" s="211" t="s">
        <v>994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311</v>
      </c>
    </row>
    <row r="133" spans="2:65" s="1" customFormat="1" ht="16.5" customHeight="1">
      <c r="B133" s="39"/>
      <c r="C133" s="208" t="s">
        <v>235</v>
      </c>
      <c r="D133" s="208" t="s">
        <v>163</v>
      </c>
      <c r="E133" s="209" t="s">
        <v>1921</v>
      </c>
      <c r="F133" s="210" t="s">
        <v>1922</v>
      </c>
      <c r="G133" s="211" t="s">
        <v>994</v>
      </c>
      <c r="H133" s="212">
        <v>1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318</v>
      </c>
    </row>
    <row r="134" spans="2:65" s="1" customFormat="1" ht="16.5" customHeight="1">
      <c r="B134" s="39"/>
      <c r="C134" s="208" t="s">
        <v>315</v>
      </c>
      <c r="D134" s="208" t="s">
        <v>163</v>
      </c>
      <c r="E134" s="209" t="s">
        <v>1923</v>
      </c>
      <c r="F134" s="210" t="s">
        <v>1924</v>
      </c>
      <c r="G134" s="211" t="s">
        <v>994</v>
      </c>
      <c r="H134" s="212">
        <v>1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324</v>
      </c>
    </row>
    <row r="135" spans="2:65" s="1" customFormat="1" ht="16.5" customHeight="1">
      <c r="B135" s="39"/>
      <c r="C135" s="208" t="s">
        <v>242</v>
      </c>
      <c r="D135" s="208" t="s">
        <v>163</v>
      </c>
      <c r="E135" s="209" t="s">
        <v>1925</v>
      </c>
      <c r="F135" s="210" t="s">
        <v>1926</v>
      </c>
      <c r="G135" s="211" t="s">
        <v>994</v>
      </c>
      <c r="H135" s="212">
        <v>1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331</v>
      </c>
    </row>
    <row r="136" spans="2:65" s="1" customFormat="1" ht="16.5" customHeight="1">
      <c r="B136" s="39"/>
      <c r="C136" s="208" t="s">
        <v>328</v>
      </c>
      <c r="D136" s="208" t="s">
        <v>163</v>
      </c>
      <c r="E136" s="209" t="s">
        <v>1927</v>
      </c>
      <c r="F136" s="210" t="s">
        <v>1928</v>
      </c>
      <c r="G136" s="211" t="s">
        <v>994</v>
      </c>
      <c r="H136" s="212">
        <v>1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337</v>
      </c>
    </row>
    <row r="137" spans="2:65" s="1" customFormat="1" ht="16.5" customHeight="1">
      <c r="B137" s="39"/>
      <c r="C137" s="208" t="s">
        <v>246</v>
      </c>
      <c r="D137" s="208" t="s">
        <v>163</v>
      </c>
      <c r="E137" s="209" t="s">
        <v>1929</v>
      </c>
      <c r="F137" s="210" t="s">
        <v>1930</v>
      </c>
      <c r="G137" s="211" t="s">
        <v>994</v>
      </c>
      <c r="H137" s="212">
        <v>1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345</v>
      </c>
    </row>
    <row r="138" spans="2:65" s="1" customFormat="1" ht="16.5" customHeight="1">
      <c r="B138" s="39"/>
      <c r="C138" s="208" t="s">
        <v>342</v>
      </c>
      <c r="D138" s="208" t="s">
        <v>163</v>
      </c>
      <c r="E138" s="209" t="s">
        <v>1931</v>
      </c>
      <c r="F138" s="210" t="s">
        <v>1932</v>
      </c>
      <c r="G138" s="211" t="s">
        <v>994</v>
      </c>
      <c r="H138" s="212">
        <v>1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349</v>
      </c>
    </row>
    <row r="139" spans="2:65" s="1" customFormat="1" ht="16.5" customHeight="1">
      <c r="B139" s="39"/>
      <c r="C139" s="208" t="s">
        <v>253</v>
      </c>
      <c r="D139" s="208" t="s">
        <v>163</v>
      </c>
      <c r="E139" s="209" t="s">
        <v>1933</v>
      </c>
      <c r="F139" s="210" t="s">
        <v>1934</v>
      </c>
      <c r="G139" s="211" t="s">
        <v>994</v>
      </c>
      <c r="H139" s="212">
        <v>1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517</v>
      </c>
    </row>
    <row r="140" spans="2:65" s="1" customFormat="1" ht="16.5" customHeight="1">
      <c r="B140" s="39"/>
      <c r="C140" s="208" t="s">
        <v>514</v>
      </c>
      <c r="D140" s="208" t="s">
        <v>163</v>
      </c>
      <c r="E140" s="209" t="s">
        <v>1935</v>
      </c>
      <c r="F140" s="210" t="s">
        <v>1936</v>
      </c>
      <c r="G140" s="211" t="s">
        <v>994</v>
      </c>
      <c r="H140" s="212">
        <v>1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521</v>
      </c>
    </row>
    <row r="141" spans="2:65" s="1" customFormat="1" ht="16.5" customHeight="1">
      <c r="B141" s="39"/>
      <c r="C141" s="208" t="s">
        <v>259</v>
      </c>
      <c r="D141" s="208" t="s">
        <v>163</v>
      </c>
      <c r="E141" s="209" t="s">
        <v>1937</v>
      </c>
      <c r="F141" s="210" t="s">
        <v>1938</v>
      </c>
      <c r="G141" s="211" t="s">
        <v>994</v>
      </c>
      <c r="H141" s="212">
        <v>1</v>
      </c>
      <c r="I141" s="213"/>
      <c r="J141" s="214">
        <f>ROUND(I141*H141,2)</f>
        <v>0</v>
      </c>
      <c r="K141" s="210" t="s">
        <v>234</v>
      </c>
      <c r="L141" s="44"/>
      <c r="M141" s="215" t="s">
        <v>21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8" t="s">
        <v>168</v>
      </c>
      <c r="AT141" s="18" t="s">
        <v>163</v>
      </c>
      <c r="AU141" s="18" t="s">
        <v>81</v>
      </c>
      <c r="AY141" s="18" t="s">
        <v>162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81</v>
      </c>
      <c r="BK141" s="219">
        <f>ROUND(I141*H141,2)</f>
        <v>0</v>
      </c>
      <c r="BL141" s="18" t="s">
        <v>168</v>
      </c>
      <c r="BM141" s="18" t="s">
        <v>527</v>
      </c>
    </row>
    <row r="142" spans="2:65" s="1" customFormat="1" ht="16.5" customHeight="1">
      <c r="B142" s="39"/>
      <c r="C142" s="208" t="s">
        <v>524</v>
      </c>
      <c r="D142" s="208" t="s">
        <v>163</v>
      </c>
      <c r="E142" s="209" t="s">
        <v>1939</v>
      </c>
      <c r="F142" s="210" t="s">
        <v>1940</v>
      </c>
      <c r="G142" s="211" t="s">
        <v>994</v>
      </c>
      <c r="H142" s="212">
        <v>1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537</v>
      </c>
    </row>
    <row r="143" spans="2:65" s="1" customFormat="1" ht="16.5" customHeight="1">
      <c r="B143" s="39"/>
      <c r="C143" s="208" t="s">
        <v>263</v>
      </c>
      <c r="D143" s="208" t="s">
        <v>163</v>
      </c>
      <c r="E143" s="209" t="s">
        <v>337</v>
      </c>
      <c r="F143" s="210" t="s">
        <v>1941</v>
      </c>
      <c r="G143" s="211" t="s">
        <v>994</v>
      </c>
      <c r="H143" s="212">
        <v>45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545</v>
      </c>
    </row>
    <row r="144" spans="2:65" s="1" customFormat="1" ht="16.5" customHeight="1">
      <c r="B144" s="39"/>
      <c r="C144" s="208" t="s">
        <v>542</v>
      </c>
      <c r="D144" s="208" t="s">
        <v>163</v>
      </c>
      <c r="E144" s="209" t="s">
        <v>345</v>
      </c>
      <c r="F144" s="210" t="s">
        <v>1942</v>
      </c>
      <c r="G144" s="211" t="s">
        <v>994</v>
      </c>
      <c r="H144" s="212">
        <v>10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551</v>
      </c>
    </row>
    <row r="145" spans="2:65" s="1" customFormat="1" ht="16.5" customHeight="1">
      <c r="B145" s="39"/>
      <c r="C145" s="208" t="s">
        <v>270</v>
      </c>
      <c r="D145" s="208" t="s">
        <v>163</v>
      </c>
      <c r="E145" s="209" t="s">
        <v>551</v>
      </c>
      <c r="F145" s="210" t="s">
        <v>1943</v>
      </c>
      <c r="G145" s="211" t="s">
        <v>994</v>
      </c>
      <c r="H145" s="212">
        <v>5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81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560</v>
      </c>
    </row>
    <row r="146" spans="2:65" s="1" customFormat="1" ht="16.5" customHeight="1">
      <c r="B146" s="39"/>
      <c r="C146" s="208" t="s">
        <v>557</v>
      </c>
      <c r="D146" s="208" t="s">
        <v>163</v>
      </c>
      <c r="E146" s="209" t="s">
        <v>1880</v>
      </c>
      <c r="F146" s="210" t="s">
        <v>1881</v>
      </c>
      <c r="G146" s="211" t="s">
        <v>994</v>
      </c>
      <c r="H146" s="212">
        <v>1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565</v>
      </c>
    </row>
    <row r="147" spans="2:65" s="1" customFormat="1" ht="16.5" customHeight="1">
      <c r="B147" s="39"/>
      <c r="C147" s="208" t="s">
        <v>275</v>
      </c>
      <c r="D147" s="208" t="s">
        <v>163</v>
      </c>
      <c r="E147" s="209" t="s">
        <v>1944</v>
      </c>
      <c r="F147" s="210" t="s">
        <v>1945</v>
      </c>
      <c r="G147" s="211" t="s">
        <v>1946</v>
      </c>
      <c r="H147" s="212">
        <v>3</v>
      </c>
      <c r="I147" s="213"/>
      <c r="J147" s="214">
        <f>ROUND(I147*H147,2)</f>
        <v>0</v>
      </c>
      <c r="K147" s="210" t="s">
        <v>234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574</v>
      </c>
    </row>
    <row r="148" spans="2:65" s="1" customFormat="1" ht="16.5" customHeight="1">
      <c r="B148" s="39"/>
      <c r="C148" s="208" t="s">
        <v>571</v>
      </c>
      <c r="D148" s="208" t="s">
        <v>163</v>
      </c>
      <c r="E148" s="209" t="s">
        <v>1947</v>
      </c>
      <c r="F148" s="210" t="s">
        <v>1948</v>
      </c>
      <c r="G148" s="211" t="s">
        <v>994</v>
      </c>
      <c r="H148" s="212">
        <v>3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579</v>
      </c>
    </row>
    <row r="149" spans="2:65" s="1" customFormat="1" ht="16.5" customHeight="1">
      <c r="B149" s="39"/>
      <c r="C149" s="208" t="s">
        <v>280</v>
      </c>
      <c r="D149" s="208" t="s">
        <v>163</v>
      </c>
      <c r="E149" s="209" t="s">
        <v>1949</v>
      </c>
      <c r="F149" s="210" t="s">
        <v>1950</v>
      </c>
      <c r="G149" s="211" t="s">
        <v>994</v>
      </c>
      <c r="H149" s="212">
        <v>1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583</v>
      </c>
    </row>
    <row r="150" spans="2:65" s="1" customFormat="1" ht="16.5" customHeight="1">
      <c r="B150" s="39"/>
      <c r="C150" s="208" t="s">
        <v>581</v>
      </c>
      <c r="D150" s="208" t="s">
        <v>163</v>
      </c>
      <c r="E150" s="209" t="s">
        <v>1951</v>
      </c>
      <c r="F150" s="210" t="s">
        <v>1952</v>
      </c>
      <c r="G150" s="211" t="s">
        <v>994</v>
      </c>
      <c r="H150" s="212">
        <v>1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589</v>
      </c>
    </row>
    <row r="151" spans="2:65" s="1" customFormat="1" ht="16.5" customHeight="1">
      <c r="B151" s="39"/>
      <c r="C151" s="208" t="s">
        <v>286</v>
      </c>
      <c r="D151" s="208" t="s">
        <v>163</v>
      </c>
      <c r="E151" s="209" t="s">
        <v>1953</v>
      </c>
      <c r="F151" s="210" t="s">
        <v>1954</v>
      </c>
      <c r="G151" s="211" t="s">
        <v>994</v>
      </c>
      <c r="H151" s="212">
        <v>1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596</v>
      </c>
    </row>
    <row r="152" spans="2:65" s="1" customFormat="1" ht="16.5" customHeight="1">
      <c r="B152" s="39"/>
      <c r="C152" s="208" t="s">
        <v>594</v>
      </c>
      <c r="D152" s="208" t="s">
        <v>163</v>
      </c>
      <c r="E152" s="209" t="s">
        <v>1955</v>
      </c>
      <c r="F152" s="210" t="s">
        <v>1956</v>
      </c>
      <c r="G152" s="211" t="s">
        <v>994</v>
      </c>
      <c r="H152" s="212">
        <v>1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601</v>
      </c>
    </row>
    <row r="153" spans="2:63" s="10" customFormat="1" ht="25.9" customHeight="1">
      <c r="B153" s="194"/>
      <c r="C153" s="195"/>
      <c r="D153" s="196" t="s">
        <v>72</v>
      </c>
      <c r="E153" s="197" t="s">
        <v>1297</v>
      </c>
      <c r="F153" s="197" t="s">
        <v>1957</v>
      </c>
      <c r="G153" s="195"/>
      <c r="H153" s="195"/>
      <c r="I153" s="198"/>
      <c r="J153" s="199">
        <f>BK153</f>
        <v>0</v>
      </c>
      <c r="K153" s="195"/>
      <c r="L153" s="200"/>
      <c r="M153" s="201"/>
      <c r="N153" s="202"/>
      <c r="O153" s="202"/>
      <c r="P153" s="203">
        <f>SUM(P154:P155)</f>
        <v>0</v>
      </c>
      <c r="Q153" s="202"/>
      <c r="R153" s="203">
        <f>SUM(R154:R155)</f>
        <v>0</v>
      </c>
      <c r="S153" s="202"/>
      <c r="T153" s="204">
        <f>SUM(T154:T155)</f>
        <v>0</v>
      </c>
      <c r="AR153" s="205" t="s">
        <v>81</v>
      </c>
      <c r="AT153" s="206" t="s">
        <v>72</v>
      </c>
      <c r="AU153" s="206" t="s">
        <v>73</v>
      </c>
      <c r="AY153" s="205" t="s">
        <v>162</v>
      </c>
      <c r="BK153" s="207">
        <f>SUM(BK154:BK155)</f>
        <v>0</v>
      </c>
    </row>
    <row r="154" spans="2:65" s="1" customFormat="1" ht="16.5" customHeight="1">
      <c r="B154" s="39"/>
      <c r="C154" s="208" t="s">
        <v>293</v>
      </c>
      <c r="D154" s="208" t="s">
        <v>163</v>
      </c>
      <c r="E154" s="209" t="s">
        <v>1958</v>
      </c>
      <c r="F154" s="210" t="s">
        <v>1959</v>
      </c>
      <c r="G154" s="211" t="s">
        <v>994</v>
      </c>
      <c r="H154" s="212">
        <v>1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606</v>
      </c>
    </row>
    <row r="155" spans="2:65" s="1" customFormat="1" ht="16.5" customHeight="1">
      <c r="B155" s="39"/>
      <c r="C155" s="208" t="s">
        <v>603</v>
      </c>
      <c r="D155" s="208" t="s">
        <v>163</v>
      </c>
      <c r="E155" s="209" t="s">
        <v>1960</v>
      </c>
      <c r="F155" s="210" t="s">
        <v>1956</v>
      </c>
      <c r="G155" s="211" t="s">
        <v>994</v>
      </c>
      <c r="H155" s="212">
        <v>1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265</v>
      </c>
    </row>
    <row r="156" spans="2:63" s="10" customFormat="1" ht="25.9" customHeight="1">
      <c r="B156" s="194"/>
      <c r="C156" s="195"/>
      <c r="D156" s="196" t="s">
        <v>72</v>
      </c>
      <c r="E156" s="197" t="s">
        <v>1360</v>
      </c>
      <c r="F156" s="197" t="s">
        <v>1961</v>
      </c>
      <c r="G156" s="195"/>
      <c r="H156" s="195"/>
      <c r="I156" s="198"/>
      <c r="J156" s="199">
        <f>BK156</f>
        <v>0</v>
      </c>
      <c r="K156" s="195"/>
      <c r="L156" s="200"/>
      <c r="M156" s="201"/>
      <c r="N156" s="202"/>
      <c r="O156" s="202"/>
      <c r="P156" s="203">
        <f>SUM(P157:P162)</f>
        <v>0</v>
      </c>
      <c r="Q156" s="202"/>
      <c r="R156" s="203">
        <f>SUM(R157:R162)</f>
        <v>0</v>
      </c>
      <c r="S156" s="202"/>
      <c r="T156" s="204">
        <f>SUM(T157:T162)</f>
        <v>0</v>
      </c>
      <c r="AR156" s="205" t="s">
        <v>81</v>
      </c>
      <c r="AT156" s="206" t="s">
        <v>72</v>
      </c>
      <c r="AU156" s="206" t="s">
        <v>73</v>
      </c>
      <c r="AY156" s="205" t="s">
        <v>162</v>
      </c>
      <c r="BK156" s="207">
        <f>SUM(BK157:BK162)</f>
        <v>0</v>
      </c>
    </row>
    <row r="157" spans="2:65" s="1" customFormat="1" ht="22.5" customHeight="1">
      <c r="B157" s="39"/>
      <c r="C157" s="208" t="s">
        <v>298</v>
      </c>
      <c r="D157" s="208" t="s">
        <v>163</v>
      </c>
      <c r="E157" s="209" t="s">
        <v>1962</v>
      </c>
      <c r="F157" s="210" t="s">
        <v>1963</v>
      </c>
      <c r="G157" s="211" t="s">
        <v>994</v>
      </c>
      <c r="H157" s="212">
        <v>1</v>
      </c>
      <c r="I157" s="213"/>
      <c r="J157" s="214">
        <f>ROUND(I157*H157,2)</f>
        <v>0</v>
      </c>
      <c r="K157" s="210" t="s">
        <v>234</v>
      </c>
      <c r="L157" s="44"/>
      <c r="M157" s="215" t="s">
        <v>21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8" t="s">
        <v>168</v>
      </c>
      <c r="AT157" s="18" t="s">
        <v>163</v>
      </c>
      <c r="AU157" s="18" t="s">
        <v>81</v>
      </c>
      <c r="AY157" s="18" t="s">
        <v>162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8" t="s">
        <v>81</v>
      </c>
      <c r="BK157" s="219">
        <f>ROUND(I157*H157,2)</f>
        <v>0</v>
      </c>
      <c r="BL157" s="18" t="s">
        <v>168</v>
      </c>
      <c r="BM157" s="18" t="s">
        <v>619</v>
      </c>
    </row>
    <row r="158" spans="2:65" s="1" customFormat="1" ht="16.5" customHeight="1">
      <c r="B158" s="39"/>
      <c r="C158" s="208" t="s">
        <v>616</v>
      </c>
      <c r="D158" s="208" t="s">
        <v>163</v>
      </c>
      <c r="E158" s="209" t="s">
        <v>1964</v>
      </c>
      <c r="F158" s="210" t="s">
        <v>1965</v>
      </c>
      <c r="G158" s="211" t="s">
        <v>994</v>
      </c>
      <c r="H158" s="212">
        <v>1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623</v>
      </c>
    </row>
    <row r="159" spans="2:65" s="1" customFormat="1" ht="16.5" customHeight="1">
      <c r="B159" s="39"/>
      <c r="C159" s="208" t="s">
        <v>302</v>
      </c>
      <c r="D159" s="208" t="s">
        <v>163</v>
      </c>
      <c r="E159" s="209" t="s">
        <v>1966</v>
      </c>
      <c r="F159" s="210" t="s">
        <v>1967</v>
      </c>
      <c r="G159" s="211" t="s">
        <v>994</v>
      </c>
      <c r="H159" s="212">
        <v>1</v>
      </c>
      <c r="I159" s="213"/>
      <c r="J159" s="214">
        <f>ROUND(I159*H159,2)</f>
        <v>0</v>
      </c>
      <c r="K159" s="210" t="s">
        <v>234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629</v>
      </c>
    </row>
    <row r="160" spans="2:65" s="1" customFormat="1" ht="16.5" customHeight="1">
      <c r="B160" s="39"/>
      <c r="C160" s="208" t="s">
        <v>626</v>
      </c>
      <c r="D160" s="208" t="s">
        <v>163</v>
      </c>
      <c r="E160" s="209" t="s">
        <v>1968</v>
      </c>
      <c r="F160" s="210" t="s">
        <v>1969</v>
      </c>
      <c r="G160" s="211" t="s">
        <v>994</v>
      </c>
      <c r="H160" s="212">
        <v>1</v>
      </c>
      <c r="I160" s="213"/>
      <c r="J160" s="214">
        <f>ROUND(I160*H160,2)</f>
        <v>0</v>
      </c>
      <c r="K160" s="210" t="s">
        <v>234</v>
      </c>
      <c r="L160" s="44"/>
      <c r="M160" s="215" t="s">
        <v>21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8" t="s">
        <v>168</v>
      </c>
      <c r="AT160" s="18" t="s">
        <v>163</v>
      </c>
      <c r="AU160" s="18" t="s">
        <v>81</v>
      </c>
      <c r="AY160" s="18" t="s">
        <v>162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81</v>
      </c>
      <c r="BK160" s="219">
        <f>ROUND(I160*H160,2)</f>
        <v>0</v>
      </c>
      <c r="BL160" s="18" t="s">
        <v>168</v>
      </c>
      <c r="BM160" s="18" t="s">
        <v>633</v>
      </c>
    </row>
    <row r="161" spans="2:65" s="1" customFormat="1" ht="16.5" customHeight="1">
      <c r="B161" s="39"/>
      <c r="C161" s="208" t="s">
        <v>311</v>
      </c>
      <c r="D161" s="208" t="s">
        <v>163</v>
      </c>
      <c r="E161" s="209" t="s">
        <v>1970</v>
      </c>
      <c r="F161" s="210" t="s">
        <v>1971</v>
      </c>
      <c r="G161" s="211" t="s">
        <v>994</v>
      </c>
      <c r="H161" s="212">
        <v>1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638</v>
      </c>
    </row>
    <row r="162" spans="2:47" s="1" customFormat="1" ht="12">
      <c r="B162" s="39"/>
      <c r="C162" s="40"/>
      <c r="D162" s="220" t="s">
        <v>1972</v>
      </c>
      <c r="E162" s="40"/>
      <c r="F162" s="221" t="s">
        <v>1973</v>
      </c>
      <c r="G162" s="40"/>
      <c r="H162" s="40"/>
      <c r="I162" s="143"/>
      <c r="J162" s="40"/>
      <c r="K162" s="40"/>
      <c r="L162" s="44"/>
      <c r="M162" s="222"/>
      <c r="N162" s="80"/>
      <c r="O162" s="80"/>
      <c r="P162" s="80"/>
      <c r="Q162" s="80"/>
      <c r="R162" s="80"/>
      <c r="S162" s="80"/>
      <c r="T162" s="81"/>
      <c r="AT162" s="18" t="s">
        <v>1972</v>
      </c>
      <c r="AU162" s="18" t="s">
        <v>81</v>
      </c>
    </row>
    <row r="163" spans="2:63" s="10" customFormat="1" ht="25.9" customHeight="1">
      <c r="B163" s="194"/>
      <c r="C163" s="195"/>
      <c r="D163" s="196" t="s">
        <v>72</v>
      </c>
      <c r="E163" s="197" t="s">
        <v>1371</v>
      </c>
      <c r="F163" s="197" t="s">
        <v>1974</v>
      </c>
      <c r="G163" s="195"/>
      <c r="H163" s="195"/>
      <c r="I163" s="198"/>
      <c r="J163" s="199">
        <f>BK163</f>
        <v>0</v>
      </c>
      <c r="K163" s="195"/>
      <c r="L163" s="200"/>
      <c r="M163" s="201"/>
      <c r="N163" s="202"/>
      <c r="O163" s="202"/>
      <c r="P163" s="203">
        <f>P164</f>
        <v>0</v>
      </c>
      <c r="Q163" s="202"/>
      <c r="R163" s="203">
        <f>R164</f>
        <v>0</v>
      </c>
      <c r="S163" s="202"/>
      <c r="T163" s="204">
        <f>T164</f>
        <v>0</v>
      </c>
      <c r="AR163" s="205" t="s">
        <v>81</v>
      </c>
      <c r="AT163" s="206" t="s">
        <v>72</v>
      </c>
      <c r="AU163" s="206" t="s">
        <v>73</v>
      </c>
      <c r="AY163" s="205" t="s">
        <v>162</v>
      </c>
      <c r="BK163" s="207">
        <f>BK164</f>
        <v>0</v>
      </c>
    </row>
    <row r="164" spans="2:65" s="1" customFormat="1" ht="22.5" customHeight="1">
      <c r="B164" s="39"/>
      <c r="C164" s="208" t="s">
        <v>635</v>
      </c>
      <c r="D164" s="208" t="s">
        <v>163</v>
      </c>
      <c r="E164" s="209" t="s">
        <v>1975</v>
      </c>
      <c r="F164" s="210" t="s">
        <v>1976</v>
      </c>
      <c r="G164" s="211" t="s">
        <v>994</v>
      </c>
      <c r="H164" s="212">
        <v>2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642</v>
      </c>
    </row>
    <row r="165" spans="2:63" s="10" customFormat="1" ht="25.9" customHeight="1">
      <c r="B165" s="194"/>
      <c r="C165" s="195"/>
      <c r="D165" s="196" t="s">
        <v>72</v>
      </c>
      <c r="E165" s="197" t="s">
        <v>1494</v>
      </c>
      <c r="F165" s="197" t="s">
        <v>1977</v>
      </c>
      <c r="G165" s="195"/>
      <c r="H165" s="195"/>
      <c r="I165" s="198"/>
      <c r="J165" s="199">
        <f>BK165</f>
        <v>0</v>
      </c>
      <c r="K165" s="195"/>
      <c r="L165" s="200"/>
      <c r="M165" s="201"/>
      <c r="N165" s="202"/>
      <c r="O165" s="202"/>
      <c r="P165" s="203">
        <f>P166+P170+P198+P223+P241</f>
        <v>0</v>
      </c>
      <c r="Q165" s="202"/>
      <c r="R165" s="203">
        <f>R166+R170+R198+R223+R241</f>
        <v>0</v>
      </c>
      <c r="S165" s="202"/>
      <c r="T165" s="204">
        <f>T166+T170+T198+T223+T241</f>
        <v>0</v>
      </c>
      <c r="AR165" s="205" t="s">
        <v>81</v>
      </c>
      <c r="AT165" s="206" t="s">
        <v>72</v>
      </c>
      <c r="AU165" s="206" t="s">
        <v>73</v>
      </c>
      <c r="AY165" s="205" t="s">
        <v>162</v>
      </c>
      <c r="BK165" s="207">
        <f>BK166+BK170+BK198+BK223+BK241</f>
        <v>0</v>
      </c>
    </row>
    <row r="166" spans="2:63" s="10" customFormat="1" ht="22.8" customHeight="1">
      <c r="B166" s="194"/>
      <c r="C166" s="195"/>
      <c r="D166" s="196" t="s">
        <v>72</v>
      </c>
      <c r="E166" s="283" t="s">
        <v>1502</v>
      </c>
      <c r="F166" s="283" t="s">
        <v>1978</v>
      </c>
      <c r="G166" s="195"/>
      <c r="H166" s="195"/>
      <c r="I166" s="198"/>
      <c r="J166" s="284">
        <f>BK166</f>
        <v>0</v>
      </c>
      <c r="K166" s="195"/>
      <c r="L166" s="200"/>
      <c r="M166" s="201"/>
      <c r="N166" s="202"/>
      <c r="O166" s="202"/>
      <c r="P166" s="203">
        <f>SUM(P167:P169)</f>
        <v>0</v>
      </c>
      <c r="Q166" s="202"/>
      <c r="R166" s="203">
        <f>SUM(R167:R169)</f>
        <v>0</v>
      </c>
      <c r="S166" s="202"/>
      <c r="T166" s="204">
        <f>SUM(T167:T169)</f>
        <v>0</v>
      </c>
      <c r="AR166" s="205" t="s">
        <v>81</v>
      </c>
      <c r="AT166" s="206" t="s">
        <v>72</v>
      </c>
      <c r="AU166" s="206" t="s">
        <v>81</v>
      </c>
      <c r="AY166" s="205" t="s">
        <v>162</v>
      </c>
      <c r="BK166" s="207">
        <f>SUM(BK167:BK169)</f>
        <v>0</v>
      </c>
    </row>
    <row r="167" spans="2:65" s="1" customFormat="1" ht="16.5" customHeight="1">
      <c r="B167" s="39"/>
      <c r="C167" s="208" t="s">
        <v>318</v>
      </c>
      <c r="D167" s="208" t="s">
        <v>163</v>
      </c>
      <c r="E167" s="209" t="s">
        <v>1979</v>
      </c>
      <c r="F167" s="210" t="s">
        <v>1980</v>
      </c>
      <c r="G167" s="211" t="s">
        <v>994</v>
      </c>
      <c r="H167" s="212">
        <v>1</v>
      </c>
      <c r="I167" s="213"/>
      <c r="J167" s="214">
        <f>ROUND(I167*H167,2)</f>
        <v>0</v>
      </c>
      <c r="K167" s="210" t="s">
        <v>234</v>
      </c>
      <c r="L167" s="44"/>
      <c r="M167" s="215" t="s">
        <v>21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AR167" s="18" t="s">
        <v>168</v>
      </c>
      <c r="AT167" s="18" t="s">
        <v>163</v>
      </c>
      <c r="AU167" s="18" t="s">
        <v>84</v>
      </c>
      <c r="AY167" s="18" t="s">
        <v>162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81</v>
      </c>
      <c r="BK167" s="219">
        <f>ROUND(I167*H167,2)</f>
        <v>0</v>
      </c>
      <c r="BL167" s="18" t="s">
        <v>168</v>
      </c>
      <c r="BM167" s="18" t="s">
        <v>648</v>
      </c>
    </row>
    <row r="168" spans="2:65" s="1" customFormat="1" ht="16.5" customHeight="1">
      <c r="B168" s="39"/>
      <c r="C168" s="208" t="s">
        <v>645</v>
      </c>
      <c r="D168" s="208" t="s">
        <v>163</v>
      </c>
      <c r="E168" s="209" t="s">
        <v>1981</v>
      </c>
      <c r="F168" s="210" t="s">
        <v>1982</v>
      </c>
      <c r="G168" s="211" t="s">
        <v>994</v>
      </c>
      <c r="H168" s="212">
        <v>1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84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652</v>
      </c>
    </row>
    <row r="169" spans="2:65" s="1" customFormat="1" ht="16.5" customHeight="1">
      <c r="B169" s="39"/>
      <c r="C169" s="208" t="s">
        <v>324</v>
      </c>
      <c r="D169" s="208" t="s">
        <v>163</v>
      </c>
      <c r="E169" s="209" t="s">
        <v>1983</v>
      </c>
      <c r="F169" s="210" t="s">
        <v>1984</v>
      </c>
      <c r="G169" s="211" t="s">
        <v>1545</v>
      </c>
      <c r="H169" s="212">
        <v>22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84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657</v>
      </c>
    </row>
    <row r="170" spans="2:63" s="10" customFormat="1" ht="22.8" customHeight="1">
      <c r="B170" s="194"/>
      <c r="C170" s="195"/>
      <c r="D170" s="196" t="s">
        <v>72</v>
      </c>
      <c r="E170" s="283" t="s">
        <v>1541</v>
      </c>
      <c r="F170" s="283" t="s">
        <v>1985</v>
      </c>
      <c r="G170" s="195"/>
      <c r="H170" s="195"/>
      <c r="I170" s="198"/>
      <c r="J170" s="284">
        <f>BK170</f>
        <v>0</v>
      </c>
      <c r="K170" s="195"/>
      <c r="L170" s="200"/>
      <c r="M170" s="201"/>
      <c r="N170" s="202"/>
      <c r="O170" s="202"/>
      <c r="P170" s="203">
        <f>SUM(P171:P197)</f>
        <v>0</v>
      </c>
      <c r="Q170" s="202"/>
      <c r="R170" s="203">
        <f>SUM(R171:R197)</f>
        <v>0</v>
      </c>
      <c r="S170" s="202"/>
      <c r="T170" s="204">
        <f>SUM(T171:T197)</f>
        <v>0</v>
      </c>
      <c r="AR170" s="205" t="s">
        <v>81</v>
      </c>
      <c r="AT170" s="206" t="s">
        <v>72</v>
      </c>
      <c r="AU170" s="206" t="s">
        <v>81</v>
      </c>
      <c r="AY170" s="205" t="s">
        <v>162</v>
      </c>
      <c r="BK170" s="207">
        <f>SUM(BK171:BK197)</f>
        <v>0</v>
      </c>
    </row>
    <row r="171" spans="2:65" s="1" customFormat="1" ht="16.5" customHeight="1">
      <c r="B171" s="39"/>
      <c r="C171" s="208" t="s">
        <v>654</v>
      </c>
      <c r="D171" s="208" t="s">
        <v>163</v>
      </c>
      <c r="E171" s="209" t="s">
        <v>1986</v>
      </c>
      <c r="F171" s="210" t="s">
        <v>1987</v>
      </c>
      <c r="G171" s="211" t="s">
        <v>203</v>
      </c>
      <c r="H171" s="212">
        <v>40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84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663</v>
      </c>
    </row>
    <row r="172" spans="2:65" s="1" customFormat="1" ht="16.5" customHeight="1">
      <c r="B172" s="39"/>
      <c r="C172" s="208" t="s">
        <v>331</v>
      </c>
      <c r="D172" s="208" t="s">
        <v>163</v>
      </c>
      <c r="E172" s="209" t="s">
        <v>1988</v>
      </c>
      <c r="F172" s="210" t="s">
        <v>1989</v>
      </c>
      <c r="G172" s="211" t="s">
        <v>203</v>
      </c>
      <c r="H172" s="212">
        <v>30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84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668</v>
      </c>
    </row>
    <row r="173" spans="2:65" s="1" customFormat="1" ht="16.5" customHeight="1">
      <c r="B173" s="39"/>
      <c r="C173" s="208" t="s">
        <v>665</v>
      </c>
      <c r="D173" s="208" t="s">
        <v>163</v>
      </c>
      <c r="E173" s="209" t="s">
        <v>1990</v>
      </c>
      <c r="F173" s="210" t="s">
        <v>1991</v>
      </c>
      <c r="G173" s="211" t="s">
        <v>203</v>
      </c>
      <c r="H173" s="212">
        <v>14</v>
      </c>
      <c r="I173" s="213"/>
      <c r="J173" s="214">
        <f>ROUND(I173*H173,2)</f>
        <v>0</v>
      </c>
      <c r="K173" s="210" t="s">
        <v>234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84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674</v>
      </c>
    </row>
    <row r="174" spans="2:65" s="1" customFormat="1" ht="16.5" customHeight="1">
      <c r="B174" s="39"/>
      <c r="C174" s="208" t="s">
        <v>337</v>
      </c>
      <c r="D174" s="208" t="s">
        <v>163</v>
      </c>
      <c r="E174" s="209" t="s">
        <v>1992</v>
      </c>
      <c r="F174" s="210" t="s">
        <v>1993</v>
      </c>
      <c r="G174" s="211" t="s">
        <v>203</v>
      </c>
      <c r="H174" s="212">
        <v>24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84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678</v>
      </c>
    </row>
    <row r="175" spans="2:65" s="1" customFormat="1" ht="16.5" customHeight="1">
      <c r="B175" s="39"/>
      <c r="C175" s="208" t="s">
        <v>533</v>
      </c>
      <c r="D175" s="208" t="s">
        <v>163</v>
      </c>
      <c r="E175" s="209" t="s">
        <v>1994</v>
      </c>
      <c r="F175" s="210" t="s">
        <v>1995</v>
      </c>
      <c r="G175" s="211" t="s">
        <v>203</v>
      </c>
      <c r="H175" s="212">
        <v>12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84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684</v>
      </c>
    </row>
    <row r="176" spans="2:65" s="1" customFormat="1" ht="16.5" customHeight="1">
      <c r="B176" s="39"/>
      <c r="C176" s="208" t="s">
        <v>345</v>
      </c>
      <c r="D176" s="208" t="s">
        <v>163</v>
      </c>
      <c r="E176" s="209" t="s">
        <v>1996</v>
      </c>
      <c r="F176" s="210" t="s">
        <v>1997</v>
      </c>
      <c r="G176" s="211" t="s">
        <v>203</v>
      </c>
      <c r="H176" s="212">
        <v>10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84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688</v>
      </c>
    </row>
    <row r="177" spans="2:65" s="1" customFormat="1" ht="16.5" customHeight="1">
      <c r="B177" s="39"/>
      <c r="C177" s="208" t="s">
        <v>608</v>
      </c>
      <c r="D177" s="208" t="s">
        <v>163</v>
      </c>
      <c r="E177" s="209" t="s">
        <v>1998</v>
      </c>
      <c r="F177" s="210" t="s">
        <v>1999</v>
      </c>
      <c r="G177" s="211" t="s">
        <v>203</v>
      </c>
      <c r="H177" s="212">
        <v>24</v>
      </c>
      <c r="I177" s="213"/>
      <c r="J177" s="214">
        <f>ROUND(I177*H177,2)</f>
        <v>0</v>
      </c>
      <c r="K177" s="210" t="s">
        <v>234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84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692</v>
      </c>
    </row>
    <row r="178" spans="2:65" s="1" customFormat="1" ht="16.5" customHeight="1">
      <c r="B178" s="39"/>
      <c r="C178" s="208" t="s">
        <v>349</v>
      </c>
      <c r="D178" s="208" t="s">
        <v>163</v>
      </c>
      <c r="E178" s="209" t="s">
        <v>2000</v>
      </c>
      <c r="F178" s="210" t="s">
        <v>2001</v>
      </c>
      <c r="G178" s="211" t="s">
        <v>994</v>
      </c>
      <c r="H178" s="212">
        <v>28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84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696</v>
      </c>
    </row>
    <row r="179" spans="2:65" s="1" customFormat="1" ht="16.5" customHeight="1">
      <c r="B179" s="39"/>
      <c r="C179" s="208" t="s">
        <v>693</v>
      </c>
      <c r="D179" s="208" t="s">
        <v>163</v>
      </c>
      <c r="E179" s="209" t="s">
        <v>2002</v>
      </c>
      <c r="F179" s="210" t="s">
        <v>2003</v>
      </c>
      <c r="G179" s="211" t="s">
        <v>994</v>
      </c>
      <c r="H179" s="212">
        <v>2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84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702</v>
      </c>
    </row>
    <row r="180" spans="2:65" s="1" customFormat="1" ht="16.5" customHeight="1">
      <c r="B180" s="39"/>
      <c r="C180" s="208" t="s">
        <v>517</v>
      </c>
      <c r="D180" s="208" t="s">
        <v>163</v>
      </c>
      <c r="E180" s="209" t="s">
        <v>2004</v>
      </c>
      <c r="F180" s="210" t="s">
        <v>2005</v>
      </c>
      <c r="G180" s="211" t="s">
        <v>994</v>
      </c>
      <c r="H180" s="212">
        <v>1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84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710</v>
      </c>
    </row>
    <row r="181" spans="2:65" s="1" customFormat="1" ht="16.5" customHeight="1">
      <c r="B181" s="39"/>
      <c r="C181" s="208" t="s">
        <v>707</v>
      </c>
      <c r="D181" s="208" t="s">
        <v>163</v>
      </c>
      <c r="E181" s="209" t="s">
        <v>2006</v>
      </c>
      <c r="F181" s="210" t="s">
        <v>2007</v>
      </c>
      <c r="G181" s="211" t="s">
        <v>994</v>
      </c>
      <c r="H181" s="212">
        <v>18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84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718</v>
      </c>
    </row>
    <row r="182" spans="2:65" s="1" customFormat="1" ht="16.5" customHeight="1">
      <c r="B182" s="39"/>
      <c r="C182" s="208" t="s">
        <v>521</v>
      </c>
      <c r="D182" s="208" t="s">
        <v>163</v>
      </c>
      <c r="E182" s="209" t="s">
        <v>2008</v>
      </c>
      <c r="F182" s="210" t="s">
        <v>2009</v>
      </c>
      <c r="G182" s="211" t="s">
        <v>994</v>
      </c>
      <c r="H182" s="212">
        <v>3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84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724</v>
      </c>
    </row>
    <row r="183" spans="2:65" s="1" customFormat="1" ht="16.5" customHeight="1">
      <c r="B183" s="39"/>
      <c r="C183" s="208" t="s">
        <v>721</v>
      </c>
      <c r="D183" s="208" t="s">
        <v>163</v>
      </c>
      <c r="E183" s="209" t="s">
        <v>2010</v>
      </c>
      <c r="F183" s="210" t="s">
        <v>2011</v>
      </c>
      <c r="G183" s="211" t="s">
        <v>994</v>
      </c>
      <c r="H183" s="212">
        <v>4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84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727</v>
      </c>
    </row>
    <row r="184" spans="2:65" s="1" customFormat="1" ht="16.5" customHeight="1">
      <c r="B184" s="39"/>
      <c r="C184" s="208" t="s">
        <v>527</v>
      </c>
      <c r="D184" s="208" t="s">
        <v>163</v>
      </c>
      <c r="E184" s="209" t="s">
        <v>2012</v>
      </c>
      <c r="F184" s="210" t="s">
        <v>2013</v>
      </c>
      <c r="G184" s="211" t="s">
        <v>994</v>
      </c>
      <c r="H184" s="212">
        <v>14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84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738</v>
      </c>
    </row>
    <row r="185" spans="2:65" s="1" customFormat="1" ht="16.5" customHeight="1">
      <c r="B185" s="39"/>
      <c r="C185" s="208" t="s">
        <v>735</v>
      </c>
      <c r="D185" s="208" t="s">
        <v>163</v>
      </c>
      <c r="E185" s="209" t="s">
        <v>2014</v>
      </c>
      <c r="F185" s="210" t="s">
        <v>2015</v>
      </c>
      <c r="G185" s="211" t="s">
        <v>994</v>
      </c>
      <c r="H185" s="212">
        <v>12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84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744</v>
      </c>
    </row>
    <row r="186" spans="2:65" s="1" customFormat="1" ht="16.5" customHeight="1">
      <c r="B186" s="39"/>
      <c r="C186" s="208" t="s">
        <v>537</v>
      </c>
      <c r="D186" s="208" t="s">
        <v>163</v>
      </c>
      <c r="E186" s="209" t="s">
        <v>2016</v>
      </c>
      <c r="F186" s="210" t="s">
        <v>2017</v>
      </c>
      <c r="G186" s="211" t="s">
        <v>994</v>
      </c>
      <c r="H186" s="212">
        <v>8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84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751</v>
      </c>
    </row>
    <row r="187" spans="2:65" s="1" customFormat="1" ht="16.5" customHeight="1">
      <c r="B187" s="39"/>
      <c r="C187" s="208" t="s">
        <v>748</v>
      </c>
      <c r="D187" s="208" t="s">
        <v>163</v>
      </c>
      <c r="E187" s="209" t="s">
        <v>2018</v>
      </c>
      <c r="F187" s="210" t="s">
        <v>2019</v>
      </c>
      <c r="G187" s="211" t="s">
        <v>994</v>
      </c>
      <c r="H187" s="212">
        <v>12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84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755</v>
      </c>
    </row>
    <row r="188" spans="2:65" s="1" customFormat="1" ht="16.5" customHeight="1">
      <c r="B188" s="39"/>
      <c r="C188" s="208" t="s">
        <v>545</v>
      </c>
      <c r="D188" s="208" t="s">
        <v>163</v>
      </c>
      <c r="E188" s="209" t="s">
        <v>2020</v>
      </c>
      <c r="F188" s="210" t="s">
        <v>2021</v>
      </c>
      <c r="G188" s="211" t="s">
        <v>203</v>
      </c>
      <c r="H188" s="212">
        <v>16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84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760</v>
      </c>
    </row>
    <row r="189" spans="2:65" s="1" customFormat="1" ht="16.5" customHeight="1">
      <c r="B189" s="39"/>
      <c r="C189" s="208" t="s">
        <v>757</v>
      </c>
      <c r="D189" s="208" t="s">
        <v>163</v>
      </c>
      <c r="E189" s="209" t="s">
        <v>2022</v>
      </c>
      <c r="F189" s="210" t="s">
        <v>2023</v>
      </c>
      <c r="G189" s="211" t="s">
        <v>994</v>
      </c>
      <c r="H189" s="212">
        <v>8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84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767</v>
      </c>
    </row>
    <row r="190" spans="2:65" s="1" customFormat="1" ht="16.5" customHeight="1">
      <c r="B190" s="39"/>
      <c r="C190" s="208" t="s">
        <v>551</v>
      </c>
      <c r="D190" s="208" t="s">
        <v>163</v>
      </c>
      <c r="E190" s="209" t="s">
        <v>2024</v>
      </c>
      <c r="F190" s="210" t="s">
        <v>2025</v>
      </c>
      <c r="G190" s="211" t="s">
        <v>994</v>
      </c>
      <c r="H190" s="212">
        <v>8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84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773</v>
      </c>
    </row>
    <row r="191" spans="2:65" s="1" customFormat="1" ht="16.5" customHeight="1">
      <c r="B191" s="39"/>
      <c r="C191" s="208" t="s">
        <v>770</v>
      </c>
      <c r="D191" s="208" t="s">
        <v>163</v>
      </c>
      <c r="E191" s="209" t="s">
        <v>2026</v>
      </c>
      <c r="F191" s="210" t="s">
        <v>2027</v>
      </c>
      <c r="G191" s="211" t="s">
        <v>994</v>
      </c>
      <c r="H191" s="212">
        <v>2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84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776</v>
      </c>
    </row>
    <row r="192" spans="2:65" s="1" customFormat="1" ht="16.5" customHeight="1">
      <c r="B192" s="39"/>
      <c r="C192" s="208" t="s">
        <v>560</v>
      </c>
      <c r="D192" s="208" t="s">
        <v>163</v>
      </c>
      <c r="E192" s="209" t="s">
        <v>2028</v>
      </c>
      <c r="F192" s="210" t="s">
        <v>2029</v>
      </c>
      <c r="G192" s="211" t="s">
        <v>994</v>
      </c>
      <c r="H192" s="212">
        <v>16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84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781</v>
      </c>
    </row>
    <row r="193" spans="2:65" s="1" customFormat="1" ht="16.5" customHeight="1">
      <c r="B193" s="39"/>
      <c r="C193" s="208" t="s">
        <v>778</v>
      </c>
      <c r="D193" s="208" t="s">
        <v>163</v>
      </c>
      <c r="E193" s="209" t="s">
        <v>2030</v>
      </c>
      <c r="F193" s="210" t="s">
        <v>2031</v>
      </c>
      <c r="G193" s="211" t="s">
        <v>994</v>
      </c>
      <c r="H193" s="212">
        <v>16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84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785</v>
      </c>
    </row>
    <row r="194" spans="2:65" s="1" customFormat="1" ht="16.5" customHeight="1">
      <c r="B194" s="39"/>
      <c r="C194" s="208" t="s">
        <v>565</v>
      </c>
      <c r="D194" s="208" t="s">
        <v>163</v>
      </c>
      <c r="E194" s="209" t="s">
        <v>2032</v>
      </c>
      <c r="F194" s="210" t="s">
        <v>2033</v>
      </c>
      <c r="G194" s="211" t="s">
        <v>994</v>
      </c>
      <c r="H194" s="212">
        <v>16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84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792</v>
      </c>
    </row>
    <row r="195" spans="2:65" s="1" customFormat="1" ht="16.5" customHeight="1">
      <c r="B195" s="39"/>
      <c r="C195" s="208" t="s">
        <v>789</v>
      </c>
      <c r="D195" s="208" t="s">
        <v>163</v>
      </c>
      <c r="E195" s="209" t="s">
        <v>2034</v>
      </c>
      <c r="F195" s="210" t="s">
        <v>2035</v>
      </c>
      <c r="G195" s="211" t="s">
        <v>994</v>
      </c>
      <c r="H195" s="212">
        <v>60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84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798</v>
      </c>
    </row>
    <row r="196" spans="2:65" s="1" customFormat="1" ht="16.5" customHeight="1">
      <c r="B196" s="39"/>
      <c r="C196" s="208" t="s">
        <v>574</v>
      </c>
      <c r="D196" s="208" t="s">
        <v>163</v>
      </c>
      <c r="E196" s="209" t="s">
        <v>2036</v>
      </c>
      <c r="F196" s="210" t="s">
        <v>2037</v>
      </c>
      <c r="G196" s="211" t="s">
        <v>994</v>
      </c>
      <c r="H196" s="212">
        <v>34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84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807</v>
      </c>
    </row>
    <row r="197" spans="2:65" s="1" customFormat="1" ht="16.5" customHeight="1">
      <c r="B197" s="39"/>
      <c r="C197" s="208" t="s">
        <v>804</v>
      </c>
      <c r="D197" s="208" t="s">
        <v>163</v>
      </c>
      <c r="E197" s="209" t="s">
        <v>2038</v>
      </c>
      <c r="F197" s="210" t="s">
        <v>2039</v>
      </c>
      <c r="G197" s="211" t="s">
        <v>2040</v>
      </c>
      <c r="H197" s="212">
        <v>6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84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812</v>
      </c>
    </row>
    <row r="198" spans="2:63" s="10" customFormat="1" ht="22.8" customHeight="1">
      <c r="B198" s="194"/>
      <c r="C198" s="195"/>
      <c r="D198" s="196" t="s">
        <v>72</v>
      </c>
      <c r="E198" s="283" t="s">
        <v>2041</v>
      </c>
      <c r="F198" s="283" t="s">
        <v>2042</v>
      </c>
      <c r="G198" s="195"/>
      <c r="H198" s="195"/>
      <c r="I198" s="198"/>
      <c r="J198" s="284">
        <f>BK198</f>
        <v>0</v>
      </c>
      <c r="K198" s="195"/>
      <c r="L198" s="200"/>
      <c r="M198" s="201"/>
      <c r="N198" s="202"/>
      <c r="O198" s="202"/>
      <c r="P198" s="203">
        <f>SUM(P199:P222)</f>
        <v>0</v>
      </c>
      <c r="Q198" s="202"/>
      <c r="R198" s="203">
        <f>SUM(R199:R222)</f>
        <v>0</v>
      </c>
      <c r="S198" s="202"/>
      <c r="T198" s="204">
        <f>SUM(T199:T222)</f>
        <v>0</v>
      </c>
      <c r="AR198" s="205" t="s">
        <v>81</v>
      </c>
      <c r="AT198" s="206" t="s">
        <v>72</v>
      </c>
      <c r="AU198" s="206" t="s">
        <v>81</v>
      </c>
      <c r="AY198" s="205" t="s">
        <v>162</v>
      </c>
      <c r="BK198" s="207">
        <f>SUM(BK199:BK222)</f>
        <v>0</v>
      </c>
    </row>
    <row r="199" spans="2:65" s="1" customFormat="1" ht="16.5" customHeight="1">
      <c r="B199" s="39"/>
      <c r="C199" s="208" t="s">
        <v>579</v>
      </c>
      <c r="D199" s="208" t="s">
        <v>163</v>
      </c>
      <c r="E199" s="209" t="s">
        <v>2043</v>
      </c>
      <c r="F199" s="210" t="s">
        <v>2044</v>
      </c>
      <c r="G199" s="211" t="s">
        <v>203</v>
      </c>
      <c r="H199" s="212">
        <v>40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84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818</v>
      </c>
    </row>
    <row r="200" spans="2:65" s="1" customFormat="1" ht="16.5" customHeight="1">
      <c r="B200" s="39"/>
      <c r="C200" s="208" t="s">
        <v>815</v>
      </c>
      <c r="D200" s="208" t="s">
        <v>163</v>
      </c>
      <c r="E200" s="209" t="s">
        <v>2045</v>
      </c>
      <c r="F200" s="210" t="s">
        <v>2046</v>
      </c>
      <c r="G200" s="211" t="s">
        <v>203</v>
      </c>
      <c r="H200" s="212">
        <v>180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84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821</v>
      </c>
    </row>
    <row r="201" spans="2:65" s="1" customFormat="1" ht="16.5" customHeight="1">
      <c r="B201" s="39"/>
      <c r="C201" s="208" t="s">
        <v>583</v>
      </c>
      <c r="D201" s="208" t="s">
        <v>163</v>
      </c>
      <c r="E201" s="209" t="s">
        <v>2047</v>
      </c>
      <c r="F201" s="210" t="s">
        <v>2048</v>
      </c>
      <c r="G201" s="211" t="s">
        <v>203</v>
      </c>
      <c r="H201" s="212">
        <v>10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84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827</v>
      </c>
    </row>
    <row r="202" spans="2:65" s="1" customFormat="1" ht="16.5" customHeight="1">
      <c r="B202" s="39"/>
      <c r="C202" s="208" t="s">
        <v>824</v>
      </c>
      <c r="D202" s="208" t="s">
        <v>163</v>
      </c>
      <c r="E202" s="209" t="s">
        <v>2049</v>
      </c>
      <c r="F202" s="210" t="s">
        <v>2050</v>
      </c>
      <c r="G202" s="211" t="s">
        <v>203</v>
      </c>
      <c r="H202" s="212">
        <v>20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84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832</v>
      </c>
    </row>
    <row r="203" spans="2:65" s="1" customFormat="1" ht="16.5" customHeight="1">
      <c r="B203" s="39"/>
      <c r="C203" s="208" t="s">
        <v>589</v>
      </c>
      <c r="D203" s="208" t="s">
        <v>163</v>
      </c>
      <c r="E203" s="209" t="s">
        <v>2051</v>
      </c>
      <c r="F203" s="210" t="s">
        <v>2052</v>
      </c>
      <c r="G203" s="211" t="s">
        <v>203</v>
      </c>
      <c r="H203" s="212">
        <v>210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84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838</v>
      </c>
    </row>
    <row r="204" spans="2:65" s="1" customFormat="1" ht="16.5" customHeight="1">
      <c r="B204" s="39"/>
      <c r="C204" s="208" t="s">
        <v>835</v>
      </c>
      <c r="D204" s="208" t="s">
        <v>163</v>
      </c>
      <c r="E204" s="209" t="s">
        <v>2053</v>
      </c>
      <c r="F204" s="210" t="s">
        <v>2054</v>
      </c>
      <c r="G204" s="211" t="s">
        <v>203</v>
      </c>
      <c r="H204" s="212">
        <v>45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84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844</v>
      </c>
    </row>
    <row r="205" spans="2:65" s="1" customFormat="1" ht="16.5" customHeight="1">
      <c r="B205" s="39"/>
      <c r="C205" s="208" t="s">
        <v>596</v>
      </c>
      <c r="D205" s="208" t="s">
        <v>163</v>
      </c>
      <c r="E205" s="209" t="s">
        <v>2055</v>
      </c>
      <c r="F205" s="210" t="s">
        <v>2056</v>
      </c>
      <c r="G205" s="211" t="s">
        <v>203</v>
      </c>
      <c r="H205" s="212">
        <v>12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84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849</v>
      </c>
    </row>
    <row r="206" spans="2:47" s="1" customFormat="1" ht="12">
      <c r="B206" s="39"/>
      <c r="C206" s="40"/>
      <c r="D206" s="220" t="s">
        <v>1972</v>
      </c>
      <c r="E206" s="40"/>
      <c r="F206" s="221" t="s">
        <v>2057</v>
      </c>
      <c r="G206" s="40"/>
      <c r="H206" s="40"/>
      <c r="I206" s="143"/>
      <c r="J206" s="40"/>
      <c r="K206" s="40"/>
      <c r="L206" s="44"/>
      <c r="M206" s="222"/>
      <c r="N206" s="80"/>
      <c r="O206" s="80"/>
      <c r="P206" s="80"/>
      <c r="Q206" s="80"/>
      <c r="R206" s="80"/>
      <c r="S206" s="80"/>
      <c r="T206" s="81"/>
      <c r="AT206" s="18" t="s">
        <v>1972</v>
      </c>
      <c r="AU206" s="18" t="s">
        <v>84</v>
      </c>
    </row>
    <row r="207" spans="2:65" s="1" customFormat="1" ht="16.5" customHeight="1">
      <c r="B207" s="39"/>
      <c r="C207" s="208" t="s">
        <v>249</v>
      </c>
      <c r="D207" s="208" t="s">
        <v>163</v>
      </c>
      <c r="E207" s="209" t="s">
        <v>2058</v>
      </c>
      <c r="F207" s="210" t="s">
        <v>2059</v>
      </c>
      <c r="G207" s="211" t="s">
        <v>203</v>
      </c>
      <c r="H207" s="212">
        <v>70</v>
      </c>
      <c r="I207" s="213"/>
      <c r="J207" s="214">
        <f>ROUND(I207*H207,2)</f>
        <v>0</v>
      </c>
      <c r="K207" s="210" t="s">
        <v>234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84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859</v>
      </c>
    </row>
    <row r="208" spans="2:65" s="1" customFormat="1" ht="16.5" customHeight="1">
      <c r="B208" s="39"/>
      <c r="C208" s="208" t="s">
        <v>601</v>
      </c>
      <c r="D208" s="208" t="s">
        <v>163</v>
      </c>
      <c r="E208" s="209" t="s">
        <v>2060</v>
      </c>
      <c r="F208" s="210" t="s">
        <v>2061</v>
      </c>
      <c r="G208" s="211" t="s">
        <v>203</v>
      </c>
      <c r="H208" s="212">
        <v>12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84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864</v>
      </c>
    </row>
    <row r="209" spans="2:65" s="1" customFormat="1" ht="16.5" customHeight="1">
      <c r="B209" s="39"/>
      <c r="C209" s="208" t="s">
        <v>698</v>
      </c>
      <c r="D209" s="208" t="s">
        <v>163</v>
      </c>
      <c r="E209" s="209" t="s">
        <v>324</v>
      </c>
      <c r="F209" s="210" t="s">
        <v>2062</v>
      </c>
      <c r="G209" s="211" t="s">
        <v>203</v>
      </c>
      <c r="H209" s="212">
        <v>30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84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868</v>
      </c>
    </row>
    <row r="210" spans="2:65" s="1" customFormat="1" ht="22.5" customHeight="1">
      <c r="B210" s="39"/>
      <c r="C210" s="208" t="s">
        <v>606</v>
      </c>
      <c r="D210" s="208" t="s">
        <v>163</v>
      </c>
      <c r="E210" s="209" t="s">
        <v>2063</v>
      </c>
      <c r="F210" s="210" t="s">
        <v>2064</v>
      </c>
      <c r="G210" s="211" t="s">
        <v>203</v>
      </c>
      <c r="H210" s="212">
        <v>25</v>
      </c>
      <c r="I210" s="213"/>
      <c r="J210" s="214">
        <f>ROUND(I210*H210,2)</f>
        <v>0</v>
      </c>
      <c r="K210" s="210" t="s">
        <v>234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84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879</v>
      </c>
    </row>
    <row r="211" spans="2:65" s="1" customFormat="1" ht="16.5" customHeight="1">
      <c r="B211" s="39"/>
      <c r="C211" s="208" t="s">
        <v>733</v>
      </c>
      <c r="D211" s="208" t="s">
        <v>163</v>
      </c>
      <c r="E211" s="209" t="s">
        <v>2065</v>
      </c>
      <c r="F211" s="210" t="s">
        <v>2066</v>
      </c>
      <c r="G211" s="211" t="s">
        <v>203</v>
      </c>
      <c r="H211" s="212">
        <v>12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84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884</v>
      </c>
    </row>
    <row r="212" spans="2:65" s="1" customFormat="1" ht="16.5" customHeight="1">
      <c r="B212" s="39"/>
      <c r="C212" s="208" t="s">
        <v>265</v>
      </c>
      <c r="D212" s="208" t="s">
        <v>163</v>
      </c>
      <c r="E212" s="209" t="s">
        <v>2067</v>
      </c>
      <c r="F212" s="210" t="s">
        <v>2068</v>
      </c>
      <c r="G212" s="211" t="s">
        <v>203</v>
      </c>
      <c r="H212" s="212">
        <v>60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84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889</v>
      </c>
    </row>
    <row r="213" spans="2:65" s="1" customFormat="1" ht="16.5" customHeight="1">
      <c r="B213" s="39"/>
      <c r="C213" s="208" t="s">
        <v>288</v>
      </c>
      <c r="D213" s="208" t="s">
        <v>163</v>
      </c>
      <c r="E213" s="209" t="s">
        <v>2069</v>
      </c>
      <c r="F213" s="210" t="s">
        <v>2070</v>
      </c>
      <c r="G213" s="211" t="s">
        <v>203</v>
      </c>
      <c r="H213" s="212">
        <v>16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84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894</v>
      </c>
    </row>
    <row r="214" spans="2:65" s="1" customFormat="1" ht="16.5" customHeight="1">
      <c r="B214" s="39"/>
      <c r="C214" s="208" t="s">
        <v>619</v>
      </c>
      <c r="D214" s="208" t="s">
        <v>163</v>
      </c>
      <c r="E214" s="209" t="s">
        <v>2071</v>
      </c>
      <c r="F214" s="210" t="s">
        <v>2072</v>
      </c>
      <c r="G214" s="211" t="s">
        <v>994</v>
      </c>
      <c r="H214" s="212">
        <v>38</v>
      </c>
      <c r="I214" s="213"/>
      <c r="J214" s="214">
        <f>ROUND(I214*H214,2)</f>
        <v>0</v>
      </c>
      <c r="K214" s="210" t="s">
        <v>234</v>
      </c>
      <c r="L214" s="44"/>
      <c r="M214" s="215" t="s">
        <v>21</v>
      </c>
      <c r="N214" s="216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8" t="s">
        <v>168</v>
      </c>
      <c r="AT214" s="18" t="s">
        <v>163</v>
      </c>
      <c r="AU214" s="18" t="s">
        <v>84</v>
      </c>
      <c r="AY214" s="18" t="s">
        <v>162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81</v>
      </c>
      <c r="BK214" s="219">
        <f>ROUND(I214*H214,2)</f>
        <v>0</v>
      </c>
      <c r="BL214" s="18" t="s">
        <v>168</v>
      </c>
      <c r="BM214" s="18" t="s">
        <v>899</v>
      </c>
    </row>
    <row r="215" spans="2:65" s="1" customFormat="1" ht="16.5" customHeight="1">
      <c r="B215" s="39"/>
      <c r="C215" s="208" t="s">
        <v>740</v>
      </c>
      <c r="D215" s="208" t="s">
        <v>163</v>
      </c>
      <c r="E215" s="209" t="s">
        <v>2073</v>
      </c>
      <c r="F215" s="210" t="s">
        <v>2074</v>
      </c>
      <c r="G215" s="211" t="s">
        <v>994</v>
      </c>
      <c r="H215" s="212">
        <v>8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84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904</v>
      </c>
    </row>
    <row r="216" spans="2:65" s="1" customFormat="1" ht="16.5" customHeight="1">
      <c r="B216" s="39"/>
      <c r="C216" s="208" t="s">
        <v>623</v>
      </c>
      <c r="D216" s="208" t="s">
        <v>163</v>
      </c>
      <c r="E216" s="209" t="s">
        <v>2075</v>
      </c>
      <c r="F216" s="210" t="s">
        <v>2076</v>
      </c>
      <c r="G216" s="211" t="s">
        <v>994</v>
      </c>
      <c r="H216" s="212">
        <v>10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84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914</v>
      </c>
    </row>
    <row r="217" spans="2:65" s="1" customFormat="1" ht="16.5" customHeight="1">
      <c r="B217" s="39"/>
      <c r="C217" s="208" t="s">
        <v>911</v>
      </c>
      <c r="D217" s="208" t="s">
        <v>163</v>
      </c>
      <c r="E217" s="209" t="s">
        <v>2077</v>
      </c>
      <c r="F217" s="210" t="s">
        <v>2078</v>
      </c>
      <c r="G217" s="211" t="s">
        <v>994</v>
      </c>
      <c r="H217" s="212">
        <v>2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84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918</v>
      </c>
    </row>
    <row r="218" spans="2:65" s="1" customFormat="1" ht="16.5" customHeight="1">
      <c r="B218" s="39"/>
      <c r="C218" s="208" t="s">
        <v>629</v>
      </c>
      <c r="D218" s="208" t="s">
        <v>163</v>
      </c>
      <c r="E218" s="209" t="s">
        <v>2079</v>
      </c>
      <c r="F218" s="210" t="s">
        <v>2080</v>
      </c>
      <c r="G218" s="211" t="s">
        <v>994</v>
      </c>
      <c r="H218" s="212">
        <v>2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84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922</v>
      </c>
    </row>
    <row r="219" spans="2:65" s="1" customFormat="1" ht="16.5" customHeight="1">
      <c r="B219" s="39"/>
      <c r="C219" s="208" t="s">
        <v>919</v>
      </c>
      <c r="D219" s="208" t="s">
        <v>163</v>
      </c>
      <c r="E219" s="209" t="s">
        <v>2081</v>
      </c>
      <c r="F219" s="210" t="s">
        <v>2082</v>
      </c>
      <c r="G219" s="211" t="s">
        <v>994</v>
      </c>
      <c r="H219" s="212">
        <v>10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84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925</v>
      </c>
    </row>
    <row r="220" spans="2:65" s="1" customFormat="1" ht="16.5" customHeight="1">
      <c r="B220" s="39"/>
      <c r="C220" s="208" t="s">
        <v>633</v>
      </c>
      <c r="D220" s="208" t="s">
        <v>163</v>
      </c>
      <c r="E220" s="209" t="s">
        <v>2083</v>
      </c>
      <c r="F220" s="210" t="s">
        <v>2084</v>
      </c>
      <c r="G220" s="211" t="s">
        <v>994</v>
      </c>
      <c r="H220" s="212">
        <v>10</v>
      </c>
      <c r="I220" s="213"/>
      <c r="J220" s="214">
        <f>ROUND(I220*H220,2)</f>
        <v>0</v>
      </c>
      <c r="K220" s="210" t="s">
        <v>234</v>
      </c>
      <c r="L220" s="44"/>
      <c r="M220" s="215" t="s">
        <v>21</v>
      </c>
      <c r="N220" s="216" t="s">
        <v>44</v>
      </c>
      <c r="O220" s="80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8" t="s">
        <v>168</v>
      </c>
      <c r="AT220" s="18" t="s">
        <v>163</v>
      </c>
      <c r="AU220" s="18" t="s">
        <v>84</v>
      </c>
      <c r="AY220" s="18" t="s">
        <v>162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81</v>
      </c>
      <c r="BK220" s="219">
        <f>ROUND(I220*H220,2)</f>
        <v>0</v>
      </c>
      <c r="BL220" s="18" t="s">
        <v>168</v>
      </c>
      <c r="BM220" s="18" t="s">
        <v>932</v>
      </c>
    </row>
    <row r="221" spans="2:65" s="1" customFormat="1" ht="16.5" customHeight="1">
      <c r="B221" s="39"/>
      <c r="C221" s="208" t="s">
        <v>929</v>
      </c>
      <c r="D221" s="208" t="s">
        <v>163</v>
      </c>
      <c r="E221" s="209" t="s">
        <v>2085</v>
      </c>
      <c r="F221" s="210" t="s">
        <v>2086</v>
      </c>
      <c r="G221" s="211" t="s">
        <v>994</v>
      </c>
      <c r="H221" s="212">
        <v>1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84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941</v>
      </c>
    </row>
    <row r="222" spans="2:65" s="1" customFormat="1" ht="16.5" customHeight="1">
      <c r="B222" s="39"/>
      <c r="C222" s="208" t="s">
        <v>638</v>
      </c>
      <c r="D222" s="208" t="s">
        <v>163</v>
      </c>
      <c r="E222" s="209" t="s">
        <v>2087</v>
      </c>
      <c r="F222" s="210" t="s">
        <v>2088</v>
      </c>
      <c r="G222" s="211" t="s">
        <v>994</v>
      </c>
      <c r="H222" s="212">
        <v>1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84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946</v>
      </c>
    </row>
    <row r="223" spans="2:63" s="10" customFormat="1" ht="22.8" customHeight="1">
      <c r="B223" s="194"/>
      <c r="C223" s="195"/>
      <c r="D223" s="196" t="s">
        <v>72</v>
      </c>
      <c r="E223" s="283" t="s">
        <v>2089</v>
      </c>
      <c r="F223" s="283" t="s">
        <v>2090</v>
      </c>
      <c r="G223" s="195"/>
      <c r="H223" s="195"/>
      <c r="I223" s="198"/>
      <c r="J223" s="284">
        <f>BK223</f>
        <v>0</v>
      </c>
      <c r="K223" s="195"/>
      <c r="L223" s="200"/>
      <c r="M223" s="201"/>
      <c r="N223" s="202"/>
      <c r="O223" s="202"/>
      <c r="P223" s="203">
        <f>SUM(P224:P240)</f>
        <v>0</v>
      </c>
      <c r="Q223" s="202"/>
      <c r="R223" s="203">
        <f>SUM(R224:R240)</f>
        <v>0</v>
      </c>
      <c r="S223" s="202"/>
      <c r="T223" s="204">
        <f>SUM(T224:T240)</f>
        <v>0</v>
      </c>
      <c r="AR223" s="205" t="s">
        <v>81</v>
      </c>
      <c r="AT223" s="206" t="s">
        <v>72</v>
      </c>
      <c r="AU223" s="206" t="s">
        <v>81</v>
      </c>
      <c r="AY223" s="205" t="s">
        <v>162</v>
      </c>
      <c r="BK223" s="207">
        <f>SUM(BK224:BK240)</f>
        <v>0</v>
      </c>
    </row>
    <row r="224" spans="2:65" s="1" customFormat="1" ht="16.5" customHeight="1">
      <c r="B224" s="39"/>
      <c r="C224" s="208" t="s">
        <v>943</v>
      </c>
      <c r="D224" s="208" t="s">
        <v>163</v>
      </c>
      <c r="E224" s="209" t="s">
        <v>2091</v>
      </c>
      <c r="F224" s="210" t="s">
        <v>2092</v>
      </c>
      <c r="G224" s="211" t="s">
        <v>994</v>
      </c>
      <c r="H224" s="212">
        <v>5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84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951</v>
      </c>
    </row>
    <row r="225" spans="2:65" s="1" customFormat="1" ht="16.5" customHeight="1">
      <c r="B225" s="39"/>
      <c r="C225" s="208" t="s">
        <v>642</v>
      </c>
      <c r="D225" s="208" t="s">
        <v>163</v>
      </c>
      <c r="E225" s="209" t="s">
        <v>2093</v>
      </c>
      <c r="F225" s="210" t="s">
        <v>2094</v>
      </c>
      <c r="G225" s="211" t="s">
        <v>994</v>
      </c>
      <c r="H225" s="212">
        <v>2</v>
      </c>
      <c r="I225" s="213"/>
      <c r="J225" s="214">
        <f>ROUND(I225*H225,2)</f>
        <v>0</v>
      </c>
      <c r="K225" s="210" t="s">
        <v>234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84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957</v>
      </c>
    </row>
    <row r="226" spans="2:65" s="1" customFormat="1" ht="16.5" customHeight="1">
      <c r="B226" s="39"/>
      <c r="C226" s="208" t="s">
        <v>954</v>
      </c>
      <c r="D226" s="208" t="s">
        <v>163</v>
      </c>
      <c r="E226" s="209" t="s">
        <v>2095</v>
      </c>
      <c r="F226" s="210" t="s">
        <v>2096</v>
      </c>
      <c r="G226" s="211" t="s">
        <v>994</v>
      </c>
      <c r="H226" s="212">
        <v>1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84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963</v>
      </c>
    </row>
    <row r="227" spans="2:65" s="1" customFormat="1" ht="16.5" customHeight="1">
      <c r="B227" s="39"/>
      <c r="C227" s="208" t="s">
        <v>648</v>
      </c>
      <c r="D227" s="208" t="s">
        <v>163</v>
      </c>
      <c r="E227" s="209" t="s">
        <v>2097</v>
      </c>
      <c r="F227" s="210" t="s">
        <v>2098</v>
      </c>
      <c r="G227" s="211" t="s">
        <v>994</v>
      </c>
      <c r="H227" s="212">
        <v>5</v>
      </c>
      <c r="I227" s="213"/>
      <c r="J227" s="214">
        <f>ROUND(I227*H227,2)</f>
        <v>0</v>
      </c>
      <c r="K227" s="210" t="s">
        <v>234</v>
      </c>
      <c r="L227" s="44"/>
      <c r="M227" s="215" t="s">
        <v>21</v>
      </c>
      <c r="N227" s="216" t="s">
        <v>44</v>
      </c>
      <c r="O227" s="80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8" t="s">
        <v>168</v>
      </c>
      <c r="AT227" s="18" t="s">
        <v>163</v>
      </c>
      <c r="AU227" s="18" t="s">
        <v>84</v>
      </c>
      <c r="AY227" s="18" t="s">
        <v>162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81</v>
      </c>
      <c r="BK227" s="219">
        <f>ROUND(I227*H227,2)</f>
        <v>0</v>
      </c>
      <c r="BL227" s="18" t="s">
        <v>168</v>
      </c>
      <c r="BM227" s="18" t="s">
        <v>968</v>
      </c>
    </row>
    <row r="228" spans="2:65" s="1" customFormat="1" ht="16.5" customHeight="1">
      <c r="B228" s="39"/>
      <c r="C228" s="208" t="s">
        <v>965</v>
      </c>
      <c r="D228" s="208" t="s">
        <v>163</v>
      </c>
      <c r="E228" s="209" t="s">
        <v>2099</v>
      </c>
      <c r="F228" s="210" t="s">
        <v>2100</v>
      </c>
      <c r="G228" s="211" t="s">
        <v>994</v>
      </c>
      <c r="H228" s="212">
        <v>2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84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973</v>
      </c>
    </row>
    <row r="229" spans="2:65" s="1" customFormat="1" ht="16.5" customHeight="1">
      <c r="B229" s="39"/>
      <c r="C229" s="208" t="s">
        <v>652</v>
      </c>
      <c r="D229" s="208" t="s">
        <v>163</v>
      </c>
      <c r="E229" s="209" t="s">
        <v>2101</v>
      </c>
      <c r="F229" s="210" t="s">
        <v>2102</v>
      </c>
      <c r="G229" s="211" t="s">
        <v>994</v>
      </c>
      <c r="H229" s="212">
        <v>1</v>
      </c>
      <c r="I229" s="213"/>
      <c r="J229" s="214">
        <f>ROUND(I229*H229,2)</f>
        <v>0</v>
      </c>
      <c r="K229" s="210" t="s">
        <v>234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84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979</v>
      </c>
    </row>
    <row r="230" spans="2:65" s="1" customFormat="1" ht="16.5" customHeight="1">
      <c r="B230" s="39"/>
      <c r="C230" s="208" t="s">
        <v>976</v>
      </c>
      <c r="D230" s="208" t="s">
        <v>163</v>
      </c>
      <c r="E230" s="209" t="s">
        <v>2103</v>
      </c>
      <c r="F230" s="210" t="s">
        <v>2104</v>
      </c>
      <c r="G230" s="211" t="s">
        <v>994</v>
      </c>
      <c r="H230" s="212">
        <v>6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84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983</v>
      </c>
    </row>
    <row r="231" spans="2:65" s="1" customFormat="1" ht="16.5" customHeight="1">
      <c r="B231" s="39"/>
      <c r="C231" s="208" t="s">
        <v>657</v>
      </c>
      <c r="D231" s="208" t="s">
        <v>163</v>
      </c>
      <c r="E231" s="209" t="s">
        <v>2105</v>
      </c>
      <c r="F231" s="210" t="s">
        <v>2106</v>
      </c>
      <c r="G231" s="211" t="s">
        <v>994</v>
      </c>
      <c r="H231" s="212">
        <v>1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84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989</v>
      </c>
    </row>
    <row r="232" spans="2:65" s="1" customFormat="1" ht="16.5" customHeight="1">
      <c r="B232" s="39"/>
      <c r="C232" s="208" t="s">
        <v>986</v>
      </c>
      <c r="D232" s="208" t="s">
        <v>163</v>
      </c>
      <c r="E232" s="209" t="s">
        <v>2107</v>
      </c>
      <c r="F232" s="210" t="s">
        <v>2108</v>
      </c>
      <c r="G232" s="211" t="s">
        <v>994</v>
      </c>
      <c r="H232" s="212">
        <v>1</v>
      </c>
      <c r="I232" s="213"/>
      <c r="J232" s="214">
        <f>ROUND(I232*H232,2)</f>
        <v>0</v>
      </c>
      <c r="K232" s="210" t="s">
        <v>234</v>
      </c>
      <c r="L232" s="44"/>
      <c r="M232" s="215" t="s">
        <v>21</v>
      </c>
      <c r="N232" s="216" t="s">
        <v>44</v>
      </c>
      <c r="O232" s="80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AR232" s="18" t="s">
        <v>168</v>
      </c>
      <c r="AT232" s="18" t="s">
        <v>163</v>
      </c>
      <c r="AU232" s="18" t="s">
        <v>84</v>
      </c>
      <c r="AY232" s="18" t="s">
        <v>162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8" t="s">
        <v>81</v>
      </c>
      <c r="BK232" s="219">
        <f>ROUND(I232*H232,2)</f>
        <v>0</v>
      </c>
      <c r="BL232" s="18" t="s">
        <v>168</v>
      </c>
      <c r="BM232" s="18" t="s">
        <v>995</v>
      </c>
    </row>
    <row r="233" spans="2:65" s="1" customFormat="1" ht="16.5" customHeight="1">
      <c r="B233" s="39"/>
      <c r="C233" s="208" t="s">
        <v>663</v>
      </c>
      <c r="D233" s="208" t="s">
        <v>163</v>
      </c>
      <c r="E233" s="209" t="s">
        <v>2109</v>
      </c>
      <c r="F233" s="210" t="s">
        <v>2110</v>
      </c>
      <c r="G233" s="211" t="s">
        <v>994</v>
      </c>
      <c r="H233" s="212">
        <v>1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84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1000</v>
      </c>
    </row>
    <row r="234" spans="2:65" s="1" customFormat="1" ht="16.5" customHeight="1">
      <c r="B234" s="39"/>
      <c r="C234" s="208" t="s">
        <v>997</v>
      </c>
      <c r="D234" s="208" t="s">
        <v>163</v>
      </c>
      <c r="E234" s="209" t="s">
        <v>2111</v>
      </c>
      <c r="F234" s="210" t="s">
        <v>2112</v>
      </c>
      <c r="G234" s="211" t="s">
        <v>994</v>
      </c>
      <c r="H234" s="212">
        <v>1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84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1004</v>
      </c>
    </row>
    <row r="235" spans="2:65" s="1" customFormat="1" ht="16.5" customHeight="1">
      <c r="B235" s="39"/>
      <c r="C235" s="208" t="s">
        <v>668</v>
      </c>
      <c r="D235" s="208" t="s">
        <v>163</v>
      </c>
      <c r="E235" s="209" t="s">
        <v>2113</v>
      </c>
      <c r="F235" s="210" t="s">
        <v>2114</v>
      </c>
      <c r="G235" s="211" t="s">
        <v>994</v>
      </c>
      <c r="H235" s="212">
        <v>9</v>
      </c>
      <c r="I235" s="213"/>
      <c r="J235" s="214">
        <f>ROUND(I235*H235,2)</f>
        <v>0</v>
      </c>
      <c r="K235" s="210" t="s">
        <v>234</v>
      </c>
      <c r="L235" s="44"/>
      <c r="M235" s="215" t="s">
        <v>21</v>
      </c>
      <c r="N235" s="216" t="s">
        <v>44</v>
      </c>
      <c r="O235" s="80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8" t="s">
        <v>168</v>
      </c>
      <c r="AT235" s="18" t="s">
        <v>163</v>
      </c>
      <c r="AU235" s="18" t="s">
        <v>84</v>
      </c>
      <c r="AY235" s="18" t="s">
        <v>162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8" t="s">
        <v>81</v>
      </c>
      <c r="BK235" s="219">
        <f>ROUND(I235*H235,2)</f>
        <v>0</v>
      </c>
      <c r="BL235" s="18" t="s">
        <v>168</v>
      </c>
      <c r="BM235" s="18" t="s">
        <v>1009</v>
      </c>
    </row>
    <row r="236" spans="2:65" s="1" customFormat="1" ht="16.5" customHeight="1">
      <c r="B236" s="39"/>
      <c r="C236" s="208" t="s">
        <v>1006</v>
      </c>
      <c r="D236" s="208" t="s">
        <v>163</v>
      </c>
      <c r="E236" s="209" t="s">
        <v>2115</v>
      </c>
      <c r="F236" s="210" t="s">
        <v>2116</v>
      </c>
      <c r="G236" s="211" t="s">
        <v>994</v>
      </c>
      <c r="H236" s="212">
        <v>1</v>
      </c>
      <c r="I236" s="213"/>
      <c r="J236" s="214">
        <f>ROUND(I236*H236,2)</f>
        <v>0</v>
      </c>
      <c r="K236" s="210" t="s">
        <v>234</v>
      </c>
      <c r="L236" s="44"/>
      <c r="M236" s="215" t="s">
        <v>21</v>
      </c>
      <c r="N236" s="216" t="s">
        <v>44</v>
      </c>
      <c r="O236" s="80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AR236" s="18" t="s">
        <v>168</v>
      </c>
      <c r="AT236" s="18" t="s">
        <v>163</v>
      </c>
      <c r="AU236" s="18" t="s">
        <v>84</v>
      </c>
      <c r="AY236" s="18" t="s">
        <v>162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8" t="s">
        <v>81</v>
      </c>
      <c r="BK236" s="219">
        <f>ROUND(I236*H236,2)</f>
        <v>0</v>
      </c>
      <c r="BL236" s="18" t="s">
        <v>168</v>
      </c>
      <c r="BM236" s="18" t="s">
        <v>1013</v>
      </c>
    </row>
    <row r="237" spans="2:65" s="1" customFormat="1" ht="16.5" customHeight="1">
      <c r="B237" s="39"/>
      <c r="C237" s="208" t="s">
        <v>674</v>
      </c>
      <c r="D237" s="208" t="s">
        <v>163</v>
      </c>
      <c r="E237" s="209" t="s">
        <v>2117</v>
      </c>
      <c r="F237" s="210" t="s">
        <v>2118</v>
      </c>
      <c r="G237" s="211" t="s">
        <v>994</v>
      </c>
      <c r="H237" s="212">
        <v>6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84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1018</v>
      </c>
    </row>
    <row r="238" spans="2:65" s="1" customFormat="1" ht="16.5" customHeight="1">
      <c r="B238" s="39"/>
      <c r="C238" s="208" t="s">
        <v>1015</v>
      </c>
      <c r="D238" s="208" t="s">
        <v>163</v>
      </c>
      <c r="E238" s="209" t="s">
        <v>2119</v>
      </c>
      <c r="F238" s="210" t="s">
        <v>2120</v>
      </c>
      <c r="G238" s="211" t="s">
        <v>994</v>
      </c>
      <c r="H238" s="212">
        <v>9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84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1021</v>
      </c>
    </row>
    <row r="239" spans="2:65" s="1" customFormat="1" ht="16.5" customHeight="1">
      <c r="B239" s="39"/>
      <c r="C239" s="208" t="s">
        <v>678</v>
      </c>
      <c r="D239" s="208" t="s">
        <v>163</v>
      </c>
      <c r="E239" s="209" t="s">
        <v>2121</v>
      </c>
      <c r="F239" s="210" t="s">
        <v>2122</v>
      </c>
      <c r="G239" s="211" t="s">
        <v>994</v>
      </c>
      <c r="H239" s="212">
        <v>1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84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1026</v>
      </c>
    </row>
    <row r="240" spans="2:65" s="1" customFormat="1" ht="33.75" customHeight="1">
      <c r="B240" s="39"/>
      <c r="C240" s="208" t="s">
        <v>1023</v>
      </c>
      <c r="D240" s="208" t="s">
        <v>163</v>
      </c>
      <c r="E240" s="209" t="s">
        <v>2123</v>
      </c>
      <c r="F240" s="210" t="s">
        <v>2124</v>
      </c>
      <c r="G240" s="211" t="s">
        <v>994</v>
      </c>
      <c r="H240" s="212">
        <v>2</v>
      </c>
      <c r="I240" s="213"/>
      <c r="J240" s="214">
        <f>ROUND(I240*H240,2)</f>
        <v>0</v>
      </c>
      <c r="K240" s="210" t="s">
        <v>234</v>
      </c>
      <c r="L240" s="44"/>
      <c r="M240" s="215" t="s">
        <v>21</v>
      </c>
      <c r="N240" s="216" t="s">
        <v>44</v>
      </c>
      <c r="O240" s="80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8" t="s">
        <v>168</v>
      </c>
      <c r="AT240" s="18" t="s">
        <v>163</v>
      </c>
      <c r="AU240" s="18" t="s">
        <v>84</v>
      </c>
      <c r="AY240" s="18" t="s">
        <v>162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8" t="s">
        <v>81</v>
      </c>
      <c r="BK240" s="219">
        <f>ROUND(I240*H240,2)</f>
        <v>0</v>
      </c>
      <c r="BL240" s="18" t="s">
        <v>168</v>
      </c>
      <c r="BM240" s="18" t="s">
        <v>1030</v>
      </c>
    </row>
    <row r="241" spans="2:63" s="10" customFormat="1" ht="22.8" customHeight="1">
      <c r="B241" s="194"/>
      <c r="C241" s="195"/>
      <c r="D241" s="196" t="s">
        <v>72</v>
      </c>
      <c r="E241" s="283" t="s">
        <v>2125</v>
      </c>
      <c r="F241" s="283" t="s">
        <v>2126</v>
      </c>
      <c r="G241" s="195"/>
      <c r="H241" s="195"/>
      <c r="I241" s="198"/>
      <c r="J241" s="284">
        <f>BK241</f>
        <v>0</v>
      </c>
      <c r="K241" s="195"/>
      <c r="L241" s="200"/>
      <c r="M241" s="201"/>
      <c r="N241" s="202"/>
      <c r="O241" s="202"/>
      <c r="P241" s="203">
        <f>SUM(P242:P251)</f>
        <v>0</v>
      </c>
      <c r="Q241" s="202"/>
      <c r="R241" s="203">
        <f>SUM(R242:R251)</f>
        <v>0</v>
      </c>
      <c r="S241" s="202"/>
      <c r="T241" s="204">
        <f>SUM(T242:T251)</f>
        <v>0</v>
      </c>
      <c r="AR241" s="205" t="s">
        <v>81</v>
      </c>
      <c r="AT241" s="206" t="s">
        <v>72</v>
      </c>
      <c r="AU241" s="206" t="s">
        <v>81</v>
      </c>
      <c r="AY241" s="205" t="s">
        <v>162</v>
      </c>
      <c r="BK241" s="207">
        <f>SUM(BK242:BK251)</f>
        <v>0</v>
      </c>
    </row>
    <row r="242" spans="2:65" s="1" customFormat="1" ht="33.75" customHeight="1">
      <c r="B242" s="39"/>
      <c r="C242" s="208" t="s">
        <v>684</v>
      </c>
      <c r="D242" s="208" t="s">
        <v>163</v>
      </c>
      <c r="E242" s="209" t="s">
        <v>2127</v>
      </c>
      <c r="F242" s="210" t="s">
        <v>2128</v>
      </c>
      <c r="G242" s="211" t="s">
        <v>994</v>
      </c>
      <c r="H242" s="212">
        <v>6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84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1035</v>
      </c>
    </row>
    <row r="243" spans="2:65" s="1" customFormat="1" ht="16.5" customHeight="1">
      <c r="B243" s="39"/>
      <c r="C243" s="208" t="s">
        <v>1032</v>
      </c>
      <c r="D243" s="208" t="s">
        <v>163</v>
      </c>
      <c r="E243" s="209" t="s">
        <v>2129</v>
      </c>
      <c r="F243" s="210" t="s">
        <v>2130</v>
      </c>
      <c r="G243" s="211" t="s">
        <v>994</v>
      </c>
      <c r="H243" s="212">
        <v>6</v>
      </c>
      <c r="I243" s="213"/>
      <c r="J243" s="214">
        <f>ROUND(I243*H243,2)</f>
        <v>0</v>
      </c>
      <c r="K243" s="210" t="s">
        <v>234</v>
      </c>
      <c r="L243" s="44"/>
      <c r="M243" s="215" t="s">
        <v>21</v>
      </c>
      <c r="N243" s="216" t="s">
        <v>44</v>
      </c>
      <c r="O243" s="80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AR243" s="18" t="s">
        <v>168</v>
      </c>
      <c r="AT243" s="18" t="s">
        <v>163</v>
      </c>
      <c r="AU243" s="18" t="s">
        <v>84</v>
      </c>
      <c r="AY243" s="18" t="s">
        <v>162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8" t="s">
        <v>81</v>
      </c>
      <c r="BK243" s="219">
        <f>ROUND(I243*H243,2)</f>
        <v>0</v>
      </c>
      <c r="BL243" s="18" t="s">
        <v>168</v>
      </c>
      <c r="BM243" s="18" t="s">
        <v>1039</v>
      </c>
    </row>
    <row r="244" spans="2:65" s="1" customFormat="1" ht="16.5" customHeight="1">
      <c r="B244" s="39"/>
      <c r="C244" s="208" t="s">
        <v>688</v>
      </c>
      <c r="D244" s="208" t="s">
        <v>163</v>
      </c>
      <c r="E244" s="209" t="s">
        <v>2131</v>
      </c>
      <c r="F244" s="210" t="s">
        <v>2132</v>
      </c>
      <c r="G244" s="211" t="s">
        <v>994</v>
      </c>
      <c r="H244" s="212">
        <v>2</v>
      </c>
      <c r="I244" s="213"/>
      <c r="J244" s="214">
        <f>ROUND(I244*H244,2)</f>
        <v>0</v>
      </c>
      <c r="K244" s="210" t="s">
        <v>234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84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1045</v>
      </c>
    </row>
    <row r="245" spans="2:65" s="1" customFormat="1" ht="16.5" customHeight="1">
      <c r="B245" s="39"/>
      <c r="C245" s="208" t="s">
        <v>1042</v>
      </c>
      <c r="D245" s="208" t="s">
        <v>163</v>
      </c>
      <c r="E245" s="209" t="s">
        <v>2133</v>
      </c>
      <c r="F245" s="210" t="s">
        <v>2134</v>
      </c>
      <c r="G245" s="211" t="s">
        <v>994</v>
      </c>
      <c r="H245" s="212">
        <v>5</v>
      </c>
      <c r="I245" s="213"/>
      <c r="J245" s="214">
        <f>ROUND(I245*H245,2)</f>
        <v>0</v>
      </c>
      <c r="K245" s="210" t="s">
        <v>234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84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1050</v>
      </c>
    </row>
    <row r="246" spans="2:65" s="1" customFormat="1" ht="16.5" customHeight="1">
      <c r="B246" s="39"/>
      <c r="C246" s="208" t="s">
        <v>692</v>
      </c>
      <c r="D246" s="208" t="s">
        <v>163</v>
      </c>
      <c r="E246" s="209" t="s">
        <v>2135</v>
      </c>
      <c r="F246" s="210" t="s">
        <v>2136</v>
      </c>
      <c r="G246" s="211" t="s">
        <v>994</v>
      </c>
      <c r="H246" s="212">
        <v>3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84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1055</v>
      </c>
    </row>
    <row r="247" spans="2:65" s="1" customFormat="1" ht="16.5" customHeight="1">
      <c r="B247" s="39"/>
      <c r="C247" s="208" t="s">
        <v>1052</v>
      </c>
      <c r="D247" s="208" t="s">
        <v>163</v>
      </c>
      <c r="E247" s="209" t="s">
        <v>2137</v>
      </c>
      <c r="F247" s="210" t="s">
        <v>2138</v>
      </c>
      <c r="G247" s="211" t="s">
        <v>994</v>
      </c>
      <c r="H247" s="212">
        <v>4</v>
      </c>
      <c r="I247" s="213"/>
      <c r="J247" s="214">
        <f>ROUND(I247*H247,2)</f>
        <v>0</v>
      </c>
      <c r="K247" s="210" t="s">
        <v>234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84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1059</v>
      </c>
    </row>
    <row r="248" spans="2:65" s="1" customFormat="1" ht="16.5" customHeight="1">
      <c r="B248" s="39"/>
      <c r="C248" s="208" t="s">
        <v>696</v>
      </c>
      <c r="D248" s="208" t="s">
        <v>163</v>
      </c>
      <c r="E248" s="209" t="s">
        <v>2139</v>
      </c>
      <c r="F248" s="210" t="s">
        <v>2140</v>
      </c>
      <c r="G248" s="211" t="s">
        <v>994</v>
      </c>
      <c r="H248" s="212">
        <v>2</v>
      </c>
      <c r="I248" s="213"/>
      <c r="J248" s="214">
        <f>ROUND(I248*H248,2)</f>
        <v>0</v>
      </c>
      <c r="K248" s="210" t="s">
        <v>234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84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1064</v>
      </c>
    </row>
    <row r="249" spans="2:65" s="1" customFormat="1" ht="16.5" customHeight="1">
      <c r="B249" s="39"/>
      <c r="C249" s="208" t="s">
        <v>1061</v>
      </c>
      <c r="D249" s="208" t="s">
        <v>163</v>
      </c>
      <c r="E249" s="209" t="s">
        <v>2141</v>
      </c>
      <c r="F249" s="210" t="s">
        <v>2142</v>
      </c>
      <c r="G249" s="211" t="s">
        <v>994</v>
      </c>
      <c r="H249" s="212">
        <v>20</v>
      </c>
      <c r="I249" s="213"/>
      <c r="J249" s="214">
        <f>ROUND(I249*H249,2)</f>
        <v>0</v>
      </c>
      <c r="K249" s="210" t="s">
        <v>234</v>
      </c>
      <c r="L249" s="44"/>
      <c r="M249" s="215" t="s">
        <v>21</v>
      </c>
      <c r="N249" s="216" t="s">
        <v>44</v>
      </c>
      <c r="O249" s="80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AR249" s="18" t="s">
        <v>168</v>
      </c>
      <c r="AT249" s="18" t="s">
        <v>163</v>
      </c>
      <c r="AU249" s="18" t="s">
        <v>84</v>
      </c>
      <c r="AY249" s="18" t="s">
        <v>162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81</v>
      </c>
      <c r="BK249" s="219">
        <f>ROUND(I249*H249,2)</f>
        <v>0</v>
      </c>
      <c r="BL249" s="18" t="s">
        <v>168</v>
      </c>
      <c r="BM249" s="18" t="s">
        <v>1069</v>
      </c>
    </row>
    <row r="250" spans="2:65" s="1" customFormat="1" ht="16.5" customHeight="1">
      <c r="B250" s="39"/>
      <c r="C250" s="208" t="s">
        <v>702</v>
      </c>
      <c r="D250" s="208" t="s">
        <v>163</v>
      </c>
      <c r="E250" s="209" t="s">
        <v>2143</v>
      </c>
      <c r="F250" s="210" t="s">
        <v>2144</v>
      </c>
      <c r="G250" s="211" t="s">
        <v>994</v>
      </c>
      <c r="H250" s="212">
        <v>6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84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1075</v>
      </c>
    </row>
    <row r="251" spans="2:65" s="1" customFormat="1" ht="16.5" customHeight="1">
      <c r="B251" s="39"/>
      <c r="C251" s="208" t="s">
        <v>1072</v>
      </c>
      <c r="D251" s="208" t="s">
        <v>163</v>
      </c>
      <c r="E251" s="209" t="s">
        <v>2145</v>
      </c>
      <c r="F251" s="210" t="s">
        <v>2146</v>
      </c>
      <c r="G251" s="211" t="s">
        <v>1296</v>
      </c>
      <c r="H251" s="212">
        <v>1</v>
      </c>
      <c r="I251" s="213"/>
      <c r="J251" s="214">
        <f>ROUND(I251*H251,2)</f>
        <v>0</v>
      </c>
      <c r="K251" s="210" t="s">
        <v>234</v>
      </c>
      <c r="L251" s="44"/>
      <c r="M251" s="215" t="s">
        <v>21</v>
      </c>
      <c r="N251" s="216" t="s">
        <v>44</v>
      </c>
      <c r="O251" s="80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AR251" s="18" t="s">
        <v>168</v>
      </c>
      <c r="AT251" s="18" t="s">
        <v>163</v>
      </c>
      <c r="AU251" s="18" t="s">
        <v>84</v>
      </c>
      <c r="AY251" s="18" t="s">
        <v>162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8" t="s">
        <v>81</v>
      </c>
      <c r="BK251" s="219">
        <f>ROUND(I251*H251,2)</f>
        <v>0</v>
      </c>
      <c r="BL251" s="18" t="s">
        <v>168</v>
      </c>
      <c r="BM251" s="18" t="s">
        <v>1079</v>
      </c>
    </row>
    <row r="252" spans="2:63" s="10" customFormat="1" ht="25.9" customHeight="1">
      <c r="B252" s="194"/>
      <c r="C252" s="195"/>
      <c r="D252" s="196" t="s">
        <v>72</v>
      </c>
      <c r="E252" s="197" t="s">
        <v>2147</v>
      </c>
      <c r="F252" s="197" t="s">
        <v>2148</v>
      </c>
      <c r="G252" s="195"/>
      <c r="H252" s="195"/>
      <c r="I252" s="198"/>
      <c r="J252" s="199">
        <f>BK252</f>
        <v>0</v>
      </c>
      <c r="K252" s="195"/>
      <c r="L252" s="200"/>
      <c r="M252" s="201"/>
      <c r="N252" s="202"/>
      <c r="O252" s="202"/>
      <c r="P252" s="203">
        <f>P253+P269+P276+P281+P290+P298</f>
        <v>0</v>
      </c>
      <c r="Q252" s="202"/>
      <c r="R252" s="203">
        <f>R253+R269+R276+R281+R290+R298</f>
        <v>0</v>
      </c>
      <c r="S252" s="202"/>
      <c r="T252" s="204">
        <f>T253+T269+T276+T281+T290+T298</f>
        <v>0</v>
      </c>
      <c r="AR252" s="205" t="s">
        <v>81</v>
      </c>
      <c r="AT252" s="206" t="s">
        <v>72</v>
      </c>
      <c r="AU252" s="206" t="s">
        <v>73</v>
      </c>
      <c r="AY252" s="205" t="s">
        <v>162</v>
      </c>
      <c r="BK252" s="207">
        <f>BK253+BK269+BK276+BK281+BK290+BK298</f>
        <v>0</v>
      </c>
    </row>
    <row r="253" spans="2:63" s="10" customFormat="1" ht="22.8" customHeight="1">
      <c r="B253" s="194"/>
      <c r="C253" s="195"/>
      <c r="D253" s="196" t="s">
        <v>72</v>
      </c>
      <c r="E253" s="283" t="s">
        <v>2149</v>
      </c>
      <c r="F253" s="283" t="s">
        <v>2150</v>
      </c>
      <c r="G253" s="195"/>
      <c r="H253" s="195"/>
      <c r="I253" s="198"/>
      <c r="J253" s="284">
        <f>BK253</f>
        <v>0</v>
      </c>
      <c r="K253" s="195"/>
      <c r="L253" s="200"/>
      <c r="M253" s="201"/>
      <c r="N253" s="202"/>
      <c r="O253" s="202"/>
      <c r="P253" s="203">
        <f>SUM(P254:P268)</f>
        <v>0</v>
      </c>
      <c r="Q253" s="202"/>
      <c r="R253" s="203">
        <f>SUM(R254:R268)</f>
        <v>0</v>
      </c>
      <c r="S253" s="202"/>
      <c r="T253" s="204">
        <f>SUM(T254:T268)</f>
        <v>0</v>
      </c>
      <c r="AR253" s="205" t="s">
        <v>81</v>
      </c>
      <c r="AT253" s="206" t="s">
        <v>72</v>
      </c>
      <c r="AU253" s="206" t="s">
        <v>81</v>
      </c>
      <c r="AY253" s="205" t="s">
        <v>162</v>
      </c>
      <c r="BK253" s="207">
        <f>SUM(BK254:BK268)</f>
        <v>0</v>
      </c>
    </row>
    <row r="254" spans="2:65" s="1" customFormat="1" ht="16.5" customHeight="1">
      <c r="B254" s="39"/>
      <c r="C254" s="208" t="s">
        <v>710</v>
      </c>
      <c r="D254" s="208" t="s">
        <v>163</v>
      </c>
      <c r="E254" s="209" t="s">
        <v>1992</v>
      </c>
      <c r="F254" s="210" t="s">
        <v>1993</v>
      </c>
      <c r="G254" s="211" t="s">
        <v>203</v>
      </c>
      <c r="H254" s="212">
        <v>46</v>
      </c>
      <c r="I254" s="213"/>
      <c r="J254" s="214">
        <f>ROUND(I254*H254,2)</f>
        <v>0</v>
      </c>
      <c r="K254" s="210" t="s">
        <v>234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84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1084</v>
      </c>
    </row>
    <row r="255" spans="2:65" s="1" customFormat="1" ht="16.5" customHeight="1">
      <c r="B255" s="39"/>
      <c r="C255" s="208" t="s">
        <v>1081</v>
      </c>
      <c r="D255" s="208" t="s">
        <v>163</v>
      </c>
      <c r="E255" s="209" t="s">
        <v>2010</v>
      </c>
      <c r="F255" s="210" t="s">
        <v>2011</v>
      </c>
      <c r="G255" s="211" t="s">
        <v>994</v>
      </c>
      <c r="H255" s="212">
        <v>22</v>
      </c>
      <c r="I255" s="213"/>
      <c r="J255" s="214">
        <f>ROUND(I255*H255,2)</f>
        <v>0</v>
      </c>
      <c r="K255" s="210" t="s">
        <v>234</v>
      </c>
      <c r="L255" s="44"/>
      <c r="M255" s="215" t="s">
        <v>21</v>
      </c>
      <c r="N255" s="216" t="s">
        <v>44</v>
      </c>
      <c r="O255" s="80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AR255" s="18" t="s">
        <v>168</v>
      </c>
      <c r="AT255" s="18" t="s">
        <v>163</v>
      </c>
      <c r="AU255" s="18" t="s">
        <v>84</v>
      </c>
      <c r="AY255" s="18" t="s">
        <v>162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8" t="s">
        <v>81</v>
      </c>
      <c r="BK255" s="219">
        <f>ROUND(I255*H255,2)</f>
        <v>0</v>
      </c>
      <c r="BL255" s="18" t="s">
        <v>168</v>
      </c>
      <c r="BM255" s="18" t="s">
        <v>1089</v>
      </c>
    </row>
    <row r="256" spans="2:65" s="1" customFormat="1" ht="16.5" customHeight="1">
      <c r="B256" s="39"/>
      <c r="C256" s="208" t="s">
        <v>718</v>
      </c>
      <c r="D256" s="208" t="s">
        <v>163</v>
      </c>
      <c r="E256" s="209" t="s">
        <v>2012</v>
      </c>
      <c r="F256" s="210" t="s">
        <v>2013</v>
      </c>
      <c r="G256" s="211" t="s">
        <v>994</v>
      </c>
      <c r="H256" s="212">
        <v>5</v>
      </c>
      <c r="I256" s="213"/>
      <c r="J256" s="214">
        <f>ROUND(I256*H256,2)</f>
        <v>0</v>
      </c>
      <c r="K256" s="210" t="s">
        <v>234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84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1103</v>
      </c>
    </row>
    <row r="257" spans="2:65" s="1" customFormat="1" ht="16.5" customHeight="1">
      <c r="B257" s="39"/>
      <c r="C257" s="208" t="s">
        <v>1100</v>
      </c>
      <c r="D257" s="208" t="s">
        <v>163</v>
      </c>
      <c r="E257" s="209" t="s">
        <v>2014</v>
      </c>
      <c r="F257" s="210" t="s">
        <v>2015</v>
      </c>
      <c r="G257" s="211" t="s">
        <v>994</v>
      </c>
      <c r="H257" s="212">
        <v>18</v>
      </c>
      <c r="I257" s="213"/>
      <c r="J257" s="214">
        <f>ROUND(I257*H257,2)</f>
        <v>0</v>
      </c>
      <c r="K257" s="210" t="s">
        <v>234</v>
      </c>
      <c r="L257" s="44"/>
      <c r="M257" s="215" t="s">
        <v>21</v>
      </c>
      <c r="N257" s="216" t="s">
        <v>44</v>
      </c>
      <c r="O257" s="80"/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AR257" s="18" t="s">
        <v>168</v>
      </c>
      <c r="AT257" s="18" t="s">
        <v>163</v>
      </c>
      <c r="AU257" s="18" t="s">
        <v>84</v>
      </c>
      <c r="AY257" s="18" t="s">
        <v>162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8" t="s">
        <v>81</v>
      </c>
      <c r="BK257" s="219">
        <f>ROUND(I257*H257,2)</f>
        <v>0</v>
      </c>
      <c r="BL257" s="18" t="s">
        <v>168</v>
      </c>
      <c r="BM257" s="18" t="s">
        <v>1116</v>
      </c>
    </row>
    <row r="258" spans="2:65" s="1" customFormat="1" ht="16.5" customHeight="1">
      <c r="B258" s="39"/>
      <c r="C258" s="208" t="s">
        <v>724</v>
      </c>
      <c r="D258" s="208" t="s">
        <v>163</v>
      </c>
      <c r="E258" s="209" t="s">
        <v>2151</v>
      </c>
      <c r="F258" s="210" t="s">
        <v>2152</v>
      </c>
      <c r="G258" s="211" t="s">
        <v>203</v>
      </c>
      <c r="H258" s="212">
        <v>105</v>
      </c>
      <c r="I258" s="213"/>
      <c r="J258" s="214">
        <f>ROUND(I258*H258,2)</f>
        <v>0</v>
      </c>
      <c r="K258" s="210" t="s">
        <v>234</v>
      </c>
      <c r="L258" s="44"/>
      <c r="M258" s="215" t="s">
        <v>21</v>
      </c>
      <c r="N258" s="216" t="s">
        <v>44</v>
      </c>
      <c r="O258" s="80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AR258" s="18" t="s">
        <v>168</v>
      </c>
      <c r="AT258" s="18" t="s">
        <v>163</v>
      </c>
      <c r="AU258" s="18" t="s">
        <v>84</v>
      </c>
      <c r="AY258" s="18" t="s">
        <v>162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81</v>
      </c>
      <c r="BK258" s="219">
        <f>ROUND(I258*H258,2)</f>
        <v>0</v>
      </c>
      <c r="BL258" s="18" t="s">
        <v>168</v>
      </c>
      <c r="BM258" s="18" t="s">
        <v>1122</v>
      </c>
    </row>
    <row r="259" spans="2:65" s="1" customFormat="1" ht="16.5" customHeight="1">
      <c r="B259" s="39"/>
      <c r="C259" s="208" t="s">
        <v>1119</v>
      </c>
      <c r="D259" s="208" t="s">
        <v>163</v>
      </c>
      <c r="E259" s="209" t="s">
        <v>2153</v>
      </c>
      <c r="F259" s="210" t="s">
        <v>2154</v>
      </c>
      <c r="G259" s="211" t="s">
        <v>203</v>
      </c>
      <c r="H259" s="212">
        <v>108</v>
      </c>
      <c r="I259" s="213"/>
      <c r="J259" s="214">
        <f>ROUND(I259*H259,2)</f>
        <v>0</v>
      </c>
      <c r="K259" s="210" t="s">
        <v>234</v>
      </c>
      <c r="L259" s="44"/>
      <c r="M259" s="215" t="s">
        <v>21</v>
      </c>
      <c r="N259" s="216" t="s">
        <v>44</v>
      </c>
      <c r="O259" s="80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AR259" s="18" t="s">
        <v>168</v>
      </c>
      <c r="AT259" s="18" t="s">
        <v>163</v>
      </c>
      <c r="AU259" s="18" t="s">
        <v>84</v>
      </c>
      <c r="AY259" s="18" t="s">
        <v>162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8" t="s">
        <v>81</v>
      </c>
      <c r="BK259" s="219">
        <f>ROUND(I259*H259,2)</f>
        <v>0</v>
      </c>
      <c r="BL259" s="18" t="s">
        <v>168</v>
      </c>
      <c r="BM259" s="18" t="s">
        <v>1128</v>
      </c>
    </row>
    <row r="260" spans="2:65" s="1" customFormat="1" ht="16.5" customHeight="1">
      <c r="B260" s="39"/>
      <c r="C260" s="208" t="s">
        <v>727</v>
      </c>
      <c r="D260" s="208" t="s">
        <v>163</v>
      </c>
      <c r="E260" s="209" t="s">
        <v>2155</v>
      </c>
      <c r="F260" s="210" t="s">
        <v>2156</v>
      </c>
      <c r="G260" s="211" t="s">
        <v>203</v>
      </c>
      <c r="H260" s="212">
        <v>105</v>
      </c>
      <c r="I260" s="213"/>
      <c r="J260" s="214">
        <f>ROUND(I260*H260,2)</f>
        <v>0</v>
      </c>
      <c r="K260" s="210" t="s">
        <v>234</v>
      </c>
      <c r="L260" s="44"/>
      <c r="M260" s="215" t="s">
        <v>21</v>
      </c>
      <c r="N260" s="216" t="s">
        <v>44</v>
      </c>
      <c r="O260" s="80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AR260" s="18" t="s">
        <v>168</v>
      </c>
      <c r="AT260" s="18" t="s">
        <v>163</v>
      </c>
      <c r="AU260" s="18" t="s">
        <v>84</v>
      </c>
      <c r="AY260" s="18" t="s">
        <v>162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8" t="s">
        <v>81</v>
      </c>
      <c r="BK260" s="219">
        <f>ROUND(I260*H260,2)</f>
        <v>0</v>
      </c>
      <c r="BL260" s="18" t="s">
        <v>168</v>
      </c>
      <c r="BM260" s="18" t="s">
        <v>1137</v>
      </c>
    </row>
    <row r="261" spans="2:65" s="1" customFormat="1" ht="16.5" customHeight="1">
      <c r="B261" s="39"/>
      <c r="C261" s="208" t="s">
        <v>1134</v>
      </c>
      <c r="D261" s="208" t="s">
        <v>163</v>
      </c>
      <c r="E261" s="209" t="s">
        <v>2157</v>
      </c>
      <c r="F261" s="210" t="s">
        <v>2158</v>
      </c>
      <c r="G261" s="211" t="s">
        <v>203</v>
      </c>
      <c r="H261" s="212">
        <v>108</v>
      </c>
      <c r="I261" s="213"/>
      <c r="J261" s="214">
        <f>ROUND(I261*H261,2)</f>
        <v>0</v>
      </c>
      <c r="K261" s="210" t="s">
        <v>234</v>
      </c>
      <c r="L261" s="44"/>
      <c r="M261" s="215" t="s">
        <v>21</v>
      </c>
      <c r="N261" s="216" t="s">
        <v>44</v>
      </c>
      <c r="O261" s="80"/>
      <c r="P261" s="217">
        <f>O261*H261</f>
        <v>0</v>
      </c>
      <c r="Q261" s="217">
        <v>0</v>
      </c>
      <c r="R261" s="217">
        <f>Q261*H261</f>
        <v>0</v>
      </c>
      <c r="S261" s="217">
        <v>0</v>
      </c>
      <c r="T261" s="218">
        <f>S261*H261</f>
        <v>0</v>
      </c>
      <c r="AR261" s="18" t="s">
        <v>168</v>
      </c>
      <c r="AT261" s="18" t="s">
        <v>163</v>
      </c>
      <c r="AU261" s="18" t="s">
        <v>84</v>
      </c>
      <c r="AY261" s="18" t="s">
        <v>162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8" t="s">
        <v>81</v>
      </c>
      <c r="BK261" s="219">
        <f>ROUND(I261*H261,2)</f>
        <v>0</v>
      </c>
      <c r="BL261" s="18" t="s">
        <v>168</v>
      </c>
      <c r="BM261" s="18" t="s">
        <v>1145</v>
      </c>
    </row>
    <row r="262" spans="2:65" s="1" customFormat="1" ht="16.5" customHeight="1">
      <c r="B262" s="39"/>
      <c r="C262" s="208" t="s">
        <v>738</v>
      </c>
      <c r="D262" s="208" t="s">
        <v>163</v>
      </c>
      <c r="E262" s="209" t="s">
        <v>2159</v>
      </c>
      <c r="F262" s="210" t="s">
        <v>2160</v>
      </c>
      <c r="G262" s="211" t="s">
        <v>994</v>
      </c>
      <c r="H262" s="212">
        <v>112</v>
      </c>
      <c r="I262" s="213"/>
      <c r="J262" s="214">
        <f>ROUND(I262*H262,2)</f>
        <v>0</v>
      </c>
      <c r="K262" s="210" t="s">
        <v>234</v>
      </c>
      <c r="L262" s="44"/>
      <c r="M262" s="215" t="s">
        <v>21</v>
      </c>
      <c r="N262" s="216" t="s">
        <v>44</v>
      </c>
      <c r="O262" s="80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AR262" s="18" t="s">
        <v>168</v>
      </c>
      <c r="AT262" s="18" t="s">
        <v>163</v>
      </c>
      <c r="AU262" s="18" t="s">
        <v>84</v>
      </c>
      <c r="AY262" s="18" t="s">
        <v>162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8" t="s">
        <v>81</v>
      </c>
      <c r="BK262" s="219">
        <f>ROUND(I262*H262,2)</f>
        <v>0</v>
      </c>
      <c r="BL262" s="18" t="s">
        <v>168</v>
      </c>
      <c r="BM262" s="18" t="s">
        <v>1150</v>
      </c>
    </row>
    <row r="263" spans="2:65" s="1" customFormat="1" ht="16.5" customHeight="1">
      <c r="B263" s="39"/>
      <c r="C263" s="208" t="s">
        <v>1147</v>
      </c>
      <c r="D263" s="208" t="s">
        <v>163</v>
      </c>
      <c r="E263" s="209" t="s">
        <v>2161</v>
      </c>
      <c r="F263" s="210" t="s">
        <v>2162</v>
      </c>
      <c r="G263" s="211" t="s">
        <v>994</v>
      </c>
      <c r="H263" s="212">
        <v>110</v>
      </c>
      <c r="I263" s="213"/>
      <c r="J263" s="214">
        <f>ROUND(I263*H263,2)</f>
        <v>0</v>
      </c>
      <c r="K263" s="210" t="s">
        <v>234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84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1160</v>
      </c>
    </row>
    <row r="264" spans="2:65" s="1" customFormat="1" ht="16.5" customHeight="1">
      <c r="B264" s="39"/>
      <c r="C264" s="208" t="s">
        <v>744</v>
      </c>
      <c r="D264" s="208" t="s">
        <v>163</v>
      </c>
      <c r="E264" s="209" t="s">
        <v>2163</v>
      </c>
      <c r="F264" s="210" t="s">
        <v>2164</v>
      </c>
      <c r="G264" s="211" t="s">
        <v>994</v>
      </c>
      <c r="H264" s="212">
        <v>110</v>
      </c>
      <c r="I264" s="213"/>
      <c r="J264" s="214">
        <f>ROUND(I264*H264,2)</f>
        <v>0</v>
      </c>
      <c r="K264" s="210" t="s">
        <v>234</v>
      </c>
      <c r="L264" s="44"/>
      <c r="M264" s="215" t="s">
        <v>21</v>
      </c>
      <c r="N264" s="216" t="s">
        <v>44</v>
      </c>
      <c r="O264" s="80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AR264" s="18" t="s">
        <v>168</v>
      </c>
      <c r="AT264" s="18" t="s">
        <v>163</v>
      </c>
      <c r="AU264" s="18" t="s">
        <v>84</v>
      </c>
      <c r="AY264" s="18" t="s">
        <v>162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8" t="s">
        <v>81</v>
      </c>
      <c r="BK264" s="219">
        <f>ROUND(I264*H264,2)</f>
        <v>0</v>
      </c>
      <c r="BL264" s="18" t="s">
        <v>168</v>
      </c>
      <c r="BM264" s="18" t="s">
        <v>1167</v>
      </c>
    </row>
    <row r="265" spans="2:65" s="1" customFormat="1" ht="16.5" customHeight="1">
      <c r="B265" s="39"/>
      <c r="C265" s="208" t="s">
        <v>1164</v>
      </c>
      <c r="D265" s="208" t="s">
        <v>163</v>
      </c>
      <c r="E265" s="209" t="s">
        <v>2165</v>
      </c>
      <c r="F265" s="210" t="s">
        <v>2166</v>
      </c>
      <c r="G265" s="211" t="s">
        <v>994</v>
      </c>
      <c r="H265" s="212">
        <v>17</v>
      </c>
      <c r="I265" s="213"/>
      <c r="J265" s="214">
        <f>ROUND(I265*H265,2)</f>
        <v>0</v>
      </c>
      <c r="K265" s="210" t="s">
        <v>234</v>
      </c>
      <c r="L265" s="44"/>
      <c r="M265" s="215" t="s">
        <v>21</v>
      </c>
      <c r="N265" s="216" t="s">
        <v>44</v>
      </c>
      <c r="O265" s="80"/>
      <c r="P265" s="217">
        <f>O265*H265</f>
        <v>0</v>
      </c>
      <c r="Q265" s="217">
        <v>0</v>
      </c>
      <c r="R265" s="217">
        <f>Q265*H265</f>
        <v>0</v>
      </c>
      <c r="S265" s="217">
        <v>0</v>
      </c>
      <c r="T265" s="218">
        <f>S265*H265</f>
        <v>0</v>
      </c>
      <c r="AR265" s="18" t="s">
        <v>168</v>
      </c>
      <c r="AT265" s="18" t="s">
        <v>163</v>
      </c>
      <c r="AU265" s="18" t="s">
        <v>84</v>
      </c>
      <c r="AY265" s="18" t="s">
        <v>162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8" t="s">
        <v>81</v>
      </c>
      <c r="BK265" s="219">
        <f>ROUND(I265*H265,2)</f>
        <v>0</v>
      </c>
      <c r="BL265" s="18" t="s">
        <v>168</v>
      </c>
      <c r="BM265" s="18" t="s">
        <v>1182</v>
      </c>
    </row>
    <row r="266" spans="2:65" s="1" customFormat="1" ht="16.5" customHeight="1">
      <c r="B266" s="39"/>
      <c r="C266" s="208" t="s">
        <v>751</v>
      </c>
      <c r="D266" s="208" t="s">
        <v>163</v>
      </c>
      <c r="E266" s="209" t="s">
        <v>2167</v>
      </c>
      <c r="F266" s="210" t="s">
        <v>2168</v>
      </c>
      <c r="G266" s="211" t="s">
        <v>994</v>
      </c>
      <c r="H266" s="212">
        <v>17</v>
      </c>
      <c r="I266" s="213"/>
      <c r="J266" s="214">
        <f>ROUND(I266*H266,2)</f>
        <v>0</v>
      </c>
      <c r="K266" s="210" t="s">
        <v>234</v>
      </c>
      <c r="L266" s="44"/>
      <c r="M266" s="215" t="s">
        <v>21</v>
      </c>
      <c r="N266" s="216" t="s">
        <v>44</v>
      </c>
      <c r="O266" s="80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AR266" s="18" t="s">
        <v>168</v>
      </c>
      <c r="AT266" s="18" t="s">
        <v>163</v>
      </c>
      <c r="AU266" s="18" t="s">
        <v>84</v>
      </c>
      <c r="AY266" s="18" t="s">
        <v>162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8" t="s">
        <v>81</v>
      </c>
      <c r="BK266" s="219">
        <f>ROUND(I266*H266,2)</f>
        <v>0</v>
      </c>
      <c r="BL266" s="18" t="s">
        <v>168</v>
      </c>
      <c r="BM266" s="18" t="s">
        <v>1187</v>
      </c>
    </row>
    <row r="267" spans="2:65" s="1" customFormat="1" ht="16.5" customHeight="1">
      <c r="B267" s="39"/>
      <c r="C267" s="208" t="s">
        <v>1184</v>
      </c>
      <c r="D267" s="208" t="s">
        <v>163</v>
      </c>
      <c r="E267" s="209" t="s">
        <v>2169</v>
      </c>
      <c r="F267" s="210" t="s">
        <v>2170</v>
      </c>
      <c r="G267" s="211" t="s">
        <v>994</v>
      </c>
      <c r="H267" s="212">
        <v>260</v>
      </c>
      <c r="I267" s="213"/>
      <c r="J267" s="214">
        <f>ROUND(I267*H267,2)</f>
        <v>0</v>
      </c>
      <c r="K267" s="210" t="s">
        <v>234</v>
      </c>
      <c r="L267" s="44"/>
      <c r="M267" s="215" t="s">
        <v>21</v>
      </c>
      <c r="N267" s="216" t="s">
        <v>44</v>
      </c>
      <c r="O267" s="80"/>
      <c r="P267" s="217">
        <f>O267*H267</f>
        <v>0</v>
      </c>
      <c r="Q267" s="217">
        <v>0</v>
      </c>
      <c r="R267" s="217">
        <f>Q267*H267</f>
        <v>0</v>
      </c>
      <c r="S267" s="217">
        <v>0</v>
      </c>
      <c r="T267" s="218">
        <f>S267*H267</f>
        <v>0</v>
      </c>
      <c r="AR267" s="18" t="s">
        <v>168</v>
      </c>
      <c r="AT267" s="18" t="s">
        <v>163</v>
      </c>
      <c r="AU267" s="18" t="s">
        <v>84</v>
      </c>
      <c r="AY267" s="18" t="s">
        <v>162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8" t="s">
        <v>81</v>
      </c>
      <c r="BK267" s="219">
        <f>ROUND(I267*H267,2)</f>
        <v>0</v>
      </c>
      <c r="BL267" s="18" t="s">
        <v>168</v>
      </c>
      <c r="BM267" s="18" t="s">
        <v>1193</v>
      </c>
    </row>
    <row r="268" spans="2:65" s="1" customFormat="1" ht="16.5" customHeight="1">
      <c r="B268" s="39"/>
      <c r="C268" s="208" t="s">
        <v>755</v>
      </c>
      <c r="D268" s="208" t="s">
        <v>163</v>
      </c>
      <c r="E268" s="209" t="s">
        <v>2171</v>
      </c>
      <c r="F268" s="210" t="s">
        <v>2172</v>
      </c>
      <c r="G268" s="211" t="s">
        <v>994</v>
      </c>
      <c r="H268" s="212">
        <v>850</v>
      </c>
      <c r="I268" s="213"/>
      <c r="J268" s="214">
        <f>ROUND(I268*H268,2)</f>
        <v>0</v>
      </c>
      <c r="K268" s="210" t="s">
        <v>234</v>
      </c>
      <c r="L268" s="44"/>
      <c r="M268" s="215" t="s">
        <v>21</v>
      </c>
      <c r="N268" s="216" t="s">
        <v>44</v>
      </c>
      <c r="O268" s="80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AR268" s="18" t="s">
        <v>168</v>
      </c>
      <c r="AT268" s="18" t="s">
        <v>163</v>
      </c>
      <c r="AU268" s="18" t="s">
        <v>84</v>
      </c>
      <c r="AY268" s="18" t="s">
        <v>162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8" t="s">
        <v>81</v>
      </c>
      <c r="BK268" s="219">
        <f>ROUND(I268*H268,2)</f>
        <v>0</v>
      </c>
      <c r="BL268" s="18" t="s">
        <v>168</v>
      </c>
      <c r="BM268" s="18" t="s">
        <v>1202</v>
      </c>
    </row>
    <row r="269" spans="2:63" s="10" customFormat="1" ht="22.8" customHeight="1">
      <c r="B269" s="194"/>
      <c r="C269" s="195"/>
      <c r="D269" s="196" t="s">
        <v>72</v>
      </c>
      <c r="E269" s="283" t="s">
        <v>2173</v>
      </c>
      <c r="F269" s="283" t="s">
        <v>2174</v>
      </c>
      <c r="G269" s="195"/>
      <c r="H269" s="195"/>
      <c r="I269" s="198"/>
      <c r="J269" s="284">
        <f>BK269</f>
        <v>0</v>
      </c>
      <c r="K269" s="195"/>
      <c r="L269" s="200"/>
      <c r="M269" s="201"/>
      <c r="N269" s="202"/>
      <c r="O269" s="202"/>
      <c r="P269" s="203">
        <f>SUM(P270:P275)</f>
        <v>0</v>
      </c>
      <c r="Q269" s="202"/>
      <c r="R269" s="203">
        <f>SUM(R270:R275)</f>
        <v>0</v>
      </c>
      <c r="S269" s="202"/>
      <c r="T269" s="204">
        <f>SUM(T270:T275)</f>
        <v>0</v>
      </c>
      <c r="AR269" s="205" t="s">
        <v>81</v>
      </c>
      <c r="AT269" s="206" t="s">
        <v>72</v>
      </c>
      <c r="AU269" s="206" t="s">
        <v>81</v>
      </c>
      <c r="AY269" s="205" t="s">
        <v>162</v>
      </c>
      <c r="BK269" s="207">
        <f>SUM(BK270:BK275)</f>
        <v>0</v>
      </c>
    </row>
    <row r="270" spans="2:65" s="1" customFormat="1" ht="16.5" customHeight="1">
      <c r="B270" s="39"/>
      <c r="C270" s="208" t="s">
        <v>1199</v>
      </c>
      <c r="D270" s="208" t="s">
        <v>163</v>
      </c>
      <c r="E270" s="209" t="s">
        <v>2043</v>
      </c>
      <c r="F270" s="210" t="s">
        <v>2044</v>
      </c>
      <c r="G270" s="211" t="s">
        <v>203</v>
      </c>
      <c r="H270" s="212">
        <v>15</v>
      </c>
      <c r="I270" s="213"/>
      <c r="J270" s="214">
        <f>ROUND(I270*H270,2)</f>
        <v>0</v>
      </c>
      <c r="K270" s="210" t="s">
        <v>234</v>
      </c>
      <c r="L270" s="44"/>
      <c r="M270" s="215" t="s">
        <v>21</v>
      </c>
      <c r="N270" s="216" t="s">
        <v>44</v>
      </c>
      <c r="O270" s="80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AR270" s="18" t="s">
        <v>168</v>
      </c>
      <c r="AT270" s="18" t="s">
        <v>163</v>
      </c>
      <c r="AU270" s="18" t="s">
        <v>84</v>
      </c>
      <c r="AY270" s="18" t="s">
        <v>162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8" t="s">
        <v>81</v>
      </c>
      <c r="BK270" s="219">
        <f>ROUND(I270*H270,2)</f>
        <v>0</v>
      </c>
      <c r="BL270" s="18" t="s">
        <v>168</v>
      </c>
      <c r="BM270" s="18" t="s">
        <v>1207</v>
      </c>
    </row>
    <row r="271" spans="2:65" s="1" customFormat="1" ht="16.5" customHeight="1">
      <c r="B271" s="39"/>
      <c r="C271" s="208" t="s">
        <v>760</v>
      </c>
      <c r="D271" s="208" t="s">
        <v>163</v>
      </c>
      <c r="E271" s="209" t="s">
        <v>2051</v>
      </c>
      <c r="F271" s="210" t="s">
        <v>2052</v>
      </c>
      <c r="G271" s="211" t="s">
        <v>203</v>
      </c>
      <c r="H271" s="212">
        <v>330</v>
      </c>
      <c r="I271" s="213"/>
      <c r="J271" s="214">
        <f>ROUND(I271*H271,2)</f>
        <v>0</v>
      </c>
      <c r="K271" s="210" t="s">
        <v>234</v>
      </c>
      <c r="L271" s="44"/>
      <c r="M271" s="215" t="s">
        <v>21</v>
      </c>
      <c r="N271" s="216" t="s">
        <v>44</v>
      </c>
      <c r="O271" s="80"/>
      <c r="P271" s="217">
        <f>O271*H271</f>
        <v>0</v>
      </c>
      <c r="Q271" s="217">
        <v>0</v>
      </c>
      <c r="R271" s="217">
        <f>Q271*H271</f>
        <v>0</v>
      </c>
      <c r="S271" s="217">
        <v>0</v>
      </c>
      <c r="T271" s="218">
        <f>S271*H271</f>
        <v>0</v>
      </c>
      <c r="AR271" s="18" t="s">
        <v>168</v>
      </c>
      <c r="AT271" s="18" t="s">
        <v>163</v>
      </c>
      <c r="AU271" s="18" t="s">
        <v>84</v>
      </c>
      <c r="AY271" s="18" t="s">
        <v>162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8" t="s">
        <v>81</v>
      </c>
      <c r="BK271" s="219">
        <f>ROUND(I271*H271,2)</f>
        <v>0</v>
      </c>
      <c r="BL271" s="18" t="s">
        <v>168</v>
      </c>
      <c r="BM271" s="18" t="s">
        <v>1214</v>
      </c>
    </row>
    <row r="272" spans="2:65" s="1" customFormat="1" ht="16.5" customHeight="1">
      <c r="B272" s="39"/>
      <c r="C272" s="208" t="s">
        <v>1211</v>
      </c>
      <c r="D272" s="208" t="s">
        <v>163</v>
      </c>
      <c r="E272" s="209" t="s">
        <v>2053</v>
      </c>
      <c r="F272" s="210" t="s">
        <v>2054</v>
      </c>
      <c r="G272" s="211" t="s">
        <v>203</v>
      </c>
      <c r="H272" s="212">
        <v>260</v>
      </c>
      <c r="I272" s="213"/>
      <c r="J272" s="214">
        <f>ROUND(I272*H272,2)</f>
        <v>0</v>
      </c>
      <c r="K272" s="210" t="s">
        <v>234</v>
      </c>
      <c r="L272" s="44"/>
      <c r="M272" s="215" t="s">
        <v>21</v>
      </c>
      <c r="N272" s="216" t="s">
        <v>44</v>
      </c>
      <c r="O272" s="80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AR272" s="18" t="s">
        <v>168</v>
      </c>
      <c r="AT272" s="18" t="s">
        <v>163</v>
      </c>
      <c r="AU272" s="18" t="s">
        <v>84</v>
      </c>
      <c r="AY272" s="18" t="s">
        <v>162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8" t="s">
        <v>81</v>
      </c>
      <c r="BK272" s="219">
        <f>ROUND(I272*H272,2)</f>
        <v>0</v>
      </c>
      <c r="BL272" s="18" t="s">
        <v>168</v>
      </c>
      <c r="BM272" s="18" t="s">
        <v>1526</v>
      </c>
    </row>
    <row r="273" spans="2:65" s="1" customFormat="1" ht="16.5" customHeight="1">
      <c r="B273" s="39"/>
      <c r="C273" s="208" t="s">
        <v>767</v>
      </c>
      <c r="D273" s="208" t="s">
        <v>163</v>
      </c>
      <c r="E273" s="209" t="s">
        <v>2067</v>
      </c>
      <c r="F273" s="210" t="s">
        <v>2068</v>
      </c>
      <c r="G273" s="211" t="s">
        <v>203</v>
      </c>
      <c r="H273" s="212">
        <v>40</v>
      </c>
      <c r="I273" s="213"/>
      <c r="J273" s="214">
        <f>ROUND(I273*H273,2)</f>
        <v>0</v>
      </c>
      <c r="K273" s="210" t="s">
        <v>234</v>
      </c>
      <c r="L273" s="44"/>
      <c r="M273" s="215" t="s">
        <v>21</v>
      </c>
      <c r="N273" s="216" t="s">
        <v>44</v>
      </c>
      <c r="O273" s="80"/>
      <c r="P273" s="217">
        <f>O273*H273</f>
        <v>0</v>
      </c>
      <c r="Q273" s="217">
        <v>0</v>
      </c>
      <c r="R273" s="217">
        <f>Q273*H273</f>
        <v>0</v>
      </c>
      <c r="S273" s="217">
        <v>0</v>
      </c>
      <c r="T273" s="218">
        <f>S273*H273</f>
        <v>0</v>
      </c>
      <c r="AR273" s="18" t="s">
        <v>168</v>
      </c>
      <c r="AT273" s="18" t="s">
        <v>163</v>
      </c>
      <c r="AU273" s="18" t="s">
        <v>84</v>
      </c>
      <c r="AY273" s="18" t="s">
        <v>162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8" t="s">
        <v>81</v>
      </c>
      <c r="BK273" s="219">
        <f>ROUND(I273*H273,2)</f>
        <v>0</v>
      </c>
      <c r="BL273" s="18" t="s">
        <v>168</v>
      </c>
      <c r="BM273" s="18" t="s">
        <v>1529</v>
      </c>
    </row>
    <row r="274" spans="2:65" s="1" customFormat="1" ht="16.5" customHeight="1">
      <c r="B274" s="39"/>
      <c r="C274" s="208" t="s">
        <v>1530</v>
      </c>
      <c r="D274" s="208" t="s">
        <v>163</v>
      </c>
      <c r="E274" s="209" t="s">
        <v>2069</v>
      </c>
      <c r="F274" s="210" t="s">
        <v>2070</v>
      </c>
      <c r="G274" s="211" t="s">
        <v>203</v>
      </c>
      <c r="H274" s="212">
        <v>12</v>
      </c>
      <c r="I274" s="213"/>
      <c r="J274" s="214">
        <f>ROUND(I274*H274,2)</f>
        <v>0</v>
      </c>
      <c r="K274" s="210" t="s">
        <v>234</v>
      </c>
      <c r="L274" s="44"/>
      <c r="M274" s="215" t="s">
        <v>21</v>
      </c>
      <c r="N274" s="216" t="s">
        <v>44</v>
      </c>
      <c r="O274" s="80"/>
      <c r="P274" s="217">
        <f>O274*H274</f>
        <v>0</v>
      </c>
      <c r="Q274" s="217">
        <v>0</v>
      </c>
      <c r="R274" s="217">
        <f>Q274*H274</f>
        <v>0</v>
      </c>
      <c r="S274" s="217">
        <v>0</v>
      </c>
      <c r="T274" s="218">
        <f>S274*H274</f>
        <v>0</v>
      </c>
      <c r="AR274" s="18" t="s">
        <v>168</v>
      </c>
      <c r="AT274" s="18" t="s">
        <v>163</v>
      </c>
      <c r="AU274" s="18" t="s">
        <v>84</v>
      </c>
      <c r="AY274" s="18" t="s">
        <v>162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8" t="s">
        <v>81</v>
      </c>
      <c r="BK274" s="219">
        <f>ROUND(I274*H274,2)</f>
        <v>0</v>
      </c>
      <c r="BL274" s="18" t="s">
        <v>168</v>
      </c>
      <c r="BM274" s="18" t="s">
        <v>1533</v>
      </c>
    </row>
    <row r="275" spans="2:65" s="1" customFormat="1" ht="16.5" customHeight="1">
      <c r="B275" s="39"/>
      <c r="C275" s="208" t="s">
        <v>773</v>
      </c>
      <c r="D275" s="208" t="s">
        <v>163</v>
      </c>
      <c r="E275" s="209" t="s">
        <v>2071</v>
      </c>
      <c r="F275" s="210" t="s">
        <v>2072</v>
      </c>
      <c r="G275" s="211" t="s">
        <v>994</v>
      </c>
      <c r="H275" s="212">
        <v>57</v>
      </c>
      <c r="I275" s="213"/>
      <c r="J275" s="214">
        <f>ROUND(I275*H275,2)</f>
        <v>0</v>
      </c>
      <c r="K275" s="210" t="s">
        <v>234</v>
      </c>
      <c r="L275" s="44"/>
      <c r="M275" s="215" t="s">
        <v>21</v>
      </c>
      <c r="N275" s="216" t="s">
        <v>44</v>
      </c>
      <c r="O275" s="80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18" t="s">
        <v>168</v>
      </c>
      <c r="AT275" s="18" t="s">
        <v>163</v>
      </c>
      <c r="AU275" s="18" t="s">
        <v>84</v>
      </c>
      <c r="AY275" s="18" t="s">
        <v>162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81</v>
      </c>
      <c r="BK275" s="219">
        <f>ROUND(I275*H275,2)</f>
        <v>0</v>
      </c>
      <c r="BL275" s="18" t="s">
        <v>168</v>
      </c>
      <c r="BM275" s="18" t="s">
        <v>1536</v>
      </c>
    </row>
    <row r="276" spans="2:63" s="10" customFormat="1" ht="22.8" customHeight="1">
      <c r="B276" s="194"/>
      <c r="C276" s="195"/>
      <c r="D276" s="196" t="s">
        <v>72</v>
      </c>
      <c r="E276" s="283" t="s">
        <v>2175</v>
      </c>
      <c r="F276" s="283" t="s">
        <v>2176</v>
      </c>
      <c r="G276" s="195"/>
      <c r="H276" s="195"/>
      <c r="I276" s="198"/>
      <c r="J276" s="284">
        <f>BK276</f>
        <v>0</v>
      </c>
      <c r="K276" s="195"/>
      <c r="L276" s="200"/>
      <c r="M276" s="201"/>
      <c r="N276" s="202"/>
      <c r="O276" s="202"/>
      <c r="P276" s="203">
        <f>SUM(P277:P280)</f>
        <v>0</v>
      </c>
      <c r="Q276" s="202"/>
      <c r="R276" s="203">
        <f>SUM(R277:R280)</f>
        <v>0</v>
      </c>
      <c r="S276" s="202"/>
      <c r="T276" s="204">
        <f>SUM(T277:T280)</f>
        <v>0</v>
      </c>
      <c r="AR276" s="205" t="s">
        <v>81</v>
      </c>
      <c r="AT276" s="206" t="s">
        <v>72</v>
      </c>
      <c r="AU276" s="206" t="s">
        <v>81</v>
      </c>
      <c r="AY276" s="205" t="s">
        <v>162</v>
      </c>
      <c r="BK276" s="207">
        <f>SUM(BK277:BK280)</f>
        <v>0</v>
      </c>
    </row>
    <row r="277" spans="2:65" s="1" customFormat="1" ht="22.5" customHeight="1">
      <c r="B277" s="39"/>
      <c r="C277" s="208" t="s">
        <v>1537</v>
      </c>
      <c r="D277" s="208" t="s">
        <v>163</v>
      </c>
      <c r="E277" s="209" t="s">
        <v>2177</v>
      </c>
      <c r="F277" s="210" t="s">
        <v>2178</v>
      </c>
      <c r="G277" s="211" t="s">
        <v>994</v>
      </c>
      <c r="H277" s="212">
        <v>51</v>
      </c>
      <c r="I277" s="213"/>
      <c r="J277" s="214">
        <f>ROUND(I277*H277,2)</f>
        <v>0</v>
      </c>
      <c r="K277" s="210" t="s">
        <v>234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84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1540</v>
      </c>
    </row>
    <row r="278" spans="2:65" s="1" customFormat="1" ht="16.5" customHeight="1">
      <c r="B278" s="39"/>
      <c r="C278" s="208" t="s">
        <v>776</v>
      </c>
      <c r="D278" s="208" t="s">
        <v>163</v>
      </c>
      <c r="E278" s="209" t="s">
        <v>2179</v>
      </c>
      <c r="F278" s="210" t="s">
        <v>2130</v>
      </c>
      <c r="G278" s="211" t="s">
        <v>994</v>
      </c>
      <c r="H278" s="212">
        <v>51</v>
      </c>
      <c r="I278" s="213"/>
      <c r="J278" s="214">
        <f>ROUND(I278*H278,2)</f>
        <v>0</v>
      </c>
      <c r="K278" s="210" t="s">
        <v>234</v>
      </c>
      <c r="L278" s="44"/>
      <c r="M278" s="215" t="s">
        <v>21</v>
      </c>
      <c r="N278" s="216" t="s">
        <v>44</v>
      </c>
      <c r="O278" s="80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AR278" s="18" t="s">
        <v>168</v>
      </c>
      <c r="AT278" s="18" t="s">
        <v>163</v>
      </c>
      <c r="AU278" s="18" t="s">
        <v>84</v>
      </c>
      <c r="AY278" s="18" t="s">
        <v>162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8" t="s">
        <v>81</v>
      </c>
      <c r="BK278" s="219">
        <f>ROUND(I278*H278,2)</f>
        <v>0</v>
      </c>
      <c r="BL278" s="18" t="s">
        <v>168</v>
      </c>
      <c r="BM278" s="18" t="s">
        <v>1546</v>
      </c>
    </row>
    <row r="279" spans="2:65" s="1" customFormat="1" ht="16.5" customHeight="1">
      <c r="B279" s="39"/>
      <c r="C279" s="208" t="s">
        <v>2180</v>
      </c>
      <c r="D279" s="208" t="s">
        <v>163</v>
      </c>
      <c r="E279" s="209" t="s">
        <v>2181</v>
      </c>
      <c r="F279" s="210" t="s">
        <v>2142</v>
      </c>
      <c r="G279" s="211" t="s">
        <v>994</v>
      </c>
      <c r="H279" s="212">
        <v>51</v>
      </c>
      <c r="I279" s="213"/>
      <c r="J279" s="214">
        <f>ROUND(I279*H279,2)</f>
        <v>0</v>
      </c>
      <c r="K279" s="210" t="s">
        <v>234</v>
      </c>
      <c r="L279" s="44"/>
      <c r="M279" s="215" t="s">
        <v>21</v>
      </c>
      <c r="N279" s="216" t="s">
        <v>44</v>
      </c>
      <c r="O279" s="80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AR279" s="18" t="s">
        <v>168</v>
      </c>
      <c r="AT279" s="18" t="s">
        <v>163</v>
      </c>
      <c r="AU279" s="18" t="s">
        <v>84</v>
      </c>
      <c r="AY279" s="18" t="s">
        <v>162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8" t="s">
        <v>81</v>
      </c>
      <c r="BK279" s="219">
        <f>ROUND(I279*H279,2)</f>
        <v>0</v>
      </c>
      <c r="BL279" s="18" t="s">
        <v>168</v>
      </c>
      <c r="BM279" s="18" t="s">
        <v>2182</v>
      </c>
    </row>
    <row r="280" spans="2:65" s="1" customFormat="1" ht="16.5" customHeight="1">
      <c r="B280" s="39"/>
      <c r="C280" s="208" t="s">
        <v>781</v>
      </c>
      <c r="D280" s="208" t="s">
        <v>163</v>
      </c>
      <c r="E280" s="209" t="s">
        <v>2183</v>
      </c>
      <c r="F280" s="210" t="s">
        <v>2144</v>
      </c>
      <c r="G280" s="211" t="s">
        <v>994</v>
      </c>
      <c r="H280" s="212">
        <v>51</v>
      </c>
      <c r="I280" s="213"/>
      <c r="J280" s="214">
        <f>ROUND(I280*H280,2)</f>
        <v>0</v>
      </c>
      <c r="K280" s="210" t="s">
        <v>234</v>
      </c>
      <c r="L280" s="44"/>
      <c r="M280" s="215" t="s">
        <v>21</v>
      </c>
      <c r="N280" s="216" t="s">
        <v>44</v>
      </c>
      <c r="O280" s="80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AR280" s="18" t="s">
        <v>168</v>
      </c>
      <c r="AT280" s="18" t="s">
        <v>163</v>
      </c>
      <c r="AU280" s="18" t="s">
        <v>84</v>
      </c>
      <c r="AY280" s="18" t="s">
        <v>162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8" t="s">
        <v>81</v>
      </c>
      <c r="BK280" s="219">
        <f>ROUND(I280*H280,2)</f>
        <v>0</v>
      </c>
      <c r="BL280" s="18" t="s">
        <v>168</v>
      </c>
      <c r="BM280" s="18" t="s">
        <v>2184</v>
      </c>
    </row>
    <row r="281" spans="2:63" s="10" customFormat="1" ht="22.8" customHeight="1">
      <c r="B281" s="194"/>
      <c r="C281" s="195"/>
      <c r="D281" s="196" t="s">
        <v>72</v>
      </c>
      <c r="E281" s="283" t="s">
        <v>2185</v>
      </c>
      <c r="F281" s="283" t="s">
        <v>2186</v>
      </c>
      <c r="G281" s="195"/>
      <c r="H281" s="195"/>
      <c r="I281" s="198"/>
      <c r="J281" s="284">
        <f>BK281</f>
        <v>0</v>
      </c>
      <c r="K281" s="195"/>
      <c r="L281" s="200"/>
      <c r="M281" s="201"/>
      <c r="N281" s="202"/>
      <c r="O281" s="202"/>
      <c r="P281" s="203">
        <f>SUM(P282:P289)</f>
        <v>0</v>
      </c>
      <c r="Q281" s="202"/>
      <c r="R281" s="203">
        <f>SUM(R282:R289)</f>
        <v>0</v>
      </c>
      <c r="S281" s="202"/>
      <c r="T281" s="204">
        <f>SUM(T282:T289)</f>
        <v>0</v>
      </c>
      <c r="AR281" s="205" t="s">
        <v>81</v>
      </c>
      <c r="AT281" s="206" t="s">
        <v>72</v>
      </c>
      <c r="AU281" s="206" t="s">
        <v>81</v>
      </c>
      <c r="AY281" s="205" t="s">
        <v>162</v>
      </c>
      <c r="BK281" s="207">
        <f>SUM(BK282:BK289)</f>
        <v>0</v>
      </c>
    </row>
    <row r="282" spans="2:65" s="1" customFormat="1" ht="16.5" customHeight="1">
      <c r="B282" s="39"/>
      <c r="C282" s="208" t="s">
        <v>2187</v>
      </c>
      <c r="D282" s="208" t="s">
        <v>163</v>
      </c>
      <c r="E282" s="209" t="s">
        <v>84</v>
      </c>
      <c r="F282" s="210" t="s">
        <v>2188</v>
      </c>
      <c r="G282" s="211" t="s">
        <v>1192</v>
      </c>
      <c r="H282" s="212">
        <v>2</v>
      </c>
      <c r="I282" s="213"/>
      <c r="J282" s="214">
        <f>ROUND(I282*H282,2)</f>
        <v>0</v>
      </c>
      <c r="K282" s="210" t="s">
        <v>234</v>
      </c>
      <c r="L282" s="44"/>
      <c r="M282" s="215" t="s">
        <v>21</v>
      </c>
      <c r="N282" s="216" t="s">
        <v>44</v>
      </c>
      <c r="O282" s="80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AR282" s="18" t="s">
        <v>168</v>
      </c>
      <c r="AT282" s="18" t="s">
        <v>163</v>
      </c>
      <c r="AU282" s="18" t="s">
        <v>84</v>
      </c>
      <c r="AY282" s="18" t="s">
        <v>162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8" t="s">
        <v>81</v>
      </c>
      <c r="BK282" s="219">
        <f>ROUND(I282*H282,2)</f>
        <v>0</v>
      </c>
      <c r="BL282" s="18" t="s">
        <v>168</v>
      </c>
      <c r="BM282" s="18" t="s">
        <v>2189</v>
      </c>
    </row>
    <row r="283" spans="2:65" s="1" customFormat="1" ht="16.5" customHeight="1">
      <c r="B283" s="39"/>
      <c r="C283" s="208" t="s">
        <v>785</v>
      </c>
      <c r="D283" s="208" t="s">
        <v>163</v>
      </c>
      <c r="E283" s="209" t="s">
        <v>168</v>
      </c>
      <c r="F283" s="210" t="s">
        <v>2190</v>
      </c>
      <c r="G283" s="211" t="s">
        <v>1192</v>
      </c>
      <c r="H283" s="212">
        <v>20</v>
      </c>
      <c r="I283" s="213"/>
      <c r="J283" s="214">
        <f>ROUND(I283*H283,2)</f>
        <v>0</v>
      </c>
      <c r="K283" s="210" t="s">
        <v>234</v>
      </c>
      <c r="L283" s="44"/>
      <c r="M283" s="215" t="s">
        <v>21</v>
      </c>
      <c r="N283" s="216" t="s">
        <v>44</v>
      </c>
      <c r="O283" s="80"/>
      <c r="P283" s="217">
        <f>O283*H283</f>
        <v>0</v>
      </c>
      <c r="Q283" s="217">
        <v>0</v>
      </c>
      <c r="R283" s="217">
        <f>Q283*H283</f>
        <v>0</v>
      </c>
      <c r="S283" s="217">
        <v>0</v>
      </c>
      <c r="T283" s="218">
        <f>S283*H283</f>
        <v>0</v>
      </c>
      <c r="AR283" s="18" t="s">
        <v>168</v>
      </c>
      <c r="AT283" s="18" t="s">
        <v>163</v>
      </c>
      <c r="AU283" s="18" t="s">
        <v>84</v>
      </c>
      <c r="AY283" s="18" t="s">
        <v>162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8" t="s">
        <v>81</v>
      </c>
      <c r="BK283" s="219">
        <f>ROUND(I283*H283,2)</f>
        <v>0</v>
      </c>
      <c r="BL283" s="18" t="s">
        <v>168</v>
      </c>
      <c r="BM283" s="18" t="s">
        <v>2191</v>
      </c>
    </row>
    <row r="284" spans="2:65" s="1" customFormat="1" ht="16.5" customHeight="1">
      <c r="B284" s="39"/>
      <c r="C284" s="208" t="s">
        <v>2192</v>
      </c>
      <c r="D284" s="208" t="s">
        <v>163</v>
      </c>
      <c r="E284" s="209" t="s">
        <v>180</v>
      </c>
      <c r="F284" s="210" t="s">
        <v>2193</v>
      </c>
      <c r="G284" s="211" t="s">
        <v>203</v>
      </c>
      <c r="H284" s="212">
        <v>220</v>
      </c>
      <c r="I284" s="213"/>
      <c r="J284" s="214">
        <f>ROUND(I284*H284,2)</f>
        <v>0</v>
      </c>
      <c r="K284" s="210" t="s">
        <v>234</v>
      </c>
      <c r="L284" s="44"/>
      <c r="M284" s="215" t="s">
        <v>21</v>
      </c>
      <c r="N284" s="216" t="s">
        <v>44</v>
      </c>
      <c r="O284" s="80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AR284" s="18" t="s">
        <v>168</v>
      </c>
      <c r="AT284" s="18" t="s">
        <v>163</v>
      </c>
      <c r="AU284" s="18" t="s">
        <v>84</v>
      </c>
      <c r="AY284" s="18" t="s">
        <v>162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8" t="s">
        <v>81</v>
      </c>
      <c r="BK284" s="219">
        <f>ROUND(I284*H284,2)</f>
        <v>0</v>
      </c>
      <c r="BL284" s="18" t="s">
        <v>168</v>
      </c>
      <c r="BM284" s="18" t="s">
        <v>2194</v>
      </c>
    </row>
    <row r="285" spans="2:65" s="1" customFormat="1" ht="16.5" customHeight="1">
      <c r="B285" s="39"/>
      <c r="C285" s="208" t="s">
        <v>792</v>
      </c>
      <c r="D285" s="208" t="s">
        <v>163</v>
      </c>
      <c r="E285" s="209" t="s">
        <v>735</v>
      </c>
      <c r="F285" s="210" t="s">
        <v>2195</v>
      </c>
      <c r="G285" s="211" t="s">
        <v>994</v>
      </c>
      <c r="H285" s="212">
        <v>33</v>
      </c>
      <c r="I285" s="213"/>
      <c r="J285" s="214">
        <f>ROUND(I285*H285,2)</f>
        <v>0</v>
      </c>
      <c r="K285" s="210" t="s">
        <v>234</v>
      </c>
      <c r="L285" s="44"/>
      <c r="M285" s="215" t="s">
        <v>21</v>
      </c>
      <c r="N285" s="216" t="s">
        <v>44</v>
      </c>
      <c r="O285" s="80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AR285" s="18" t="s">
        <v>168</v>
      </c>
      <c r="AT285" s="18" t="s">
        <v>163</v>
      </c>
      <c r="AU285" s="18" t="s">
        <v>84</v>
      </c>
      <c r="AY285" s="18" t="s">
        <v>162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8" t="s">
        <v>81</v>
      </c>
      <c r="BK285" s="219">
        <f>ROUND(I285*H285,2)</f>
        <v>0</v>
      </c>
      <c r="BL285" s="18" t="s">
        <v>168</v>
      </c>
      <c r="BM285" s="18" t="s">
        <v>2196</v>
      </c>
    </row>
    <row r="286" spans="2:65" s="1" customFormat="1" ht="16.5" customHeight="1">
      <c r="B286" s="39"/>
      <c r="C286" s="208" t="s">
        <v>2197</v>
      </c>
      <c r="D286" s="208" t="s">
        <v>163</v>
      </c>
      <c r="E286" s="209" t="s">
        <v>527</v>
      </c>
      <c r="F286" s="210" t="s">
        <v>2198</v>
      </c>
      <c r="G286" s="211" t="s">
        <v>994</v>
      </c>
      <c r="H286" s="212">
        <v>33</v>
      </c>
      <c r="I286" s="213"/>
      <c r="J286" s="214">
        <f>ROUND(I286*H286,2)</f>
        <v>0</v>
      </c>
      <c r="K286" s="210" t="s">
        <v>234</v>
      </c>
      <c r="L286" s="44"/>
      <c r="M286" s="215" t="s">
        <v>21</v>
      </c>
      <c r="N286" s="216" t="s">
        <v>44</v>
      </c>
      <c r="O286" s="80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AR286" s="18" t="s">
        <v>168</v>
      </c>
      <c r="AT286" s="18" t="s">
        <v>163</v>
      </c>
      <c r="AU286" s="18" t="s">
        <v>84</v>
      </c>
      <c r="AY286" s="18" t="s">
        <v>162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8" t="s">
        <v>81</v>
      </c>
      <c r="BK286" s="219">
        <f>ROUND(I286*H286,2)</f>
        <v>0</v>
      </c>
      <c r="BL286" s="18" t="s">
        <v>168</v>
      </c>
      <c r="BM286" s="18" t="s">
        <v>2199</v>
      </c>
    </row>
    <row r="287" spans="2:65" s="1" customFormat="1" ht="16.5" customHeight="1">
      <c r="B287" s="39"/>
      <c r="C287" s="208" t="s">
        <v>798</v>
      </c>
      <c r="D287" s="208" t="s">
        <v>163</v>
      </c>
      <c r="E287" s="209" t="s">
        <v>537</v>
      </c>
      <c r="F287" s="210" t="s">
        <v>2200</v>
      </c>
      <c r="G287" s="211" t="s">
        <v>994</v>
      </c>
      <c r="H287" s="212">
        <v>4</v>
      </c>
      <c r="I287" s="213"/>
      <c r="J287" s="214">
        <f>ROUND(I287*H287,2)</f>
        <v>0</v>
      </c>
      <c r="K287" s="210" t="s">
        <v>234</v>
      </c>
      <c r="L287" s="44"/>
      <c r="M287" s="215" t="s">
        <v>21</v>
      </c>
      <c r="N287" s="216" t="s">
        <v>44</v>
      </c>
      <c r="O287" s="80"/>
      <c r="P287" s="217">
        <f>O287*H287</f>
        <v>0</v>
      </c>
      <c r="Q287" s="217">
        <v>0</v>
      </c>
      <c r="R287" s="217">
        <f>Q287*H287</f>
        <v>0</v>
      </c>
      <c r="S287" s="217">
        <v>0</v>
      </c>
      <c r="T287" s="218">
        <f>S287*H287</f>
        <v>0</v>
      </c>
      <c r="AR287" s="18" t="s">
        <v>168</v>
      </c>
      <c r="AT287" s="18" t="s">
        <v>163</v>
      </c>
      <c r="AU287" s="18" t="s">
        <v>84</v>
      </c>
      <c r="AY287" s="18" t="s">
        <v>162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8" t="s">
        <v>81</v>
      </c>
      <c r="BK287" s="219">
        <f>ROUND(I287*H287,2)</f>
        <v>0</v>
      </c>
      <c r="BL287" s="18" t="s">
        <v>168</v>
      </c>
      <c r="BM287" s="18" t="s">
        <v>2201</v>
      </c>
    </row>
    <row r="288" spans="2:65" s="1" customFormat="1" ht="16.5" customHeight="1">
      <c r="B288" s="39"/>
      <c r="C288" s="208" t="s">
        <v>2202</v>
      </c>
      <c r="D288" s="208" t="s">
        <v>163</v>
      </c>
      <c r="E288" s="209" t="s">
        <v>629</v>
      </c>
      <c r="F288" s="210" t="s">
        <v>2203</v>
      </c>
      <c r="G288" s="211" t="s">
        <v>994</v>
      </c>
      <c r="H288" s="212">
        <v>33</v>
      </c>
      <c r="I288" s="213"/>
      <c r="J288" s="214">
        <f>ROUND(I288*H288,2)</f>
        <v>0</v>
      </c>
      <c r="K288" s="210" t="s">
        <v>234</v>
      </c>
      <c r="L288" s="44"/>
      <c r="M288" s="215" t="s">
        <v>21</v>
      </c>
      <c r="N288" s="216" t="s">
        <v>44</v>
      </c>
      <c r="O288" s="80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AR288" s="18" t="s">
        <v>168</v>
      </c>
      <c r="AT288" s="18" t="s">
        <v>163</v>
      </c>
      <c r="AU288" s="18" t="s">
        <v>84</v>
      </c>
      <c r="AY288" s="18" t="s">
        <v>162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81</v>
      </c>
      <c r="BK288" s="219">
        <f>ROUND(I288*H288,2)</f>
        <v>0</v>
      </c>
      <c r="BL288" s="18" t="s">
        <v>168</v>
      </c>
      <c r="BM288" s="18" t="s">
        <v>2204</v>
      </c>
    </row>
    <row r="289" spans="2:65" s="1" customFormat="1" ht="16.5" customHeight="1">
      <c r="B289" s="39"/>
      <c r="C289" s="208" t="s">
        <v>807</v>
      </c>
      <c r="D289" s="208" t="s">
        <v>163</v>
      </c>
      <c r="E289" s="209" t="s">
        <v>2205</v>
      </c>
      <c r="F289" s="210" t="s">
        <v>2146</v>
      </c>
      <c r="G289" s="211" t="s">
        <v>1296</v>
      </c>
      <c r="H289" s="212">
        <v>1</v>
      </c>
      <c r="I289" s="213"/>
      <c r="J289" s="214">
        <f>ROUND(I289*H289,2)</f>
        <v>0</v>
      </c>
      <c r="K289" s="210" t="s">
        <v>234</v>
      </c>
      <c r="L289" s="44"/>
      <c r="M289" s="215" t="s">
        <v>21</v>
      </c>
      <c r="N289" s="216" t="s">
        <v>44</v>
      </c>
      <c r="O289" s="80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AR289" s="18" t="s">
        <v>168</v>
      </c>
      <c r="AT289" s="18" t="s">
        <v>163</v>
      </c>
      <c r="AU289" s="18" t="s">
        <v>84</v>
      </c>
      <c r="AY289" s="18" t="s">
        <v>162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8" t="s">
        <v>81</v>
      </c>
      <c r="BK289" s="219">
        <f>ROUND(I289*H289,2)</f>
        <v>0</v>
      </c>
      <c r="BL289" s="18" t="s">
        <v>168</v>
      </c>
      <c r="BM289" s="18" t="s">
        <v>2206</v>
      </c>
    </row>
    <row r="290" spans="2:63" s="10" customFormat="1" ht="22.8" customHeight="1">
      <c r="B290" s="194"/>
      <c r="C290" s="195"/>
      <c r="D290" s="196" t="s">
        <v>72</v>
      </c>
      <c r="E290" s="283" t="s">
        <v>2207</v>
      </c>
      <c r="F290" s="283" t="s">
        <v>2208</v>
      </c>
      <c r="G290" s="195"/>
      <c r="H290" s="195"/>
      <c r="I290" s="198"/>
      <c r="J290" s="284">
        <f>BK290</f>
        <v>0</v>
      </c>
      <c r="K290" s="195"/>
      <c r="L290" s="200"/>
      <c r="M290" s="201"/>
      <c r="N290" s="202"/>
      <c r="O290" s="202"/>
      <c r="P290" s="203">
        <f>SUM(P291:P297)</f>
        <v>0</v>
      </c>
      <c r="Q290" s="202"/>
      <c r="R290" s="203">
        <f>SUM(R291:R297)</f>
        <v>0</v>
      </c>
      <c r="S290" s="202"/>
      <c r="T290" s="204">
        <f>SUM(T291:T297)</f>
        <v>0</v>
      </c>
      <c r="AR290" s="205" t="s">
        <v>81</v>
      </c>
      <c r="AT290" s="206" t="s">
        <v>72</v>
      </c>
      <c r="AU290" s="206" t="s">
        <v>81</v>
      </c>
      <c r="AY290" s="205" t="s">
        <v>162</v>
      </c>
      <c r="BK290" s="207">
        <f>SUM(BK291:BK297)</f>
        <v>0</v>
      </c>
    </row>
    <row r="291" spans="2:65" s="1" customFormat="1" ht="16.5" customHeight="1">
      <c r="B291" s="39"/>
      <c r="C291" s="208" t="s">
        <v>2209</v>
      </c>
      <c r="D291" s="208" t="s">
        <v>163</v>
      </c>
      <c r="E291" s="209" t="s">
        <v>2210</v>
      </c>
      <c r="F291" s="210" t="s">
        <v>2211</v>
      </c>
      <c r="G291" s="211" t="s">
        <v>1545</v>
      </c>
      <c r="H291" s="212">
        <v>30</v>
      </c>
      <c r="I291" s="213"/>
      <c r="J291" s="214">
        <f>ROUND(I291*H291,2)</f>
        <v>0</v>
      </c>
      <c r="K291" s="210" t="s">
        <v>234</v>
      </c>
      <c r="L291" s="44"/>
      <c r="M291" s="215" t="s">
        <v>21</v>
      </c>
      <c r="N291" s="216" t="s">
        <v>44</v>
      </c>
      <c r="O291" s="80"/>
      <c r="P291" s="217">
        <f>O291*H291</f>
        <v>0</v>
      </c>
      <c r="Q291" s="217">
        <v>0</v>
      </c>
      <c r="R291" s="217">
        <f>Q291*H291</f>
        <v>0</v>
      </c>
      <c r="S291" s="217">
        <v>0</v>
      </c>
      <c r="T291" s="218">
        <f>S291*H291</f>
        <v>0</v>
      </c>
      <c r="AR291" s="18" t="s">
        <v>168</v>
      </c>
      <c r="AT291" s="18" t="s">
        <v>163</v>
      </c>
      <c r="AU291" s="18" t="s">
        <v>84</v>
      </c>
      <c r="AY291" s="18" t="s">
        <v>162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8" t="s">
        <v>81</v>
      </c>
      <c r="BK291" s="219">
        <f>ROUND(I291*H291,2)</f>
        <v>0</v>
      </c>
      <c r="BL291" s="18" t="s">
        <v>168</v>
      </c>
      <c r="BM291" s="18" t="s">
        <v>2212</v>
      </c>
    </row>
    <row r="292" spans="2:65" s="1" customFormat="1" ht="16.5" customHeight="1">
      <c r="B292" s="39"/>
      <c r="C292" s="208" t="s">
        <v>812</v>
      </c>
      <c r="D292" s="208" t="s">
        <v>163</v>
      </c>
      <c r="E292" s="209" t="s">
        <v>2213</v>
      </c>
      <c r="F292" s="210" t="s">
        <v>2214</v>
      </c>
      <c r="G292" s="211" t="s">
        <v>1545</v>
      </c>
      <c r="H292" s="212">
        <v>24</v>
      </c>
      <c r="I292" s="213"/>
      <c r="J292" s="214">
        <f>ROUND(I292*H292,2)</f>
        <v>0</v>
      </c>
      <c r="K292" s="210" t="s">
        <v>234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84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2215</v>
      </c>
    </row>
    <row r="293" spans="2:65" s="1" customFormat="1" ht="16.5" customHeight="1">
      <c r="B293" s="39"/>
      <c r="C293" s="208" t="s">
        <v>2216</v>
      </c>
      <c r="D293" s="208" t="s">
        <v>163</v>
      </c>
      <c r="E293" s="209" t="s">
        <v>2217</v>
      </c>
      <c r="F293" s="210" t="s">
        <v>2218</v>
      </c>
      <c r="G293" s="211" t="s">
        <v>1545</v>
      </c>
      <c r="H293" s="212">
        <v>22</v>
      </c>
      <c r="I293" s="213"/>
      <c r="J293" s="214">
        <f>ROUND(I293*H293,2)</f>
        <v>0</v>
      </c>
      <c r="K293" s="210" t="s">
        <v>234</v>
      </c>
      <c r="L293" s="44"/>
      <c r="M293" s="215" t="s">
        <v>21</v>
      </c>
      <c r="N293" s="216" t="s">
        <v>44</v>
      </c>
      <c r="O293" s="80"/>
      <c r="P293" s="217">
        <f>O293*H293</f>
        <v>0</v>
      </c>
      <c r="Q293" s="217">
        <v>0</v>
      </c>
      <c r="R293" s="217">
        <f>Q293*H293</f>
        <v>0</v>
      </c>
      <c r="S293" s="217">
        <v>0</v>
      </c>
      <c r="T293" s="218">
        <f>S293*H293</f>
        <v>0</v>
      </c>
      <c r="AR293" s="18" t="s">
        <v>168</v>
      </c>
      <c r="AT293" s="18" t="s">
        <v>163</v>
      </c>
      <c r="AU293" s="18" t="s">
        <v>84</v>
      </c>
      <c r="AY293" s="18" t="s">
        <v>162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8" t="s">
        <v>81</v>
      </c>
      <c r="BK293" s="219">
        <f>ROUND(I293*H293,2)</f>
        <v>0</v>
      </c>
      <c r="BL293" s="18" t="s">
        <v>168</v>
      </c>
      <c r="BM293" s="18" t="s">
        <v>2219</v>
      </c>
    </row>
    <row r="294" spans="2:65" s="1" customFormat="1" ht="16.5" customHeight="1">
      <c r="B294" s="39"/>
      <c r="C294" s="208" t="s">
        <v>818</v>
      </c>
      <c r="D294" s="208" t="s">
        <v>163</v>
      </c>
      <c r="E294" s="209" t="s">
        <v>2220</v>
      </c>
      <c r="F294" s="210" t="s">
        <v>2221</v>
      </c>
      <c r="G294" s="211" t="s">
        <v>1545</v>
      </c>
      <c r="H294" s="212">
        <v>14</v>
      </c>
      <c r="I294" s="213"/>
      <c r="J294" s="214">
        <f>ROUND(I294*H294,2)</f>
        <v>0</v>
      </c>
      <c r="K294" s="210" t="s">
        <v>234</v>
      </c>
      <c r="L294" s="44"/>
      <c r="M294" s="215" t="s">
        <v>21</v>
      </c>
      <c r="N294" s="216" t="s">
        <v>44</v>
      </c>
      <c r="O294" s="80"/>
      <c r="P294" s="217">
        <f>O294*H294</f>
        <v>0</v>
      </c>
      <c r="Q294" s="217">
        <v>0</v>
      </c>
      <c r="R294" s="217">
        <f>Q294*H294</f>
        <v>0</v>
      </c>
      <c r="S294" s="217">
        <v>0</v>
      </c>
      <c r="T294" s="218">
        <f>S294*H294</f>
        <v>0</v>
      </c>
      <c r="AR294" s="18" t="s">
        <v>168</v>
      </c>
      <c r="AT294" s="18" t="s">
        <v>163</v>
      </c>
      <c r="AU294" s="18" t="s">
        <v>84</v>
      </c>
      <c r="AY294" s="18" t="s">
        <v>162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8" t="s">
        <v>81</v>
      </c>
      <c r="BK294" s="219">
        <f>ROUND(I294*H294,2)</f>
        <v>0</v>
      </c>
      <c r="BL294" s="18" t="s">
        <v>168</v>
      </c>
      <c r="BM294" s="18" t="s">
        <v>2222</v>
      </c>
    </row>
    <row r="295" spans="2:65" s="1" customFormat="1" ht="16.5" customHeight="1">
      <c r="B295" s="39"/>
      <c r="C295" s="208" t="s">
        <v>2223</v>
      </c>
      <c r="D295" s="208" t="s">
        <v>163</v>
      </c>
      <c r="E295" s="209" t="s">
        <v>2224</v>
      </c>
      <c r="F295" s="210" t="s">
        <v>2225</v>
      </c>
      <c r="G295" s="211" t="s">
        <v>1545</v>
      </c>
      <c r="H295" s="212">
        <v>20</v>
      </c>
      <c r="I295" s="213"/>
      <c r="J295" s="214">
        <f>ROUND(I295*H295,2)</f>
        <v>0</v>
      </c>
      <c r="K295" s="210" t="s">
        <v>234</v>
      </c>
      <c r="L295" s="44"/>
      <c r="M295" s="215" t="s">
        <v>21</v>
      </c>
      <c r="N295" s="216" t="s">
        <v>44</v>
      </c>
      <c r="O295" s="80"/>
      <c r="P295" s="217">
        <f>O295*H295</f>
        <v>0</v>
      </c>
      <c r="Q295" s="217">
        <v>0</v>
      </c>
      <c r="R295" s="217">
        <f>Q295*H295</f>
        <v>0</v>
      </c>
      <c r="S295" s="217">
        <v>0</v>
      </c>
      <c r="T295" s="218">
        <f>S295*H295</f>
        <v>0</v>
      </c>
      <c r="AR295" s="18" t="s">
        <v>168</v>
      </c>
      <c r="AT295" s="18" t="s">
        <v>163</v>
      </c>
      <c r="AU295" s="18" t="s">
        <v>84</v>
      </c>
      <c r="AY295" s="18" t="s">
        <v>162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8" t="s">
        <v>81</v>
      </c>
      <c r="BK295" s="219">
        <f>ROUND(I295*H295,2)</f>
        <v>0</v>
      </c>
      <c r="BL295" s="18" t="s">
        <v>168</v>
      </c>
      <c r="BM295" s="18" t="s">
        <v>2226</v>
      </c>
    </row>
    <row r="296" spans="2:65" s="1" customFormat="1" ht="16.5" customHeight="1">
      <c r="B296" s="39"/>
      <c r="C296" s="208" t="s">
        <v>821</v>
      </c>
      <c r="D296" s="208" t="s">
        <v>163</v>
      </c>
      <c r="E296" s="209" t="s">
        <v>2227</v>
      </c>
      <c r="F296" s="210" t="s">
        <v>2228</v>
      </c>
      <c r="G296" s="211" t="s">
        <v>1545</v>
      </c>
      <c r="H296" s="212">
        <v>14</v>
      </c>
      <c r="I296" s="213"/>
      <c r="J296" s="214">
        <f>ROUND(I296*H296,2)</f>
        <v>0</v>
      </c>
      <c r="K296" s="210" t="s">
        <v>234</v>
      </c>
      <c r="L296" s="44"/>
      <c r="M296" s="215" t="s">
        <v>21</v>
      </c>
      <c r="N296" s="216" t="s">
        <v>44</v>
      </c>
      <c r="O296" s="80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AR296" s="18" t="s">
        <v>168</v>
      </c>
      <c r="AT296" s="18" t="s">
        <v>163</v>
      </c>
      <c r="AU296" s="18" t="s">
        <v>84</v>
      </c>
      <c r="AY296" s="18" t="s">
        <v>162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8" t="s">
        <v>81</v>
      </c>
      <c r="BK296" s="219">
        <f>ROUND(I296*H296,2)</f>
        <v>0</v>
      </c>
      <c r="BL296" s="18" t="s">
        <v>168</v>
      </c>
      <c r="BM296" s="18" t="s">
        <v>2229</v>
      </c>
    </row>
    <row r="297" spans="2:65" s="1" customFormat="1" ht="16.5" customHeight="1">
      <c r="B297" s="39"/>
      <c r="C297" s="208" t="s">
        <v>2230</v>
      </c>
      <c r="D297" s="208" t="s">
        <v>163</v>
      </c>
      <c r="E297" s="209" t="s">
        <v>2231</v>
      </c>
      <c r="F297" s="210" t="s">
        <v>2232</v>
      </c>
      <c r="G297" s="211" t="s">
        <v>217</v>
      </c>
      <c r="H297" s="212">
        <v>4</v>
      </c>
      <c r="I297" s="213"/>
      <c r="J297" s="214">
        <f>ROUND(I297*H297,2)</f>
        <v>0</v>
      </c>
      <c r="K297" s="210" t="s">
        <v>234</v>
      </c>
      <c r="L297" s="44"/>
      <c r="M297" s="215" t="s">
        <v>21</v>
      </c>
      <c r="N297" s="216" t="s">
        <v>44</v>
      </c>
      <c r="O297" s="80"/>
      <c r="P297" s="217">
        <f>O297*H297</f>
        <v>0</v>
      </c>
      <c r="Q297" s="217">
        <v>0</v>
      </c>
      <c r="R297" s="217">
        <f>Q297*H297</f>
        <v>0</v>
      </c>
      <c r="S297" s="217">
        <v>0</v>
      </c>
      <c r="T297" s="218">
        <f>S297*H297</f>
        <v>0</v>
      </c>
      <c r="AR297" s="18" t="s">
        <v>168</v>
      </c>
      <c r="AT297" s="18" t="s">
        <v>163</v>
      </c>
      <c r="AU297" s="18" t="s">
        <v>84</v>
      </c>
      <c r="AY297" s="18" t="s">
        <v>162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8" t="s">
        <v>81</v>
      </c>
      <c r="BK297" s="219">
        <f>ROUND(I297*H297,2)</f>
        <v>0</v>
      </c>
      <c r="BL297" s="18" t="s">
        <v>168</v>
      </c>
      <c r="BM297" s="18" t="s">
        <v>2233</v>
      </c>
    </row>
    <row r="298" spans="2:63" s="10" customFormat="1" ht="22.8" customHeight="1">
      <c r="B298" s="194"/>
      <c r="C298" s="195"/>
      <c r="D298" s="196" t="s">
        <v>72</v>
      </c>
      <c r="E298" s="283" t="s">
        <v>2234</v>
      </c>
      <c r="F298" s="283" t="s">
        <v>2235</v>
      </c>
      <c r="G298" s="195"/>
      <c r="H298" s="195"/>
      <c r="I298" s="198"/>
      <c r="J298" s="284">
        <f>BK298</f>
        <v>0</v>
      </c>
      <c r="K298" s="195"/>
      <c r="L298" s="200"/>
      <c r="M298" s="201"/>
      <c r="N298" s="202"/>
      <c r="O298" s="202"/>
      <c r="P298" s="203">
        <f>SUM(P299:P302)</f>
        <v>0</v>
      </c>
      <c r="Q298" s="202"/>
      <c r="R298" s="203">
        <f>SUM(R299:R302)</f>
        <v>0</v>
      </c>
      <c r="S298" s="202"/>
      <c r="T298" s="204">
        <f>SUM(T299:T302)</f>
        <v>0</v>
      </c>
      <c r="AR298" s="205" t="s">
        <v>81</v>
      </c>
      <c r="AT298" s="206" t="s">
        <v>72</v>
      </c>
      <c r="AU298" s="206" t="s">
        <v>81</v>
      </c>
      <c r="AY298" s="205" t="s">
        <v>162</v>
      </c>
      <c r="BK298" s="207">
        <f>SUM(BK299:BK302)</f>
        <v>0</v>
      </c>
    </row>
    <row r="299" spans="2:65" s="1" customFormat="1" ht="16.5" customHeight="1">
      <c r="B299" s="39"/>
      <c r="C299" s="208" t="s">
        <v>827</v>
      </c>
      <c r="D299" s="208" t="s">
        <v>163</v>
      </c>
      <c r="E299" s="209" t="s">
        <v>2236</v>
      </c>
      <c r="F299" s="210" t="s">
        <v>2237</v>
      </c>
      <c r="G299" s="211" t="s">
        <v>1545</v>
      </c>
      <c r="H299" s="212">
        <v>24</v>
      </c>
      <c r="I299" s="213"/>
      <c r="J299" s="214">
        <f>ROUND(I299*H299,2)</f>
        <v>0</v>
      </c>
      <c r="K299" s="210" t="s">
        <v>234</v>
      </c>
      <c r="L299" s="44"/>
      <c r="M299" s="215" t="s">
        <v>21</v>
      </c>
      <c r="N299" s="216" t="s">
        <v>44</v>
      </c>
      <c r="O299" s="80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AR299" s="18" t="s">
        <v>168</v>
      </c>
      <c r="AT299" s="18" t="s">
        <v>163</v>
      </c>
      <c r="AU299" s="18" t="s">
        <v>84</v>
      </c>
      <c r="AY299" s="18" t="s">
        <v>162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8" t="s">
        <v>81</v>
      </c>
      <c r="BK299" s="219">
        <f>ROUND(I299*H299,2)</f>
        <v>0</v>
      </c>
      <c r="BL299" s="18" t="s">
        <v>168</v>
      </c>
      <c r="BM299" s="18" t="s">
        <v>2238</v>
      </c>
    </row>
    <row r="300" spans="2:65" s="1" customFormat="1" ht="16.5" customHeight="1">
      <c r="B300" s="39"/>
      <c r="C300" s="208" t="s">
        <v>2239</v>
      </c>
      <c r="D300" s="208" t="s">
        <v>163</v>
      </c>
      <c r="E300" s="209" t="s">
        <v>2240</v>
      </c>
      <c r="F300" s="210" t="s">
        <v>2241</v>
      </c>
      <c r="G300" s="211" t="s">
        <v>1545</v>
      </c>
      <c r="H300" s="212">
        <v>28</v>
      </c>
      <c r="I300" s="213"/>
      <c r="J300" s="214">
        <f>ROUND(I300*H300,2)</f>
        <v>0</v>
      </c>
      <c r="K300" s="210" t="s">
        <v>234</v>
      </c>
      <c r="L300" s="44"/>
      <c r="M300" s="215" t="s">
        <v>21</v>
      </c>
      <c r="N300" s="216" t="s">
        <v>44</v>
      </c>
      <c r="O300" s="80"/>
      <c r="P300" s="217">
        <f>O300*H300</f>
        <v>0</v>
      </c>
      <c r="Q300" s="217">
        <v>0</v>
      </c>
      <c r="R300" s="217">
        <f>Q300*H300</f>
        <v>0</v>
      </c>
      <c r="S300" s="217">
        <v>0</v>
      </c>
      <c r="T300" s="218">
        <f>S300*H300</f>
        <v>0</v>
      </c>
      <c r="AR300" s="18" t="s">
        <v>168</v>
      </c>
      <c r="AT300" s="18" t="s">
        <v>163</v>
      </c>
      <c r="AU300" s="18" t="s">
        <v>84</v>
      </c>
      <c r="AY300" s="18" t="s">
        <v>162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8" t="s">
        <v>81</v>
      </c>
      <c r="BK300" s="219">
        <f>ROUND(I300*H300,2)</f>
        <v>0</v>
      </c>
      <c r="BL300" s="18" t="s">
        <v>168</v>
      </c>
      <c r="BM300" s="18" t="s">
        <v>2242</v>
      </c>
    </row>
    <row r="301" spans="2:65" s="1" customFormat="1" ht="16.5" customHeight="1">
      <c r="B301" s="39"/>
      <c r="C301" s="208" t="s">
        <v>832</v>
      </c>
      <c r="D301" s="208" t="s">
        <v>163</v>
      </c>
      <c r="E301" s="209" t="s">
        <v>2243</v>
      </c>
      <c r="F301" s="210" t="s">
        <v>2244</v>
      </c>
      <c r="G301" s="211" t="s">
        <v>1545</v>
      </c>
      <c r="H301" s="212">
        <v>16</v>
      </c>
      <c r="I301" s="213"/>
      <c r="J301" s="214">
        <f>ROUND(I301*H301,2)</f>
        <v>0</v>
      </c>
      <c r="K301" s="210" t="s">
        <v>234</v>
      </c>
      <c r="L301" s="44"/>
      <c r="M301" s="215" t="s">
        <v>21</v>
      </c>
      <c r="N301" s="216" t="s">
        <v>44</v>
      </c>
      <c r="O301" s="80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AR301" s="18" t="s">
        <v>168</v>
      </c>
      <c r="AT301" s="18" t="s">
        <v>163</v>
      </c>
      <c r="AU301" s="18" t="s">
        <v>84</v>
      </c>
      <c r="AY301" s="18" t="s">
        <v>162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8" t="s">
        <v>81</v>
      </c>
      <c r="BK301" s="219">
        <f>ROUND(I301*H301,2)</f>
        <v>0</v>
      </c>
      <c r="BL301" s="18" t="s">
        <v>168</v>
      </c>
      <c r="BM301" s="18" t="s">
        <v>2245</v>
      </c>
    </row>
    <row r="302" spans="2:65" s="1" customFormat="1" ht="16.5" customHeight="1">
      <c r="B302" s="39"/>
      <c r="C302" s="208" t="s">
        <v>2246</v>
      </c>
      <c r="D302" s="208" t="s">
        <v>163</v>
      </c>
      <c r="E302" s="209" t="s">
        <v>2247</v>
      </c>
      <c r="F302" s="210" t="s">
        <v>2248</v>
      </c>
      <c r="G302" s="211" t="s">
        <v>1545</v>
      </c>
      <c r="H302" s="212">
        <v>24</v>
      </c>
      <c r="I302" s="213"/>
      <c r="J302" s="214">
        <f>ROUND(I302*H302,2)</f>
        <v>0</v>
      </c>
      <c r="K302" s="210" t="s">
        <v>234</v>
      </c>
      <c r="L302" s="44"/>
      <c r="M302" s="215" t="s">
        <v>21</v>
      </c>
      <c r="N302" s="216" t="s">
        <v>44</v>
      </c>
      <c r="O302" s="80"/>
      <c r="P302" s="217">
        <f>O302*H302</f>
        <v>0</v>
      </c>
      <c r="Q302" s="217">
        <v>0</v>
      </c>
      <c r="R302" s="217">
        <f>Q302*H302</f>
        <v>0</v>
      </c>
      <c r="S302" s="217">
        <v>0</v>
      </c>
      <c r="T302" s="218">
        <f>S302*H302</f>
        <v>0</v>
      </c>
      <c r="AR302" s="18" t="s">
        <v>168</v>
      </c>
      <c r="AT302" s="18" t="s">
        <v>163</v>
      </c>
      <c r="AU302" s="18" t="s">
        <v>84</v>
      </c>
      <c r="AY302" s="18" t="s">
        <v>162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8" t="s">
        <v>81</v>
      </c>
      <c r="BK302" s="219">
        <f>ROUND(I302*H302,2)</f>
        <v>0</v>
      </c>
      <c r="BL302" s="18" t="s">
        <v>168</v>
      </c>
      <c r="BM302" s="18" t="s">
        <v>2249</v>
      </c>
    </row>
    <row r="303" spans="2:63" s="10" customFormat="1" ht="25.9" customHeight="1">
      <c r="B303" s="194"/>
      <c r="C303" s="195"/>
      <c r="D303" s="196" t="s">
        <v>72</v>
      </c>
      <c r="E303" s="197" t="s">
        <v>2250</v>
      </c>
      <c r="F303" s="197" t="s">
        <v>2250</v>
      </c>
      <c r="G303" s="195"/>
      <c r="H303" s="195"/>
      <c r="I303" s="198"/>
      <c r="J303" s="199">
        <f>BK303</f>
        <v>0</v>
      </c>
      <c r="K303" s="195"/>
      <c r="L303" s="200"/>
      <c r="M303" s="201"/>
      <c r="N303" s="202"/>
      <c r="O303" s="202"/>
      <c r="P303" s="203">
        <f>P304</f>
        <v>0</v>
      </c>
      <c r="Q303" s="202"/>
      <c r="R303" s="203">
        <f>R304</f>
        <v>0</v>
      </c>
      <c r="S303" s="202"/>
      <c r="T303" s="204">
        <f>T304</f>
        <v>0</v>
      </c>
      <c r="AR303" s="205" t="s">
        <v>81</v>
      </c>
      <c r="AT303" s="206" t="s">
        <v>72</v>
      </c>
      <c r="AU303" s="206" t="s">
        <v>73</v>
      </c>
      <c r="AY303" s="205" t="s">
        <v>162</v>
      </c>
      <c r="BK303" s="207">
        <f>BK304</f>
        <v>0</v>
      </c>
    </row>
    <row r="304" spans="2:63" s="10" customFormat="1" ht="22.8" customHeight="1">
      <c r="B304" s="194"/>
      <c r="C304" s="195"/>
      <c r="D304" s="196" t="s">
        <v>72</v>
      </c>
      <c r="E304" s="283" t="s">
        <v>2251</v>
      </c>
      <c r="F304" s="283" t="s">
        <v>2252</v>
      </c>
      <c r="G304" s="195"/>
      <c r="H304" s="195"/>
      <c r="I304" s="198"/>
      <c r="J304" s="284">
        <f>BK304</f>
        <v>0</v>
      </c>
      <c r="K304" s="195"/>
      <c r="L304" s="200"/>
      <c r="M304" s="201"/>
      <c r="N304" s="202"/>
      <c r="O304" s="202"/>
      <c r="P304" s="203">
        <f>SUM(P305:P306)</f>
        <v>0</v>
      </c>
      <c r="Q304" s="202"/>
      <c r="R304" s="203">
        <f>SUM(R305:R306)</f>
        <v>0</v>
      </c>
      <c r="S304" s="202"/>
      <c r="T304" s="204">
        <f>SUM(T305:T306)</f>
        <v>0</v>
      </c>
      <c r="AR304" s="205" t="s">
        <v>81</v>
      </c>
      <c r="AT304" s="206" t="s">
        <v>72</v>
      </c>
      <c r="AU304" s="206" t="s">
        <v>81</v>
      </c>
      <c r="AY304" s="205" t="s">
        <v>162</v>
      </c>
      <c r="BK304" s="207">
        <f>SUM(BK305:BK306)</f>
        <v>0</v>
      </c>
    </row>
    <row r="305" spans="2:65" s="1" customFormat="1" ht="16.5" customHeight="1">
      <c r="B305" s="39"/>
      <c r="C305" s="208" t="s">
        <v>838</v>
      </c>
      <c r="D305" s="208" t="s">
        <v>163</v>
      </c>
      <c r="E305" s="209" t="s">
        <v>2253</v>
      </c>
      <c r="F305" s="210" t="s">
        <v>2254</v>
      </c>
      <c r="G305" s="211" t="s">
        <v>1296</v>
      </c>
      <c r="H305" s="212">
        <v>1</v>
      </c>
      <c r="I305" s="213"/>
      <c r="J305" s="214">
        <f>ROUND(I305*H305,2)</f>
        <v>0</v>
      </c>
      <c r="K305" s="210" t="s">
        <v>234</v>
      </c>
      <c r="L305" s="44"/>
      <c r="M305" s="215" t="s">
        <v>21</v>
      </c>
      <c r="N305" s="216" t="s">
        <v>44</v>
      </c>
      <c r="O305" s="80"/>
      <c r="P305" s="217">
        <f>O305*H305</f>
        <v>0</v>
      </c>
      <c r="Q305" s="217">
        <v>0</v>
      </c>
      <c r="R305" s="217">
        <f>Q305*H305</f>
        <v>0</v>
      </c>
      <c r="S305" s="217">
        <v>0</v>
      </c>
      <c r="T305" s="218">
        <f>S305*H305</f>
        <v>0</v>
      </c>
      <c r="AR305" s="18" t="s">
        <v>168</v>
      </c>
      <c r="AT305" s="18" t="s">
        <v>163</v>
      </c>
      <c r="AU305" s="18" t="s">
        <v>84</v>
      </c>
      <c r="AY305" s="18" t="s">
        <v>162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8" t="s">
        <v>81</v>
      </c>
      <c r="BK305" s="219">
        <f>ROUND(I305*H305,2)</f>
        <v>0</v>
      </c>
      <c r="BL305" s="18" t="s">
        <v>168</v>
      </c>
      <c r="BM305" s="18" t="s">
        <v>2255</v>
      </c>
    </row>
    <row r="306" spans="2:65" s="1" customFormat="1" ht="16.5" customHeight="1">
      <c r="B306" s="39"/>
      <c r="C306" s="208" t="s">
        <v>2256</v>
      </c>
      <c r="D306" s="208" t="s">
        <v>163</v>
      </c>
      <c r="E306" s="209" t="s">
        <v>2257</v>
      </c>
      <c r="F306" s="210" t="s">
        <v>2258</v>
      </c>
      <c r="G306" s="211" t="s">
        <v>1296</v>
      </c>
      <c r="H306" s="212">
        <v>1</v>
      </c>
      <c r="I306" s="213"/>
      <c r="J306" s="214">
        <f>ROUND(I306*H306,2)</f>
        <v>0</v>
      </c>
      <c r="K306" s="210" t="s">
        <v>234</v>
      </c>
      <c r="L306" s="44"/>
      <c r="M306" s="272" t="s">
        <v>21</v>
      </c>
      <c r="N306" s="273" t="s">
        <v>44</v>
      </c>
      <c r="O306" s="274"/>
      <c r="P306" s="275">
        <f>O306*H306</f>
        <v>0</v>
      </c>
      <c r="Q306" s="275">
        <v>0</v>
      </c>
      <c r="R306" s="275">
        <f>Q306*H306</f>
        <v>0</v>
      </c>
      <c r="S306" s="275">
        <v>0</v>
      </c>
      <c r="T306" s="276">
        <f>S306*H306</f>
        <v>0</v>
      </c>
      <c r="AR306" s="18" t="s">
        <v>168</v>
      </c>
      <c r="AT306" s="18" t="s">
        <v>163</v>
      </c>
      <c r="AU306" s="18" t="s">
        <v>84</v>
      </c>
      <c r="AY306" s="18" t="s">
        <v>162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8" t="s">
        <v>81</v>
      </c>
      <c r="BK306" s="219">
        <f>ROUND(I306*H306,2)</f>
        <v>0</v>
      </c>
      <c r="BL306" s="18" t="s">
        <v>168</v>
      </c>
      <c r="BM306" s="18" t="s">
        <v>2259</v>
      </c>
    </row>
    <row r="307" spans="2:12" s="1" customFormat="1" ht="6.95" customHeight="1">
      <c r="B307" s="58"/>
      <c r="C307" s="59"/>
      <c r="D307" s="59"/>
      <c r="E307" s="59"/>
      <c r="F307" s="59"/>
      <c r="G307" s="59"/>
      <c r="H307" s="59"/>
      <c r="I307" s="167"/>
      <c r="J307" s="59"/>
      <c r="K307" s="59"/>
      <c r="L307" s="44"/>
    </row>
  </sheetData>
  <sheetProtection password="CC35" sheet="1" objects="1" scenarios="1" formatColumns="0" formatRows="0" autoFilter="0"/>
  <autoFilter ref="C104:K30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3:H93"/>
    <mergeCell ref="E95:H95"/>
    <mergeCell ref="E97:H9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106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2260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ROUND(J87,2)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ROUND((SUM(BE87:BE289)),2)</f>
        <v>0</v>
      </c>
      <c r="I33" s="156">
        <v>0.21</v>
      </c>
      <c r="J33" s="155">
        <f>ROUND(((SUM(BE87:BE289))*I33),2)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ROUND((SUM(BF87:BF289)),2)</f>
        <v>0</v>
      </c>
      <c r="I34" s="156">
        <v>0.15</v>
      </c>
      <c r="J34" s="155">
        <f>ROUND(((SUM(BF87:BF289))*I34),2)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ROUND((SUM(BG87:BG289)),2)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ROUND((SUM(BH87:BH289)),2)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ROUND((SUM(BI87:BI289)),2)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SO04 - Zastřešení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J87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J88</f>
        <v>0</v>
      </c>
      <c r="K60" s="178"/>
      <c r="L60" s="183"/>
    </row>
    <row r="61" spans="2:12" s="8" customFormat="1" ht="24.95" customHeight="1">
      <c r="B61" s="177"/>
      <c r="C61" s="178"/>
      <c r="D61" s="179" t="s">
        <v>2261</v>
      </c>
      <c r="E61" s="180"/>
      <c r="F61" s="180"/>
      <c r="G61" s="180"/>
      <c r="H61" s="180"/>
      <c r="I61" s="181"/>
      <c r="J61" s="182">
        <f>J96</f>
        <v>0</v>
      </c>
      <c r="K61" s="178"/>
      <c r="L61" s="183"/>
    </row>
    <row r="62" spans="2:12" s="8" customFormat="1" ht="24.95" customHeight="1">
      <c r="B62" s="177"/>
      <c r="C62" s="178"/>
      <c r="D62" s="179" t="s">
        <v>2262</v>
      </c>
      <c r="E62" s="180"/>
      <c r="F62" s="180"/>
      <c r="G62" s="180"/>
      <c r="H62" s="180"/>
      <c r="I62" s="181"/>
      <c r="J62" s="182">
        <f>J99</f>
        <v>0</v>
      </c>
      <c r="K62" s="178"/>
      <c r="L62" s="183"/>
    </row>
    <row r="63" spans="2:12" s="8" customFormat="1" ht="24.95" customHeight="1">
      <c r="B63" s="177"/>
      <c r="C63" s="178"/>
      <c r="D63" s="179" t="s">
        <v>2263</v>
      </c>
      <c r="E63" s="180"/>
      <c r="F63" s="180"/>
      <c r="G63" s="180"/>
      <c r="H63" s="180"/>
      <c r="I63" s="181"/>
      <c r="J63" s="182">
        <f>J115</f>
        <v>0</v>
      </c>
      <c r="K63" s="178"/>
      <c r="L63" s="183"/>
    </row>
    <row r="64" spans="2:12" s="8" customFormat="1" ht="24.95" customHeight="1">
      <c r="B64" s="177"/>
      <c r="C64" s="178"/>
      <c r="D64" s="179" t="s">
        <v>2264</v>
      </c>
      <c r="E64" s="180"/>
      <c r="F64" s="180"/>
      <c r="G64" s="180"/>
      <c r="H64" s="180"/>
      <c r="I64" s="181"/>
      <c r="J64" s="182">
        <f>J192</f>
        <v>0</v>
      </c>
      <c r="K64" s="178"/>
      <c r="L64" s="183"/>
    </row>
    <row r="65" spans="2:12" s="8" customFormat="1" ht="24.95" customHeight="1">
      <c r="B65" s="177"/>
      <c r="C65" s="178"/>
      <c r="D65" s="179" t="s">
        <v>372</v>
      </c>
      <c r="E65" s="180"/>
      <c r="F65" s="180"/>
      <c r="G65" s="180"/>
      <c r="H65" s="180"/>
      <c r="I65" s="181"/>
      <c r="J65" s="182">
        <f>J223</f>
        <v>0</v>
      </c>
      <c r="K65" s="178"/>
      <c r="L65" s="183"/>
    </row>
    <row r="66" spans="2:12" s="8" customFormat="1" ht="24.95" customHeight="1">
      <c r="B66" s="177"/>
      <c r="C66" s="178"/>
      <c r="D66" s="179" t="s">
        <v>2265</v>
      </c>
      <c r="E66" s="180"/>
      <c r="F66" s="180"/>
      <c r="G66" s="180"/>
      <c r="H66" s="180"/>
      <c r="I66" s="181"/>
      <c r="J66" s="182">
        <f>J264</f>
        <v>0</v>
      </c>
      <c r="K66" s="178"/>
      <c r="L66" s="183"/>
    </row>
    <row r="67" spans="2:12" s="8" customFormat="1" ht="24.95" customHeight="1">
      <c r="B67" s="177"/>
      <c r="C67" s="178"/>
      <c r="D67" s="179" t="s">
        <v>2266</v>
      </c>
      <c r="E67" s="180"/>
      <c r="F67" s="180"/>
      <c r="G67" s="180"/>
      <c r="H67" s="180"/>
      <c r="I67" s="181"/>
      <c r="J67" s="182">
        <f>J283</f>
        <v>0</v>
      </c>
      <c r="K67" s="178"/>
      <c r="L67" s="183"/>
    </row>
    <row r="68" spans="2:12" s="1" customFormat="1" ht="21.8" customHeight="1">
      <c r="B68" s="39"/>
      <c r="C68" s="40"/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67"/>
      <c r="J69" s="59"/>
      <c r="K69" s="59"/>
      <c r="L69" s="44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70"/>
      <c r="J73" s="61"/>
      <c r="K73" s="61"/>
      <c r="L73" s="44"/>
    </row>
    <row r="74" spans="2:12" s="1" customFormat="1" ht="24.95" customHeight="1">
      <c r="B74" s="39"/>
      <c r="C74" s="24" t="s">
        <v>148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6.5" customHeight="1">
      <c r="B77" s="39"/>
      <c r="C77" s="40"/>
      <c r="D77" s="40"/>
      <c r="E77" s="171" t="str">
        <f>E7</f>
        <v>Dopravní terminál v Jablunkově</v>
      </c>
      <c r="F77" s="33"/>
      <c r="G77" s="33"/>
      <c r="H77" s="33"/>
      <c r="I77" s="143"/>
      <c r="J77" s="40"/>
      <c r="K77" s="40"/>
      <c r="L77" s="44"/>
    </row>
    <row r="78" spans="2:12" s="1" customFormat="1" ht="12" customHeight="1">
      <c r="B78" s="39"/>
      <c r="C78" s="33" t="s">
        <v>136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6.5" customHeight="1">
      <c r="B79" s="39"/>
      <c r="C79" s="40"/>
      <c r="D79" s="40"/>
      <c r="E79" s="65" t="str">
        <f>E9</f>
        <v>SO04 - Zastřešení</v>
      </c>
      <c r="F79" s="40"/>
      <c r="G79" s="40"/>
      <c r="H79" s="40"/>
      <c r="I79" s="143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22</v>
      </c>
      <c r="D81" s="40"/>
      <c r="E81" s="40"/>
      <c r="F81" s="28" t="str">
        <f>F12</f>
        <v>Obec Jablunkov</v>
      </c>
      <c r="G81" s="40"/>
      <c r="H81" s="40"/>
      <c r="I81" s="145" t="s">
        <v>24</v>
      </c>
      <c r="J81" s="68" t="str">
        <f>IF(J12="","",J12)</f>
        <v>26. 4. 2019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3.65" customHeight="1">
      <c r="B83" s="39"/>
      <c r="C83" s="33" t="s">
        <v>26</v>
      </c>
      <c r="D83" s="40"/>
      <c r="E83" s="40"/>
      <c r="F83" s="28" t="str">
        <f>E15</f>
        <v>Město Jablunkov</v>
      </c>
      <c r="G83" s="40"/>
      <c r="H83" s="40"/>
      <c r="I83" s="145" t="s">
        <v>33</v>
      </c>
      <c r="J83" s="37" t="str">
        <f>E21</f>
        <v xml:space="preserve"> </v>
      </c>
      <c r="K83" s="40"/>
      <c r="L83" s="44"/>
    </row>
    <row r="84" spans="2:12" s="1" customFormat="1" ht="13.65" customHeight="1">
      <c r="B84" s="39"/>
      <c r="C84" s="33" t="s">
        <v>31</v>
      </c>
      <c r="D84" s="40"/>
      <c r="E84" s="40"/>
      <c r="F84" s="28" t="str">
        <f>IF(E18="","",E18)</f>
        <v>Vyplň údaj</v>
      </c>
      <c r="G84" s="40"/>
      <c r="H84" s="40"/>
      <c r="I84" s="145" t="s">
        <v>36</v>
      </c>
      <c r="J84" s="37" t="str">
        <f>E24</f>
        <v xml:space="preserve"> 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43"/>
      <c r="J85" s="40"/>
      <c r="K85" s="40"/>
      <c r="L85" s="44"/>
    </row>
    <row r="86" spans="2:20" s="9" customFormat="1" ht="29.25" customHeight="1">
      <c r="B86" s="184"/>
      <c r="C86" s="185" t="s">
        <v>149</v>
      </c>
      <c r="D86" s="186" t="s">
        <v>58</v>
      </c>
      <c r="E86" s="186" t="s">
        <v>54</v>
      </c>
      <c r="F86" s="186" t="s">
        <v>55</v>
      </c>
      <c r="G86" s="186" t="s">
        <v>150</v>
      </c>
      <c r="H86" s="186" t="s">
        <v>151</v>
      </c>
      <c r="I86" s="187" t="s">
        <v>152</v>
      </c>
      <c r="J86" s="186" t="s">
        <v>140</v>
      </c>
      <c r="K86" s="188" t="s">
        <v>153</v>
      </c>
      <c r="L86" s="189"/>
      <c r="M86" s="88" t="s">
        <v>21</v>
      </c>
      <c r="N86" s="89" t="s">
        <v>43</v>
      </c>
      <c r="O86" s="89" t="s">
        <v>154</v>
      </c>
      <c r="P86" s="89" t="s">
        <v>155</v>
      </c>
      <c r="Q86" s="89" t="s">
        <v>156</v>
      </c>
      <c r="R86" s="89" t="s">
        <v>157</v>
      </c>
      <c r="S86" s="89" t="s">
        <v>158</v>
      </c>
      <c r="T86" s="90" t="s">
        <v>159</v>
      </c>
    </row>
    <row r="87" spans="2:63" s="1" customFormat="1" ht="22.8" customHeight="1">
      <c r="B87" s="39"/>
      <c r="C87" s="95" t="s">
        <v>160</v>
      </c>
      <c r="D87" s="40"/>
      <c r="E87" s="40"/>
      <c r="F87" s="40"/>
      <c r="G87" s="40"/>
      <c r="H87" s="40"/>
      <c r="I87" s="143"/>
      <c r="J87" s="190">
        <f>BK87</f>
        <v>0</v>
      </c>
      <c r="K87" s="40"/>
      <c r="L87" s="44"/>
      <c r="M87" s="91"/>
      <c r="N87" s="92"/>
      <c r="O87" s="92"/>
      <c r="P87" s="191">
        <f>P88+P96+P99+P115+P192+P223+P264+P283</f>
        <v>0</v>
      </c>
      <c r="Q87" s="92"/>
      <c r="R87" s="191">
        <f>R88+R96+R99+R115+R192+R223+R264+R283</f>
        <v>0</v>
      </c>
      <c r="S87" s="92"/>
      <c r="T87" s="192">
        <f>T88+T96+T99+T115+T192+T223+T264+T283</f>
        <v>0</v>
      </c>
      <c r="AT87" s="18" t="s">
        <v>72</v>
      </c>
      <c r="AU87" s="18" t="s">
        <v>141</v>
      </c>
      <c r="BK87" s="193">
        <f>BK88+BK96+BK99+BK115+BK192+BK223+BK264+BK283</f>
        <v>0</v>
      </c>
    </row>
    <row r="88" spans="2:63" s="10" customFormat="1" ht="25.9" customHeight="1">
      <c r="B88" s="194"/>
      <c r="C88" s="195"/>
      <c r="D88" s="196" t="s">
        <v>72</v>
      </c>
      <c r="E88" s="197" t="s">
        <v>81</v>
      </c>
      <c r="F88" s="197" t="s">
        <v>161</v>
      </c>
      <c r="G88" s="195"/>
      <c r="H88" s="195"/>
      <c r="I88" s="198"/>
      <c r="J88" s="199">
        <f>BK88</f>
        <v>0</v>
      </c>
      <c r="K88" s="195"/>
      <c r="L88" s="200"/>
      <c r="M88" s="201"/>
      <c r="N88" s="202"/>
      <c r="O88" s="202"/>
      <c r="P88" s="203">
        <f>SUM(P89:P95)</f>
        <v>0</v>
      </c>
      <c r="Q88" s="202"/>
      <c r="R88" s="203">
        <f>SUM(R89:R95)</f>
        <v>0</v>
      </c>
      <c r="S88" s="202"/>
      <c r="T88" s="204">
        <f>SUM(T89:T95)</f>
        <v>0</v>
      </c>
      <c r="AR88" s="205" t="s">
        <v>81</v>
      </c>
      <c r="AT88" s="206" t="s">
        <v>72</v>
      </c>
      <c r="AU88" s="206" t="s">
        <v>73</v>
      </c>
      <c r="AY88" s="205" t="s">
        <v>162</v>
      </c>
      <c r="BK88" s="207">
        <f>SUM(BK89:BK95)</f>
        <v>0</v>
      </c>
    </row>
    <row r="89" spans="2:65" s="1" customFormat="1" ht="16.5" customHeight="1">
      <c r="B89" s="39"/>
      <c r="C89" s="208" t="s">
        <v>81</v>
      </c>
      <c r="D89" s="208" t="s">
        <v>163</v>
      </c>
      <c r="E89" s="209" t="s">
        <v>2267</v>
      </c>
      <c r="F89" s="210" t="s">
        <v>2268</v>
      </c>
      <c r="G89" s="211" t="s">
        <v>217</v>
      </c>
      <c r="H89" s="212">
        <v>357.06</v>
      </c>
      <c r="I89" s="213"/>
      <c r="J89" s="214">
        <f>ROUND(I89*H89,2)</f>
        <v>0</v>
      </c>
      <c r="K89" s="210" t="s">
        <v>234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84</v>
      </c>
    </row>
    <row r="90" spans="2:47" s="1" customFormat="1" ht="12">
      <c r="B90" s="39"/>
      <c r="C90" s="40"/>
      <c r="D90" s="220" t="s">
        <v>169</v>
      </c>
      <c r="E90" s="40"/>
      <c r="F90" s="221" t="s">
        <v>2269</v>
      </c>
      <c r="G90" s="40"/>
      <c r="H90" s="40"/>
      <c r="I90" s="143"/>
      <c r="J90" s="40"/>
      <c r="K90" s="40"/>
      <c r="L90" s="44"/>
      <c r="M90" s="222"/>
      <c r="N90" s="80"/>
      <c r="O90" s="80"/>
      <c r="P90" s="80"/>
      <c r="Q90" s="80"/>
      <c r="R90" s="80"/>
      <c r="S90" s="80"/>
      <c r="T90" s="81"/>
      <c r="AT90" s="18" t="s">
        <v>169</v>
      </c>
      <c r="AU90" s="18" t="s">
        <v>81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2270</v>
      </c>
      <c r="G91" s="234"/>
      <c r="H91" s="237">
        <v>307.27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2" customFormat="1" ht="12">
      <c r="B92" s="233"/>
      <c r="C92" s="234"/>
      <c r="D92" s="220" t="s">
        <v>171</v>
      </c>
      <c r="E92" s="235" t="s">
        <v>21</v>
      </c>
      <c r="F92" s="236" t="s">
        <v>2271</v>
      </c>
      <c r="G92" s="234"/>
      <c r="H92" s="237">
        <v>49.79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171</v>
      </c>
      <c r="AU92" s="243" t="s">
        <v>81</v>
      </c>
      <c r="AV92" s="12" t="s">
        <v>84</v>
      </c>
      <c r="AW92" s="12" t="s">
        <v>35</v>
      </c>
      <c r="AX92" s="12" t="s">
        <v>73</v>
      </c>
      <c r="AY92" s="243" t="s">
        <v>162</v>
      </c>
    </row>
    <row r="93" spans="2:51" s="13" customFormat="1" ht="12">
      <c r="B93" s="244"/>
      <c r="C93" s="245"/>
      <c r="D93" s="220" t="s">
        <v>171</v>
      </c>
      <c r="E93" s="246" t="s">
        <v>21</v>
      </c>
      <c r="F93" s="247" t="s">
        <v>208</v>
      </c>
      <c r="G93" s="245"/>
      <c r="H93" s="248">
        <v>357.06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171</v>
      </c>
      <c r="AU93" s="254" t="s">
        <v>81</v>
      </c>
      <c r="AV93" s="13" t="s">
        <v>168</v>
      </c>
      <c r="AW93" s="13" t="s">
        <v>35</v>
      </c>
      <c r="AX93" s="13" t="s">
        <v>81</v>
      </c>
      <c r="AY93" s="254" t="s">
        <v>162</v>
      </c>
    </row>
    <row r="94" spans="2:65" s="1" customFormat="1" ht="16.5" customHeight="1">
      <c r="B94" s="39"/>
      <c r="C94" s="208" t="s">
        <v>84</v>
      </c>
      <c r="D94" s="208" t="s">
        <v>163</v>
      </c>
      <c r="E94" s="209" t="s">
        <v>2272</v>
      </c>
      <c r="F94" s="210" t="s">
        <v>2273</v>
      </c>
      <c r="G94" s="211" t="s">
        <v>217</v>
      </c>
      <c r="H94" s="212">
        <v>299.85</v>
      </c>
      <c r="I94" s="213"/>
      <c r="J94" s="214">
        <f>ROUND(I94*H94,2)</f>
        <v>0</v>
      </c>
      <c r="K94" s="210" t="s">
        <v>234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168</v>
      </c>
    </row>
    <row r="95" spans="2:47" s="1" customFormat="1" ht="12">
      <c r="B95" s="39"/>
      <c r="C95" s="40"/>
      <c r="D95" s="220" t="s">
        <v>169</v>
      </c>
      <c r="E95" s="40"/>
      <c r="F95" s="221" t="s">
        <v>2274</v>
      </c>
      <c r="G95" s="40"/>
      <c r="H95" s="40"/>
      <c r="I95" s="143"/>
      <c r="J95" s="40"/>
      <c r="K95" s="40"/>
      <c r="L95" s="44"/>
      <c r="M95" s="222"/>
      <c r="N95" s="80"/>
      <c r="O95" s="80"/>
      <c r="P95" s="80"/>
      <c r="Q95" s="80"/>
      <c r="R95" s="80"/>
      <c r="S95" s="80"/>
      <c r="T95" s="81"/>
      <c r="AT95" s="18" t="s">
        <v>169</v>
      </c>
      <c r="AU95" s="18" t="s">
        <v>81</v>
      </c>
    </row>
    <row r="96" spans="2:63" s="10" customFormat="1" ht="25.9" customHeight="1">
      <c r="B96" s="194"/>
      <c r="C96" s="195"/>
      <c r="D96" s="196" t="s">
        <v>72</v>
      </c>
      <c r="E96" s="197" t="s">
        <v>180</v>
      </c>
      <c r="F96" s="197" t="s">
        <v>2275</v>
      </c>
      <c r="G96" s="195"/>
      <c r="H96" s="195"/>
      <c r="I96" s="198"/>
      <c r="J96" s="199">
        <f>BK96</f>
        <v>0</v>
      </c>
      <c r="K96" s="195"/>
      <c r="L96" s="200"/>
      <c r="M96" s="201"/>
      <c r="N96" s="202"/>
      <c r="O96" s="202"/>
      <c r="P96" s="203">
        <f>SUM(P97:P98)</f>
        <v>0</v>
      </c>
      <c r="Q96" s="202"/>
      <c r="R96" s="203">
        <f>SUM(R97:R98)</f>
        <v>0</v>
      </c>
      <c r="S96" s="202"/>
      <c r="T96" s="204">
        <f>SUM(T97:T98)</f>
        <v>0</v>
      </c>
      <c r="AR96" s="205" t="s">
        <v>81</v>
      </c>
      <c r="AT96" s="206" t="s">
        <v>72</v>
      </c>
      <c r="AU96" s="206" t="s">
        <v>73</v>
      </c>
      <c r="AY96" s="205" t="s">
        <v>162</v>
      </c>
      <c r="BK96" s="207">
        <f>SUM(BK97:BK98)</f>
        <v>0</v>
      </c>
    </row>
    <row r="97" spans="2:65" s="1" customFormat="1" ht="16.5" customHeight="1">
      <c r="B97" s="39"/>
      <c r="C97" s="208" t="s">
        <v>177</v>
      </c>
      <c r="D97" s="208" t="s">
        <v>163</v>
      </c>
      <c r="E97" s="209" t="s">
        <v>2276</v>
      </c>
      <c r="F97" s="210" t="s">
        <v>2277</v>
      </c>
      <c r="G97" s="211" t="s">
        <v>217</v>
      </c>
      <c r="H97" s="212">
        <v>14.58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180</v>
      </c>
    </row>
    <row r="98" spans="2:47" s="1" customFormat="1" ht="12">
      <c r="B98" s="39"/>
      <c r="C98" s="40"/>
      <c r="D98" s="220" t="s">
        <v>169</v>
      </c>
      <c r="E98" s="40"/>
      <c r="F98" s="221" t="s">
        <v>2278</v>
      </c>
      <c r="G98" s="40"/>
      <c r="H98" s="40"/>
      <c r="I98" s="143"/>
      <c r="J98" s="40"/>
      <c r="K98" s="40"/>
      <c r="L98" s="44"/>
      <c r="M98" s="222"/>
      <c r="N98" s="80"/>
      <c r="O98" s="80"/>
      <c r="P98" s="80"/>
      <c r="Q98" s="80"/>
      <c r="R98" s="80"/>
      <c r="S98" s="80"/>
      <c r="T98" s="81"/>
      <c r="AT98" s="18" t="s">
        <v>169</v>
      </c>
      <c r="AU98" s="18" t="s">
        <v>81</v>
      </c>
    </row>
    <row r="99" spans="2:63" s="10" customFormat="1" ht="25.9" customHeight="1">
      <c r="B99" s="194"/>
      <c r="C99" s="195"/>
      <c r="D99" s="196" t="s">
        <v>72</v>
      </c>
      <c r="E99" s="197" t="s">
        <v>84</v>
      </c>
      <c r="F99" s="197" t="s">
        <v>2279</v>
      </c>
      <c r="G99" s="195"/>
      <c r="H99" s="195"/>
      <c r="I99" s="198"/>
      <c r="J99" s="199">
        <f>BK99</f>
        <v>0</v>
      </c>
      <c r="K99" s="195"/>
      <c r="L99" s="200"/>
      <c r="M99" s="201"/>
      <c r="N99" s="202"/>
      <c r="O99" s="202"/>
      <c r="P99" s="203">
        <f>SUM(P100:P114)</f>
        <v>0</v>
      </c>
      <c r="Q99" s="202"/>
      <c r="R99" s="203">
        <f>SUM(R100:R114)</f>
        <v>0</v>
      </c>
      <c r="S99" s="202"/>
      <c r="T99" s="204">
        <f>SUM(T100:T114)</f>
        <v>0</v>
      </c>
      <c r="AR99" s="205" t="s">
        <v>81</v>
      </c>
      <c r="AT99" s="206" t="s">
        <v>72</v>
      </c>
      <c r="AU99" s="206" t="s">
        <v>73</v>
      </c>
      <c r="AY99" s="205" t="s">
        <v>162</v>
      </c>
      <c r="BK99" s="207">
        <f>SUM(BK100:BK114)</f>
        <v>0</v>
      </c>
    </row>
    <row r="100" spans="2:65" s="1" customFormat="1" ht="16.5" customHeight="1">
      <c r="B100" s="39"/>
      <c r="C100" s="208" t="s">
        <v>168</v>
      </c>
      <c r="D100" s="208" t="s">
        <v>163</v>
      </c>
      <c r="E100" s="209" t="s">
        <v>2280</v>
      </c>
      <c r="F100" s="210" t="s">
        <v>2281</v>
      </c>
      <c r="G100" s="211" t="s">
        <v>217</v>
      </c>
      <c r="H100" s="212">
        <v>42.63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184</v>
      </c>
    </row>
    <row r="101" spans="2:47" s="1" customFormat="1" ht="12">
      <c r="B101" s="39"/>
      <c r="C101" s="40"/>
      <c r="D101" s="220" t="s">
        <v>169</v>
      </c>
      <c r="E101" s="40"/>
      <c r="F101" s="221" t="s">
        <v>2282</v>
      </c>
      <c r="G101" s="40"/>
      <c r="H101" s="40"/>
      <c r="I101" s="143"/>
      <c r="J101" s="40"/>
      <c r="K101" s="40"/>
      <c r="L101" s="44"/>
      <c r="M101" s="222"/>
      <c r="N101" s="80"/>
      <c r="O101" s="80"/>
      <c r="P101" s="80"/>
      <c r="Q101" s="80"/>
      <c r="R101" s="80"/>
      <c r="S101" s="80"/>
      <c r="T101" s="81"/>
      <c r="AT101" s="18" t="s">
        <v>169</v>
      </c>
      <c r="AU101" s="18" t="s">
        <v>81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2283</v>
      </c>
      <c r="G102" s="234"/>
      <c r="H102" s="237">
        <v>42.63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73</v>
      </c>
      <c r="AY102" s="243" t="s">
        <v>162</v>
      </c>
    </row>
    <row r="103" spans="2:51" s="13" customFormat="1" ht="12">
      <c r="B103" s="244"/>
      <c r="C103" s="245"/>
      <c r="D103" s="220" t="s">
        <v>171</v>
      </c>
      <c r="E103" s="246" t="s">
        <v>21</v>
      </c>
      <c r="F103" s="247" t="s">
        <v>208</v>
      </c>
      <c r="G103" s="245"/>
      <c r="H103" s="248">
        <v>42.63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171</v>
      </c>
      <c r="AU103" s="254" t="s">
        <v>81</v>
      </c>
      <c r="AV103" s="13" t="s">
        <v>168</v>
      </c>
      <c r="AW103" s="13" t="s">
        <v>35</v>
      </c>
      <c r="AX103" s="13" t="s">
        <v>81</v>
      </c>
      <c r="AY103" s="254" t="s">
        <v>162</v>
      </c>
    </row>
    <row r="104" spans="2:65" s="1" customFormat="1" ht="16.5" customHeight="1">
      <c r="B104" s="39"/>
      <c r="C104" s="208" t="s">
        <v>186</v>
      </c>
      <c r="D104" s="208" t="s">
        <v>163</v>
      </c>
      <c r="E104" s="209" t="s">
        <v>2284</v>
      </c>
      <c r="F104" s="210" t="s">
        <v>2285</v>
      </c>
      <c r="G104" s="211" t="s">
        <v>310</v>
      </c>
      <c r="H104" s="212">
        <v>3.391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189</v>
      </c>
    </row>
    <row r="105" spans="2:47" s="1" customFormat="1" ht="12">
      <c r="B105" s="39"/>
      <c r="C105" s="40"/>
      <c r="D105" s="220" t="s">
        <v>169</v>
      </c>
      <c r="E105" s="40"/>
      <c r="F105" s="221" t="s">
        <v>2286</v>
      </c>
      <c r="G105" s="40"/>
      <c r="H105" s="40"/>
      <c r="I105" s="143"/>
      <c r="J105" s="40"/>
      <c r="K105" s="40"/>
      <c r="L105" s="44"/>
      <c r="M105" s="222"/>
      <c r="N105" s="80"/>
      <c r="O105" s="80"/>
      <c r="P105" s="80"/>
      <c r="Q105" s="80"/>
      <c r="R105" s="80"/>
      <c r="S105" s="80"/>
      <c r="T105" s="81"/>
      <c r="AT105" s="18" t="s">
        <v>169</v>
      </c>
      <c r="AU105" s="18" t="s">
        <v>81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2287</v>
      </c>
      <c r="G106" s="234"/>
      <c r="H106" s="237">
        <v>3391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73</v>
      </c>
      <c r="AY106" s="243" t="s">
        <v>162</v>
      </c>
    </row>
    <row r="107" spans="2:51" s="13" customFormat="1" ht="12">
      <c r="B107" s="244"/>
      <c r="C107" s="245"/>
      <c r="D107" s="220" t="s">
        <v>171</v>
      </c>
      <c r="E107" s="246" t="s">
        <v>21</v>
      </c>
      <c r="F107" s="247" t="s">
        <v>208</v>
      </c>
      <c r="G107" s="245"/>
      <c r="H107" s="248">
        <v>3391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171</v>
      </c>
      <c r="AU107" s="254" t="s">
        <v>81</v>
      </c>
      <c r="AV107" s="13" t="s">
        <v>168</v>
      </c>
      <c r="AW107" s="13" t="s">
        <v>35</v>
      </c>
      <c r="AX107" s="13" t="s">
        <v>81</v>
      </c>
      <c r="AY107" s="254" t="s">
        <v>162</v>
      </c>
    </row>
    <row r="108" spans="2:51" s="12" customFormat="1" ht="12">
      <c r="B108" s="233"/>
      <c r="C108" s="234"/>
      <c r="D108" s="220" t="s">
        <v>171</v>
      </c>
      <c r="E108" s="234"/>
      <c r="F108" s="236" t="s">
        <v>2288</v>
      </c>
      <c r="G108" s="234"/>
      <c r="H108" s="237">
        <v>3.391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171</v>
      </c>
      <c r="AU108" s="243" t="s">
        <v>81</v>
      </c>
      <c r="AV108" s="12" t="s">
        <v>84</v>
      </c>
      <c r="AW108" s="12" t="s">
        <v>4</v>
      </c>
      <c r="AX108" s="12" t="s">
        <v>81</v>
      </c>
      <c r="AY108" s="243" t="s">
        <v>162</v>
      </c>
    </row>
    <row r="109" spans="2:65" s="1" customFormat="1" ht="16.5" customHeight="1">
      <c r="B109" s="39"/>
      <c r="C109" s="208" t="s">
        <v>180</v>
      </c>
      <c r="D109" s="208" t="s">
        <v>163</v>
      </c>
      <c r="E109" s="209" t="s">
        <v>2289</v>
      </c>
      <c r="F109" s="210" t="s">
        <v>2290</v>
      </c>
      <c r="G109" s="211" t="s">
        <v>217</v>
      </c>
      <c r="H109" s="212">
        <v>0.065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193</v>
      </c>
    </row>
    <row r="110" spans="2:47" s="1" customFormat="1" ht="12">
      <c r="B110" s="39"/>
      <c r="C110" s="40"/>
      <c r="D110" s="220" t="s">
        <v>169</v>
      </c>
      <c r="E110" s="40"/>
      <c r="F110" s="221" t="s">
        <v>2291</v>
      </c>
      <c r="G110" s="40"/>
      <c r="H110" s="40"/>
      <c r="I110" s="143"/>
      <c r="J110" s="40"/>
      <c r="K110" s="40"/>
      <c r="L110" s="44"/>
      <c r="M110" s="222"/>
      <c r="N110" s="80"/>
      <c r="O110" s="80"/>
      <c r="P110" s="80"/>
      <c r="Q110" s="80"/>
      <c r="R110" s="80"/>
      <c r="S110" s="80"/>
      <c r="T110" s="81"/>
      <c r="AT110" s="18" t="s">
        <v>169</v>
      </c>
      <c r="AU110" s="18" t="s">
        <v>81</v>
      </c>
    </row>
    <row r="111" spans="2:65" s="1" customFormat="1" ht="16.5" customHeight="1">
      <c r="B111" s="39"/>
      <c r="C111" s="208" t="s">
        <v>195</v>
      </c>
      <c r="D111" s="208" t="s">
        <v>163</v>
      </c>
      <c r="E111" s="209" t="s">
        <v>2292</v>
      </c>
      <c r="F111" s="210" t="s">
        <v>2293</v>
      </c>
      <c r="G111" s="211" t="s">
        <v>994</v>
      </c>
      <c r="H111" s="212">
        <v>128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198</v>
      </c>
    </row>
    <row r="112" spans="2:47" s="1" customFormat="1" ht="12">
      <c r="B112" s="39"/>
      <c r="C112" s="40"/>
      <c r="D112" s="220" t="s">
        <v>169</v>
      </c>
      <c r="E112" s="40"/>
      <c r="F112" s="221" t="s">
        <v>2294</v>
      </c>
      <c r="G112" s="40"/>
      <c r="H112" s="40"/>
      <c r="I112" s="143"/>
      <c r="J112" s="40"/>
      <c r="K112" s="40"/>
      <c r="L112" s="44"/>
      <c r="M112" s="222"/>
      <c r="N112" s="80"/>
      <c r="O112" s="80"/>
      <c r="P112" s="80"/>
      <c r="Q112" s="80"/>
      <c r="R112" s="80"/>
      <c r="S112" s="80"/>
      <c r="T112" s="81"/>
      <c r="AT112" s="18" t="s">
        <v>169</v>
      </c>
      <c r="AU112" s="18" t="s">
        <v>81</v>
      </c>
    </row>
    <row r="113" spans="2:51" s="12" customFormat="1" ht="12">
      <c r="B113" s="233"/>
      <c r="C113" s="234"/>
      <c r="D113" s="220" t="s">
        <v>171</v>
      </c>
      <c r="E113" s="235" t="s">
        <v>21</v>
      </c>
      <c r="F113" s="236" t="s">
        <v>2295</v>
      </c>
      <c r="G113" s="234"/>
      <c r="H113" s="237">
        <v>128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171</v>
      </c>
      <c r="AU113" s="243" t="s">
        <v>81</v>
      </c>
      <c r="AV113" s="12" t="s">
        <v>84</v>
      </c>
      <c r="AW113" s="12" t="s">
        <v>35</v>
      </c>
      <c r="AX113" s="12" t="s">
        <v>73</v>
      </c>
      <c r="AY113" s="243" t="s">
        <v>162</v>
      </c>
    </row>
    <row r="114" spans="2:51" s="13" customFormat="1" ht="12">
      <c r="B114" s="244"/>
      <c r="C114" s="245"/>
      <c r="D114" s="220" t="s">
        <v>171</v>
      </c>
      <c r="E114" s="246" t="s">
        <v>21</v>
      </c>
      <c r="F114" s="247" t="s">
        <v>208</v>
      </c>
      <c r="G114" s="245"/>
      <c r="H114" s="248">
        <v>128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171</v>
      </c>
      <c r="AU114" s="254" t="s">
        <v>81</v>
      </c>
      <c r="AV114" s="13" t="s">
        <v>168</v>
      </c>
      <c r="AW114" s="13" t="s">
        <v>35</v>
      </c>
      <c r="AX114" s="13" t="s">
        <v>81</v>
      </c>
      <c r="AY114" s="254" t="s">
        <v>162</v>
      </c>
    </row>
    <row r="115" spans="2:63" s="10" customFormat="1" ht="25.9" customHeight="1">
      <c r="B115" s="194"/>
      <c r="C115" s="195"/>
      <c r="D115" s="196" t="s">
        <v>72</v>
      </c>
      <c r="E115" s="197" t="s">
        <v>168</v>
      </c>
      <c r="F115" s="197" t="s">
        <v>2296</v>
      </c>
      <c r="G115" s="195"/>
      <c r="H115" s="195"/>
      <c r="I115" s="198"/>
      <c r="J115" s="199">
        <f>BK115</f>
        <v>0</v>
      </c>
      <c r="K115" s="195"/>
      <c r="L115" s="200"/>
      <c r="M115" s="201"/>
      <c r="N115" s="202"/>
      <c r="O115" s="202"/>
      <c r="P115" s="203">
        <f>SUM(P116:P191)</f>
        <v>0</v>
      </c>
      <c r="Q115" s="202"/>
      <c r="R115" s="203">
        <f>SUM(R116:R191)</f>
        <v>0</v>
      </c>
      <c r="S115" s="202"/>
      <c r="T115" s="204">
        <f>SUM(T116:T191)</f>
        <v>0</v>
      </c>
      <c r="AR115" s="205" t="s">
        <v>81</v>
      </c>
      <c r="AT115" s="206" t="s">
        <v>72</v>
      </c>
      <c r="AU115" s="206" t="s">
        <v>73</v>
      </c>
      <c r="AY115" s="205" t="s">
        <v>162</v>
      </c>
      <c r="BK115" s="207">
        <f>SUM(BK116:BK191)</f>
        <v>0</v>
      </c>
    </row>
    <row r="116" spans="2:65" s="1" customFormat="1" ht="16.5" customHeight="1">
      <c r="B116" s="39"/>
      <c r="C116" s="208" t="s">
        <v>184</v>
      </c>
      <c r="D116" s="208" t="s">
        <v>163</v>
      </c>
      <c r="E116" s="209" t="s">
        <v>2297</v>
      </c>
      <c r="F116" s="210" t="s">
        <v>2298</v>
      </c>
      <c r="G116" s="211" t="s">
        <v>166</v>
      </c>
      <c r="H116" s="212">
        <v>814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204</v>
      </c>
    </row>
    <row r="117" spans="2:47" s="1" customFormat="1" ht="12">
      <c r="B117" s="39"/>
      <c r="C117" s="40"/>
      <c r="D117" s="220" t="s">
        <v>169</v>
      </c>
      <c r="E117" s="40"/>
      <c r="F117" s="221" t="s">
        <v>2299</v>
      </c>
      <c r="G117" s="40"/>
      <c r="H117" s="40"/>
      <c r="I117" s="143"/>
      <c r="J117" s="40"/>
      <c r="K117" s="40"/>
      <c r="L117" s="44"/>
      <c r="M117" s="222"/>
      <c r="N117" s="80"/>
      <c r="O117" s="80"/>
      <c r="P117" s="80"/>
      <c r="Q117" s="80"/>
      <c r="R117" s="80"/>
      <c r="S117" s="80"/>
      <c r="T117" s="81"/>
      <c r="AT117" s="18" t="s">
        <v>169</v>
      </c>
      <c r="AU117" s="18" t="s">
        <v>81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2300</v>
      </c>
      <c r="G118" s="234"/>
      <c r="H118" s="237">
        <v>814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73</v>
      </c>
      <c r="AY118" s="243" t="s">
        <v>162</v>
      </c>
    </row>
    <row r="119" spans="2:51" s="13" customFormat="1" ht="12">
      <c r="B119" s="244"/>
      <c r="C119" s="245"/>
      <c r="D119" s="220" t="s">
        <v>171</v>
      </c>
      <c r="E119" s="246" t="s">
        <v>21</v>
      </c>
      <c r="F119" s="247" t="s">
        <v>208</v>
      </c>
      <c r="G119" s="245"/>
      <c r="H119" s="248">
        <v>814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171</v>
      </c>
      <c r="AU119" s="254" t="s">
        <v>81</v>
      </c>
      <c r="AV119" s="13" t="s">
        <v>168</v>
      </c>
      <c r="AW119" s="13" t="s">
        <v>35</v>
      </c>
      <c r="AX119" s="13" t="s">
        <v>81</v>
      </c>
      <c r="AY119" s="254" t="s">
        <v>162</v>
      </c>
    </row>
    <row r="120" spans="2:65" s="1" customFormat="1" ht="16.5" customHeight="1">
      <c r="B120" s="39"/>
      <c r="C120" s="208" t="s">
        <v>209</v>
      </c>
      <c r="D120" s="208" t="s">
        <v>163</v>
      </c>
      <c r="E120" s="209" t="s">
        <v>2301</v>
      </c>
      <c r="F120" s="210" t="s">
        <v>2302</v>
      </c>
      <c r="G120" s="211" t="s">
        <v>166</v>
      </c>
      <c r="H120" s="212">
        <v>814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212</v>
      </c>
    </row>
    <row r="121" spans="2:47" s="1" customFormat="1" ht="12">
      <c r="B121" s="39"/>
      <c r="C121" s="40"/>
      <c r="D121" s="220" t="s">
        <v>169</v>
      </c>
      <c r="E121" s="40"/>
      <c r="F121" s="221" t="s">
        <v>2303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169</v>
      </c>
      <c r="AU121" s="18" t="s">
        <v>81</v>
      </c>
    </row>
    <row r="122" spans="2:65" s="1" customFormat="1" ht="16.5" customHeight="1">
      <c r="B122" s="39"/>
      <c r="C122" s="208" t="s">
        <v>189</v>
      </c>
      <c r="D122" s="208" t="s">
        <v>163</v>
      </c>
      <c r="E122" s="209" t="s">
        <v>2304</v>
      </c>
      <c r="F122" s="210" t="s">
        <v>2305</v>
      </c>
      <c r="G122" s="211" t="s">
        <v>217</v>
      </c>
      <c r="H122" s="212">
        <v>59.2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218</v>
      </c>
    </row>
    <row r="123" spans="2:47" s="1" customFormat="1" ht="12">
      <c r="B123" s="39"/>
      <c r="C123" s="40"/>
      <c r="D123" s="220" t="s">
        <v>169</v>
      </c>
      <c r="E123" s="40"/>
      <c r="F123" s="221" t="s">
        <v>2306</v>
      </c>
      <c r="G123" s="40"/>
      <c r="H123" s="40"/>
      <c r="I123" s="143"/>
      <c r="J123" s="40"/>
      <c r="K123" s="40"/>
      <c r="L123" s="44"/>
      <c r="M123" s="222"/>
      <c r="N123" s="80"/>
      <c r="O123" s="80"/>
      <c r="P123" s="80"/>
      <c r="Q123" s="80"/>
      <c r="R123" s="80"/>
      <c r="S123" s="80"/>
      <c r="T123" s="81"/>
      <c r="AT123" s="18" t="s">
        <v>169</v>
      </c>
      <c r="AU123" s="18" t="s">
        <v>81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2307</v>
      </c>
      <c r="G124" s="234"/>
      <c r="H124" s="237">
        <v>59.2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3" customFormat="1" ht="12">
      <c r="B125" s="244"/>
      <c r="C125" s="245"/>
      <c r="D125" s="220" t="s">
        <v>171</v>
      </c>
      <c r="E125" s="246" t="s">
        <v>21</v>
      </c>
      <c r="F125" s="247" t="s">
        <v>208</v>
      </c>
      <c r="G125" s="245"/>
      <c r="H125" s="248">
        <v>59.2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171</v>
      </c>
      <c r="AU125" s="254" t="s">
        <v>81</v>
      </c>
      <c r="AV125" s="13" t="s">
        <v>168</v>
      </c>
      <c r="AW125" s="13" t="s">
        <v>35</v>
      </c>
      <c r="AX125" s="13" t="s">
        <v>81</v>
      </c>
      <c r="AY125" s="254" t="s">
        <v>162</v>
      </c>
    </row>
    <row r="126" spans="2:65" s="1" customFormat="1" ht="16.5" customHeight="1">
      <c r="B126" s="39"/>
      <c r="C126" s="208" t="s">
        <v>221</v>
      </c>
      <c r="D126" s="208" t="s">
        <v>163</v>
      </c>
      <c r="E126" s="209" t="s">
        <v>2308</v>
      </c>
      <c r="F126" s="210" t="s">
        <v>2309</v>
      </c>
      <c r="G126" s="211" t="s">
        <v>217</v>
      </c>
      <c r="H126" s="212">
        <v>59.2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224</v>
      </c>
    </row>
    <row r="127" spans="2:47" s="1" customFormat="1" ht="12">
      <c r="B127" s="39"/>
      <c r="C127" s="40"/>
      <c r="D127" s="220" t="s">
        <v>169</v>
      </c>
      <c r="E127" s="40"/>
      <c r="F127" s="221" t="s">
        <v>2310</v>
      </c>
      <c r="G127" s="40"/>
      <c r="H127" s="40"/>
      <c r="I127" s="143"/>
      <c r="J127" s="40"/>
      <c r="K127" s="40"/>
      <c r="L127" s="44"/>
      <c r="M127" s="222"/>
      <c r="N127" s="80"/>
      <c r="O127" s="80"/>
      <c r="P127" s="80"/>
      <c r="Q127" s="80"/>
      <c r="R127" s="80"/>
      <c r="S127" s="80"/>
      <c r="T127" s="81"/>
      <c r="AT127" s="18" t="s">
        <v>169</v>
      </c>
      <c r="AU127" s="18" t="s">
        <v>81</v>
      </c>
    </row>
    <row r="128" spans="2:65" s="1" customFormat="1" ht="16.5" customHeight="1">
      <c r="B128" s="39"/>
      <c r="C128" s="208" t="s">
        <v>193</v>
      </c>
      <c r="D128" s="208" t="s">
        <v>163</v>
      </c>
      <c r="E128" s="209" t="s">
        <v>2311</v>
      </c>
      <c r="F128" s="210" t="s">
        <v>2312</v>
      </c>
      <c r="G128" s="211" t="s">
        <v>217</v>
      </c>
      <c r="H128" s="212">
        <v>59.2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229</v>
      </c>
    </row>
    <row r="129" spans="2:47" s="1" customFormat="1" ht="12">
      <c r="B129" s="39"/>
      <c r="C129" s="40"/>
      <c r="D129" s="220" t="s">
        <v>169</v>
      </c>
      <c r="E129" s="40"/>
      <c r="F129" s="221" t="s">
        <v>2313</v>
      </c>
      <c r="G129" s="40"/>
      <c r="H129" s="40"/>
      <c r="I129" s="143"/>
      <c r="J129" s="40"/>
      <c r="K129" s="40"/>
      <c r="L129" s="44"/>
      <c r="M129" s="222"/>
      <c r="N129" s="80"/>
      <c r="O129" s="80"/>
      <c r="P129" s="80"/>
      <c r="Q129" s="80"/>
      <c r="R129" s="80"/>
      <c r="S129" s="80"/>
      <c r="T129" s="81"/>
      <c r="AT129" s="18" t="s">
        <v>169</v>
      </c>
      <c r="AU129" s="18" t="s">
        <v>81</v>
      </c>
    </row>
    <row r="130" spans="2:65" s="1" customFormat="1" ht="16.5" customHeight="1">
      <c r="B130" s="39"/>
      <c r="C130" s="208" t="s">
        <v>231</v>
      </c>
      <c r="D130" s="208" t="s">
        <v>163</v>
      </c>
      <c r="E130" s="209" t="s">
        <v>2314</v>
      </c>
      <c r="F130" s="210" t="s">
        <v>2315</v>
      </c>
      <c r="G130" s="211" t="s">
        <v>217</v>
      </c>
      <c r="H130" s="212">
        <v>59.2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235</v>
      </c>
    </row>
    <row r="131" spans="2:47" s="1" customFormat="1" ht="12">
      <c r="B131" s="39"/>
      <c r="C131" s="40"/>
      <c r="D131" s="220" t="s">
        <v>169</v>
      </c>
      <c r="E131" s="40"/>
      <c r="F131" s="221" t="s">
        <v>2316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169</v>
      </c>
      <c r="AU131" s="18" t="s">
        <v>81</v>
      </c>
    </row>
    <row r="132" spans="2:65" s="1" customFormat="1" ht="16.5" customHeight="1">
      <c r="B132" s="39"/>
      <c r="C132" s="208" t="s">
        <v>198</v>
      </c>
      <c r="D132" s="208" t="s">
        <v>163</v>
      </c>
      <c r="E132" s="209" t="s">
        <v>2317</v>
      </c>
      <c r="F132" s="210" t="s">
        <v>2318</v>
      </c>
      <c r="G132" s="211" t="s">
        <v>166</v>
      </c>
      <c r="H132" s="212">
        <v>814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242</v>
      </c>
    </row>
    <row r="133" spans="2:47" s="1" customFormat="1" ht="12">
      <c r="B133" s="39"/>
      <c r="C133" s="40"/>
      <c r="D133" s="220" t="s">
        <v>169</v>
      </c>
      <c r="E133" s="40"/>
      <c r="F133" s="221" t="s">
        <v>2319</v>
      </c>
      <c r="G133" s="40"/>
      <c r="H133" s="40"/>
      <c r="I133" s="143"/>
      <c r="J133" s="40"/>
      <c r="K133" s="40"/>
      <c r="L133" s="44"/>
      <c r="M133" s="222"/>
      <c r="N133" s="80"/>
      <c r="O133" s="80"/>
      <c r="P133" s="80"/>
      <c r="Q133" s="80"/>
      <c r="R133" s="80"/>
      <c r="S133" s="80"/>
      <c r="T133" s="81"/>
      <c r="AT133" s="18" t="s">
        <v>169</v>
      </c>
      <c r="AU133" s="18" t="s">
        <v>81</v>
      </c>
    </row>
    <row r="134" spans="2:65" s="1" customFormat="1" ht="16.5" customHeight="1">
      <c r="B134" s="39"/>
      <c r="C134" s="208" t="s">
        <v>8</v>
      </c>
      <c r="D134" s="208" t="s">
        <v>163</v>
      </c>
      <c r="E134" s="209" t="s">
        <v>2320</v>
      </c>
      <c r="F134" s="210" t="s">
        <v>2321</v>
      </c>
      <c r="G134" s="211" t="s">
        <v>166</v>
      </c>
      <c r="H134" s="212">
        <v>814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246</v>
      </c>
    </row>
    <row r="135" spans="2:47" s="1" customFormat="1" ht="12">
      <c r="B135" s="39"/>
      <c r="C135" s="40"/>
      <c r="D135" s="220" t="s">
        <v>169</v>
      </c>
      <c r="E135" s="40"/>
      <c r="F135" s="221" t="s">
        <v>2322</v>
      </c>
      <c r="G135" s="40"/>
      <c r="H135" s="40"/>
      <c r="I135" s="143"/>
      <c r="J135" s="40"/>
      <c r="K135" s="40"/>
      <c r="L135" s="44"/>
      <c r="M135" s="222"/>
      <c r="N135" s="80"/>
      <c r="O135" s="80"/>
      <c r="P135" s="80"/>
      <c r="Q135" s="80"/>
      <c r="R135" s="80"/>
      <c r="S135" s="80"/>
      <c r="T135" s="81"/>
      <c r="AT135" s="18" t="s">
        <v>169</v>
      </c>
      <c r="AU135" s="18" t="s">
        <v>81</v>
      </c>
    </row>
    <row r="136" spans="2:65" s="1" customFormat="1" ht="16.5" customHeight="1">
      <c r="B136" s="39"/>
      <c r="C136" s="208" t="s">
        <v>204</v>
      </c>
      <c r="D136" s="208" t="s">
        <v>163</v>
      </c>
      <c r="E136" s="209" t="s">
        <v>2323</v>
      </c>
      <c r="F136" s="210" t="s">
        <v>2324</v>
      </c>
      <c r="G136" s="211" t="s">
        <v>166</v>
      </c>
      <c r="H136" s="212">
        <v>814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253</v>
      </c>
    </row>
    <row r="137" spans="2:47" s="1" customFormat="1" ht="12">
      <c r="B137" s="39"/>
      <c r="C137" s="40"/>
      <c r="D137" s="220" t="s">
        <v>169</v>
      </c>
      <c r="E137" s="40"/>
      <c r="F137" s="221" t="s">
        <v>2325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169</v>
      </c>
      <c r="AU137" s="18" t="s">
        <v>81</v>
      </c>
    </row>
    <row r="138" spans="2:65" s="1" customFormat="1" ht="16.5" customHeight="1">
      <c r="B138" s="39"/>
      <c r="C138" s="208" t="s">
        <v>256</v>
      </c>
      <c r="D138" s="208" t="s">
        <v>163</v>
      </c>
      <c r="E138" s="209" t="s">
        <v>2326</v>
      </c>
      <c r="F138" s="210" t="s">
        <v>2327</v>
      </c>
      <c r="G138" s="211" t="s">
        <v>166</v>
      </c>
      <c r="H138" s="212">
        <v>814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259</v>
      </c>
    </row>
    <row r="139" spans="2:47" s="1" customFormat="1" ht="12">
      <c r="B139" s="39"/>
      <c r="C139" s="40"/>
      <c r="D139" s="220" t="s">
        <v>169</v>
      </c>
      <c r="E139" s="40"/>
      <c r="F139" s="221" t="s">
        <v>2328</v>
      </c>
      <c r="G139" s="40"/>
      <c r="H139" s="40"/>
      <c r="I139" s="143"/>
      <c r="J139" s="40"/>
      <c r="K139" s="40"/>
      <c r="L139" s="44"/>
      <c r="M139" s="222"/>
      <c r="N139" s="80"/>
      <c r="O139" s="80"/>
      <c r="P139" s="80"/>
      <c r="Q139" s="80"/>
      <c r="R139" s="80"/>
      <c r="S139" s="80"/>
      <c r="T139" s="81"/>
      <c r="AT139" s="18" t="s">
        <v>169</v>
      </c>
      <c r="AU139" s="18" t="s">
        <v>81</v>
      </c>
    </row>
    <row r="140" spans="2:65" s="1" customFormat="1" ht="16.5" customHeight="1">
      <c r="B140" s="39"/>
      <c r="C140" s="208" t="s">
        <v>212</v>
      </c>
      <c r="D140" s="208" t="s">
        <v>163</v>
      </c>
      <c r="E140" s="209" t="s">
        <v>2329</v>
      </c>
      <c r="F140" s="210" t="s">
        <v>2330</v>
      </c>
      <c r="G140" s="211" t="s">
        <v>166</v>
      </c>
      <c r="H140" s="212">
        <v>830.5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263</v>
      </c>
    </row>
    <row r="141" spans="2:47" s="1" customFormat="1" ht="12">
      <c r="B141" s="39"/>
      <c r="C141" s="40"/>
      <c r="D141" s="220" t="s">
        <v>169</v>
      </c>
      <c r="E141" s="40"/>
      <c r="F141" s="221" t="s">
        <v>2331</v>
      </c>
      <c r="G141" s="40"/>
      <c r="H141" s="40"/>
      <c r="I141" s="143"/>
      <c r="J141" s="40"/>
      <c r="K141" s="40"/>
      <c r="L141" s="44"/>
      <c r="M141" s="222"/>
      <c r="N141" s="80"/>
      <c r="O141" s="80"/>
      <c r="P141" s="80"/>
      <c r="Q141" s="80"/>
      <c r="R141" s="80"/>
      <c r="S141" s="80"/>
      <c r="T141" s="81"/>
      <c r="AT141" s="18" t="s">
        <v>169</v>
      </c>
      <c r="AU141" s="18" t="s">
        <v>81</v>
      </c>
    </row>
    <row r="142" spans="2:65" s="1" customFormat="1" ht="16.5" customHeight="1">
      <c r="B142" s="39"/>
      <c r="C142" s="208" t="s">
        <v>267</v>
      </c>
      <c r="D142" s="208" t="s">
        <v>163</v>
      </c>
      <c r="E142" s="209" t="s">
        <v>2332</v>
      </c>
      <c r="F142" s="210" t="s">
        <v>2333</v>
      </c>
      <c r="G142" s="211" t="s">
        <v>166</v>
      </c>
      <c r="H142" s="212">
        <v>830.5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270</v>
      </c>
    </row>
    <row r="143" spans="2:47" s="1" customFormat="1" ht="12">
      <c r="B143" s="39"/>
      <c r="C143" s="40"/>
      <c r="D143" s="220" t="s">
        <v>169</v>
      </c>
      <c r="E143" s="40"/>
      <c r="F143" s="221" t="s">
        <v>2334</v>
      </c>
      <c r="G143" s="40"/>
      <c r="H143" s="40"/>
      <c r="I143" s="143"/>
      <c r="J143" s="40"/>
      <c r="K143" s="40"/>
      <c r="L143" s="44"/>
      <c r="M143" s="222"/>
      <c r="N143" s="80"/>
      <c r="O143" s="80"/>
      <c r="P143" s="80"/>
      <c r="Q143" s="80"/>
      <c r="R143" s="80"/>
      <c r="S143" s="80"/>
      <c r="T143" s="81"/>
      <c r="AT143" s="18" t="s">
        <v>169</v>
      </c>
      <c r="AU143" s="18" t="s">
        <v>81</v>
      </c>
    </row>
    <row r="144" spans="2:65" s="1" customFormat="1" ht="16.5" customHeight="1">
      <c r="B144" s="39"/>
      <c r="C144" s="208" t="s">
        <v>218</v>
      </c>
      <c r="D144" s="208" t="s">
        <v>163</v>
      </c>
      <c r="E144" s="209" t="s">
        <v>2335</v>
      </c>
      <c r="F144" s="210" t="s">
        <v>2336</v>
      </c>
      <c r="G144" s="211" t="s">
        <v>310</v>
      </c>
      <c r="H144" s="212">
        <v>18.3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275</v>
      </c>
    </row>
    <row r="145" spans="2:47" s="1" customFormat="1" ht="12">
      <c r="B145" s="39"/>
      <c r="C145" s="40"/>
      <c r="D145" s="220" t="s">
        <v>169</v>
      </c>
      <c r="E145" s="40"/>
      <c r="F145" s="221" t="s">
        <v>2337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169</v>
      </c>
      <c r="AU145" s="18" t="s">
        <v>81</v>
      </c>
    </row>
    <row r="146" spans="2:65" s="1" customFormat="1" ht="16.5" customHeight="1">
      <c r="B146" s="39"/>
      <c r="C146" s="208" t="s">
        <v>7</v>
      </c>
      <c r="D146" s="208" t="s">
        <v>163</v>
      </c>
      <c r="E146" s="209" t="s">
        <v>2338</v>
      </c>
      <c r="F146" s="210" t="s">
        <v>2339</v>
      </c>
      <c r="G146" s="211" t="s">
        <v>217</v>
      </c>
      <c r="H146" s="212">
        <v>10.2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280</v>
      </c>
    </row>
    <row r="147" spans="2:47" s="1" customFormat="1" ht="12">
      <c r="B147" s="39"/>
      <c r="C147" s="40"/>
      <c r="D147" s="220" t="s">
        <v>169</v>
      </c>
      <c r="E147" s="40"/>
      <c r="F147" s="221" t="s">
        <v>2340</v>
      </c>
      <c r="G147" s="40"/>
      <c r="H147" s="40"/>
      <c r="I147" s="143"/>
      <c r="J147" s="40"/>
      <c r="K147" s="40"/>
      <c r="L147" s="44"/>
      <c r="M147" s="222"/>
      <c r="N147" s="80"/>
      <c r="O147" s="80"/>
      <c r="P147" s="80"/>
      <c r="Q147" s="80"/>
      <c r="R147" s="80"/>
      <c r="S147" s="80"/>
      <c r="T147" s="81"/>
      <c r="AT147" s="18" t="s">
        <v>169</v>
      </c>
      <c r="AU147" s="18" t="s">
        <v>81</v>
      </c>
    </row>
    <row r="148" spans="2:65" s="1" customFormat="1" ht="16.5" customHeight="1">
      <c r="B148" s="39"/>
      <c r="C148" s="208" t="s">
        <v>224</v>
      </c>
      <c r="D148" s="208" t="s">
        <v>163</v>
      </c>
      <c r="E148" s="209" t="s">
        <v>2341</v>
      </c>
      <c r="F148" s="210" t="s">
        <v>2342</v>
      </c>
      <c r="G148" s="211" t="s">
        <v>166</v>
      </c>
      <c r="H148" s="212">
        <v>1200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286</v>
      </c>
    </row>
    <row r="149" spans="2:47" s="1" customFormat="1" ht="12">
      <c r="B149" s="39"/>
      <c r="C149" s="40"/>
      <c r="D149" s="220" t="s">
        <v>169</v>
      </c>
      <c r="E149" s="40"/>
      <c r="F149" s="221" t="s">
        <v>2343</v>
      </c>
      <c r="G149" s="40"/>
      <c r="H149" s="40"/>
      <c r="I149" s="143"/>
      <c r="J149" s="40"/>
      <c r="K149" s="40"/>
      <c r="L149" s="44"/>
      <c r="M149" s="222"/>
      <c r="N149" s="80"/>
      <c r="O149" s="80"/>
      <c r="P149" s="80"/>
      <c r="Q149" s="80"/>
      <c r="R149" s="80"/>
      <c r="S149" s="80"/>
      <c r="T149" s="81"/>
      <c r="AT149" s="18" t="s">
        <v>169</v>
      </c>
      <c r="AU149" s="18" t="s">
        <v>81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2344</v>
      </c>
      <c r="G150" s="234"/>
      <c r="H150" s="237">
        <v>1200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73</v>
      </c>
      <c r="AY150" s="243" t="s">
        <v>162</v>
      </c>
    </row>
    <row r="151" spans="2:51" s="13" customFormat="1" ht="12">
      <c r="B151" s="244"/>
      <c r="C151" s="245"/>
      <c r="D151" s="220" t="s">
        <v>171</v>
      </c>
      <c r="E151" s="246" t="s">
        <v>21</v>
      </c>
      <c r="F151" s="247" t="s">
        <v>208</v>
      </c>
      <c r="G151" s="245"/>
      <c r="H151" s="248">
        <v>1200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171</v>
      </c>
      <c r="AU151" s="254" t="s">
        <v>81</v>
      </c>
      <c r="AV151" s="13" t="s">
        <v>168</v>
      </c>
      <c r="AW151" s="13" t="s">
        <v>35</v>
      </c>
      <c r="AX151" s="13" t="s">
        <v>81</v>
      </c>
      <c r="AY151" s="254" t="s">
        <v>162</v>
      </c>
    </row>
    <row r="152" spans="2:65" s="1" customFormat="1" ht="22.5" customHeight="1">
      <c r="B152" s="39"/>
      <c r="C152" s="208" t="s">
        <v>290</v>
      </c>
      <c r="D152" s="208" t="s">
        <v>163</v>
      </c>
      <c r="E152" s="209" t="s">
        <v>2345</v>
      </c>
      <c r="F152" s="210" t="s">
        <v>2346</v>
      </c>
      <c r="G152" s="211" t="s">
        <v>166</v>
      </c>
      <c r="H152" s="212">
        <v>1200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293</v>
      </c>
    </row>
    <row r="153" spans="2:47" s="1" customFormat="1" ht="12">
      <c r="B153" s="39"/>
      <c r="C153" s="40"/>
      <c r="D153" s="220" t="s">
        <v>169</v>
      </c>
      <c r="E153" s="40"/>
      <c r="F153" s="221" t="s">
        <v>2347</v>
      </c>
      <c r="G153" s="40"/>
      <c r="H153" s="40"/>
      <c r="I153" s="143"/>
      <c r="J153" s="40"/>
      <c r="K153" s="40"/>
      <c r="L153" s="44"/>
      <c r="M153" s="222"/>
      <c r="N153" s="80"/>
      <c r="O153" s="80"/>
      <c r="P153" s="80"/>
      <c r="Q153" s="80"/>
      <c r="R153" s="80"/>
      <c r="S153" s="80"/>
      <c r="T153" s="81"/>
      <c r="AT153" s="18" t="s">
        <v>169</v>
      </c>
      <c r="AU153" s="18" t="s">
        <v>81</v>
      </c>
    </row>
    <row r="154" spans="2:65" s="1" customFormat="1" ht="16.5" customHeight="1">
      <c r="B154" s="39"/>
      <c r="C154" s="208" t="s">
        <v>229</v>
      </c>
      <c r="D154" s="208" t="s">
        <v>163</v>
      </c>
      <c r="E154" s="209" t="s">
        <v>2348</v>
      </c>
      <c r="F154" s="210" t="s">
        <v>2349</v>
      </c>
      <c r="G154" s="211" t="s">
        <v>166</v>
      </c>
      <c r="H154" s="212">
        <v>1200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298</v>
      </c>
    </row>
    <row r="155" spans="2:47" s="1" customFormat="1" ht="12">
      <c r="B155" s="39"/>
      <c r="C155" s="40"/>
      <c r="D155" s="220" t="s">
        <v>169</v>
      </c>
      <c r="E155" s="40"/>
      <c r="F155" s="221" t="s">
        <v>2350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169</v>
      </c>
      <c r="AU155" s="18" t="s">
        <v>81</v>
      </c>
    </row>
    <row r="156" spans="2:65" s="1" customFormat="1" ht="16.5" customHeight="1">
      <c r="B156" s="39"/>
      <c r="C156" s="208" t="s">
        <v>299</v>
      </c>
      <c r="D156" s="208" t="s">
        <v>163</v>
      </c>
      <c r="E156" s="209" t="s">
        <v>2351</v>
      </c>
      <c r="F156" s="210" t="s">
        <v>2352</v>
      </c>
      <c r="G156" s="211" t="s">
        <v>166</v>
      </c>
      <c r="H156" s="212">
        <v>1200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302</v>
      </c>
    </row>
    <row r="157" spans="2:47" s="1" customFormat="1" ht="12">
      <c r="B157" s="39"/>
      <c r="C157" s="40"/>
      <c r="D157" s="220" t="s">
        <v>169</v>
      </c>
      <c r="E157" s="40"/>
      <c r="F157" s="221" t="s">
        <v>2353</v>
      </c>
      <c r="G157" s="40"/>
      <c r="H157" s="40"/>
      <c r="I157" s="143"/>
      <c r="J157" s="40"/>
      <c r="K157" s="40"/>
      <c r="L157" s="44"/>
      <c r="M157" s="222"/>
      <c r="N157" s="80"/>
      <c r="O157" s="80"/>
      <c r="P157" s="80"/>
      <c r="Q157" s="80"/>
      <c r="R157" s="80"/>
      <c r="S157" s="80"/>
      <c r="T157" s="81"/>
      <c r="AT157" s="18" t="s">
        <v>169</v>
      </c>
      <c r="AU157" s="18" t="s">
        <v>81</v>
      </c>
    </row>
    <row r="158" spans="2:65" s="1" customFormat="1" ht="16.5" customHeight="1">
      <c r="B158" s="39"/>
      <c r="C158" s="208" t="s">
        <v>235</v>
      </c>
      <c r="D158" s="208" t="s">
        <v>163</v>
      </c>
      <c r="E158" s="209" t="s">
        <v>2354</v>
      </c>
      <c r="F158" s="210" t="s">
        <v>2355</v>
      </c>
      <c r="G158" s="211" t="s">
        <v>166</v>
      </c>
      <c r="H158" s="212">
        <v>1000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311</v>
      </c>
    </row>
    <row r="159" spans="2:47" s="1" customFormat="1" ht="12">
      <c r="B159" s="39"/>
      <c r="C159" s="40"/>
      <c r="D159" s="220" t="s">
        <v>169</v>
      </c>
      <c r="E159" s="40"/>
      <c r="F159" s="221" t="s">
        <v>2356</v>
      </c>
      <c r="G159" s="40"/>
      <c r="H159" s="40"/>
      <c r="I159" s="143"/>
      <c r="J159" s="40"/>
      <c r="K159" s="40"/>
      <c r="L159" s="44"/>
      <c r="M159" s="222"/>
      <c r="N159" s="80"/>
      <c r="O159" s="80"/>
      <c r="P159" s="80"/>
      <c r="Q159" s="80"/>
      <c r="R159" s="80"/>
      <c r="S159" s="80"/>
      <c r="T159" s="81"/>
      <c r="AT159" s="18" t="s">
        <v>169</v>
      </c>
      <c r="AU159" s="18" t="s">
        <v>81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2357</v>
      </c>
      <c r="G160" s="234"/>
      <c r="H160" s="237">
        <v>1000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73</v>
      </c>
      <c r="AY160" s="243" t="s">
        <v>162</v>
      </c>
    </row>
    <row r="161" spans="2:51" s="13" customFormat="1" ht="12">
      <c r="B161" s="244"/>
      <c r="C161" s="245"/>
      <c r="D161" s="220" t="s">
        <v>171</v>
      </c>
      <c r="E161" s="246" t="s">
        <v>21</v>
      </c>
      <c r="F161" s="247" t="s">
        <v>208</v>
      </c>
      <c r="G161" s="245"/>
      <c r="H161" s="248">
        <v>1000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171</v>
      </c>
      <c r="AU161" s="254" t="s">
        <v>81</v>
      </c>
      <c r="AV161" s="13" t="s">
        <v>168</v>
      </c>
      <c r="AW161" s="13" t="s">
        <v>35</v>
      </c>
      <c r="AX161" s="13" t="s">
        <v>81</v>
      </c>
      <c r="AY161" s="254" t="s">
        <v>162</v>
      </c>
    </row>
    <row r="162" spans="2:65" s="1" customFormat="1" ht="16.5" customHeight="1">
      <c r="B162" s="39"/>
      <c r="C162" s="208" t="s">
        <v>315</v>
      </c>
      <c r="D162" s="208" t="s">
        <v>163</v>
      </c>
      <c r="E162" s="209" t="s">
        <v>2358</v>
      </c>
      <c r="F162" s="210" t="s">
        <v>2359</v>
      </c>
      <c r="G162" s="211" t="s">
        <v>166</v>
      </c>
      <c r="H162" s="212">
        <v>584.8</v>
      </c>
      <c r="I162" s="213"/>
      <c r="J162" s="214">
        <f>ROUND(I162*H162,2)</f>
        <v>0</v>
      </c>
      <c r="K162" s="210" t="s">
        <v>234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318</v>
      </c>
    </row>
    <row r="163" spans="2:47" s="1" customFormat="1" ht="12">
      <c r="B163" s="39"/>
      <c r="C163" s="40"/>
      <c r="D163" s="220" t="s">
        <v>169</v>
      </c>
      <c r="E163" s="40"/>
      <c r="F163" s="221" t="s">
        <v>2360</v>
      </c>
      <c r="G163" s="40"/>
      <c r="H163" s="40"/>
      <c r="I163" s="143"/>
      <c r="J163" s="40"/>
      <c r="K163" s="40"/>
      <c r="L163" s="44"/>
      <c r="M163" s="222"/>
      <c r="N163" s="80"/>
      <c r="O163" s="80"/>
      <c r="P163" s="80"/>
      <c r="Q163" s="80"/>
      <c r="R163" s="80"/>
      <c r="S163" s="80"/>
      <c r="T163" s="81"/>
      <c r="AT163" s="18" t="s">
        <v>169</v>
      </c>
      <c r="AU163" s="18" t="s">
        <v>81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2361</v>
      </c>
      <c r="G164" s="234"/>
      <c r="H164" s="237">
        <v>584.8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73</v>
      </c>
      <c r="AY164" s="243" t="s">
        <v>162</v>
      </c>
    </row>
    <row r="165" spans="2:51" s="13" customFormat="1" ht="12">
      <c r="B165" s="244"/>
      <c r="C165" s="245"/>
      <c r="D165" s="220" t="s">
        <v>171</v>
      </c>
      <c r="E165" s="246" t="s">
        <v>21</v>
      </c>
      <c r="F165" s="247" t="s">
        <v>208</v>
      </c>
      <c r="G165" s="245"/>
      <c r="H165" s="248">
        <v>584.8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171</v>
      </c>
      <c r="AU165" s="254" t="s">
        <v>81</v>
      </c>
      <c r="AV165" s="13" t="s">
        <v>168</v>
      </c>
      <c r="AW165" s="13" t="s">
        <v>35</v>
      </c>
      <c r="AX165" s="13" t="s">
        <v>81</v>
      </c>
      <c r="AY165" s="254" t="s">
        <v>162</v>
      </c>
    </row>
    <row r="166" spans="2:65" s="1" customFormat="1" ht="16.5" customHeight="1">
      <c r="B166" s="39"/>
      <c r="C166" s="208" t="s">
        <v>242</v>
      </c>
      <c r="D166" s="208" t="s">
        <v>163</v>
      </c>
      <c r="E166" s="209" t="s">
        <v>2362</v>
      </c>
      <c r="F166" s="210" t="s">
        <v>2363</v>
      </c>
      <c r="G166" s="211" t="s">
        <v>166</v>
      </c>
      <c r="H166" s="212">
        <v>584.8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81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324</v>
      </c>
    </row>
    <row r="167" spans="2:47" s="1" customFormat="1" ht="12">
      <c r="B167" s="39"/>
      <c r="C167" s="40"/>
      <c r="D167" s="220" t="s">
        <v>169</v>
      </c>
      <c r="E167" s="40"/>
      <c r="F167" s="221" t="s">
        <v>2364</v>
      </c>
      <c r="G167" s="40"/>
      <c r="H167" s="40"/>
      <c r="I167" s="143"/>
      <c r="J167" s="40"/>
      <c r="K167" s="40"/>
      <c r="L167" s="44"/>
      <c r="M167" s="222"/>
      <c r="N167" s="80"/>
      <c r="O167" s="80"/>
      <c r="P167" s="80"/>
      <c r="Q167" s="80"/>
      <c r="R167" s="80"/>
      <c r="S167" s="80"/>
      <c r="T167" s="81"/>
      <c r="AT167" s="18" t="s">
        <v>169</v>
      </c>
      <c r="AU167" s="18" t="s">
        <v>81</v>
      </c>
    </row>
    <row r="168" spans="2:65" s="1" customFormat="1" ht="16.5" customHeight="1">
      <c r="B168" s="39"/>
      <c r="C168" s="208" t="s">
        <v>328</v>
      </c>
      <c r="D168" s="208" t="s">
        <v>163</v>
      </c>
      <c r="E168" s="209" t="s">
        <v>2365</v>
      </c>
      <c r="F168" s="210" t="s">
        <v>2366</v>
      </c>
      <c r="G168" s="211" t="s">
        <v>203</v>
      </c>
      <c r="H168" s="212">
        <v>1429.15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331</v>
      </c>
    </row>
    <row r="169" spans="2:47" s="1" customFormat="1" ht="12">
      <c r="B169" s="39"/>
      <c r="C169" s="40"/>
      <c r="D169" s="220" t="s">
        <v>169</v>
      </c>
      <c r="E169" s="40"/>
      <c r="F169" s="221" t="s">
        <v>2367</v>
      </c>
      <c r="G169" s="40"/>
      <c r="H169" s="40"/>
      <c r="I169" s="143"/>
      <c r="J169" s="40"/>
      <c r="K169" s="40"/>
      <c r="L169" s="44"/>
      <c r="M169" s="222"/>
      <c r="N169" s="80"/>
      <c r="O169" s="80"/>
      <c r="P169" s="80"/>
      <c r="Q169" s="80"/>
      <c r="R169" s="80"/>
      <c r="S169" s="80"/>
      <c r="T169" s="81"/>
      <c r="AT169" s="18" t="s">
        <v>169</v>
      </c>
      <c r="AU169" s="18" t="s">
        <v>81</v>
      </c>
    </row>
    <row r="170" spans="2:51" s="12" customFormat="1" ht="12">
      <c r="B170" s="233"/>
      <c r="C170" s="234"/>
      <c r="D170" s="220" t="s">
        <v>171</v>
      </c>
      <c r="E170" s="235" t="s">
        <v>21</v>
      </c>
      <c r="F170" s="236" t="s">
        <v>2368</v>
      </c>
      <c r="G170" s="234"/>
      <c r="H170" s="237">
        <v>1429.15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171</v>
      </c>
      <c r="AU170" s="243" t="s">
        <v>81</v>
      </c>
      <c r="AV170" s="12" t="s">
        <v>84</v>
      </c>
      <c r="AW170" s="12" t="s">
        <v>35</v>
      </c>
      <c r="AX170" s="12" t="s">
        <v>73</v>
      </c>
      <c r="AY170" s="243" t="s">
        <v>162</v>
      </c>
    </row>
    <row r="171" spans="2:51" s="13" customFormat="1" ht="12">
      <c r="B171" s="244"/>
      <c r="C171" s="245"/>
      <c r="D171" s="220" t="s">
        <v>171</v>
      </c>
      <c r="E171" s="246" t="s">
        <v>21</v>
      </c>
      <c r="F171" s="247" t="s">
        <v>208</v>
      </c>
      <c r="G171" s="245"/>
      <c r="H171" s="248">
        <v>1429.15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171</v>
      </c>
      <c r="AU171" s="254" t="s">
        <v>81</v>
      </c>
      <c r="AV171" s="13" t="s">
        <v>168</v>
      </c>
      <c r="AW171" s="13" t="s">
        <v>35</v>
      </c>
      <c r="AX171" s="13" t="s">
        <v>81</v>
      </c>
      <c r="AY171" s="254" t="s">
        <v>162</v>
      </c>
    </row>
    <row r="172" spans="2:65" s="1" customFormat="1" ht="16.5" customHeight="1">
      <c r="B172" s="39"/>
      <c r="C172" s="208" t="s">
        <v>246</v>
      </c>
      <c r="D172" s="208" t="s">
        <v>163</v>
      </c>
      <c r="E172" s="209" t="s">
        <v>2369</v>
      </c>
      <c r="F172" s="210" t="s">
        <v>2370</v>
      </c>
      <c r="G172" s="211" t="s">
        <v>203</v>
      </c>
      <c r="H172" s="212">
        <v>1429.15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337</v>
      </c>
    </row>
    <row r="173" spans="2:47" s="1" customFormat="1" ht="12">
      <c r="B173" s="39"/>
      <c r="C173" s="40"/>
      <c r="D173" s="220" t="s">
        <v>169</v>
      </c>
      <c r="E173" s="40"/>
      <c r="F173" s="221" t="s">
        <v>2371</v>
      </c>
      <c r="G173" s="40"/>
      <c r="H173" s="40"/>
      <c r="I173" s="143"/>
      <c r="J173" s="40"/>
      <c r="K173" s="40"/>
      <c r="L173" s="44"/>
      <c r="M173" s="222"/>
      <c r="N173" s="80"/>
      <c r="O173" s="80"/>
      <c r="P173" s="80"/>
      <c r="Q173" s="80"/>
      <c r="R173" s="80"/>
      <c r="S173" s="80"/>
      <c r="T173" s="81"/>
      <c r="AT173" s="18" t="s">
        <v>169</v>
      </c>
      <c r="AU173" s="18" t="s">
        <v>81</v>
      </c>
    </row>
    <row r="174" spans="2:65" s="1" customFormat="1" ht="16.5" customHeight="1">
      <c r="B174" s="39"/>
      <c r="C174" s="208" t="s">
        <v>342</v>
      </c>
      <c r="D174" s="208" t="s">
        <v>163</v>
      </c>
      <c r="E174" s="209" t="s">
        <v>2372</v>
      </c>
      <c r="F174" s="210" t="s">
        <v>2373</v>
      </c>
      <c r="G174" s="211" t="s">
        <v>166</v>
      </c>
      <c r="H174" s="212">
        <v>432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345</v>
      </c>
    </row>
    <row r="175" spans="2:47" s="1" customFormat="1" ht="12">
      <c r="B175" s="39"/>
      <c r="C175" s="40"/>
      <c r="D175" s="220" t="s">
        <v>169</v>
      </c>
      <c r="E175" s="40"/>
      <c r="F175" s="221" t="s">
        <v>2374</v>
      </c>
      <c r="G175" s="40"/>
      <c r="H175" s="40"/>
      <c r="I175" s="143"/>
      <c r="J175" s="40"/>
      <c r="K175" s="40"/>
      <c r="L175" s="44"/>
      <c r="M175" s="222"/>
      <c r="N175" s="80"/>
      <c r="O175" s="80"/>
      <c r="P175" s="80"/>
      <c r="Q175" s="80"/>
      <c r="R175" s="80"/>
      <c r="S175" s="80"/>
      <c r="T175" s="81"/>
      <c r="AT175" s="18" t="s">
        <v>169</v>
      </c>
      <c r="AU175" s="18" t="s">
        <v>81</v>
      </c>
    </row>
    <row r="176" spans="2:51" s="12" customFormat="1" ht="12">
      <c r="B176" s="233"/>
      <c r="C176" s="234"/>
      <c r="D176" s="220" t="s">
        <v>171</v>
      </c>
      <c r="E176" s="235" t="s">
        <v>21</v>
      </c>
      <c r="F176" s="236" t="s">
        <v>2375</v>
      </c>
      <c r="G176" s="234"/>
      <c r="H176" s="237">
        <v>432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171</v>
      </c>
      <c r="AU176" s="243" t="s">
        <v>81</v>
      </c>
      <c r="AV176" s="12" t="s">
        <v>84</v>
      </c>
      <c r="AW176" s="12" t="s">
        <v>35</v>
      </c>
      <c r="AX176" s="12" t="s">
        <v>73</v>
      </c>
      <c r="AY176" s="243" t="s">
        <v>162</v>
      </c>
    </row>
    <row r="177" spans="2:51" s="13" customFormat="1" ht="12">
      <c r="B177" s="244"/>
      <c r="C177" s="245"/>
      <c r="D177" s="220" t="s">
        <v>171</v>
      </c>
      <c r="E177" s="246" t="s">
        <v>21</v>
      </c>
      <c r="F177" s="247" t="s">
        <v>208</v>
      </c>
      <c r="G177" s="245"/>
      <c r="H177" s="248">
        <v>432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AT177" s="254" t="s">
        <v>171</v>
      </c>
      <c r="AU177" s="254" t="s">
        <v>81</v>
      </c>
      <c r="AV177" s="13" t="s">
        <v>168</v>
      </c>
      <c r="AW177" s="13" t="s">
        <v>35</v>
      </c>
      <c r="AX177" s="13" t="s">
        <v>81</v>
      </c>
      <c r="AY177" s="254" t="s">
        <v>162</v>
      </c>
    </row>
    <row r="178" spans="2:65" s="1" customFormat="1" ht="16.5" customHeight="1">
      <c r="B178" s="39"/>
      <c r="C178" s="208" t="s">
        <v>253</v>
      </c>
      <c r="D178" s="208" t="s">
        <v>163</v>
      </c>
      <c r="E178" s="209" t="s">
        <v>2376</v>
      </c>
      <c r="F178" s="210" t="s">
        <v>2377</v>
      </c>
      <c r="G178" s="211" t="s">
        <v>166</v>
      </c>
      <c r="H178" s="212">
        <v>432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349</v>
      </c>
    </row>
    <row r="179" spans="2:47" s="1" customFormat="1" ht="12">
      <c r="B179" s="39"/>
      <c r="C179" s="40"/>
      <c r="D179" s="220" t="s">
        <v>169</v>
      </c>
      <c r="E179" s="40"/>
      <c r="F179" s="221" t="s">
        <v>2378</v>
      </c>
      <c r="G179" s="40"/>
      <c r="H179" s="40"/>
      <c r="I179" s="143"/>
      <c r="J179" s="40"/>
      <c r="K179" s="40"/>
      <c r="L179" s="44"/>
      <c r="M179" s="222"/>
      <c r="N179" s="80"/>
      <c r="O179" s="80"/>
      <c r="P179" s="80"/>
      <c r="Q179" s="80"/>
      <c r="R179" s="80"/>
      <c r="S179" s="80"/>
      <c r="T179" s="81"/>
      <c r="AT179" s="18" t="s">
        <v>169</v>
      </c>
      <c r="AU179" s="18" t="s">
        <v>81</v>
      </c>
    </row>
    <row r="180" spans="2:65" s="1" customFormat="1" ht="16.5" customHeight="1">
      <c r="B180" s="39"/>
      <c r="C180" s="208" t="s">
        <v>514</v>
      </c>
      <c r="D180" s="208" t="s">
        <v>163</v>
      </c>
      <c r="E180" s="209" t="s">
        <v>2379</v>
      </c>
      <c r="F180" s="210" t="s">
        <v>2380</v>
      </c>
      <c r="G180" s="211" t="s">
        <v>994</v>
      </c>
      <c r="H180" s="212">
        <v>120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517</v>
      </c>
    </row>
    <row r="181" spans="2:47" s="1" customFormat="1" ht="12">
      <c r="B181" s="39"/>
      <c r="C181" s="40"/>
      <c r="D181" s="220" t="s">
        <v>169</v>
      </c>
      <c r="E181" s="40"/>
      <c r="F181" s="221" t="s">
        <v>2381</v>
      </c>
      <c r="G181" s="40"/>
      <c r="H181" s="40"/>
      <c r="I181" s="143"/>
      <c r="J181" s="40"/>
      <c r="K181" s="40"/>
      <c r="L181" s="44"/>
      <c r="M181" s="222"/>
      <c r="N181" s="80"/>
      <c r="O181" s="80"/>
      <c r="P181" s="80"/>
      <c r="Q181" s="80"/>
      <c r="R181" s="80"/>
      <c r="S181" s="80"/>
      <c r="T181" s="81"/>
      <c r="AT181" s="18" t="s">
        <v>169</v>
      </c>
      <c r="AU181" s="18" t="s">
        <v>81</v>
      </c>
    </row>
    <row r="182" spans="2:51" s="12" customFormat="1" ht="12">
      <c r="B182" s="233"/>
      <c r="C182" s="234"/>
      <c r="D182" s="220" t="s">
        <v>171</v>
      </c>
      <c r="E182" s="235" t="s">
        <v>21</v>
      </c>
      <c r="F182" s="236" t="s">
        <v>2382</v>
      </c>
      <c r="G182" s="234"/>
      <c r="H182" s="237">
        <v>120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171</v>
      </c>
      <c r="AU182" s="243" t="s">
        <v>81</v>
      </c>
      <c r="AV182" s="12" t="s">
        <v>84</v>
      </c>
      <c r="AW182" s="12" t="s">
        <v>35</v>
      </c>
      <c r="AX182" s="12" t="s">
        <v>73</v>
      </c>
      <c r="AY182" s="243" t="s">
        <v>162</v>
      </c>
    </row>
    <row r="183" spans="2:51" s="13" customFormat="1" ht="12">
      <c r="B183" s="244"/>
      <c r="C183" s="245"/>
      <c r="D183" s="220" t="s">
        <v>171</v>
      </c>
      <c r="E183" s="246" t="s">
        <v>21</v>
      </c>
      <c r="F183" s="247" t="s">
        <v>208</v>
      </c>
      <c r="G183" s="245"/>
      <c r="H183" s="248">
        <v>120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171</v>
      </c>
      <c r="AU183" s="254" t="s">
        <v>81</v>
      </c>
      <c r="AV183" s="13" t="s">
        <v>168</v>
      </c>
      <c r="AW183" s="13" t="s">
        <v>35</v>
      </c>
      <c r="AX183" s="13" t="s">
        <v>81</v>
      </c>
      <c r="AY183" s="254" t="s">
        <v>162</v>
      </c>
    </row>
    <row r="184" spans="2:65" s="1" customFormat="1" ht="16.5" customHeight="1">
      <c r="B184" s="39"/>
      <c r="C184" s="208" t="s">
        <v>259</v>
      </c>
      <c r="D184" s="208" t="s">
        <v>163</v>
      </c>
      <c r="E184" s="209" t="s">
        <v>2383</v>
      </c>
      <c r="F184" s="210" t="s">
        <v>2384</v>
      </c>
      <c r="G184" s="211" t="s">
        <v>994</v>
      </c>
      <c r="H184" s="212">
        <v>120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521</v>
      </c>
    </row>
    <row r="185" spans="2:47" s="1" customFormat="1" ht="12">
      <c r="B185" s="39"/>
      <c r="C185" s="40"/>
      <c r="D185" s="220" t="s">
        <v>169</v>
      </c>
      <c r="E185" s="40"/>
      <c r="F185" s="221" t="s">
        <v>2385</v>
      </c>
      <c r="G185" s="40"/>
      <c r="H185" s="40"/>
      <c r="I185" s="143"/>
      <c r="J185" s="40"/>
      <c r="K185" s="40"/>
      <c r="L185" s="44"/>
      <c r="M185" s="222"/>
      <c r="N185" s="80"/>
      <c r="O185" s="80"/>
      <c r="P185" s="80"/>
      <c r="Q185" s="80"/>
      <c r="R185" s="80"/>
      <c r="S185" s="80"/>
      <c r="T185" s="81"/>
      <c r="AT185" s="18" t="s">
        <v>169</v>
      </c>
      <c r="AU185" s="18" t="s">
        <v>81</v>
      </c>
    </row>
    <row r="186" spans="2:51" s="12" customFormat="1" ht="12">
      <c r="B186" s="233"/>
      <c r="C186" s="234"/>
      <c r="D186" s="220" t="s">
        <v>171</v>
      </c>
      <c r="E186" s="235" t="s">
        <v>21</v>
      </c>
      <c r="F186" s="236" t="s">
        <v>2382</v>
      </c>
      <c r="G186" s="234"/>
      <c r="H186" s="237">
        <v>120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171</v>
      </c>
      <c r="AU186" s="243" t="s">
        <v>81</v>
      </c>
      <c r="AV186" s="12" t="s">
        <v>84</v>
      </c>
      <c r="AW186" s="12" t="s">
        <v>35</v>
      </c>
      <c r="AX186" s="12" t="s">
        <v>73</v>
      </c>
      <c r="AY186" s="243" t="s">
        <v>162</v>
      </c>
    </row>
    <row r="187" spans="2:51" s="13" customFormat="1" ht="12">
      <c r="B187" s="244"/>
      <c r="C187" s="245"/>
      <c r="D187" s="220" t="s">
        <v>171</v>
      </c>
      <c r="E187" s="246" t="s">
        <v>21</v>
      </c>
      <c r="F187" s="247" t="s">
        <v>208</v>
      </c>
      <c r="G187" s="245"/>
      <c r="H187" s="248">
        <v>120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171</v>
      </c>
      <c r="AU187" s="254" t="s">
        <v>81</v>
      </c>
      <c r="AV187" s="13" t="s">
        <v>168</v>
      </c>
      <c r="AW187" s="13" t="s">
        <v>35</v>
      </c>
      <c r="AX187" s="13" t="s">
        <v>81</v>
      </c>
      <c r="AY187" s="254" t="s">
        <v>162</v>
      </c>
    </row>
    <row r="188" spans="2:65" s="1" customFormat="1" ht="16.5" customHeight="1">
      <c r="B188" s="39"/>
      <c r="C188" s="208" t="s">
        <v>524</v>
      </c>
      <c r="D188" s="208" t="s">
        <v>163</v>
      </c>
      <c r="E188" s="209" t="s">
        <v>2386</v>
      </c>
      <c r="F188" s="210" t="s">
        <v>2387</v>
      </c>
      <c r="G188" s="211" t="s">
        <v>994</v>
      </c>
      <c r="H188" s="212">
        <v>1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81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527</v>
      </c>
    </row>
    <row r="189" spans="2:47" s="1" customFormat="1" ht="12">
      <c r="B189" s="39"/>
      <c r="C189" s="40"/>
      <c r="D189" s="220" t="s">
        <v>169</v>
      </c>
      <c r="E189" s="40"/>
      <c r="F189" s="221" t="s">
        <v>2388</v>
      </c>
      <c r="G189" s="40"/>
      <c r="H189" s="40"/>
      <c r="I189" s="143"/>
      <c r="J189" s="40"/>
      <c r="K189" s="40"/>
      <c r="L189" s="44"/>
      <c r="M189" s="222"/>
      <c r="N189" s="80"/>
      <c r="O189" s="80"/>
      <c r="P189" s="80"/>
      <c r="Q189" s="80"/>
      <c r="R189" s="80"/>
      <c r="S189" s="80"/>
      <c r="T189" s="81"/>
      <c r="AT189" s="18" t="s">
        <v>169</v>
      </c>
      <c r="AU189" s="18" t="s">
        <v>81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2389</v>
      </c>
      <c r="G190" s="234"/>
      <c r="H190" s="237">
        <v>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73</v>
      </c>
      <c r="AY190" s="243" t="s">
        <v>162</v>
      </c>
    </row>
    <row r="191" spans="2:51" s="13" customFormat="1" ht="12">
      <c r="B191" s="244"/>
      <c r="C191" s="245"/>
      <c r="D191" s="220" t="s">
        <v>171</v>
      </c>
      <c r="E191" s="246" t="s">
        <v>21</v>
      </c>
      <c r="F191" s="247" t="s">
        <v>208</v>
      </c>
      <c r="G191" s="245"/>
      <c r="H191" s="248">
        <v>1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171</v>
      </c>
      <c r="AU191" s="254" t="s">
        <v>81</v>
      </c>
      <c r="AV191" s="13" t="s">
        <v>168</v>
      </c>
      <c r="AW191" s="13" t="s">
        <v>35</v>
      </c>
      <c r="AX191" s="13" t="s">
        <v>81</v>
      </c>
      <c r="AY191" s="254" t="s">
        <v>162</v>
      </c>
    </row>
    <row r="192" spans="2:63" s="10" customFormat="1" ht="25.9" customHeight="1">
      <c r="B192" s="194"/>
      <c r="C192" s="195"/>
      <c r="D192" s="196" t="s">
        <v>72</v>
      </c>
      <c r="E192" s="197" t="s">
        <v>2390</v>
      </c>
      <c r="F192" s="197" t="s">
        <v>2391</v>
      </c>
      <c r="G192" s="195"/>
      <c r="H192" s="195"/>
      <c r="I192" s="198"/>
      <c r="J192" s="199">
        <f>BK192</f>
        <v>0</v>
      </c>
      <c r="K192" s="195"/>
      <c r="L192" s="200"/>
      <c r="M192" s="201"/>
      <c r="N192" s="202"/>
      <c r="O192" s="202"/>
      <c r="P192" s="203">
        <f>SUM(P193:P222)</f>
        <v>0</v>
      </c>
      <c r="Q192" s="202"/>
      <c r="R192" s="203">
        <f>SUM(R193:R222)</f>
        <v>0</v>
      </c>
      <c r="S192" s="202"/>
      <c r="T192" s="204">
        <f>SUM(T193:T222)</f>
        <v>0</v>
      </c>
      <c r="AR192" s="205" t="s">
        <v>81</v>
      </c>
      <c r="AT192" s="206" t="s">
        <v>72</v>
      </c>
      <c r="AU192" s="206" t="s">
        <v>73</v>
      </c>
      <c r="AY192" s="205" t="s">
        <v>162</v>
      </c>
      <c r="BK192" s="207">
        <f>SUM(BK193:BK222)</f>
        <v>0</v>
      </c>
    </row>
    <row r="193" spans="2:65" s="1" customFormat="1" ht="16.5" customHeight="1">
      <c r="B193" s="39"/>
      <c r="C193" s="208" t="s">
        <v>263</v>
      </c>
      <c r="D193" s="208" t="s">
        <v>163</v>
      </c>
      <c r="E193" s="209" t="s">
        <v>2392</v>
      </c>
      <c r="F193" s="210" t="s">
        <v>2393</v>
      </c>
      <c r="G193" s="211" t="s">
        <v>203</v>
      </c>
      <c r="H193" s="212">
        <v>68.1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81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537</v>
      </c>
    </row>
    <row r="194" spans="2:47" s="1" customFormat="1" ht="12">
      <c r="B194" s="39"/>
      <c r="C194" s="40"/>
      <c r="D194" s="220" t="s">
        <v>169</v>
      </c>
      <c r="E194" s="40"/>
      <c r="F194" s="221" t="s">
        <v>2394</v>
      </c>
      <c r="G194" s="40"/>
      <c r="H194" s="40"/>
      <c r="I194" s="143"/>
      <c r="J194" s="40"/>
      <c r="K194" s="40"/>
      <c r="L194" s="44"/>
      <c r="M194" s="222"/>
      <c r="N194" s="80"/>
      <c r="O194" s="80"/>
      <c r="P194" s="80"/>
      <c r="Q194" s="80"/>
      <c r="R194" s="80"/>
      <c r="S194" s="80"/>
      <c r="T194" s="81"/>
      <c r="AT194" s="18" t="s">
        <v>169</v>
      </c>
      <c r="AU194" s="18" t="s">
        <v>81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2395</v>
      </c>
      <c r="G195" s="234"/>
      <c r="H195" s="237">
        <v>68.1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73</v>
      </c>
      <c r="AY195" s="243" t="s">
        <v>162</v>
      </c>
    </row>
    <row r="196" spans="2:51" s="13" customFormat="1" ht="12">
      <c r="B196" s="244"/>
      <c r="C196" s="245"/>
      <c r="D196" s="220" t="s">
        <v>171</v>
      </c>
      <c r="E196" s="246" t="s">
        <v>21</v>
      </c>
      <c r="F196" s="247" t="s">
        <v>208</v>
      </c>
      <c r="G196" s="245"/>
      <c r="H196" s="248">
        <v>68.1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171</v>
      </c>
      <c r="AU196" s="254" t="s">
        <v>81</v>
      </c>
      <c r="AV196" s="13" t="s">
        <v>168</v>
      </c>
      <c r="AW196" s="13" t="s">
        <v>35</v>
      </c>
      <c r="AX196" s="13" t="s">
        <v>81</v>
      </c>
      <c r="AY196" s="254" t="s">
        <v>162</v>
      </c>
    </row>
    <row r="197" spans="2:65" s="1" customFormat="1" ht="16.5" customHeight="1">
      <c r="B197" s="39"/>
      <c r="C197" s="208" t="s">
        <v>542</v>
      </c>
      <c r="D197" s="208" t="s">
        <v>163</v>
      </c>
      <c r="E197" s="209" t="s">
        <v>2396</v>
      </c>
      <c r="F197" s="210" t="s">
        <v>2397</v>
      </c>
      <c r="G197" s="211" t="s">
        <v>203</v>
      </c>
      <c r="H197" s="212">
        <v>68.1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81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545</v>
      </c>
    </row>
    <row r="198" spans="2:47" s="1" customFormat="1" ht="12">
      <c r="B198" s="39"/>
      <c r="C198" s="40"/>
      <c r="D198" s="220" t="s">
        <v>169</v>
      </c>
      <c r="E198" s="40"/>
      <c r="F198" s="221" t="s">
        <v>2398</v>
      </c>
      <c r="G198" s="40"/>
      <c r="H198" s="40"/>
      <c r="I198" s="143"/>
      <c r="J198" s="40"/>
      <c r="K198" s="40"/>
      <c r="L198" s="44"/>
      <c r="M198" s="222"/>
      <c r="N198" s="80"/>
      <c r="O198" s="80"/>
      <c r="P198" s="80"/>
      <c r="Q198" s="80"/>
      <c r="R198" s="80"/>
      <c r="S198" s="80"/>
      <c r="T198" s="81"/>
      <c r="AT198" s="18" t="s">
        <v>169</v>
      </c>
      <c r="AU198" s="18" t="s">
        <v>81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2395</v>
      </c>
      <c r="G199" s="234"/>
      <c r="H199" s="237">
        <v>68.1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3" customFormat="1" ht="12">
      <c r="B200" s="244"/>
      <c r="C200" s="245"/>
      <c r="D200" s="220" t="s">
        <v>171</v>
      </c>
      <c r="E200" s="246" t="s">
        <v>21</v>
      </c>
      <c r="F200" s="247" t="s">
        <v>208</v>
      </c>
      <c r="G200" s="245"/>
      <c r="H200" s="248">
        <v>68.1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171</v>
      </c>
      <c r="AU200" s="254" t="s">
        <v>81</v>
      </c>
      <c r="AV200" s="13" t="s">
        <v>168</v>
      </c>
      <c r="AW200" s="13" t="s">
        <v>35</v>
      </c>
      <c r="AX200" s="13" t="s">
        <v>81</v>
      </c>
      <c r="AY200" s="254" t="s">
        <v>162</v>
      </c>
    </row>
    <row r="201" spans="2:65" s="1" customFormat="1" ht="16.5" customHeight="1">
      <c r="B201" s="39"/>
      <c r="C201" s="208" t="s">
        <v>270</v>
      </c>
      <c r="D201" s="208" t="s">
        <v>163</v>
      </c>
      <c r="E201" s="209" t="s">
        <v>2399</v>
      </c>
      <c r="F201" s="210" t="s">
        <v>2400</v>
      </c>
      <c r="G201" s="211" t="s">
        <v>203</v>
      </c>
      <c r="H201" s="212">
        <v>453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551</v>
      </c>
    </row>
    <row r="202" spans="2:47" s="1" customFormat="1" ht="12">
      <c r="B202" s="39"/>
      <c r="C202" s="40"/>
      <c r="D202" s="220" t="s">
        <v>169</v>
      </c>
      <c r="E202" s="40"/>
      <c r="F202" s="221" t="s">
        <v>2401</v>
      </c>
      <c r="G202" s="40"/>
      <c r="H202" s="40"/>
      <c r="I202" s="143"/>
      <c r="J202" s="40"/>
      <c r="K202" s="40"/>
      <c r="L202" s="44"/>
      <c r="M202" s="222"/>
      <c r="N202" s="80"/>
      <c r="O202" s="80"/>
      <c r="P202" s="80"/>
      <c r="Q202" s="80"/>
      <c r="R202" s="80"/>
      <c r="S202" s="80"/>
      <c r="T202" s="81"/>
      <c r="AT202" s="18" t="s">
        <v>169</v>
      </c>
      <c r="AU202" s="18" t="s">
        <v>81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2402</v>
      </c>
      <c r="G203" s="234"/>
      <c r="H203" s="237">
        <v>453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73</v>
      </c>
      <c r="AY203" s="243" t="s">
        <v>162</v>
      </c>
    </row>
    <row r="204" spans="2:51" s="13" customFormat="1" ht="12">
      <c r="B204" s="244"/>
      <c r="C204" s="245"/>
      <c r="D204" s="220" t="s">
        <v>171</v>
      </c>
      <c r="E204" s="246" t="s">
        <v>21</v>
      </c>
      <c r="F204" s="247" t="s">
        <v>208</v>
      </c>
      <c r="G204" s="245"/>
      <c r="H204" s="248">
        <v>453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171</v>
      </c>
      <c r="AU204" s="254" t="s">
        <v>81</v>
      </c>
      <c r="AV204" s="13" t="s">
        <v>168</v>
      </c>
      <c r="AW204" s="13" t="s">
        <v>35</v>
      </c>
      <c r="AX204" s="13" t="s">
        <v>81</v>
      </c>
      <c r="AY204" s="254" t="s">
        <v>162</v>
      </c>
    </row>
    <row r="205" spans="2:65" s="1" customFormat="1" ht="16.5" customHeight="1">
      <c r="B205" s="39"/>
      <c r="C205" s="208" t="s">
        <v>557</v>
      </c>
      <c r="D205" s="208" t="s">
        <v>163</v>
      </c>
      <c r="E205" s="209" t="s">
        <v>2403</v>
      </c>
      <c r="F205" s="210" t="s">
        <v>2404</v>
      </c>
      <c r="G205" s="211" t="s">
        <v>203</v>
      </c>
      <c r="H205" s="212">
        <v>453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560</v>
      </c>
    </row>
    <row r="206" spans="2:47" s="1" customFormat="1" ht="12">
      <c r="B206" s="39"/>
      <c r="C206" s="40"/>
      <c r="D206" s="220" t="s">
        <v>169</v>
      </c>
      <c r="E206" s="40"/>
      <c r="F206" s="221" t="s">
        <v>2405</v>
      </c>
      <c r="G206" s="40"/>
      <c r="H206" s="40"/>
      <c r="I206" s="143"/>
      <c r="J206" s="40"/>
      <c r="K206" s="40"/>
      <c r="L206" s="44"/>
      <c r="M206" s="222"/>
      <c r="N206" s="80"/>
      <c r="O206" s="80"/>
      <c r="P206" s="80"/>
      <c r="Q206" s="80"/>
      <c r="R206" s="80"/>
      <c r="S206" s="80"/>
      <c r="T206" s="81"/>
      <c r="AT206" s="18" t="s">
        <v>169</v>
      </c>
      <c r="AU206" s="18" t="s">
        <v>81</v>
      </c>
    </row>
    <row r="207" spans="2:51" s="12" customFormat="1" ht="12">
      <c r="B207" s="233"/>
      <c r="C207" s="234"/>
      <c r="D207" s="220" t="s">
        <v>171</v>
      </c>
      <c r="E207" s="235" t="s">
        <v>21</v>
      </c>
      <c r="F207" s="236" t="s">
        <v>2402</v>
      </c>
      <c r="G207" s="234"/>
      <c r="H207" s="237">
        <v>453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171</v>
      </c>
      <c r="AU207" s="243" t="s">
        <v>81</v>
      </c>
      <c r="AV207" s="12" t="s">
        <v>84</v>
      </c>
      <c r="AW207" s="12" t="s">
        <v>35</v>
      </c>
      <c r="AX207" s="12" t="s">
        <v>73</v>
      </c>
      <c r="AY207" s="243" t="s">
        <v>162</v>
      </c>
    </row>
    <row r="208" spans="2:51" s="13" customFormat="1" ht="12">
      <c r="B208" s="244"/>
      <c r="C208" s="245"/>
      <c r="D208" s="220" t="s">
        <v>171</v>
      </c>
      <c r="E208" s="246" t="s">
        <v>21</v>
      </c>
      <c r="F208" s="247" t="s">
        <v>208</v>
      </c>
      <c r="G208" s="245"/>
      <c r="H208" s="248">
        <v>453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171</v>
      </c>
      <c r="AU208" s="254" t="s">
        <v>81</v>
      </c>
      <c r="AV208" s="13" t="s">
        <v>168</v>
      </c>
      <c r="AW208" s="13" t="s">
        <v>35</v>
      </c>
      <c r="AX208" s="13" t="s">
        <v>81</v>
      </c>
      <c r="AY208" s="254" t="s">
        <v>162</v>
      </c>
    </row>
    <row r="209" spans="2:65" s="1" customFormat="1" ht="16.5" customHeight="1">
      <c r="B209" s="39"/>
      <c r="C209" s="208" t="s">
        <v>275</v>
      </c>
      <c r="D209" s="208" t="s">
        <v>163</v>
      </c>
      <c r="E209" s="209" t="s">
        <v>2406</v>
      </c>
      <c r="F209" s="210" t="s">
        <v>2407</v>
      </c>
      <c r="G209" s="211" t="s">
        <v>203</v>
      </c>
      <c r="H209" s="212">
        <v>51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565</v>
      </c>
    </row>
    <row r="210" spans="2:47" s="1" customFormat="1" ht="12">
      <c r="B210" s="39"/>
      <c r="C210" s="40"/>
      <c r="D210" s="220" t="s">
        <v>169</v>
      </c>
      <c r="E210" s="40"/>
      <c r="F210" s="221" t="s">
        <v>2408</v>
      </c>
      <c r="G210" s="40"/>
      <c r="H210" s="40"/>
      <c r="I210" s="143"/>
      <c r="J210" s="40"/>
      <c r="K210" s="40"/>
      <c r="L210" s="44"/>
      <c r="M210" s="222"/>
      <c r="N210" s="80"/>
      <c r="O210" s="80"/>
      <c r="P210" s="80"/>
      <c r="Q210" s="80"/>
      <c r="R210" s="80"/>
      <c r="S210" s="80"/>
      <c r="T210" s="81"/>
      <c r="AT210" s="18" t="s">
        <v>169</v>
      </c>
      <c r="AU210" s="18" t="s">
        <v>81</v>
      </c>
    </row>
    <row r="211" spans="2:65" s="1" customFormat="1" ht="16.5" customHeight="1">
      <c r="B211" s="39"/>
      <c r="C211" s="208" t="s">
        <v>571</v>
      </c>
      <c r="D211" s="208" t="s">
        <v>163</v>
      </c>
      <c r="E211" s="209" t="s">
        <v>2409</v>
      </c>
      <c r="F211" s="210" t="s">
        <v>2410</v>
      </c>
      <c r="G211" s="211" t="s">
        <v>166</v>
      </c>
      <c r="H211" s="212">
        <v>75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81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574</v>
      </c>
    </row>
    <row r="212" spans="2:47" s="1" customFormat="1" ht="12">
      <c r="B212" s="39"/>
      <c r="C212" s="40"/>
      <c r="D212" s="220" t="s">
        <v>169</v>
      </c>
      <c r="E212" s="40"/>
      <c r="F212" s="221" t="s">
        <v>2411</v>
      </c>
      <c r="G212" s="40"/>
      <c r="H212" s="40"/>
      <c r="I212" s="143"/>
      <c r="J212" s="40"/>
      <c r="K212" s="40"/>
      <c r="L212" s="44"/>
      <c r="M212" s="222"/>
      <c r="N212" s="80"/>
      <c r="O212" s="80"/>
      <c r="P212" s="80"/>
      <c r="Q212" s="80"/>
      <c r="R212" s="80"/>
      <c r="S212" s="80"/>
      <c r="T212" s="81"/>
      <c r="AT212" s="18" t="s">
        <v>169</v>
      </c>
      <c r="AU212" s="18" t="s">
        <v>81</v>
      </c>
    </row>
    <row r="213" spans="2:65" s="1" customFormat="1" ht="16.5" customHeight="1">
      <c r="B213" s="39"/>
      <c r="C213" s="208" t="s">
        <v>280</v>
      </c>
      <c r="D213" s="208" t="s">
        <v>163</v>
      </c>
      <c r="E213" s="209" t="s">
        <v>2412</v>
      </c>
      <c r="F213" s="210" t="s">
        <v>2413</v>
      </c>
      <c r="G213" s="211" t="s">
        <v>166</v>
      </c>
      <c r="H213" s="212">
        <v>75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81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579</v>
      </c>
    </row>
    <row r="214" spans="2:47" s="1" customFormat="1" ht="12">
      <c r="B214" s="39"/>
      <c r="C214" s="40"/>
      <c r="D214" s="220" t="s">
        <v>169</v>
      </c>
      <c r="E214" s="40"/>
      <c r="F214" s="221" t="s">
        <v>2414</v>
      </c>
      <c r="G214" s="40"/>
      <c r="H214" s="40"/>
      <c r="I214" s="143"/>
      <c r="J214" s="40"/>
      <c r="K214" s="40"/>
      <c r="L214" s="44"/>
      <c r="M214" s="222"/>
      <c r="N214" s="80"/>
      <c r="O214" s="80"/>
      <c r="P214" s="80"/>
      <c r="Q214" s="80"/>
      <c r="R214" s="80"/>
      <c r="S214" s="80"/>
      <c r="T214" s="81"/>
      <c r="AT214" s="18" t="s">
        <v>169</v>
      </c>
      <c r="AU214" s="18" t="s">
        <v>81</v>
      </c>
    </row>
    <row r="215" spans="2:65" s="1" customFormat="1" ht="16.5" customHeight="1">
      <c r="B215" s="39"/>
      <c r="C215" s="208" t="s">
        <v>581</v>
      </c>
      <c r="D215" s="208" t="s">
        <v>163</v>
      </c>
      <c r="E215" s="209" t="s">
        <v>2415</v>
      </c>
      <c r="F215" s="210" t="s">
        <v>2416</v>
      </c>
      <c r="G215" s="211" t="s">
        <v>166</v>
      </c>
      <c r="H215" s="212">
        <v>56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583</v>
      </c>
    </row>
    <row r="216" spans="2:47" s="1" customFormat="1" ht="12">
      <c r="B216" s="39"/>
      <c r="C216" s="40"/>
      <c r="D216" s="220" t="s">
        <v>169</v>
      </c>
      <c r="E216" s="40"/>
      <c r="F216" s="221" t="s">
        <v>2417</v>
      </c>
      <c r="G216" s="40"/>
      <c r="H216" s="40"/>
      <c r="I216" s="143"/>
      <c r="J216" s="40"/>
      <c r="K216" s="40"/>
      <c r="L216" s="44"/>
      <c r="M216" s="222"/>
      <c r="N216" s="80"/>
      <c r="O216" s="80"/>
      <c r="P216" s="80"/>
      <c r="Q216" s="80"/>
      <c r="R216" s="80"/>
      <c r="S216" s="80"/>
      <c r="T216" s="81"/>
      <c r="AT216" s="18" t="s">
        <v>169</v>
      </c>
      <c r="AU216" s="18" t="s">
        <v>81</v>
      </c>
    </row>
    <row r="217" spans="2:65" s="1" customFormat="1" ht="16.5" customHeight="1">
      <c r="B217" s="39"/>
      <c r="C217" s="208" t="s">
        <v>286</v>
      </c>
      <c r="D217" s="208" t="s">
        <v>163</v>
      </c>
      <c r="E217" s="209" t="s">
        <v>2418</v>
      </c>
      <c r="F217" s="210" t="s">
        <v>2419</v>
      </c>
      <c r="G217" s="211" t="s">
        <v>166</v>
      </c>
      <c r="H217" s="212">
        <v>56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81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589</v>
      </c>
    </row>
    <row r="218" spans="2:47" s="1" customFormat="1" ht="12">
      <c r="B218" s="39"/>
      <c r="C218" s="40"/>
      <c r="D218" s="220" t="s">
        <v>169</v>
      </c>
      <c r="E218" s="40"/>
      <c r="F218" s="221" t="s">
        <v>2420</v>
      </c>
      <c r="G218" s="40"/>
      <c r="H218" s="40"/>
      <c r="I218" s="143"/>
      <c r="J218" s="40"/>
      <c r="K218" s="40"/>
      <c r="L218" s="44"/>
      <c r="M218" s="222"/>
      <c r="N218" s="80"/>
      <c r="O218" s="80"/>
      <c r="P218" s="80"/>
      <c r="Q218" s="80"/>
      <c r="R218" s="80"/>
      <c r="S218" s="80"/>
      <c r="T218" s="81"/>
      <c r="AT218" s="18" t="s">
        <v>169</v>
      </c>
      <c r="AU218" s="18" t="s">
        <v>81</v>
      </c>
    </row>
    <row r="219" spans="2:65" s="1" customFormat="1" ht="16.5" customHeight="1">
      <c r="B219" s="39"/>
      <c r="C219" s="208" t="s">
        <v>594</v>
      </c>
      <c r="D219" s="208" t="s">
        <v>163</v>
      </c>
      <c r="E219" s="209" t="s">
        <v>2421</v>
      </c>
      <c r="F219" s="210" t="s">
        <v>2422</v>
      </c>
      <c r="G219" s="211" t="s">
        <v>166</v>
      </c>
      <c r="H219" s="212">
        <v>75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81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596</v>
      </c>
    </row>
    <row r="220" spans="2:47" s="1" customFormat="1" ht="12">
      <c r="B220" s="39"/>
      <c r="C220" s="40"/>
      <c r="D220" s="220" t="s">
        <v>169</v>
      </c>
      <c r="E220" s="40"/>
      <c r="F220" s="221" t="s">
        <v>2423</v>
      </c>
      <c r="G220" s="40"/>
      <c r="H220" s="40"/>
      <c r="I220" s="143"/>
      <c r="J220" s="40"/>
      <c r="K220" s="40"/>
      <c r="L220" s="44"/>
      <c r="M220" s="222"/>
      <c r="N220" s="80"/>
      <c r="O220" s="80"/>
      <c r="P220" s="80"/>
      <c r="Q220" s="80"/>
      <c r="R220" s="80"/>
      <c r="S220" s="80"/>
      <c r="T220" s="81"/>
      <c r="AT220" s="18" t="s">
        <v>169</v>
      </c>
      <c r="AU220" s="18" t="s">
        <v>81</v>
      </c>
    </row>
    <row r="221" spans="2:65" s="1" customFormat="1" ht="16.5" customHeight="1">
      <c r="B221" s="39"/>
      <c r="C221" s="208" t="s">
        <v>293</v>
      </c>
      <c r="D221" s="208" t="s">
        <v>163</v>
      </c>
      <c r="E221" s="209" t="s">
        <v>2424</v>
      </c>
      <c r="F221" s="210" t="s">
        <v>2425</v>
      </c>
      <c r="G221" s="211" t="s">
        <v>166</v>
      </c>
      <c r="H221" s="212">
        <v>56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601</v>
      </c>
    </row>
    <row r="222" spans="2:47" s="1" customFormat="1" ht="12">
      <c r="B222" s="39"/>
      <c r="C222" s="40"/>
      <c r="D222" s="220" t="s">
        <v>169</v>
      </c>
      <c r="E222" s="40"/>
      <c r="F222" s="221" t="s">
        <v>2426</v>
      </c>
      <c r="G222" s="40"/>
      <c r="H222" s="40"/>
      <c r="I222" s="143"/>
      <c r="J222" s="40"/>
      <c r="K222" s="40"/>
      <c r="L222" s="44"/>
      <c r="M222" s="222"/>
      <c r="N222" s="80"/>
      <c r="O222" s="80"/>
      <c r="P222" s="80"/>
      <c r="Q222" s="80"/>
      <c r="R222" s="80"/>
      <c r="S222" s="80"/>
      <c r="T222" s="81"/>
      <c r="AT222" s="18" t="s">
        <v>169</v>
      </c>
      <c r="AU222" s="18" t="s">
        <v>81</v>
      </c>
    </row>
    <row r="223" spans="2:63" s="10" customFormat="1" ht="25.9" customHeight="1">
      <c r="B223" s="194"/>
      <c r="C223" s="195"/>
      <c r="D223" s="196" t="s">
        <v>72</v>
      </c>
      <c r="E223" s="197" t="s">
        <v>1046</v>
      </c>
      <c r="F223" s="197" t="s">
        <v>1047</v>
      </c>
      <c r="G223" s="195"/>
      <c r="H223" s="195"/>
      <c r="I223" s="198"/>
      <c r="J223" s="199">
        <f>BK223</f>
        <v>0</v>
      </c>
      <c r="K223" s="195"/>
      <c r="L223" s="200"/>
      <c r="M223" s="201"/>
      <c r="N223" s="202"/>
      <c r="O223" s="202"/>
      <c r="P223" s="203">
        <f>SUM(P224:P263)</f>
        <v>0</v>
      </c>
      <c r="Q223" s="202"/>
      <c r="R223" s="203">
        <f>SUM(R224:R263)</f>
        <v>0</v>
      </c>
      <c r="S223" s="202"/>
      <c r="T223" s="204">
        <f>SUM(T224:T263)</f>
        <v>0</v>
      </c>
      <c r="AR223" s="205" t="s">
        <v>81</v>
      </c>
      <c r="AT223" s="206" t="s">
        <v>72</v>
      </c>
      <c r="AU223" s="206" t="s">
        <v>73</v>
      </c>
      <c r="AY223" s="205" t="s">
        <v>162</v>
      </c>
      <c r="BK223" s="207">
        <f>SUM(BK224:BK263)</f>
        <v>0</v>
      </c>
    </row>
    <row r="224" spans="2:65" s="1" customFormat="1" ht="16.5" customHeight="1">
      <c r="B224" s="39"/>
      <c r="C224" s="208" t="s">
        <v>603</v>
      </c>
      <c r="D224" s="208" t="s">
        <v>163</v>
      </c>
      <c r="E224" s="209" t="s">
        <v>2427</v>
      </c>
      <c r="F224" s="210" t="s">
        <v>2428</v>
      </c>
      <c r="G224" s="211" t="s">
        <v>1192</v>
      </c>
      <c r="H224" s="212">
        <v>99624.3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81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606</v>
      </c>
    </row>
    <row r="225" spans="2:47" s="1" customFormat="1" ht="12">
      <c r="B225" s="39"/>
      <c r="C225" s="40"/>
      <c r="D225" s="220" t="s">
        <v>169</v>
      </c>
      <c r="E225" s="40"/>
      <c r="F225" s="221" t="s">
        <v>2429</v>
      </c>
      <c r="G225" s="40"/>
      <c r="H225" s="40"/>
      <c r="I225" s="143"/>
      <c r="J225" s="40"/>
      <c r="K225" s="40"/>
      <c r="L225" s="44"/>
      <c r="M225" s="222"/>
      <c r="N225" s="80"/>
      <c r="O225" s="80"/>
      <c r="P225" s="80"/>
      <c r="Q225" s="80"/>
      <c r="R225" s="80"/>
      <c r="S225" s="80"/>
      <c r="T225" s="81"/>
      <c r="AT225" s="18" t="s">
        <v>169</v>
      </c>
      <c r="AU225" s="18" t="s">
        <v>81</v>
      </c>
    </row>
    <row r="226" spans="2:51" s="12" customFormat="1" ht="12">
      <c r="B226" s="233"/>
      <c r="C226" s="234"/>
      <c r="D226" s="220" t="s">
        <v>171</v>
      </c>
      <c r="E226" s="235" t="s">
        <v>21</v>
      </c>
      <c r="F226" s="236" t="s">
        <v>2430</v>
      </c>
      <c r="G226" s="234"/>
      <c r="H226" s="237">
        <v>99624.3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171</v>
      </c>
      <c r="AU226" s="243" t="s">
        <v>81</v>
      </c>
      <c r="AV226" s="12" t="s">
        <v>84</v>
      </c>
      <c r="AW226" s="12" t="s">
        <v>35</v>
      </c>
      <c r="AX226" s="12" t="s">
        <v>73</v>
      </c>
      <c r="AY226" s="243" t="s">
        <v>162</v>
      </c>
    </row>
    <row r="227" spans="2:51" s="13" customFormat="1" ht="12">
      <c r="B227" s="244"/>
      <c r="C227" s="245"/>
      <c r="D227" s="220" t="s">
        <v>171</v>
      </c>
      <c r="E227" s="246" t="s">
        <v>21</v>
      </c>
      <c r="F227" s="247" t="s">
        <v>208</v>
      </c>
      <c r="G227" s="245"/>
      <c r="H227" s="248">
        <v>99624.3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171</v>
      </c>
      <c r="AU227" s="254" t="s">
        <v>81</v>
      </c>
      <c r="AV227" s="13" t="s">
        <v>168</v>
      </c>
      <c r="AW227" s="13" t="s">
        <v>35</v>
      </c>
      <c r="AX227" s="13" t="s">
        <v>81</v>
      </c>
      <c r="AY227" s="254" t="s">
        <v>162</v>
      </c>
    </row>
    <row r="228" spans="2:65" s="1" customFormat="1" ht="16.5" customHeight="1">
      <c r="B228" s="39"/>
      <c r="C228" s="208" t="s">
        <v>298</v>
      </c>
      <c r="D228" s="208" t="s">
        <v>163</v>
      </c>
      <c r="E228" s="209" t="s">
        <v>2431</v>
      </c>
      <c r="F228" s="210" t="s">
        <v>2432</v>
      </c>
      <c r="G228" s="211" t="s">
        <v>1192</v>
      </c>
      <c r="H228" s="212">
        <v>99624.3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265</v>
      </c>
    </row>
    <row r="229" spans="2:47" s="1" customFormat="1" ht="12">
      <c r="B229" s="39"/>
      <c r="C229" s="40"/>
      <c r="D229" s="220" t="s">
        <v>169</v>
      </c>
      <c r="E229" s="40"/>
      <c r="F229" s="221" t="s">
        <v>2433</v>
      </c>
      <c r="G229" s="40"/>
      <c r="H229" s="40"/>
      <c r="I229" s="143"/>
      <c r="J229" s="40"/>
      <c r="K229" s="40"/>
      <c r="L229" s="44"/>
      <c r="M229" s="222"/>
      <c r="N229" s="80"/>
      <c r="O229" s="80"/>
      <c r="P229" s="80"/>
      <c r="Q229" s="80"/>
      <c r="R229" s="80"/>
      <c r="S229" s="80"/>
      <c r="T229" s="81"/>
      <c r="AT229" s="18" t="s">
        <v>169</v>
      </c>
      <c r="AU229" s="18" t="s">
        <v>81</v>
      </c>
    </row>
    <row r="230" spans="2:65" s="1" customFormat="1" ht="16.5" customHeight="1">
      <c r="B230" s="39"/>
      <c r="C230" s="208" t="s">
        <v>616</v>
      </c>
      <c r="D230" s="208" t="s">
        <v>163</v>
      </c>
      <c r="E230" s="209" t="s">
        <v>2434</v>
      </c>
      <c r="F230" s="210" t="s">
        <v>2387</v>
      </c>
      <c r="G230" s="211" t="s">
        <v>994</v>
      </c>
      <c r="H230" s="212">
        <v>1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81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619</v>
      </c>
    </row>
    <row r="231" spans="2:47" s="1" customFormat="1" ht="12">
      <c r="B231" s="39"/>
      <c r="C231" s="40"/>
      <c r="D231" s="220" t="s">
        <v>169</v>
      </c>
      <c r="E231" s="40"/>
      <c r="F231" s="221" t="s">
        <v>2388</v>
      </c>
      <c r="G231" s="40"/>
      <c r="H231" s="40"/>
      <c r="I231" s="143"/>
      <c r="J231" s="40"/>
      <c r="K231" s="40"/>
      <c r="L231" s="44"/>
      <c r="M231" s="222"/>
      <c r="N231" s="80"/>
      <c r="O231" s="80"/>
      <c r="P231" s="80"/>
      <c r="Q231" s="80"/>
      <c r="R231" s="80"/>
      <c r="S231" s="80"/>
      <c r="T231" s="81"/>
      <c r="AT231" s="18" t="s">
        <v>169</v>
      </c>
      <c r="AU231" s="18" t="s">
        <v>81</v>
      </c>
    </row>
    <row r="232" spans="2:51" s="12" customFormat="1" ht="12">
      <c r="B232" s="233"/>
      <c r="C232" s="234"/>
      <c r="D232" s="220" t="s">
        <v>171</v>
      </c>
      <c r="E232" s="235" t="s">
        <v>21</v>
      </c>
      <c r="F232" s="236" t="s">
        <v>2389</v>
      </c>
      <c r="G232" s="234"/>
      <c r="H232" s="237">
        <v>1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171</v>
      </c>
      <c r="AU232" s="243" t="s">
        <v>81</v>
      </c>
      <c r="AV232" s="12" t="s">
        <v>84</v>
      </c>
      <c r="AW232" s="12" t="s">
        <v>35</v>
      </c>
      <c r="AX232" s="12" t="s">
        <v>73</v>
      </c>
      <c r="AY232" s="243" t="s">
        <v>162</v>
      </c>
    </row>
    <row r="233" spans="2:51" s="13" customFormat="1" ht="12">
      <c r="B233" s="244"/>
      <c r="C233" s="245"/>
      <c r="D233" s="220" t="s">
        <v>171</v>
      </c>
      <c r="E233" s="246" t="s">
        <v>21</v>
      </c>
      <c r="F233" s="247" t="s">
        <v>208</v>
      </c>
      <c r="G233" s="245"/>
      <c r="H233" s="248">
        <v>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AT233" s="254" t="s">
        <v>171</v>
      </c>
      <c r="AU233" s="254" t="s">
        <v>81</v>
      </c>
      <c r="AV233" s="13" t="s">
        <v>168</v>
      </c>
      <c r="AW233" s="13" t="s">
        <v>35</v>
      </c>
      <c r="AX233" s="13" t="s">
        <v>81</v>
      </c>
      <c r="AY233" s="254" t="s">
        <v>162</v>
      </c>
    </row>
    <row r="234" spans="2:65" s="1" customFormat="1" ht="16.5" customHeight="1">
      <c r="B234" s="39"/>
      <c r="C234" s="208" t="s">
        <v>302</v>
      </c>
      <c r="D234" s="208" t="s">
        <v>163</v>
      </c>
      <c r="E234" s="209" t="s">
        <v>2435</v>
      </c>
      <c r="F234" s="210" t="s">
        <v>2436</v>
      </c>
      <c r="G234" s="211" t="s">
        <v>203</v>
      </c>
      <c r="H234" s="212">
        <v>25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623</v>
      </c>
    </row>
    <row r="235" spans="2:47" s="1" customFormat="1" ht="12">
      <c r="B235" s="39"/>
      <c r="C235" s="40"/>
      <c r="D235" s="220" t="s">
        <v>169</v>
      </c>
      <c r="E235" s="40"/>
      <c r="F235" s="221" t="s">
        <v>2437</v>
      </c>
      <c r="G235" s="40"/>
      <c r="H235" s="40"/>
      <c r="I235" s="143"/>
      <c r="J235" s="40"/>
      <c r="K235" s="40"/>
      <c r="L235" s="44"/>
      <c r="M235" s="222"/>
      <c r="N235" s="80"/>
      <c r="O235" s="80"/>
      <c r="P235" s="80"/>
      <c r="Q235" s="80"/>
      <c r="R235" s="80"/>
      <c r="S235" s="80"/>
      <c r="T235" s="81"/>
      <c r="AT235" s="18" t="s">
        <v>169</v>
      </c>
      <c r="AU235" s="18" t="s">
        <v>81</v>
      </c>
    </row>
    <row r="236" spans="2:51" s="12" customFormat="1" ht="12">
      <c r="B236" s="233"/>
      <c r="C236" s="234"/>
      <c r="D236" s="220" t="s">
        <v>171</v>
      </c>
      <c r="E236" s="235" t="s">
        <v>21</v>
      </c>
      <c r="F236" s="236" t="s">
        <v>2438</v>
      </c>
      <c r="G236" s="234"/>
      <c r="H236" s="237">
        <v>25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171</v>
      </c>
      <c r="AU236" s="243" t="s">
        <v>81</v>
      </c>
      <c r="AV236" s="12" t="s">
        <v>84</v>
      </c>
      <c r="AW236" s="12" t="s">
        <v>35</v>
      </c>
      <c r="AX236" s="12" t="s">
        <v>73</v>
      </c>
      <c r="AY236" s="243" t="s">
        <v>162</v>
      </c>
    </row>
    <row r="237" spans="2:51" s="13" customFormat="1" ht="12">
      <c r="B237" s="244"/>
      <c r="C237" s="245"/>
      <c r="D237" s="220" t="s">
        <v>171</v>
      </c>
      <c r="E237" s="246" t="s">
        <v>21</v>
      </c>
      <c r="F237" s="247" t="s">
        <v>208</v>
      </c>
      <c r="G237" s="245"/>
      <c r="H237" s="248">
        <v>25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171</v>
      </c>
      <c r="AU237" s="254" t="s">
        <v>81</v>
      </c>
      <c r="AV237" s="13" t="s">
        <v>168</v>
      </c>
      <c r="AW237" s="13" t="s">
        <v>35</v>
      </c>
      <c r="AX237" s="13" t="s">
        <v>81</v>
      </c>
      <c r="AY237" s="254" t="s">
        <v>162</v>
      </c>
    </row>
    <row r="238" spans="2:65" s="1" customFormat="1" ht="16.5" customHeight="1">
      <c r="B238" s="39"/>
      <c r="C238" s="208" t="s">
        <v>626</v>
      </c>
      <c r="D238" s="208" t="s">
        <v>163</v>
      </c>
      <c r="E238" s="209" t="s">
        <v>2439</v>
      </c>
      <c r="F238" s="210" t="s">
        <v>2440</v>
      </c>
      <c r="G238" s="211" t="s">
        <v>203</v>
      </c>
      <c r="H238" s="212">
        <v>25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81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629</v>
      </c>
    </row>
    <row r="239" spans="2:47" s="1" customFormat="1" ht="12">
      <c r="B239" s="39"/>
      <c r="C239" s="40"/>
      <c r="D239" s="220" t="s">
        <v>169</v>
      </c>
      <c r="E239" s="40"/>
      <c r="F239" s="221" t="s">
        <v>2441</v>
      </c>
      <c r="G239" s="40"/>
      <c r="H239" s="40"/>
      <c r="I239" s="143"/>
      <c r="J239" s="40"/>
      <c r="K239" s="40"/>
      <c r="L239" s="44"/>
      <c r="M239" s="222"/>
      <c r="N239" s="80"/>
      <c r="O239" s="80"/>
      <c r="P239" s="80"/>
      <c r="Q239" s="80"/>
      <c r="R239" s="80"/>
      <c r="S239" s="80"/>
      <c r="T239" s="81"/>
      <c r="AT239" s="18" t="s">
        <v>169</v>
      </c>
      <c r="AU239" s="18" t="s">
        <v>81</v>
      </c>
    </row>
    <row r="240" spans="2:51" s="12" customFormat="1" ht="12">
      <c r="B240" s="233"/>
      <c r="C240" s="234"/>
      <c r="D240" s="220" t="s">
        <v>171</v>
      </c>
      <c r="E240" s="235" t="s">
        <v>21</v>
      </c>
      <c r="F240" s="236" t="s">
        <v>2438</v>
      </c>
      <c r="G240" s="234"/>
      <c r="H240" s="237">
        <v>25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171</v>
      </c>
      <c r="AU240" s="243" t="s">
        <v>81</v>
      </c>
      <c r="AV240" s="12" t="s">
        <v>84</v>
      </c>
      <c r="AW240" s="12" t="s">
        <v>35</v>
      </c>
      <c r="AX240" s="12" t="s">
        <v>73</v>
      </c>
      <c r="AY240" s="243" t="s">
        <v>162</v>
      </c>
    </row>
    <row r="241" spans="2:51" s="13" customFormat="1" ht="12">
      <c r="B241" s="244"/>
      <c r="C241" s="245"/>
      <c r="D241" s="220" t="s">
        <v>171</v>
      </c>
      <c r="E241" s="246" t="s">
        <v>21</v>
      </c>
      <c r="F241" s="247" t="s">
        <v>208</v>
      </c>
      <c r="G241" s="245"/>
      <c r="H241" s="248">
        <v>25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171</v>
      </c>
      <c r="AU241" s="254" t="s">
        <v>81</v>
      </c>
      <c r="AV241" s="13" t="s">
        <v>168</v>
      </c>
      <c r="AW241" s="13" t="s">
        <v>35</v>
      </c>
      <c r="AX241" s="13" t="s">
        <v>81</v>
      </c>
      <c r="AY241" s="254" t="s">
        <v>162</v>
      </c>
    </row>
    <row r="242" spans="2:65" s="1" customFormat="1" ht="16.5" customHeight="1">
      <c r="B242" s="39"/>
      <c r="C242" s="208" t="s">
        <v>311</v>
      </c>
      <c r="D242" s="208" t="s">
        <v>163</v>
      </c>
      <c r="E242" s="209" t="s">
        <v>2442</v>
      </c>
      <c r="F242" s="210" t="s">
        <v>2443</v>
      </c>
      <c r="G242" s="211" t="s">
        <v>203</v>
      </c>
      <c r="H242" s="212">
        <v>125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633</v>
      </c>
    </row>
    <row r="243" spans="2:47" s="1" customFormat="1" ht="12">
      <c r="B243" s="39"/>
      <c r="C243" s="40"/>
      <c r="D243" s="220" t="s">
        <v>169</v>
      </c>
      <c r="E243" s="40"/>
      <c r="F243" s="221" t="s">
        <v>2444</v>
      </c>
      <c r="G243" s="40"/>
      <c r="H243" s="40"/>
      <c r="I243" s="143"/>
      <c r="J243" s="40"/>
      <c r="K243" s="40"/>
      <c r="L243" s="44"/>
      <c r="M243" s="222"/>
      <c r="N243" s="80"/>
      <c r="O243" s="80"/>
      <c r="P243" s="80"/>
      <c r="Q243" s="80"/>
      <c r="R243" s="80"/>
      <c r="S243" s="80"/>
      <c r="T243" s="81"/>
      <c r="AT243" s="18" t="s">
        <v>169</v>
      </c>
      <c r="AU243" s="18" t="s">
        <v>81</v>
      </c>
    </row>
    <row r="244" spans="2:51" s="12" customFormat="1" ht="12">
      <c r="B244" s="233"/>
      <c r="C244" s="234"/>
      <c r="D244" s="220" t="s">
        <v>171</v>
      </c>
      <c r="E244" s="235" t="s">
        <v>21</v>
      </c>
      <c r="F244" s="236" t="s">
        <v>2445</v>
      </c>
      <c r="G244" s="234"/>
      <c r="H244" s="237">
        <v>125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171</v>
      </c>
      <c r="AU244" s="243" t="s">
        <v>81</v>
      </c>
      <c r="AV244" s="12" t="s">
        <v>84</v>
      </c>
      <c r="AW244" s="12" t="s">
        <v>35</v>
      </c>
      <c r="AX244" s="12" t="s">
        <v>73</v>
      </c>
      <c r="AY244" s="243" t="s">
        <v>162</v>
      </c>
    </row>
    <row r="245" spans="2:51" s="13" customFormat="1" ht="12">
      <c r="B245" s="244"/>
      <c r="C245" s="245"/>
      <c r="D245" s="220" t="s">
        <v>171</v>
      </c>
      <c r="E245" s="246" t="s">
        <v>21</v>
      </c>
      <c r="F245" s="247" t="s">
        <v>208</v>
      </c>
      <c r="G245" s="245"/>
      <c r="H245" s="248">
        <v>125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171</v>
      </c>
      <c r="AU245" s="254" t="s">
        <v>81</v>
      </c>
      <c r="AV245" s="13" t="s">
        <v>168</v>
      </c>
      <c r="AW245" s="13" t="s">
        <v>35</v>
      </c>
      <c r="AX245" s="13" t="s">
        <v>81</v>
      </c>
      <c r="AY245" s="254" t="s">
        <v>162</v>
      </c>
    </row>
    <row r="246" spans="2:65" s="1" customFormat="1" ht="16.5" customHeight="1">
      <c r="B246" s="39"/>
      <c r="C246" s="208" t="s">
        <v>635</v>
      </c>
      <c r="D246" s="208" t="s">
        <v>163</v>
      </c>
      <c r="E246" s="209" t="s">
        <v>2446</v>
      </c>
      <c r="F246" s="210" t="s">
        <v>2447</v>
      </c>
      <c r="G246" s="211" t="s">
        <v>203</v>
      </c>
      <c r="H246" s="212">
        <v>125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81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638</v>
      </c>
    </row>
    <row r="247" spans="2:47" s="1" customFormat="1" ht="12">
      <c r="B247" s="39"/>
      <c r="C247" s="40"/>
      <c r="D247" s="220" t="s">
        <v>169</v>
      </c>
      <c r="E247" s="40"/>
      <c r="F247" s="221" t="s">
        <v>2448</v>
      </c>
      <c r="G247" s="40"/>
      <c r="H247" s="40"/>
      <c r="I247" s="143"/>
      <c r="J247" s="40"/>
      <c r="K247" s="40"/>
      <c r="L247" s="44"/>
      <c r="M247" s="222"/>
      <c r="N247" s="80"/>
      <c r="O247" s="80"/>
      <c r="P247" s="80"/>
      <c r="Q247" s="80"/>
      <c r="R247" s="80"/>
      <c r="S247" s="80"/>
      <c r="T247" s="81"/>
      <c r="AT247" s="18" t="s">
        <v>169</v>
      </c>
      <c r="AU247" s="18" t="s">
        <v>81</v>
      </c>
    </row>
    <row r="248" spans="2:51" s="12" customFormat="1" ht="12">
      <c r="B248" s="233"/>
      <c r="C248" s="234"/>
      <c r="D248" s="220" t="s">
        <v>171</v>
      </c>
      <c r="E248" s="235" t="s">
        <v>21</v>
      </c>
      <c r="F248" s="236" t="s">
        <v>2445</v>
      </c>
      <c r="G248" s="234"/>
      <c r="H248" s="237">
        <v>125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171</v>
      </c>
      <c r="AU248" s="243" t="s">
        <v>81</v>
      </c>
      <c r="AV248" s="12" t="s">
        <v>84</v>
      </c>
      <c r="AW248" s="12" t="s">
        <v>35</v>
      </c>
      <c r="AX248" s="12" t="s">
        <v>73</v>
      </c>
      <c r="AY248" s="243" t="s">
        <v>162</v>
      </c>
    </row>
    <row r="249" spans="2:51" s="13" customFormat="1" ht="12">
      <c r="B249" s="244"/>
      <c r="C249" s="245"/>
      <c r="D249" s="220" t="s">
        <v>171</v>
      </c>
      <c r="E249" s="246" t="s">
        <v>21</v>
      </c>
      <c r="F249" s="247" t="s">
        <v>208</v>
      </c>
      <c r="G249" s="245"/>
      <c r="H249" s="248">
        <v>125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AT249" s="254" t="s">
        <v>171</v>
      </c>
      <c r="AU249" s="254" t="s">
        <v>81</v>
      </c>
      <c r="AV249" s="13" t="s">
        <v>168</v>
      </c>
      <c r="AW249" s="13" t="s">
        <v>35</v>
      </c>
      <c r="AX249" s="13" t="s">
        <v>81</v>
      </c>
      <c r="AY249" s="254" t="s">
        <v>162</v>
      </c>
    </row>
    <row r="250" spans="2:65" s="1" customFormat="1" ht="16.5" customHeight="1">
      <c r="B250" s="39"/>
      <c r="C250" s="208" t="s">
        <v>318</v>
      </c>
      <c r="D250" s="208" t="s">
        <v>163</v>
      </c>
      <c r="E250" s="209" t="s">
        <v>2449</v>
      </c>
      <c r="F250" s="210" t="s">
        <v>2450</v>
      </c>
      <c r="G250" s="211" t="s">
        <v>166</v>
      </c>
      <c r="H250" s="212">
        <v>105.5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81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642</v>
      </c>
    </row>
    <row r="251" spans="2:47" s="1" customFormat="1" ht="12">
      <c r="B251" s="39"/>
      <c r="C251" s="40"/>
      <c r="D251" s="220" t="s">
        <v>169</v>
      </c>
      <c r="E251" s="40"/>
      <c r="F251" s="221" t="s">
        <v>2451</v>
      </c>
      <c r="G251" s="40"/>
      <c r="H251" s="40"/>
      <c r="I251" s="143"/>
      <c r="J251" s="40"/>
      <c r="K251" s="40"/>
      <c r="L251" s="44"/>
      <c r="M251" s="222"/>
      <c r="N251" s="80"/>
      <c r="O251" s="80"/>
      <c r="P251" s="80"/>
      <c r="Q251" s="80"/>
      <c r="R251" s="80"/>
      <c r="S251" s="80"/>
      <c r="T251" s="81"/>
      <c r="AT251" s="18" t="s">
        <v>169</v>
      </c>
      <c r="AU251" s="18" t="s">
        <v>81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2452</v>
      </c>
      <c r="G252" s="234"/>
      <c r="H252" s="237">
        <v>105.5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73</v>
      </c>
      <c r="AY252" s="243" t="s">
        <v>162</v>
      </c>
    </row>
    <row r="253" spans="2:51" s="13" customFormat="1" ht="12">
      <c r="B253" s="244"/>
      <c r="C253" s="245"/>
      <c r="D253" s="220" t="s">
        <v>171</v>
      </c>
      <c r="E253" s="246" t="s">
        <v>21</v>
      </c>
      <c r="F253" s="247" t="s">
        <v>208</v>
      </c>
      <c r="G253" s="245"/>
      <c r="H253" s="248">
        <v>105.5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171</v>
      </c>
      <c r="AU253" s="254" t="s">
        <v>81</v>
      </c>
      <c r="AV253" s="13" t="s">
        <v>168</v>
      </c>
      <c r="AW253" s="13" t="s">
        <v>35</v>
      </c>
      <c r="AX253" s="13" t="s">
        <v>81</v>
      </c>
      <c r="AY253" s="254" t="s">
        <v>162</v>
      </c>
    </row>
    <row r="254" spans="2:65" s="1" customFormat="1" ht="16.5" customHeight="1">
      <c r="B254" s="39"/>
      <c r="C254" s="208" t="s">
        <v>645</v>
      </c>
      <c r="D254" s="208" t="s">
        <v>163</v>
      </c>
      <c r="E254" s="209" t="s">
        <v>2453</v>
      </c>
      <c r="F254" s="210" t="s">
        <v>2454</v>
      </c>
      <c r="G254" s="211" t="s">
        <v>166</v>
      </c>
      <c r="H254" s="212">
        <v>105.5</v>
      </c>
      <c r="I254" s="213"/>
      <c r="J254" s="214">
        <f>ROUND(I254*H254,2)</f>
        <v>0</v>
      </c>
      <c r="K254" s="210" t="s">
        <v>234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81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648</v>
      </c>
    </row>
    <row r="255" spans="2:47" s="1" customFormat="1" ht="12">
      <c r="B255" s="39"/>
      <c r="C255" s="40"/>
      <c r="D255" s="220" t="s">
        <v>169</v>
      </c>
      <c r="E255" s="40"/>
      <c r="F255" s="221" t="s">
        <v>2455</v>
      </c>
      <c r="G255" s="40"/>
      <c r="H255" s="40"/>
      <c r="I255" s="143"/>
      <c r="J255" s="40"/>
      <c r="K255" s="40"/>
      <c r="L255" s="44"/>
      <c r="M255" s="222"/>
      <c r="N255" s="80"/>
      <c r="O255" s="80"/>
      <c r="P255" s="80"/>
      <c r="Q255" s="80"/>
      <c r="R255" s="80"/>
      <c r="S255" s="80"/>
      <c r="T255" s="81"/>
      <c r="AT255" s="18" t="s">
        <v>169</v>
      </c>
      <c r="AU255" s="18" t="s">
        <v>81</v>
      </c>
    </row>
    <row r="256" spans="2:65" s="1" customFormat="1" ht="16.5" customHeight="1">
      <c r="B256" s="39"/>
      <c r="C256" s="208" t="s">
        <v>324</v>
      </c>
      <c r="D256" s="208" t="s">
        <v>163</v>
      </c>
      <c r="E256" s="209" t="s">
        <v>2456</v>
      </c>
      <c r="F256" s="210" t="s">
        <v>2457</v>
      </c>
      <c r="G256" s="211" t="s">
        <v>166</v>
      </c>
      <c r="H256" s="212">
        <v>105.5</v>
      </c>
      <c r="I256" s="213"/>
      <c r="J256" s="214">
        <f>ROUND(I256*H256,2)</f>
        <v>0</v>
      </c>
      <c r="K256" s="210" t="s">
        <v>234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81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652</v>
      </c>
    </row>
    <row r="257" spans="2:47" s="1" customFormat="1" ht="12">
      <c r="B257" s="39"/>
      <c r="C257" s="40"/>
      <c r="D257" s="220" t="s">
        <v>169</v>
      </c>
      <c r="E257" s="40"/>
      <c r="F257" s="221" t="s">
        <v>2458</v>
      </c>
      <c r="G257" s="40"/>
      <c r="H257" s="40"/>
      <c r="I257" s="143"/>
      <c r="J257" s="40"/>
      <c r="K257" s="40"/>
      <c r="L257" s="44"/>
      <c r="M257" s="222"/>
      <c r="N257" s="80"/>
      <c r="O257" s="80"/>
      <c r="P257" s="80"/>
      <c r="Q257" s="80"/>
      <c r="R257" s="80"/>
      <c r="S257" s="80"/>
      <c r="T257" s="81"/>
      <c r="AT257" s="18" t="s">
        <v>169</v>
      </c>
      <c r="AU257" s="18" t="s">
        <v>81</v>
      </c>
    </row>
    <row r="258" spans="2:65" s="1" customFormat="1" ht="16.5" customHeight="1">
      <c r="B258" s="39"/>
      <c r="C258" s="208" t="s">
        <v>654</v>
      </c>
      <c r="D258" s="208" t="s">
        <v>163</v>
      </c>
      <c r="E258" s="209" t="s">
        <v>2459</v>
      </c>
      <c r="F258" s="210" t="s">
        <v>2460</v>
      </c>
      <c r="G258" s="211" t="s">
        <v>166</v>
      </c>
      <c r="H258" s="212">
        <v>105.5</v>
      </c>
      <c r="I258" s="213"/>
      <c r="J258" s="214">
        <f>ROUND(I258*H258,2)</f>
        <v>0</v>
      </c>
      <c r="K258" s="210" t="s">
        <v>234</v>
      </c>
      <c r="L258" s="44"/>
      <c r="M258" s="215" t="s">
        <v>21</v>
      </c>
      <c r="N258" s="216" t="s">
        <v>44</v>
      </c>
      <c r="O258" s="80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AR258" s="18" t="s">
        <v>168</v>
      </c>
      <c r="AT258" s="18" t="s">
        <v>163</v>
      </c>
      <c r="AU258" s="18" t="s">
        <v>81</v>
      </c>
      <c r="AY258" s="18" t="s">
        <v>162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81</v>
      </c>
      <c r="BK258" s="219">
        <f>ROUND(I258*H258,2)</f>
        <v>0</v>
      </c>
      <c r="BL258" s="18" t="s">
        <v>168</v>
      </c>
      <c r="BM258" s="18" t="s">
        <v>657</v>
      </c>
    </row>
    <row r="259" spans="2:47" s="1" customFormat="1" ht="12">
      <c r="B259" s="39"/>
      <c r="C259" s="40"/>
      <c r="D259" s="220" t="s">
        <v>169</v>
      </c>
      <c r="E259" s="40"/>
      <c r="F259" s="221" t="s">
        <v>2461</v>
      </c>
      <c r="G259" s="40"/>
      <c r="H259" s="40"/>
      <c r="I259" s="143"/>
      <c r="J259" s="40"/>
      <c r="K259" s="40"/>
      <c r="L259" s="44"/>
      <c r="M259" s="222"/>
      <c r="N259" s="80"/>
      <c r="O259" s="80"/>
      <c r="P259" s="80"/>
      <c r="Q259" s="80"/>
      <c r="R259" s="80"/>
      <c r="S259" s="80"/>
      <c r="T259" s="81"/>
      <c r="AT259" s="18" t="s">
        <v>169</v>
      </c>
      <c r="AU259" s="18" t="s">
        <v>81</v>
      </c>
    </row>
    <row r="260" spans="2:65" s="1" customFormat="1" ht="16.5" customHeight="1">
      <c r="B260" s="39"/>
      <c r="C260" s="208" t="s">
        <v>331</v>
      </c>
      <c r="D260" s="208" t="s">
        <v>163</v>
      </c>
      <c r="E260" s="209" t="s">
        <v>2462</v>
      </c>
      <c r="F260" s="210" t="s">
        <v>2463</v>
      </c>
      <c r="G260" s="211" t="s">
        <v>994</v>
      </c>
      <c r="H260" s="212">
        <v>4</v>
      </c>
      <c r="I260" s="213"/>
      <c r="J260" s="214">
        <f>ROUND(I260*H260,2)</f>
        <v>0</v>
      </c>
      <c r="K260" s="210" t="s">
        <v>234</v>
      </c>
      <c r="L260" s="44"/>
      <c r="M260" s="215" t="s">
        <v>21</v>
      </c>
      <c r="N260" s="216" t="s">
        <v>44</v>
      </c>
      <c r="O260" s="80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AR260" s="18" t="s">
        <v>168</v>
      </c>
      <c r="AT260" s="18" t="s">
        <v>163</v>
      </c>
      <c r="AU260" s="18" t="s">
        <v>81</v>
      </c>
      <c r="AY260" s="18" t="s">
        <v>162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8" t="s">
        <v>81</v>
      </c>
      <c r="BK260" s="219">
        <f>ROUND(I260*H260,2)</f>
        <v>0</v>
      </c>
      <c r="BL260" s="18" t="s">
        <v>168</v>
      </c>
      <c r="BM260" s="18" t="s">
        <v>663</v>
      </c>
    </row>
    <row r="261" spans="2:47" s="1" customFormat="1" ht="12">
      <c r="B261" s="39"/>
      <c r="C261" s="40"/>
      <c r="D261" s="220" t="s">
        <v>169</v>
      </c>
      <c r="E261" s="40"/>
      <c r="F261" s="221" t="s">
        <v>2464</v>
      </c>
      <c r="G261" s="40"/>
      <c r="H261" s="40"/>
      <c r="I261" s="143"/>
      <c r="J261" s="40"/>
      <c r="K261" s="40"/>
      <c r="L261" s="44"/>
      <c r="M261" s="222"/>
      <c r="N261" s="80"/>
      <c r="O261" s="80"/>
      <c r="P261" s="80"/>
      <c r="Q261" s="80"/>
      <c r="R261" s="80"/>
      <c r="S261" s="80"/>
      <c r="T261" s="81"/>
      <c r="AT261" s="18" t="s">
        <v>169</v>
      </c>
      <c r="AU261" s="18" t="s">
        <v>81</v>
      </c>
    </row>
    <row r="262" spans="2:65" s="1" customFormat="1" ht="16.5" customHeight="1">
      <c r="B262" s="39"/>
      <c r="C262" s="208" t="s">
        <v>665</v>
      </c>
      <c r="D262" s="208" t="s">
        <v>163</v>
      </c>
      <c r="E262" s="209" t="s">
        <v>2465</v>
      </c>
      <c r="F262" s="210" t="s">
        <v>2466</v>
      </c>
      <c r="G262" s="211" t="s">
        <v>994</v>
      </c>
      <c r="H262" s="212">
        <v>4</v>
      </c>
      <c r="I262" s="213"/>
      <c r="J262" s="214">
        <f>ROUND(I262*H262,2)</f>
        <v>0</v>
      </c>
      <c r="K262" s="210" t="s">
        <v>234</v>
      </c>
      <c r="L262" s="44"/>
      <c r="M262" s="215" t="s">
        <v>21</v>
      </c>
      <c r="N262" s="216" t="s">
        <v>44</v>
      </c>
      <c r="O262" s="80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AR262" s="18" t="s">
        <v>168</v>
      </c>
      <c r="AT262" s="18" t="s">
        <v>163</v>
      </c>
      <c r="AU262" s="18" t="s">
        <v>81</v>
      </c>
      <c r="AY262" s="18" t="s">
        <v>162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8" t="s">
        <v>81</v>
      </c>
      <c r="BK262" s="219">
        <f>ROUND(I262*H262,2)</f>
        <v>0</v>
      </c>
      <c r="BL262" s="18" t="s">
        <v>168</v>
      </c>
      <c r="BM262" s="18" t="s">
        <v>668</v>
      </c>
    </row>
    <row r="263" spans="2:47" s="1" customFormat="1" ht="12">
      <c r="B263" s="39"/>
      <c r="C263" s="40"/>
      <c r="D263" s="220" t="s">
        <v>169</v>
      </c>
      <c r="E263" s="40"/>
      <c r="F263" s="221" t="s">
        <v>2467</v>
      </c>
      <c r="G263" s="40"/>
      <c r="H263" s="40"/>
      <c r="I263" s="143"/>
      <c r="J263" s="40"/>
      <c r="K263" s="40"/>
      <c r="L263" s="44"/>
      <c r="M263" s="222"/>
      <c r="N263" s="80"/>
      <c r="O263" s="80"/>
      <c r="P263" s="80"/>
      <c r="Q263" s="80"/>
      <c r="R263" s="80"/>
      <c r="S263" s="80"/>
      <c r="T263" s="81"/>
      <c r="AT263" s="18" t="s">
        <v>169</v>
      </c>
      <c r="AU263" s="18" t="s">
        <v>81</v>
      </c>
    </row>
    <row r="264" spans="2:63" s="10" customFormat="1" ht="25.9" customHeight="1">
      <c r="B264" s="194"/>
      <c r="C264" s="195"/>
      <c r="D264" s="196" t="s">
        <v>72</v>
      </c>
      <c r="E264" s="197" t="s">
        <v>2468</v>
      </c>
      <c r="F264" s="197" t="s">
        <v>2469</v>
      </c>
      <c r="G264" s="195"/>
      <c r="H264" s="195"/>
      <c r="I264" s="198"/>
      <c r="J264" s="199">
        <f>BK264</f>
        <v>0</v>
      </c>
      <c r="K264" s="195"/>
      <c r="L264" s="200"/>
      <c r="M264" s="201"/>
      <c r="N264" s="202"/>
      <c r="O264" s="202"/>
      <c r="P264" s="203">
        <f>SUM(P265:P282)</f>
        <v>0</v>
      </c>
      <c r="Q264" s="202"/>
      <c r="R264" s="203">
        <f>SUM(R265:R282)</f>
        <v>0</v>
      </c>
      <c r="S264" s="202"/>
      <c r="T264" s="204">
        <f>SUM(T265:T282)</f>
        <v>0</v>
      </c>
      <c r="AR264" s="205" t="s">
        <v>81</v>
      </c>
      <c r="AT264" s="206" t="s">
        <v>72</v>
      </c>
      <c r="AU264" s="206" t="s">
        <v>73</v>
      </c>
      <c r="AY264" s="205" t="s">
        <v>162</v>
      </c>
      <c r="BK264" s="207">
        <f>SUM(BK265:BK282)</f>
        <v>0</v>
      </c>
    </row>
    <row r="265" spans="2:65" s="1" customFormat="1" ht="16.5" customHeight="1">
      <c r="B265" s="39"/>
      <c r="C265" s="208" t="s">
        <v>337</v>
      </c>
      <c r="D265" s="208" t="s">
        <v>163</v>
      </c>
      <c r="E265" s="209" t="s">
        <v>2470</v>
      </c>
      <c r="F265" s="210" t="s">
        <v>2471</v>
      </c>
      <c r="G265" s="211" t="s">
        <v>166</v>
      </c>
      <c r="H265" s="212">
        <v>2416.4</v>
      </c>
      <c r="I265" s="213"/>
      <c r="J265" s="214">
        <f>ROUND(I265*H265,2)</f>
        <v>0</v>
      </c>
      <c r="K265" s="210" t="s">
        <v>234</v>
      </c>
      <c r="L265" s="44"/>
      <c r="M265" s="215" t="s">
        <v>21</v>
      </c>
      <c r="N265" s="216" t="s">
        <v>44</v>
      </c>
      <c r="O265" s="80"/>
      <c r="P265" s="217">
        <f>O265*H265</f>
        <v>0</v>
      </c>
      <c r="Q265" s="217">
        <v>0</v>
      </c>
      <c r="R265" s="217">
        <f>Q265*H265</f>
        <v>0</v>
      </c>
      <c r="S265" s="217">
        <v>0</v>
      </c>
      <c r="T265" s="218">
        <f>S265*H265</f>
        <v>0</v>
      </c>
      <c r="AR265" s="18" t="s">
        <v>168</v>
      </c>
      <c r="AT265" s="18" t="s">
        <v>163</v>
      </c>
      <c r="AU265" s="18" t="s">
        <v>81</v>
      </c>
      <c r="AY265" s="18" t="s">
        <v>162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8" t="s">
        <v>81</v>
      </c>
      <c r="BK265" s="219">
        <f>ROUND(I265*H265,2)</f>
        <v>0</v>
      </c>
      <c r="BL265" s="18" t="s">
        <v>168</v>
      </c>
      <c r="BM265" s="18" t="s">
        <v>674</v>
      </c>
    </row>
    <row r="266" spans="2:47" s="1" customFormat="1" ht="12">
      <c r="B266" s="39"/>
      <c r="C266" s="40"/>
      <c r="D266" s="220" t="s">
        <v>169</v>
      </c>
      <c r="E266" s="40"/>
      <c r="F266" s="221" t="s">
        <v>2472</v>
      </c>
      <c r="G266" s="40"/>
      <c r="H266" s="40"/>
      <c r="I266" s="143"/>
      <c r="J266" s="40"/>
      <c r="K266" s="40"/>
      <c r="L266" s="44"/>
      <c r="M266" s="222"/>
      <c r="N266" s="80"/>
      <c r="O266" s="80"/>
      <c r="P266" s="80"/>
      <c r="Q266" s="80"/>
      <c r="R266" s="80"/>
      <c r="S266" s="80"/>
      <c r="T266" s="81"/>
      <c r="AT266" s="18" t="s">
        <v>169</v>
      </c>
      <c r="AU266" s="18" t="s">
        <v>81</v>
      </c>
    </row>
    <row r="267" spans="2:51" s="12" customFormat="1" ht="12">
      <c r="B267" s="233"/>
      <c r="C267" s="234"/>
      <c r="D267" s="220" t="s">
        <v>171</v>
      </c>
      <c r="E267" s="235" t="s">
        <v>21</v>
      </c>
      <c r="F267" s="236" t="s">
        <v>2473</v>
      </c>
      <c r="G267" s="234"/>
      <c r="H267" s="237">
        <v>2416.4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171</v>
      </c>
      <c r="AU267" s="243" t="s">
        <v>81</v>
      </c>
      <c r="AV267" s="12" t="s">
        <v>84</v>
      </c>
      <c r="AW267" s="12" t="s">
        <v>35</v>
      </c>
      <c r="AX267" s="12" t="s">
        <v>73</v>
      </c>
      <c r="AY267" s="243" t="s">
        <v>162</v>
      </c>
    </row>
    <row r="268" spans="2:51" s="13" customFormat="1" ht="12">
      <c r="B268" s="244"/>
      <c r="C268" s="245"/>
      <c r="D268" s="220" t="s">
        <v>171</v>
      </c>
      <c r="E268" s="246" t="s">
        <v>21</v>
      </c>
      <c r="F268" s="247" t="s">
        <v>208</v>
      </c>
      <c r="G268" s="245"/>
      <c r="H268" s="248">
        <v>2416.4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AT268" s="254" t="s">
        <v>171</v>
      </c>
      <c r="AU268" s="254" t="s">
        <v>81</v>
      </c>
      <c r="AV268" s="13" t="s">
        <v>168</v>
      </c>
      <c r="AW268" s="13" t="s">
        <v>35</v>
      </c>
      <c r="AX268" s="13" t="s">
        <v>81</v>
      </c>
      <c r="AY268" s="254" t="s">
        <v>162</v>
      </c>
    </row>
    <row r="269" spans="2:65" s="1" customFormat="1" ht="16.5" customHeight="1">
      <c r="B269" s="39"/>
      <c r="C269" s="208" t="s">
        <v>533</v>
      </c>
      <c r="D269" s="208" t="s">
        <v>163</v>
      </c>
      <c r="E269" s="209" t="s">
        <v>2474</v>
      </c>
      <c r="F269" s="210" t="s">
        <v>2475</v>
      </c>
      <c r="G269" s="211" t="s">
        <v>1192</v>
      </c>
      <c r="H269" s="212">
        <v>99624.3</v>
      </c>
      <c r="I269" s="213"/>
      <c r="J269" s="214">
        <f>ROUND(I269*H269,2)</f>
        <v>0</v>
      </c>
      <c r="K269" s="210" t="s">
        <v>234</v>
      </c>
      <c r="L269" s="44"/>
      <c r="M269" s="215" t="s">
        <v>21</v>
      </c>
      <c r="N269" s="216" t="s">
        <v>44</v>
      </c>
      <c r="O269" s="80"/>
      <c r="P269" s="217">
        <f>O269*H269</f>
        <v>0</v>
      </c>
      <c r="Q269" s="217">
        <v>0</v>
      </c>
      <c r="R269" s="217">
        <f>Q269*H269</f>
        <v>0</v>
      </c>
      <c r="S269" s="217">
        <v>0</v>
      </c>
      <c r="T269" s="218">
        <f>S269*H269</f>
        <v>0</v>
      </c>
      <c r="AR269" s="18" t="s">
        <v>168</v>
      </c>
      <c r="AT269" s="18" t="s">
        <v>163</v>
      </c>
      <c r="AU269" s="18" t="s">
        <v>81</v>
      </c>
      <c r="AY269" s="18" t="s">
        <v>162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8" t="s">
        <v>81</v>
      </c>
      <c r="BK269" s="219">
        <f>ROUND(I269*H269,2)</f>
        <v>0</v>
      </c>
      <c r="BL269" s="18" t="s">
        <v>168</v>
      </c>
      <c r="BM269" s="18" t="s">
        <v>678</v>
      </c>
    </row>
    <row r="270" spans="2:47" s="1" customFormat="1" ht="12">
      <c r="B270" s="39"/>
      <c r="C270" s="40"/>
      <c r="D270" s="220" t="s">
        <v>169</v>
      </c>
      <c r="E270" s="40"/>
      <c r="F270" s="221" t="s">
        <v>2476</v>
      </c>
      <c r="G270" s="40"/>
      <c r="H270" s="40"/>
      <c r="I270" s="143"/>
      <c r="J270" s="40"/>
      <c r="K270" s="40"/>
      <c r="L270" s="44"/>
      <c r="M270" s="222"/>
      <c r="N270" s="80"/>
      <c r="O270" s="80"/>
      <c r="P270" s="80"/>
      <c r="Q270" s="80"/>
      <c r="R270" s="80"/>
      <c r="S270" s="80"/>
      <c r="T270" s="81"/>
      <c r="AT270" s="18" t="s">
        <v>169</v>
      </c>
      <c r="AU270" s="18" t="s">
        <v>81</v>
      </c>
    </row>
    <row r="271" spans="2:51" s="12" customFormat="1" ht="12">
      <c r="B271" s="233"/>
      <c r="C271" s="234"/>
      <c r="D271" s="220" t="s">
        <v>171</v>
      </c>
      <c r="E271" s="235" t="s">
        <v>21</v>
      </c>
      <c r="F271" s="236" t="s">
        <v>2430</v>
      </c>
      <c r="G271" s="234"/>
      <c r="H271" s="237">
        <v>99624.3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171</v>
      </c>
      <c r="AU271" s="243" t="s">
        <v>81</v>
      </c>
      <c r="AV271" s="12" t="s">
        <v>84</v>
      </c>
      <c r="AW271" s="12" t="s">
        <v>35</v>
      </c>
      <c r="AX271" s="12" t="s">
        <v>73</v>
      </c>
      <c r="AY271" s="243" t="s">
        <v>162</v>
      </c>
    </row>
    <row r="272" spans="2:51" s="13" customFormat="1" ht="12">
      <c r="B272" s="244"/>
      <c r="C272" s="245"/>
      <c r="D272" s="220" t="s">
        <v>171</v>
      </c>
      <c r="E272" s="246" t="s">
        <v>21</v>
      </c>
      <c r="F272" s="247" t="s">
        <v>208</v>
      </c>
      <c r="G272" s="245"/>
      <c r="H272" s="248">
        <v>99624.3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AT272" s="254" t="s">
        <v>171</v>
      </c>
      <c r="AU272" s="254" t="s">
        <v>81</v>
      </c>
      <c r="AV272" s="13" t="s">
        <v>168</v>
      </c>
      <c r="AW272" s="13" t="s">
        <v>35</v>
      </c>
      <c r="AX272" s="13" t="s">
        <v>81</v>
      </c>
      <c r="AY272" s="254" t="s">
        <v>162</v>
      </c>
    </row>
    <row r="273" spans="2:65" s="1" customFormat="1" ht="16.5" customHeight="1">
      <c r="B273" s="39"/>
      <c r="C273" s="208" t="s">
        <v>345</v>
      </c>
      <c r="D273" s="208" t="s">
        <v>163</v>
      </c>
      <c r="E273" s="209" t="s">
        <v>2477</v>
      </c>
      <c r="F273" s="210" t="s">
        <v>2478</v>
      </c>
      <c r="G273" s="211" t="s">
        <v>166</v>
      </c>
      <c r="H273" s="212">
        <v>2416.4</v>
      </c>
      <c r="I273" s="213"/>
      <c r="J273" s="214">
        <f>ROUND(I273*H273,2)</f>
        <v>0</v>
      </c>
      <c r="K273" s="210" t="s">
        <v>234</v>
      </c>
      <c r="L273" s="44"/>
      <c r="M273" s="215" t="s">
        <v>21</v>
      </c>
      <c r="N273" s="216" t="s">
        <v>44</v>
      </c>
      <c r="O273" s="80"/>
      <c r="P273" s="217">
        <f>O273*H273</f>
        <v>0</v>
      </c>
      <c r="Q273" s="217">
        <v>0</v>
      </c>
      <c r="R273" s="217">
        <f>Q273*H273</f>
        <v>0</v>
      </c>
      <c r="S273" s="217">
        <v>0</v>
      </c>
      <c r="T273" s="218">
        <f>S273*H273</f>
        <v>0</v>
      </c>
      <c r="AR273" s="18" t="s">
        <v>168</v>
      </c>
      <c r="AT273" s="18" t="s">
        <v>163</v>
      </c>
      <c r="AU273" s="18" t="s">
        <v>81</v>
      </c>
      <c r="AY273" s="18" t="s">
        <v>162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8" t="s">
        <v>81</v>
      </c>
      <c r="BK273" s="219">
        <f>ROUND(I273*H273,2)</f>
        <v>0</v>
      </c>
      <c r="BL273" s="18" t="s">
        <v>168</v>
      </c>
      <c r="BM273" s="18" t="s">
        <v>684</v>
      </c>
    </row>
    <row r="274" spans="2:47" s="1" customFormat="1" ht="12">
      <c r="B274" s="39"/>
      <c r="C274" s="40"/>
      <c r="D274" s="220" t="s">
        <v>169</v>
      </c>
      <c r="E274" s="40"/>
      <c r="F274" s="221" t="s">
        <v>2479</v>
      </c>
      <c r="G274" s="40"/>
      <c r="H274" s="40"/>
      <c r="I274" s="143"/>
      <c r="J274" s="40"/>
      <c r="K274" s="40"/>
      <c r="L274" s="44"/>
      <c r="M274" s="222"/>
      <c r="N274" s="80"/>
      <c r="O274" s="80"/>
      <c r="P274" s="80"/>
      <c r="Q274" s="80"/>
      <c r="R274" s="80"/>
      <c r="S274" s="80"/>
      <c r="T274" s="81"/>
      <c r="AT274" s="18" t="s">
        <v>169</v>
      </c>
      <c r="AU274" s="18" t="s">
        <v>81</v>
      </c>
    </row>
    <row r="275" spans="2:65" s="1" customFormat="1" ht="16.5" customHeight="1">
      <c r="B275" s="39"/>
      <c r="C275" s="208" t="s">
        <v>608</v>
      </c>
      <c r="D275" s="208" t="s">
        <v>163</v>
      </c>
      <c r="E275" s="209" t="s">
        <v>2480</v>
      </c>
      <c r="F275" s="210" t="s">
        <v>2481</v>
      </c>
      <c r="G275" s="211" t="s">
        <v>166</v>
      </c>
      <c r="H275" s="212">
        <v>2416.4</v>
      </c>
      <c r="I275" s="213"/>
      <c r="J275" s="214">
        <f>ROUND(I275*H275,2)</f>
        <v>0</v>
      </c>
      <c r="K275" s="210" t="s">
        <v>234</v>
      </c>
      <c r="L275" s="44"/>
      <c r="M275" s="215" t="s">
        <v>21</v>
      </c>
      <c r="N275" s="216" t="s">
        <v>44</v>
      </c>
      <c r="O275" s="80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18" t="s">
        <v>168</v>
      </c>
      <c r="AT275" s="18" t="s">
        <v>163</v>
      </c>
      <c r="AU275" s="18" t="s">
        <v>81</v>
      </c>
      <c r="AY275" s="18" t="s">
        <v>162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81</v>
      </c>
      <c r="BK275" s="219">
        <f>ROUND(I275*H275,2)</f>
        <v>0</v>
      </c>
      <c r="BL275" s="18" t="s">
        <v>168</v>
      </c>
      <c r="BM275" s="18" t="s">
        <v>688</v>
      </c>
    </row>
    <row r="276" spans="2:47" s="1" customFormat="1" ht="12">
      <c r="B276" s="39"/>
      <c r="C276" s="40"/>
      <c r="D276" s="220" t="s">
        <v>169</v>
      </c>
      <c r="E276" s="40"/>
      <c r="F276" s="221" t="s">
        <v>2482</v>
      </c>
      <c r="G276" s="40"/>
      <c r="H276" s="40"/>
      <c r="I276" s="143"/>
      <c r="J276" s="40"/>
      <c r="K276" s="40"/>
      <c r="L276" s="44"/>
      <c r="M276" s="222"/>
      <c r="N276" s="80"/>
      <c r="O276" s="80"/>
      <c r="P276" s="80"/>
      <c r="Q276" s="80"/>
      <c r="R276" s="80"/>
      <c r="S276" s="80"/>
      <c r="T276" s="81"/>
      <c r="AT276" s="18" t="s">
        <v>169</v>
      </c>
      <c r="AU276" s="18" t="s">
        <v>81</v>
      </c>
    </row>
    <row r="277" spans="2:65" s="1" customFormat="1" ht="16.5" customHeight="1">
      <c r="B277" s="39"/>
      <c r="C277" s="208" t="s">
        <v>349</v>
      </c>
      <c r="D277" s="208" t="s">
        <v>163</v>
      </c>
      <c r="E277" s="209" t="s">
        <v>2483</v>
      </c>
      <c r="F277" s="210" t="s">
        <v>2484</v>
      </c>
      <c r="G277" s="211" t="s">
        <v>166</v>
      </c>
      <c r="H277" s="212">
        <v>2416.4</v>
      </c>
      <c r="I277" s="213"/>
      <c r="J277" s="214">
        <f>ROUND(I277*H277,2)</f>
        <v>0</v>
      </c>
      <c r="K277" s="210" t="s">
        <v>234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81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692</v>
      </c>
    </row>
    <row r="278" spans="2:47" s="1" customFormat="1" ht="12">
      <c r="B278" s="39"/>
      <c r="C278" s="40"/>
      <c r="D278" s="220" t="s">
        <v>169</v>
      </c>
      <c r="E278" s="40"/>
      <c r="F278" s="221" t="s">
        <v>2485</v>
      </c>
      <c r="G278" s="40"/>
      <c r="H278" s="40"/>
      <c r="I278" s="143"/>
      <c r="J278" s="40"/>
      <c r="K278" s="40"/>
      <c r="L278" s="44"/>
      <c r="M278" s="222"/>
      <c r="N278" s="80"/>
      <c r="O278" s="80"/>
      <c r="P278" s="80"/>
      <c r="Q278" s="80"/>
      <c r="R278" s="80"/>
      <c r="S278" s="80"/>
      <c r="T278" s="81"/>
      <c r="AT278" s="18" t="s">
        <v>169</v>
      </c>
      <c r="AU278" s="18" t="s">
        <v>81</v>
      </c>
    </row>
    <row r="279" spans="2:65" s="1" customFormat="1" ht="16.5" customHeight="1">
      <c r="B279" s="39"/>
      <c r="C279" s="208" t="s">
        <v>693</v>
      </c>
      <c r="D279" s="208" t="s">
        <v>163</v>
      </c>
      <c r="E279" s="209" t="s">
        <v>2486</v>
      </c>
      <c r="F279" s="210" t="s">
        <v>2487</v>
      </c>
      <c r="G279" s="211" t="s">
        <v>994</v>
      </c>
      <c r="H279" s="212">
        <v>5</v>
      </c>
      <c r="I279" s="213"/>
      <c r="J279" s="214">
        <f>ROUND(I279*H279,2)</f>
        <v>0</v>
      </c>
      <c r="K279" s="210" t="s">
        <v>234</v>
      </c>
      <c r="L279" s="44"/>
      <c r="M279" s="215" t="s">
        <v>21</v>
      </c>
      <c r="N279" s="216" t="s">
        <v>44</v>
      </c>
      <c r="O279" s="80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AR279" s="18" t="s">
        <v>168</v>
      </c>
      <c r="AT279" s="18" t="s">
        <v>163</v>
      </c>
      <c r="AU279" s="18" t="s">
        <v>81</v>
      </c>
      <c r="AY279" s="18" t="s">
        <v>162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8" t="s">
        <v>81</v>
      </c>
      <c r="BK279" s="219">
        <f>ROUND(I279*H279,2)</f>
        <v>0</v>
      </c>
      <c r="BL279" s="18" t="s">
        <v>168</v>
      </c>
      <c r="BM279" s="18" t="s">
        <v>696</v>
      </c>
    </row>
    <row r="280" spans="2:47" s="1" customFormat="1" ht="12">
      <c r="B280" s="39"/>
      <c r="C280" s="40"/>
      <c r="D280" s="220" t="s">
        <v>169</v>
      </c>
      <c r="E280" s="40"/>
      <c r="F280" s="221" t="s">
        <v>2488</v>
      </c>
      <c r="G280" s="40"/>
      <c r="H280" s="40"/>
      <c r="I280" s="143"/>
      <c r="J280" s="40"/>
      <c r="K280" s="40"/>
      <c r="L280" s="44"/>
      <c r="M280" s="222"/>
      <c r="N280" s="80"/>
      <c r="O280" s="80"/>
      <c r="P280" s="80"/>
      <c r="Q280" s="80"/>
      <c r="R280" s="80"/>
      <c r="S280" s="80"/>
      <c r="T280" s="81"/>
      <c r="AT280" s="18" t="s">
        <v>169</v>
      </c>
      <c r="AU280" s="18" t="s">
        <v>81</v>
      </c>
    </row>
    <row r="281" spans="2:65" s="1" customFormat="1" ht="16.5" customHeight="1">
      <c r="B281" s="39"/>
      <c r="C281" s="208" t="s">
        <v>517</v>
      </c>
      <c r="D281" s="208" t="s">
        <v>163</v>
      </c>
      <c r="E281" s="209" t="s">
        <v>2489</v>
      </c>
      <c r="F281" s="210" t="s">
        <v>2490</v>
      </c>
      <c r="G281" s="211" t="s">
        <v>994</v>
      </c>
      <c r="H281" s="212">
        <v>5</v>
      </c>
      <c r="I281" s="213"/>
      <c r="J281" s="214">
        <f>ROUND(I281*H281,2)</f>
        <v>0</v>
      </c>
      <c r="K281" s="210" t="s">
        <v>234</v>
      </c>
      <c r="L281" s="44"/>
      <c r="M281" s="215" t="s">
        <v>21</v>
      </c>
      <c r="N281" s="216" t="s">
        <v>44</v>
      </c>
      <c r="O281" s="80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AR281" s="18" t="s">
        <v>168</v>
      </c>
      <c r="AT281" s="18" t="s">
        <v>163</v>
      </c>
      <c r="AU281" s="18" t="s">
        <v>81</v>
      </c>
      <c r="AY281" s="18" t="s">
        <v>162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8" t="s">
        <v>81</v>
      </c>
      <c r="BK281" s="219">
        <f>ROUND(I281*H281,2)</f>
        <v>0</v>
      </c>
      <c r="BL281" s="18" t="s">
        <v>168</v>
      </c>
      <c r="BM281" s="18" t="s">
        <v>702</v>
      </c>
    </row>
    <row r="282" spans="2:47" s="1" customFormat="1" ht="12">
      <c r="B282" s="39"/>
      <c r="C282" s="40"/>
      <c r="D282" s="220" t="s">
        <v>169</v>
      </c>
      <c r="E282" s="40"/>
      <c r="F282" s="221" t="s">
        <v>2491</v>
      </c>
      <c r="G282" s="40"/>
      <c r="H282" s="40"/>
      <c r="I282" s="143"/>
      <c r="J282" s="40"/>
      <c r="K282" s="40"/>
      <c r="L282" s="44"/>
      <c r="M282" s="222"/>
      <c r="N282" s="80"/>
      <c r="O282" s="80"/>
      <c r="P282" s="80"/>
      <c r="Q282" s="80"/>
      <c r="R282" s="80"/>
      <c r="S282" s="80"/>
      <c r="T282" s="81"/>
      <c r="AT282" s="18" t="s">
        <v>169</v>
      </c>
      <c r="AU282" s="18" t="s">
        <v>81</v>
      </c>
    </row>
    <row r="283" spans="2:63" s="10" customFormat="1" ht="25.9" customHeight="1">
      <c r="B283" s="194"/>
      <c r="C283" s="195"/>
      <c r="D283" s="196" t="s">
        <v>72</v>
      </c>
      <c r="E283" s="197" t="s">
        <v>328</v>
      </c>
      <c r="F283" s="197" t="s">
        <v>2492</v>
      </c>
      <c r="G283" s="195"/>
      <c r="H283" s="195"/>
      <c r="I283" s="198"/>
      <c r="J283" s="199">
        <f>BK283</f>
        <v>0</v>
      </c>
      <c r="K283" s="195"/>
      <c r="L283" s="200"/>
      <c r="M283" s="201"/>
      <c r="N283" s="202"/>
      <c r="O283" s="202"/>
      <c r="P283" s="203">
        <f>SUM(P284:P289)</f>
        <v>0</v>
      </c>
      <c r="Q283" s="202"/>
      <c r="R283" s="203">
        <f>SUM(R284:R289)</f>
        <v>0</v>
      </c>
      <c r="S283" s="202"/>
      <c r="T283" s="204">
        <f>SUM(T284:T289)</f>
        <v>0</v>
      </c>
      <c r="AR283" s="205" t="s">
        <v>81</v>
      </c>
      <c r="AT283" s="206" t="s">
        <v>72</v>
      </c>
      <c r="AU283" s="206" t="s">
        <v>73</v>
      </c>
      <c r="AY283" s="205" t="s">
        <v>162</v>
      </c>
      <c r="BK283" s="207">
        <f>SUM(BK284:BK289)</f>
        <v>0</v>
      </c>
    </row>
    <row r="284" spans="2:65" s="1" customFormat="1" ht="16.5" customHeight="1">
      <c r="B284" s="39"/>
      <c r="C284" s="208" t="s">
        <v>707</v>
      </c>
      <c r="D284" s="208" t="s">
        <v>163</v>
      </c>
      <c r="E284" s="209" t="s">
        <v>2493</v>
      </c>
      <c r="F284" s="210" t="s">
        <v>2494</v>
      </c>
      <c r="G284" s="211" t="s">
        <v>994</v>
      </c>
      <c r="H284" s="212">
        <v>1</v>
      </c>
      <c r="I284" s="213"/>
      <c r="J284" s="214">
        <f>ROUND(I284*H284,2)</f>
        <v>0</v>
      </c>
      <c r="K284" s="210" t="s">
        <v>234</v>
      </c>
      <c r="L284" s="44"/>
      <c r="M284" s="215" t="s">
        <v>21</v>
      </c>
      <c r="N284" s="216" t="s">
        <v>44</v>
      </c>
      <c r="O284" s="80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AR284" s="18" t="s">
        <v>168</v>
      </c>
      <c r="AT284" s="18" t="s">
        <v>163</v>
      </c>
      <c r="AU284" s="18" t="s">
        <v>81</v>
      </c>
      <c r="AY284" s="18" t="s">
        <v>162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8" t="s">
        <v>81</v>
      </c>
      <c r="BK284" s="219">
        <f>ROUND(I284*H284,2)</f>
        <v>0</v>
      </c>
      <c r="BL284" s="18" t="s">
        <v>168</v>
      </c>
      <c r="BM284" s="18" t="s">
        <v>710</v>
      </c>
    </row>
    <row r="285" spans="2:47" s="1" customFormat="1" ht="12">
      <c r="B285" s="39"/>
      <c r="C285" s="40"/>
      <c r="D285" s="220" t="s">
        <v>169</v>
      </c>
      <c r="E285" s="40"/>
      <c r="F285" s="221" t="s">
        <v>2495</v>
      </c>
      <c r="G285" s="40"/>
      <c r="H285" s="40"/>
      <c r="I285" s="143"/>
      <c r="J285" s="40"/>
      <c r="K285" s="40"/>
      <c r="L285" s="44"/>
      <c r="M285" s="222"/>
      <c r="N285" s="80"/>
      <c r="O285" s="80"/>
      <c r="P285" s="80"/>
      <c r="Q285" s="80"/>
      <c r="R285" s="80"/>
      <c r="S285" s="80"/>
      <c r="T285" s="81"/>
      <c r="AT285" s="18" t="s">
        <v>169</v>
      </c>
      <c r="AU285" s="18" t="s">
        <v>81</v>
      </c>
    </row>
    <row r="286" spans="2:51" s="12" customFormat="1" ht="12">
      <c r="B286" s="233"/>
      <c r="C286" s="234"/>
      <c r="D286" s="220" t="s">
        <v>171</v>
      </c>
      <c r="E286" s="235" t="s">
        <v>21</v>
      </c>
      <c r="F286" s="236" t="s">
        <v>81</v>
      </c>
      <c r="G286" s="234"/>
      <c r="H286" s="237">
        <v>1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171</v>
      </c>
      <c r="AU286" s="243" t="s">
        <v>81</v>
      </c>
      <c r="AV286" s="12" t="s">
        <v>84</v>
      </c>
      <c r="AW286" s="12" t="s">
        <v>35</v>
      </c>
      <c r="AX286" s="12" t="s">
        <v>73</v>
      </c>
      <c r="AY286" s="243" t="s">
        <v>162</v>
      </c>
    </row>
    <row r="287" spans="2:51" s="13" customFormat="1" ht="12">
      <c r="B287" s="244"/>
      <c r="C287" s="245"/>
      <c r="D287" s="220" t="s">
        <v>171</v>
      </c>
      <c r="E287" s="246" t="s">
        <v>21</v>
      </c>
      <c r="F287" s="247" t="s">
        <v>208</v>
      </c>
      <c r="G287" s="245"/>
      <c r="H287" s="248">
        <v>1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AT287" s="254" t="s">
        <v>171</v>
      </c>
      <c r="AU287" s="254" t="s">
        <v>81</v>
      </c>
      <c r="AV287" s="13" t="s">
        <v>168</v>
      </c>
      <c r="AW287" s="13" t="s">
        <v>35</v>
      </c>
      <c r="AX287" s="13" t="s">
        <v>81</v>
      </c>
      <c r="AY287" s="254" t="s">
        <v>162</v>
      </c>
    </row>
    <row r="288" spans="2:65" s="1" customFormat="1" ht="16.5" customHeight="1">
      <c r="B288" s="39"/>
      <c r="C288" s="208" t="s">
        <v>521</v>
      </c>
      <c r="D288" s="208" t="s">
        <v>163</v>
      </c>
      <c r="E288" s="209" t="s">
        <v>2496</v>
      </c>
      <c r="F288" s="210" t="s">
        <v>2497</v>
      </c>
      <c r="G288" s="211" t="s">
        <v>994</v>
      </c>
      <c r="H288" s="212">
        <v>1</v>
      </c>
      <c r="I288" s="213"/>
      <c r="J288" s="214">
        <f>ROUND(I288*H288,2)</f>
        <v>0</v>
      </c>
      <c r="K288" s="210" t="s">
        <v>234</v>
      </c>
      <c r="L288" s="44"/>
      <c r="M288" s="215" t="s">
        <v>21</v>
      </c>
      <c r="N288" s="216" t="s">
        <v>44</v>
      </c>
      <c r="O288" s="80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AR288" s="18" t="s">
        <v>168</v>
      </c>
      <c r="AT288" s="18" t="s">
        <v>163</v>
      </c>
      <c r="AU288" s="18" t="s">
        <v>81</v>
      </c>
      <c r="AY288" s="18" t="s">
        <v>162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81</v>
      </c>
      <c r="BK288" s="219">
        <f>ROUND(I288*H288,2)</f>
        <v>0</v>
      </c>
      <c r="BL288" s="18" t="s">
        <v>168</v>
      </c>
      <c r="BM288" s="18" t="s">
        <v>718</v>
      </c>
    </row>
    <row r="289" spans="2:47" s="1" customFormat="1" ht="12">
      <c r="B289" s="39"/>
      <c r="C289" s="40"/>
      <c r="D289" s="220" t="s">
        <v>169</v>
      </c>
      <c r="E289" s="40"/>
      <c r="F289" s="221" t="s">
        <v>2498</v>
      </c>
      <c r="G289" s="40"/>
      <c r="H289" s="40"/>
      <c r="I289" s="143"/>
      <c r="J289" s="40"/>
      <c r="K289" s="40"/>
      <c r="L289" s="44"/>
      <c r="M289" s="285"/>
      <c r="N289" s="274"/>
      <c r="O289" s="274"/>
      <c r="P289" s="274"/>
      <c r="Q289" s="274"/>
      <c r="R289" s="274"/>
      <c r="S289" s="274"/>
      <c r="T289" s="286"/>
      <c r="AT289" s="18" t="s">
        <v>169</v>
      </c>
      <c r="AU289" s="18" t="s">
        <v>81</v>
      </c>
    </row>
    <row r="290" spans="2:12" s="1" customFormat="1" ht="6.95" customHeight="1">
      <c r="B290" s="58"/>
      <c r="C290" s="59"/>
      <c r="D290" s="59"/>
      <c r="E290" s="59"/>
      <c r="F290" s="59"/>
      <c r="G290" s="59"/>
      <c r="H290" s="59"/>
      <c r="I290" s="167"/>
      <c r="J290" s="59"/>
      <c r="K290" s="59"/>
      <c r="L290" s="44"/>
    </row>
  </sheetData>
  <sheetProtection password="CC35" sheet="1" objects="1" scenarios="1" formatColumns="0" formatRows="0" autoFilter="0"/>
  <autoFilter ref="C86:K28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109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2499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110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ROUND(J86,2)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ROUND((SUM(BE86:BE392)),2)</f>
        <v>0</v>
      </c>
      <c r="I33" s="156">
        <v>0.21</v>
      </c>
      <c r="J33" s="155">
        <f>ROUND(((SUM(BE86:BE392))*I33),2)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ROUND((SUM(BF86:BF392)),2)</f>
        <v>0</v>
      </c>
      <c r="I34" s="156">
        <v>0.15</v>
      </c>
      <c r="J34" s="155">
        <f>ROUND(((SUM(BF86:BF392))*I34),2)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ROUND((SUM(BG86:BG392)),2)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ROUND((SUM(BH86:BH392)),2)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ROUND((SUM(BI86:BI392)),2)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SO05 - Komunikace a parkoviště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J86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</row>
    <row r="61" spans="2:12" s="8" customFormat="1" ht="24.95" customHeight="1">
      <c r="B61" s="177"/>
      <c r="C61" s="178"/>
      <c r="D61" s="179" t="s">
        <v>357</v>
      </c>
      <c r="E61" s="180"/>
      <c r="F61" s="180"/>
      <c r="G61" s="180"/>
      <c r="H61" s="180"/>
      <c r="I61" s="181"/>
      <c r="J61" s="182">
        <f>J168</f>
        <v>0</v>
      </c>
      <c r="K61" s="178"/>
      <c r="L61" s="183"/>
    </row>
    <row r="62" spans="2:12" s="8" customFormat="1" ht="24.95" customHeight="1">
      <c r="B62" s="177"/>
      <c r="C62" s="178"/>
      <c r="D62" s="179" t="s">
        <v>2500</v>
      </c>
      <c r="E62" s="180"/>
      <c r="F62" s="180"/>
      <c r="G62" s="180"/>
      <c r="H62" s="180"/>
      <c r="I62" s="181"/>
      <c r="J62" s="182">
        <f>J173</f>
        <v>0</v>
      </c>
      <c r="K62" s="178"/>
      <c r="L62" s="183"/>
    </row>
    <row r="63" spans="2:12" s="8" customFormat="1" ht="24.95" customHeight="1">
      <c r="B63" s="177"/>
      <c r="C63" s="178"/>
      <c r="D63" s="179" t="s">
        <v>143</v>
      </c>
      <c r="E63" s="180"/>
      <c r="F63" s="180"/>
      <c r="G63" s="180"/>
      <c r="H63" s="180"/>
      <c r="I63" s="181"/>
      <c r="J63" s="182">
        <f>J262</f>
        <v>0</v>
      </c>
      <c r="K63" s="178"/>
      <c r="L63" s="183"/>
    </row>
    <row r="64" spans="2:12" s="8" customFormat="1" ht="24.95" customHeight="1">
      <c r="B64" s="177"/>
      <c r="C64" s="178"/>
      <c r="D64" s="179" t="s">
        <v>144</v>
      </c>
      <c r="E64" s="180"/>
      <c r="F64" s="180"/>
      <c r="G64" s="180"/>
      <c r="H64" s="180"/>
      <c r="I64" s="181"/>
      <c r="J64" s="182">
        <f>J296</f>
        <v>0</v>
      </c>
      <c r="K64" s="178"/>
      <c r="L64" s="183"/>
    </row>
    <row r="65" spans="2:12" s="8" customFormat="1" ht="24.95" customHeight="1">
      <c r="B65" s="177"/>
      <c r="C65" s="178"/>
      <c r="D65" s="179" t="s">
        <v>2501</v>
      </c>
      <c r="E65" s="180"/>
      <c r="F65" s="180"/>
      <c r="G65" s="180"/>
      <c r="H65" s="180"/>
      <c r="I65" s="181"/>
      <c r="J65" s="182">
        <f>J381</f>
        <v>0</v>
      </c>
      <c r="K65" s="178"/>
      <c r="L65" s="183"/>
    </row>
    <row r="66" spans="2:12" s="8" customFormat="1" ht="24.95" customHeight="1">
      <c r="B66" s="177"/>
      <c r="C66" s="178"/>
      <c r="D66" s="179" t="s">
        <v>365</v>
      </c>
      <c r="E66" s="180"/>
      <c r="F66" s="180"/>
      <c r="G66" s="180"/>
      <c r="H66" s="180"/>
      <c r="I66" s="181"/>
      <c r="J66" s="182">
        <f>J386</f>
        <v>0</v>
      </c>
      <c r="K66" s="178"/>
      <c r="L66" s="183"/>
    </row>
    <row r="67" spans="2:12" s="1" customFormat="1" ht="21.8" customHeight="1">
      <c r="B67" s="39"/>
      <c r="C67" s="40"/>
      <c r="D67" s="40"/>
      <c r="E67" s="40"/>
      <c r="F67" s="40"/>
      <c r="G67" s="40"/>
      <c r="H67" s="40"/>
      <c r="I67" s="143"/>
      <c r="J67" s="40"/>
      <c r="K67" s="40"/>
      <c r="L67" s="44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67"/>
      <c r="J68" s="59"/>
      <c r="K68" s="59"/>
      <c r="L68" s="44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70"/>
      <c r="J72" s="61"/>
      <c r="K72" s="61"/>
      <c r="L72" s="44"/>
    </row>
    <row r="73" spans="2:12" s="1" customFormat="1" ht="24.95" customHeight="1">
      <c r="B73" s="39"/>
      <c r="C73" s="24" t="s">
        <v>148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16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6.5" customHeight="1">
      <c r="B76" s="39"/>
      <c r="C76" s="40"/>
      <c r="D76" s="40"/>
      <c r="E76" s="171" t="str">
        <f>E7</f>
        <v>Dopravní terminál v Jablunkově</v>
      </c>
      <c r="F76" s="33"/>
      <c r="G76" s="33"/>
      <c r="H76" s="33"/>
      <c r="I76" s="143"/>
      <c r="J76" s="40"/>
      <c r="K76" s="40"/>
      <c r="L76" s="44"/>
    </row>
    <row r="77" spans="2:12" s="1" customFormat="1" ht="12" customHeight="1">
      <c r="B77" s="39"/>
      <c r="C77" s="33" t="s">
        <v>136</v>
      </c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6.5" customHeight="1">
      <c r="B78" s="39"/>
      <c r="C78" s="40"/>
      <c r="D78" s="40"/>
      <c r="E78" s="65" t="str">
        <f>E9</f>
        <v>SO05 - Komunikace a parkoviště</v>
      </c>
      <c r="F78" s="40"/>
      <c r="G78" s="40"/>
      <c r="H78" s="40"/>
      <c r="I78" s="143"/>
      <c r="J78" s="40"/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2" customHeight="1">
      <c r="B80" s="39"/>
      <c r="C80" s="33" t="s">
        <v>22</v>
      </c>
      <c r="D80" s="40"/>
      <c r="E80" s="40"/>
      <c r="F80" s="28" t="str">
        <f>F12</f>
        <v>Obec Jablunkov</v>
      </c>
      <c r="G80" s="40"/>
      <c r="H80" s="40"/>
      <c r="I80" s="145" t="s">
        <v>24</v>
      </c>
      <c r="J80" s="68" t="str">
        <f>IF(J12="","",J12)</f>
        <v>26. 4. 2019</v>
      </c>
      <c r="K80" s="40"/>
      <c r="L80" s="44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13.65" customHeight="1">
      <c r="B82" s="39"/>
      <c r="C82" s="33" t="s">
        <v>26</v>
      </c>
      <c r="D82" s="40"/>
      <c r="E82" s="40"/>
      <c r="F82" s="28" t="str">
        <f>E15</f>
        <v>Město Jablunkov</v>
      </c>
      <c r="G82" s="40"/>
      <c r="H82" s="40"/>
      <c r="I82" s="145" t="s">
        <v>33</v>
      </c>
      <c r="J82" s="37" t="str">
        <f>E21</f>
        <v xml:space="preserve"> </v>
      </c>
      <c r="K82" s="40"/>
      <c r="L82" s="44"/>
    </row>
    <row r="83" spans="2:12" s="1" customFormat="1" ht="13.65" customHeight="1">
      <c r="B83" s="39"/>
      <c r="C83" s="33" t="s">
        <v>31</v>
      </c>
      <c r="D83" s="40"/>
      <c r="E83" s="40"/>
      <c r="F83" s="28" t="str">
        <f>IF(E18="","",E18)</f>
        <v>Vyplň údaj</v>
      </c>
      <c r="G83" s="40"/>
      <c r="H83" s="40"/>
      <c r="I83" s="145" t="s">
        <v>36</v>
      </c>
      <c r="J83" s="37" t="str">
        <f>E24</f>
        <v xml:space="preserve"> </v>
      </c>
      <c r="K83" s="40"/>
      <c r="L83" s="44"/>
    </row>
    <row r="84" spans="2:12" s="1" customFormat="1" ht="10.3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20" s="9" customFormat="1" ht="29.25" customHeight="1">
      <c r="B85" s="184"/>
      <c r="C85" s="185" t="s">
        <v>149</v>
      </c>
      <c r="D85" s="186" t="s">
        <v>58</v>
      </c>
      <c r="E85" s="186" t="s">
        <v>54</v>
      </c>
      <c r="F85" s="186" t="s">
        <v>55</v>
      </c>
      <c r="G85" s="186" t="s">
        <v>150</v>
      </c>
      <c r="H85" s="186" t="s">
        <v>151</v>
      </c>
      <c r="I85" s="187" t="s">
        <v>152</v>
      </c>
      <c r="J85" s="186" t="s">
        <v>140</v>
      </c>
      <c r="K85" s="188" t="s">
        <v>153</v>
      </c>
      <c r="L85" s="189"/>
      <c r="M85" s="88" t="s">
        <v>21</v>
      </c>
      <c r="N85" s="89" t="s">
        <v>43</v>
      </c>
      <c r="O85" s="89" t="s">
        <v>154</v>
      </c>
      <c r="P85" s="89" t="s">
        <v>155</v>
      </c>
      <c r="Q85" s="89" t="s">
        <v>156</v>
      </c>
      <c r="R85" s="89" t="s">
        <v>157</v>
      </c>
      <c r="S85" s="89" t="s">
        <v>158</v>
      </c>
      <c r="T85" s="90" t="s">
        <v>159</v>
      </c>
    </row>
    <row r="86" spans="2:63" s="1" customFormat="1" ht="22.8" customHeight="1">
      <c r="B86" s="39"/>
      <c r="C86" s="95" t="s">
        <v>160</v>
      </c>
      <c r="D86" s="40"/>
      <c r="E86" s="40"/>
      <c r="F86" s="40"/>
      <c r="G86" s="40"/>
      <c r="H86" s="40"/>
      <c r="I86" s="143"/>
      <c r="J86" s="190">
        <f>BK86</f>
        <v>0</v>
      </c>
      <c r="K86" s="40"/>
      <c r="L86" s="44"/>
      <c r="M86" s="91"/>
      <c r="N86" s="92"/>
      <c r="O86" s="92"/>
      <c r="P86" s="191">
        <f>P87+P168+P173+P262+P296+P381+P386</f>
        <v>0</v>
      </c>
      <c r="Q86" s="92"/>
      <c r="R86" s="191">
        <f>R87+R168+R173+R262+R296+R381+R386</f>
        <v>0</v>
      </c>
      <c r="S86" s="92"/>
      <c r="T86" s="192">
        <f>T87+T168+T173+T262+T296+T381+T386</f>
        <v>0</v>
      </c>
      <c r="AT86" s="18" t="s">
        <v>72</v>
      </c>
      <c r="AU86" s="18" t="s">
        <v>141</v>
      </c>
      <c r="BK86" s="193">
        <f>BK87+BK168+BK173+BK262+BK296+BK381+BK386</f>
        <v>0</v>
      </c>
    </row>
    <row r="87" spans="2:63" s="10" customFormat="1" ht="25.9" customHeight="1">
      <c r="B87" s="194"/>
      <c r="C87" s="195"/>
      <c r="D87" s="196" t="s">
        <v>72</v>
      </c>
      <c r="E87" s="197" t="s">
        <v>81</v>
      </c>
      <c r="F87" s="197" t="s">
        <v>161</v>
      </c>
      <c r="G87" s="195"/>
      <c r="H87" s="195"/>
      <c r="I87" s="198"/>
      <c r="J87" s="199">
        <f>BK87</f>
        <v>0</v>
      </c>
      <c r="K87" s="195"/>
      <c r="L87" s="200"/>
      <c r="M87" s="201"/>
      <c r="N87" s="202"/>
      <c r="O87" s="202"/>
      <c r="P87" s="203">
        <f>SUM(P88:P167)</f>
        <v>0</v>
      </c>
      <c r="Q87" s="202"/>
      <c r="R87" s="203">
        <f>SUM(R88:R167)</f>
        <v>0</v>
      </c>
      <c r="S87" s="202"/>
      <c r="T87" s="204">
        <f>SUM(T88:T167)</f>
        <v>0</v>
      </c>
      <c r="AR87" s="205" t="s">
        <v>81</v>
      </c>
      <c r="AT87" s="206" t="s">
        <v>72</v>
      </c>
      <c r="AU87" s="206" t="s">
        <v>73</v>
      </c>
      <c r="AY87" s="205" t="s">
        <v>162</v>
      </c>
      <c r="BK87" s="207">
        <f>SUM(BK88:BK167)</f>
        <v>0</v>
      </c>
    </row>
    <row r="88" spans="2:65" s="1" customFormat="1" ht="16.5" customHeight="1">
      <c r="B88" s="39"/>
      <c r="C88" s="208" t="s">
        <v>81</v>
      </c>
      <c r="D88" s="208" t="s">
        <v>163</v>
      </c>
      <c r="E88" s="209" t="s">
        <v>215</v>
      </c>
      <c r="F88" s="210" t="s">
        <v>216</v>
      </c>
      <c r="G88" s="211" t="s">
        <v>217</v>
      </c>
      <c r="H88" s="212">
        <v>420</v>
      </c>
      <c r="I88" s="213"/>
      <c r="J88" s="214">
        <f>ROUND(I88*H88,2)</f>
        <v>0</v>
      </c>
      <c r="K88" s="210" t="s">
        <v>167</v>
      </c>
      <c r="L88" s="44"/>
      <c r="M88" s="215" t="s">
        <v>21</v>
      </c>
      <c r="N88" s="216" t="s">
        <v>44</v>
      </c>
      <c r="O88" s="80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18" t="s">
        <v>168</v>
      </c>
      <c r="AT88" s="18" t="s">
        <v>163</v>
      </c>
      <c r="AU88" s="18" t="s">
        <v>81</v>
      </c>
      <c r="AY88" s="18" t="s">
        <v>162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8" t="s">
        <v>81</v>
      </c>
      <c r="BK88" s="219">
        <f>ROUND(I88*H88,2)</f>
        <v>0</v>
      </c>
      <c r="BL88" s="18" t="s">
        <v>168</v>
      </c>
      <c r="BM88" s="18" t="s">
        <v>84</v>
      </c>
    </row>
    <row r="89" spans="2:47" s="1" customFormat="1" ht="12">
      <c r="B89" s="39"/>
      <c r="C89" s="40"/>
      <c r="D89" s="220" t="s">
        <v>169</v>
      </c>
      <c r="E89" s="40"/>
      <c r="F89" s="221" t="s">
        <v>219</v>
      </c>
      <c r="G89" s="40"/>
      <c r="H89" s="40"/>
      <c r="I89" s="143"/>
      <c r="J89" s="40"/>
      <c r="K89" s="40"/>
      <c r="L89" s="44"/>
      <c r="M89" s="222"/>
      <c r="N89" s="80"/>
      <c r="O89" s="80"/>
      <c r="P89" s="80"/>
      <c r="Q89" s="80"/>
      <c r="R89" s="80"/>
      <c r="S89" s="80"/>
      <c r="T89" s="81"/>
      <c r="AT89" s="18" t="s">
        <v>169</v>
      </c>
      <c r="AU89" s="18" t="s">
        <v>81</v>
      </c>
    </row>
    <row r="90" spans="2:51" s="11" customFormat="1" ht="12">
      <c r="B90" s="223"/>
      <c r="C90" s="224"/>
      <c r="D90" s="220" t="s">
        <v>171</v>
      </c>
      <c r="E90" s="225" t="s">
        <v>21</v>
      </c>
      <c r="F90" s="226" t="s">
        <v>2502</v>
      </c>
      <c r="G90" s="224"/>
      <c r="H90" s="225" t="s">
        <v>21</v>
      </c>
      <c r="I90" s="227"/>
      <c r="J90" s="224"/>
      <c r="K90" s="224"/>
      <c r="L90" s="228"/>
      <c r="M90" s="229"/>
      <c r="N90" s="230"/>
      <c r="O90" s="230"/>
      <c r="P90" s="230"/>
      <c r="Q90" s="230"/>
      <c r="R90" s="230"/>
      <c r="S90" s="230"/>
      <c r="T90" s="231"/>
      <c r="AT90" s="232" t="s">
        <v>171</v>
      </c>
      <c r="AU90" s="232" t="s">
        <v>81</v>
      </c>
      <c r="AV90" s="11" t="s">
        <v>81</v>
      </c>
      <c r="AW90" s="11" t="s">
        <v>35</v>
      </c>
      <c r="AX90" s="11" t="s">
        <v>73</v>
      </c>
      <c r="AY90" s="232" t="s">
        <v>162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2503</v>
      </c>
      <c r="G91" s="234"/>
      <c r="H91" s="237">
        <v>150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2" customFormat="1" ht="12">
      <c r="B92" s="233"/>
      <c r="C92" s="234"/>
      <c r="D92" s="220" t="s">
        <v>171</v>
      </c>
      <c r="E92" s="235" t="s">
        <v>21</v>
      </c>
      <c r="F92" s="236" t="s">
        <v>2504</v>
      </c>
      <c r="G92" s="234"/>
      <c r="H92" s="237">
        <v>120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171</v>
      </c>
      <c r="AU92" s="243" t="s">
        <v>81</v>
      </c>
      <c r="AV92" s="12" t="s">
        <v>84</v>
      </c>
      <c r="AW92" s="12" t="s">
        <v>35</v>
      </c>
      <c r="AX92" s="12" t="s">
        <v>73</v>
      </c>
      <c r="AY92" s="243" t="s">
        <v>162</v>
      </c>
    </row>
    <row r="93" spans="2:51" s="12" customFormat="1" ht="12">
      <c r="B93" s="233"/>
      <c r="C93" s="234"/>
      <c r="D93" s="220" t="s">
        <v>171</v>
      </c>
      <c r="E93" s="235" t="s">
        <v>21</v>
      </c>
      <c r="F93" s="236" t="s">
        <v>2505</v>
      </c>
      <c r="G93" s="234"/>
      <c r="H93" s="237">
        <v>150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171</v>
      </c>
      <c r="AU93" s="243" t="s">
        <v>81</v>
      </c>
      <c r="AV93" s="12" t="s">
        <v>84</v>
      </c>
      <c r="AW93" s="12" t="s">
        <v>35</v>
      </c>
      <c r="AX93" s="12" t="s">
        <v>73</v>
      </c>
      <c r="AY93" s="243" t="s">
        <v>162</v>
      </c>
    </row>
    <row r="94" spans="2:51" s="13" customFormat="1" ht="12">
      <c r="B94" s="244"/>
      <c r="C94" s="245"/>
      <c r="D94" s="220" t="s">
        <v>171</v>
      </c>
      <c r="E94" s="246" t="s">
        <v>21</v>
      </c>
      <c r="F94" s="247" t="s">
        <v>208</v>
      </c>
      <c r="G94" s="245"/>
      <c r="H94" s="248">
        <v>420</v>
      </c>
      <c r="I94" s="249"/>
      <c r="J94" s="245"/>
      <c r="K94" s="245"/>
      <c r="L94" s="250"/>
      <c r="M94" s="251"/>
      <c r="N94" s="252"/>
      <c r="O94" s="252"/>
      <c r="P94" s="252"/>
      <c r="Q94" s="252"/>
      <c r="R94" s="252"/>
      <c r="S94" s="252"/>
      <c r="T94" s="253"/>
      <c r="AT94" s="254" t="s">
        <v>171</v>
      </c>
      <c r="AU94" s="254" t="s">
        <v>81</v>
      </c>
      <c r="AV94" s="13" t="s">
        <v>168</v>
      </c>
      <c r="AW94" s="13" t="s">
        <v>35</v>
      </c>
      <c r="AX94" s="13" t="s">
        <v>81</v>
      </c>
      <c r="AY94" s="254" t="s">
        <v>162</v>
      </c>
    </row>
    <row r="95" spans="2:65" s="1" customFormat="1" ht="16.5" customHeight="1">
      <c r="B95" s="39"/>
      <c r="C95" s="208" t="s">
        <v>84</v>
      </c>
      <c r="D95" s="208" t="s">
        <v>163</v>
      </c>
      <c r="E95" s="209" t="s">
        <v>2506</v>
      </c>
      <c r="F95" s="210" t="s">
        <v>2507</v>
      </c>
      <c r="G95" s="211" t="s">
        <v>217</v>
      </c>
      <c r="H95" s="212">
        <v>168</v>
      </c>
      <c r="I95" s="213"/>
      <c r="J95" s="214">
        <f>ROUND(I95*H95,2)</f>
        <v>0</v>
      </c>
      <c r="K95" s="210" t="s">
        <v>167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168</v>
      </c>
    </row>
    <row r="96" spans="2:47" s="1" customFormat="1" ht="12">
      <c r="B96" s="39"/>
      <c r="C96" s="40"/>
      <c r="D96" s="220" t="s">
        <v>169</v>
      </c>
      <c r="E96" s="40"/>
      <c r="F96" s="221" t="s">
        <v>219</v>
      </c>
      <c r="G96" s="40"/>
      <c r="H96" s="40"/>
      <c r="I96" s="143"/>
      <c r="J96" s="40"/>
      <c r="K96" s="40"/>
      <c r="L96" s="44"/>
      <c r="M96" s="222"/>
      <c r="N96" s="80"/>
      <c r="O96" s="80"/>
      <c r="P96" s="80"/>
      <c r="Q96" s="80"/>
      <c r="R96" s="80"/>
      <c r="S96" s="80"/>
      <c r="T96" s="81"/>
      <c r="AT96" s="18" t="s">
        <v>169</v>
      </c>
      <c r="AU96" s="18" t="s">
        <v>81</v>
      </c>
    </row>
    <row r="97" spans="2:51" s="11" customFormat="1" ht="12">
      <c r="B97" s="223"/>
      <c r="C97" s="224"/>
      <c r="D97" s="220" t="s">
        <v>171</v>
      </c>
      <c r="E97" s="225" t="s">
        <v>21</v>
      </c>
      <c r="F97" s="226" t="s">
        <v>2502</v>
      </c>
      <c r="G97" s="224"/>
      <c r="H97" s="225" t="s">
        <v>21</v>
      </c>
      <c r="I97" s="227"/>
      <c r="J97" s="224"/>
      <c r="K97" s="224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171</v>
      </c>
      <c r="AU97" s="232" t="s">
        <v>81</v>
      </c>
      <c r="AV97" s="11" t="s">
        <v>81</v>
      </c>
      <c r="AW97" s="11" t="s">
        <v>35</v>
      </c>
      <c r="AX97" s="11" t="s">
        <v>73</v>
      </c>
      <c r="AY97" s="232" t="s">
        <v>162</v>
      </c>
    </row>
    <row r="98" spans="2:51" s="12" customFormat="1" ht="12">
      <c r="B98" s="233"/>
      <c r="C98" s="234"/>
      <c r="D98" s="220" t="s">
        <v>171</v>
      </c>
      <c r="E98" s="235" t="s">
        <v>21</v>
      </c>
      <c r="F98" s="236" t="s">
        <v>2508</v>
      </c>
      <c r="G98" s="234"/>
      <c r="H98" s="237">
        <v>168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171</v>
      </c>
      <c r="AU98" s="243" t="s">
        <v>81</v>
      </c>
      <c r="AV98" s="12" t="s">
        <v>84</v>
      </c>
      <c r="AW98" s="12" t="s">
        <v>35</v>
      </c>
      <c r="AX98" s="12" t="s">
        <v>81</v>
      </c>
      <c r="AY98" s="243" t="s">
        <v>162</v>
      </c>
    </row>
    <row r="99" spans="2:65" s="1" customFormat="1" ht="16.5" customHeight="1">
      <c r="B99" s="39"/>
      <c r="C99" s="208" t="s">
        <v>177</v>
      </c>
      <c r="D99" s="208" t="s">
        <v>163</v>
      </c>
      <c r="E99" s="209" t="s">
        <v>2509</v>
      </c>
      <c r="F99" s="210" t="s">
        <v>2510</v>
      </c>
      <c r="G99" s="211" t="s">
        <v>217</v>
      </c>
      <c r="H99" s="212">
        <v>100.44</v>
      </c>
      <c r="I99" s="213"/>
      <c r="J99" s="214">
        <f>ROUND(I99*H99,2)</f>
        <v>0</v>
      </c>
      <c r="K99" s="210" t="s">
        <v>167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180</v>
      </c>
    </row>
    <row r="100" spans="2:47" s="1" customFormat="1" ht="12">
      <c r="B100" s="39"/>
      <c r="C100" s="40"/>
      <c r="D100" s="220" t="s">
        <v>169</v>
      </c>
      <c r="E100" s="40"/>
      <c r="F100" s="221" t="s">
        <v>381</v>
      </c>
      <c r="G100" s="40"/>
      <c r="H100" s="40"/>
      <c r="I100" s="143"/>
      <c r="J100" s="40"/>
      <c r="K100" s="40"/>
      <c r="L100" s="44"/>
      <c r="M100" s="222"/>
      <c r="N100" s="80"/>
      <c r="O100" s="80"/>
      <c r="P100" s="80"/>
      <c r="Q100" s="80"/>
      <c r="R100" s="80"/>
      <c r="S100" s="80"/>
      <c r="T100" s="81"/>
      <c r="AT100" s="18" t="s">
        <v>169</v>
      </c>
      <c r="AU100" s="18" t="s">
        <v>81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2502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2511</v>
      </c>
      <c r="G102" s="234"/>
      <c r="H102" s="237">
        <v>100.44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81</v>
      </c>
      <c r="AY102" s="243" t="s">
        <v>162</v>
      </c>
    </row>
    <row r="103" spans="2:65" s="1" customFormat="1" ht="16.5" customHeight="1">
      <c r="B103" s="39"/>
      <c r="C103" s="208" t="s">
        <v>168</v>
      </c>
      <c r="D103" s="208" t="s">
        <v>163</v>
      </c>
      <c r="E103" s="209" t="s">
        <v>384</v>
      </c>
      <c r="F103" s="210" t="s">
        <v>385</v>
      </c>
      <c r="G103" s="211" t="s">
        <v>217</v>
      </c>
      <c r="H103" s="212">
        <v>40.176</v>
      </c>
      <c r="I103" s="213"/>
      <c r="J103" s="214">
        <f>ROUND(I103*H103,2)</f>
        <v>0</v>
      </c>
      <c r="K103" s="210" t="s">
        <v>167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184</v>
      </c>
    </row>
    <row r="104" spans="2:47" s="1" customFormat="1" ht="12">
      <c r="B104" s="39"/>
      <c r="C104" s="40"/>
      <c r="D104" s="220" t="s">
        <v>169</v>
      </c>
      <c r="E104" s="40"/>
      <c r="F104" s="221" t="s">
        <v>381</v>
      </c>
      <c r="G104" s="40"/>
      <c r="H104" s="40"/>
      <c r="I104" s="143"/>
      <c r="J104" s="40"/>
      <c r="K104" s="40"/>
      <c r="L104" s="44"/>
      <c r="M104" s="222"/>
      <c r="N104" s="80"/>
      <c r="O104" s="80"/>
      <c r="P104" s="80"/>
      <c r="Q104" s="80"/>
      <c r="R104" s="80"/>
      <c r="S104" s="80"/>
      <c r="T104" s="81"/>
      <c r="AT104" s="18" t="s">
        <v>169</v>
      </c>
      <c r="AU104" s="18" t="s">
        <v>81</v>
      </c>
    </row>
    <row r="105" spans="2:51" s="11" customFormat="1" ht="12">
      <c r="B105" s="223"/>
      <c r="C105" s="224"/>
      <c r="D105" s="220" t="s">
        <v>171</v>
      </c>
      <c r="E105" s="225" t="s">
        <v>21</v>
      </c>
      <c r="F105" s="226" t="s">
        <v>2502</v>
      </c>
      <c r="G105" s="224"/>
      <c r="H105" s="225" t="s">
        <v>21</v>
      </c>
      <c r="I105" s="227"/>
      <c r="J105" s="224"/>
      <c r="K105" s="224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171</v>
      </c>
      <c r="AU105" s="232" t="s">
        <v>81</v>
      </c>
      <c r="AV105" s="11" t="s">
        <v>81</v>
      </c>
      <c r="AW105" s="11" t="s">
        <v>35</v>
      </c>
      <c r="AX105" s="11" t="s">
        <v>73</v>
      </c>
      <c r="AY105" s="232" t="s">
        <v>162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2512</v>
      </c>
      <c r="G106" s="234"/>
      <c r="H106" s="237">
        <v>40.176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81</v>
      </c>
      <c r="AY106" s="243" t="s">
        <v>162</v>
      </c>
    </row>
    <row r="107" spans="2:65" s="1" customFormat="1" ht="16.5" customHeight="1">
      <c r="B107" s="39"/>
      <c r="C107" s="208" t="s">
        <v>186</v>
      </c>
      <c r="D107" s="208" t="s">
        <v>163</v>
      </c>
      <c r="E107" s="209" t="s">
        <v>2513</v>
      </c>
      <c r="F107" s="210" t="s">
        <v>2514</v>
      </c>
      <c r="G107" s="211" t="s">
        <v>166</v>
      </c>
      <c r="H107" s="212">
        <v>230.76</v>
      </c>
      <c r="I107" s="213"/>
      <c r="J107" s="214">
        <f>ROUND(I107*H107,2)</f>
        <v>0</v>
      </c>
      <c r="K107" s="210" t="s">
        <v>167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189</v>
      </c>
    </row>
    <row r="108" spans="2:47" s="1" customFormat="1" ht="12">
      <c r="B108" s="39"/>
      <c r="C108" s="40"/>
      <c r="D108" s="220" t="s">
        <v>169</v>
      </c>
      <c r="E108" s="40"/>
      <c r="F108" s="221" t="s">
        <v>2515</v>
      </c>
      <c r="G108" s="40"/>
      <c r="H108" s="40"/>
      <c r="I108" s="143"/>
      <c r="J108" s="40"/>
      <c r="K108" s="40"/>
      <c r="L108" s="44"/>
      <c r="M108" s="222"/>
      <c r="N108" s="80"/>
      <c r="O108" s="80"/>
      <c r="P108" s="80"/>
      <c r="Q108" s="80"/>
      <c r="R108" s="80"/>
      <c r="S108" s="80"/>
      <c r="T108" s="81"/>
      <c r="AT108" s="18" t="s">
        <v>169</v>
      </c>
      <c r="AU108" s="18" t="s">
        <v>81</v>
      </c>
    </row>
    <row r="109" spans="2:51" s="11" customFormat="1" ht="12">
      <c r="B109" s="223"/>
      <c r="C109" s="224"/>
      <c r="D109" s="220" t="s">
        <v>171</v>
      </c>
      <c r="E109" s="225" t="s">
        <v>21</v>
      </c>
      <c r="F109" s="226" t="s">
        <v>2502</v>
      </c>
      <c r="G109" s="224"/>
      <c r="H109" s="225" t="s">
        <v>21</v>
      </c>
      <c r="I109" s="227"/>
      <c r="J109" s="224"/>
      <c r="K109" s="224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171</v>
      </c>
      <c r="AU109" s="232" t="s">
        <v>81</v>
      </c>
      <c r="AV109" s="11" t="s">
        <v>81</v>
      </c>
      <c r="AW109" s="11" t="s">
        <v>35</v>
      </c>
      <c r="AX109" s="11" t="s">
        <v>73</v>
      </c>
      <c r="AY109" s="232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2516</v>
      </c>
      <c r="G110" s="234"/>
      <c r="H110" s="237">
        <v>230.76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81</v>
      </c>
      <c r="AY110" s="243" t="s">
        <v>162</v>
      </c>
    </row>
    <row r="111" spans="2:65" s="1" customFormat="1" ht="16.5" customHeight="1">
      <c r="B111" s="39"/>
      <c r="C111" s="208" t="s">
        <v>180</v>
      </c>
      <c r="D111" s="208" t="s">
        <v>163</v>
      </c>
      <c r="E111" s="209" t="s">
        <v>2517</v>
      </c>
      <c r="F111" s="210" t="s">
        <v>2518</v>
      </c>
      <c r="G111" s="211" t="s">
        <v>166</v>
      </c>
      <c r="H111" s="212">
        <v>230.76</v>
      </c>
      <c r="I111" s="213"/>
      <c r="J111" s="214">
        <f>ROUND(I111*H111,2)</f>
        <v>0</v>
      </c>
      <c r="K111" s="210" t="s">
        <v>167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193</v>
      </c>
    </row>
    <row r="112" spans="2:47" s="1" customFormat="1" ht="12">
      <c r="B112" s="39"/>
      <c r="C112" s="40"/>
      <c r="D112" s="220" t="s">
        <v>169</v>
      </c>
      <c r="E112" s="40"/>
      <c r="F112" s="221" t="s">
        <v>2519</v>
      </c>
      <c r="G112" s="40"/>
      <c r="H112" s="40"/>
      <c r="I112" s="143"/>
      <c r="J112" s="40"/>
      <c r="K112" s="40"/>
      <c r="L112" s="44"/>
      <c r="M112" s="222"/>
      <c r="N112" s="80"/>
      <c r="O112" s="80"/>
      <c r="P112" s="80"/>
      <c r="Q112" s="80"/>
      <c r="R112" s="80"/>
      <c r="S112" s="80"/>
      <c r="T112" s="81"/>
      <c r="AT112" s="18" t="s">
        <v>169</v>
      </c>
      <c r="AU112" s="18" t="s">
        <v>81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2502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2520</v>
      </c>
      <c r="G114" s="234"/>
      <c r="H114" s="237">
        <v>230.76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81</v>
      </c>
      <c r="AY114" s="243" t="s">
        <v>162</v>
      </c>
    </row>
    <row r="115" spans="2:65" s="1" customFormat="1" ht="16.5" customHeight="1">
      <c r="B115" s="39"/>
      <c r="C115" s="208" t="s">
        <v>195</v>
      </c>
      <c r="D115" s="208" t="s">
        <v>163</v>
      </c>
      <c r="E115" s="209" t="s">
        <v>2521</v>
      </c>
      <c r="F115" s="210" t="s">
        <v>2522</v>
      </c>
      <c r="G115" s="211" t="s">
        <v>217</v>
      </c>
      <c r="H115" s="212">
        <v>100.44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198</v>
      </c>
    </row>
    <row r="116" spans="2:47" s="1" customFormat="1" ht="12">
      <c r="B116" s="39"/>
      <c r="C116" s="40"/>
      <c r="D116" s="220" t="s">
        <v>169</v>
      </c>
      <c r="E116" s="40"/>
      <c r="F116" s="221" t="s">
        <v>2523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2" customFormat="1" ht="12">
      <c r="B117" s="233"/>
      <c r="C117" s="234"/>
      <c r="D117" s="220" t="s">
        <v>171</v>
      </c>
      <c r="E117" s="235" t="s">
        <v>21</v>
      </c>
      <c r="F117" s="236" t="s">
        <v>2524</v>
      </c>
      <c r="G117" s="234"/>
      <c r="H117" s="237">
        <v>100.44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171</v>
      </c>
      <c r="AU117" s="243" t="s">
        <v>81</v>
      </c>
      <c r="AV117" s="12" t="s">
        <v>84</v>
      </c>
      <c r="AW117" s="12" t="s">
        <v>35</v>
      </c>
      <c r="AX117" s="12" t="s">
        <v>81</v>
      </c>
      <c r="AY117" s="243" t="s">
        <v>162</v>
      </c>
    </row>
    <row r="118" spans="2:65" s="1" customFormat="1" ht="16.5" customHeight="1">
      <c r="B118" s="39"/>
      <c r="C118" s="208" t="s">
        <v>184</v>
      </c>
      <c r="D118" s="208" t="s">
        <v>163</v>
      </c>
      <c r="E118" s="209" t="s">
        <v>2525</v>
      </c>
      <c r="F118" s="210" t="s">
        <v>2526</v>
      </c>
      <c r="G118" s="211" t="s">
        <v>217</v>
      </c>
      <c r="H118" s="212">
        <v>370.44</v>
      </c>
      <c r="I118" s="213"/>
      <c r="J118" s="214">
        <f>ROUND(I118*H118,2)</f>
        <v>0</v>
      </c>
      <c r="K118" s="210" t="s">
        <v>167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204</v>
      </c>
    </row>
    <row r="119" spans="2:47" s="1" customFormat="1" ht="12">
      <c r="B119" s="39"/>
      <c r="C119" s="40"/>
      <c r="D119" s="220" t="s">
        <v>169</v>
      </c>
      <c r="E119" s="40"/>
      <c r="F119" s="221" t="s">
        <v>225</v>
      </c>
      <c r="G119" s="40"/>
      <c r="H119" s="40"/>
      <c r="I119" s="143"/>
      <c r="J119" s="40"/>
      <c r="K119" s="40"/>
      <c r="L119" s="44"/>
      <c r="M119" s="222"/>
      <c r="N119" s="80"/>
      <c r="O119" s="80"/>
      <c r="P119" s="80"/>
      <c r="Q119" s="80"/>
      <c r="R119" s="80"/>
      <c r="S119" s="80"/>
      <c r="T119" s="81"/>
      <c r="AT119" s="18" t="s">
        <v>169</v>
      </c>
      <c r="AU119" s="18" t="s">
        <v>81</v>
      </c>
    </row>
    <row r="120" spans="2:51" s="11" customFormat="1" ht="12">
      <c r="B120" s="223"/>
      <c r="C120" s="224"/>
      <c r="D120" s="220" t="s">
        <v>171</v>
      </c>
      <c r="E120" s="225" t="s">
        <v>21</v>
      </c>
      <c r="F120" s="226" t="s">
        <v>2502</v>
      </c>
      <c r="G120" s="224"/>
      <c r="H120" s="225" t="s">
        <v>21</v>
      </c>
      <c r="I120" s="227"/>
      <c r="J120" s="224"/>
      <c r="K120" s="224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171</v>
      </c>
      <c r="AU120" s="232" t="s">
        <v>81</v>
      </c>
      <c r="AV120" s="11" t="s">
        <v>81</v>
      </c>
      <c r="AW120" s="11" t="s">
        <v>35</v>
      </c>
      <c r="AX120" s="11" t="s">
        <v>73</v>
      </c>
      <c r="AY120" s="232" t="s">
        <v>162</v>
      </c>
    </row>
    <row r="121" spans="2:51" s="12" customFormat="1" ht="12">
      <c r="B121" s="233"/>
      <c r="C121" s="234"/>
      <c r="D121" s="220" t="s">
        <v>171</v>
      </c>
      <c r="E121" s="235" t="s">
        <v>21</v>
      </c>
      <c r="F121" s="236" t="s">
        <v>2527</v>
      </c>
      <c r="G121" s="234"/>
      <c r="H121" s="237">
        <v>520.44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171</v>
      </c>
      <c r="AU121" s="243" t="s">
        <v>81</v>
      </c>
      <c r="AV121" s="12" t="s">
        <v>84</v>
      </c>
      <c r="AW121" s="12" t="s">
        <v>35</v>
      </c>
      <c r="AX121" s="12" t="s">
        <v>73</v>
      </c>
      <c r="AY121" s="243" t="s">
        <v>162</v>
      </c>
    </row>
    <row r="122" spans="2:51" s="12" customFormat="1" ht="12">
      <c r="B122" s="233"/>
      <c r="C122" s="234"/>
      <c r="D122" s="220" t="s">
        <v>171</v>
      </c>
      <c r="E122" s="235" t="s">
        <v>21</v>
      </c>
      <c r="F122" s="236" t="s">
        <v>2528</v>
      </c>
      <c r="G122" s="234"/>
      <c r="H122" s="237">
        <v>-150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171</v>
      </c>
      <c r="AU122" s="243" t="s">
        <v>81</v>
      </c>
      <c r="AV122" s="12" t="s">
        <v>84</v>
      </c>
      <c r="AW122" s="12" t="s">
        <v>35</v>
      </c>
      <c r="AX122" s="12" t="s">
        <v>73</v>
      </c>
      <c r="AY122" s="243" t="s">
        <v>162</v>
      </c>
    </row>
    <row r="123" spans="2:51" s="13" customFormat="1" ht="12">
      <c r="B123" s="244"/>
      <c r="C123" s="245"/>
      <c r="D123" s="220" t="s">
        <v>171</v>
      </c>
      <c r="E123" s="246" t="s">
        <v>21</v>
      </c>
      <c r="F123" s="247" t="s">
        <v>208</v>
      </c>
      <c r="G123" s="245"/>
      <c r="H123" s="248">
        <v>370.44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171</v>
      </c>
      <c r="AU123" s="254" t="s">
        <v>81</v>
      </c>
      <c r="AV123" s="13" t="s">
        <v>168</v>
      </c>
      <c r="AW123" s="13" t="s">
        <v>35</v>
      </c>
      <c r="AX123" s="13" t="s">
        <v>81</v>
      </c>
      <c r="AY123" s="254" t="s">
        <v>162</v>
      </c>
    </row>
    <row r="124" spans="2:65" s="1" customFormat="1" ht="16.5" customHeight="1">
      <c r="B124" s="39"/>
      <c r="C124" s="208" t="s">
        <v>209</v>
      </c>
      <c r="D124" s="208" t="s">
        <v>163</v>
      </c>
      <c r="E124" s="209" t="s">
        <v>2529</v>
      </c>
      <c r="F124" s="210" t="s">
        <v>2530</v>
      </c>
      <c r="G124" s="211" t="s">
        <v>217</v>
      </c>
      <c r="H124" s="212">
        <v>300</v>
      </c>
      <c r="I124" s="213"/>
      <c r="J124" s="214">
        <f>ROUND(I124*H124,2)</f>
        <v>0</v>
      </c>
      <c r="K124" s="210" t="s">
        <v>167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212</v>
      </c>
    </row>
    <row r="125" spans="2:47" s="1" customFormat="1" ht="12">
      <c r="B125" s="39"/>
      <c r="C125" s="40"/>
      <c r="D125" s="220" t="s">
        <v>169</v>
      </c>
      <c r="E125" s="40"/>
      <c r="F125" s="221" t="s">
        <v>2531</v>
      </c>
      <c r="G125" s="40"/>
      <c r="H125" s="40"/>
      <c r="I125" s="143"/>
      <c r="J125" s="40"/>
      <c r="K125" s="40"/>
      <c r="L125" s="44"/>
      <c r="M125" s="222"/>
      <c r="N125" s="80"/>
      <c r="O125" s="80"/>
      <c r="P125" s="80"/>
      <c r="Q125" s="80"/>
      <c r="R125" s="80"/>
      <c r="S125" s="80"/>
      <c r="T125" s="81"/>
      <c r="AT125" s="18" t="s">
        <v>169</v>
      </c>
      <c r="AU125" s="18" t="s">
        <v>81</v>
      </c>
    </row>
    <row r="126" spans="2:51" s="12" customFormat="1" ht="12">
      <c r="B126" s="233"/>
      <c r="C126" s="234"/>
      <c r="D126" s="220" t="s">
        <v>171</v>
      </c>
      <c r="E126" s="235" t="s">
        <v>21</v>
      </c>
      <c r="F126" s="236" t="s">
        <v>2532</v>
      </c>
      <c r="G126" s="234"/>
      <c r="H126" s="237">
        <v>300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171</v>
      </c>
      <c r="AU126" s="243" t="s">
        <v>81</v>
      </c>
      <c r="AV126" s="12" t="s">
        <v>84</v>
      </c>
      <c r="AW126" s="12" t="s">
        <v>35</v>
      </c>
      <c r="AX126" s="12" t="s">
        <v>81</v>
      </c>
      <c r="AY126" s="243" t="s">
        <v>162</v>
      </c>
    </row>
    <row r="127" spans="2:65" s="1" customFormat="1" ht="22.5" customHeight="1">
      <c r="B127" s="39"/>
      <c r="C127" s="208" t="s">
        <v>189</v>
      </c>
      <c r="D127" s="208" t="s">
        <v>163</v>
      </c>
      <c r="E127" s="209" t="s">
        <v>2533</v>
      </c>
      <c r="F127" s="210" t="s">
        <v>2534</v>
      </c>
      <c r="G127" s="211" t="s">
        <v>217</v>
      </c>
      <c r="H127" s="212">
        <v>150</v>
      </c>
      <c r="I127" s="213"/>
      <c r="J127" s="214">
        <f>ROUND(I127*H127,2)</f>
        <v>0</v>
      </c>
      <c r="K127" s="210" t="s">
        <v>167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218</v>
      </c>
    </row>
    <row r="128" spans="2:47" s="1" customFormat="1" ht="12">
      <c r="B128" s="39"/>
      <c r="C128" s="40"/>
      <c r="D128" s="220" t="s">
        <v>169</v>
      </c>
      <c r="E128" s="40"/>
      <c r="F128" s="221" t="s">
        <v>2535</v>
      </c>
      <c r="G128" s="40"/>
      <c r="H128" s="40"/>
      <c r="I128" s="143"/>
      <c r="J128" s="40"/>
      <c r="K128" s="40"/>
      <c r="L128" s="44"/>
      <c r="M128" s="222"/>
      <c r="N128" s="80"/>
      <c r="O128" s="80"/>
      <c r="P128" s="80"/>
      <c r="Q128" s="80"/>
      <c r="R128" s="80"/>
      <c r="S128" s="80"/>
      <c r="T128" s="81"/>
      <c r="AT128" s="18" t="s">
        <v>169</v>
      </c>
      <c r="AU128" s="18" t="s">
        <v>81</v>
      </c>
    </row>
    <row r="129" spans="2:51" s="11" customFormat="1" ht="12">
      <c r="B129" s="223"/>
      <c r="C129" s="224"/>
      <c r="D129" s="220" t="s">
        <v>171</v>
      </c>
      <c r="E129" s="225" t="s">
        <v>21</v>
      </c>
      <c r="F129" s="226" t="s">
        <v>2502</v>
      </c>
      <c r="G129" s="224"/>
      <c r="H129" s="225" t="s">
        <v>21</v>
      </c>
      <c r="I129" s="227"/>
      <c r="J129" s="224"/>
      <c r="K129" s="224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171</v>
      </c>
      <c r="AU129" s="232" t="s">
        <v>81</v>
      </c>
      <c r="AV129" s="11" t="s">
        <v>81</v>
      </c>
      <c r="AW129" s="11" t="s">
        <v>35</v>
      </c>
      <c r="AX129" s="11" t="s">
        <v>73</v>
      </c>
      <c r="AY129" s="232" t="s">
        <v>162</v>
      </c>
    </row>
    <row r="130" spans="2:51" s="12" customFormat="1" ht="12">
      <c r="B130" s="233"/>
      <c r="C130" s="234"/>
      <c r="D130" s="220" t="s">
        <v>171</v>
      </c>
      <c r="E130" s="235" t="s">
        <v>21</v>
      </c>
      <c r="F130" s="236" t="s">
        <v>2536</v>
      </c>
      <c r="G130" s="234"/>
      <c r="H130" s="237">
        <v>150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171</v>
      </c>
      <c r="AU130" s="243" t="s">
        <v>81</v>
      </c>
      <c r="AV130" s="12" t="s">
        <v>84</v>
      </c>
      <c r="AW130" s="12" t="s">
        <v>35</v>
      </c>
      <c r="AX130" s="12" t="s">
        <v>81</v>
      </c>
      <c r="AY130" s="243" t="s">
        <v>162</v>
      </c>
    </row>
    <row r="131" spans="2:65" s="1" customFormat="1" ht="16.5" customHeight="1">
      <c r="B131" s="39"/>
      <c r="C131" s="208" t="s">
        <v>221</v>
      </c>
      <c r="D131" s="208" t="s">
        <v>163</v>
      </c>
      <c r="E131" s="209" t="s">
        <v>227</v>
      </c>
      <c r="F131" s="210" t="s">
        <v>228</v>
      </c>
      <c r="G131" s="211" t="s">
        <v>217</v>
      </c>
      <c r="H131" s="212">
        <v>370.44</v>
      </c>
      <c r="I131" s="213"/>
      <c r="J131" s="214">
        <f>ROUND(I131*H131,2)</f>
        <v>0</v>
      </c>
      <c r="K131" s="210" t="s">
        <v>167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224</v>
      </c>
    </row>
    <row r="132" spans="2:51" s="11" customFormat="1" ht="12">
      <c r="B132" s="223"/>
      <c r="C132" s="224"/>
      <c r="D132" s="220" t="s">
        <v>171</v>
      </c>
      <c r="E132" s="225" t="s">
        <v>21</v>
      </c>
      <c r="F132" s="226" t="s">
        <v>2502</v>
      </c>
      <c r="G132" s="224"/>
      <c r="H132" s="225" t="s">
        <v>21</v>
      </c>
      <c r="I132" s="227"/>
      <c r="J132" s="224"/>
      <c r="K132" s="224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171</v>
      </c>
      <c r="AU132" s="232" t="s">
        <v>81</v>
      </c>
      <c r="AV132" s="11" t="s">
        <v>81</v>
      </c>
      <c r="AW132" s="11" t="s">
        <v>35</v>
      </c>
      <c r="AX132" s="11" t="s">
        <v>73</v>
      </c>
      <c r="AY132" s="232" t="s">
        <v>162</v>
      </c>
    </row>
    <row r="133" spans="2:51" s="12" customFormat="1" ht="12">
      <c r="B133" s="233"/>
      <c r="C133" s="234"/>
      <c r="D133" s="220" t="s">
        <v>171</v>
      </c>
      <c r="E133" s="235" t="s">
        <v>21</v>
      </c>
      <c r="F133" s="236" t="s">
        <v>2537</v>
      </c>
      <c r="G133" s="234"/>
      <c r="H133" s="237">
        <v>370.44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171</v>
      </c>
      <c r="AU133" s="243" t="s">
        <v>81</v>
      </c>
      <c r="AV133" s="12" t="s">
        <v>84</v>
      </c>
      <c r="AW133" s="12" t="s">
        <v>35</v>
      </c>
      <c r="AX133" s="12" t="s">
        <v>81</v>
      </c>
      <c r="AY133" s="243" t="s">
        <v>162</v>
      </c>
    </row>
    <row r="134" spans="2:65" s="1" customFormat="1" ht="16.5" customHeight="1">
      <c r="B134" s="39"/>
      <c r="C134" s="208" t="s">
        <v>193</v>
      </c>
      <c r="D134" s="208" t="s">
        <v>163</v>
      </c>
      <c r="E134" s="209" t="s">
        <v>2538</v>
      </c>
      <c r="F134" s="210" t="s">
        <v>2539</v>
      </c>
      <c r="G134" s="211" t="s">
        <v>217</v>
      </c>
      <c r="H134" s="212">
        <v>61.938</v>
      </c>
      <c r="I134" s="213"/>
      <c r="J134" s="214">
        <f>ROUND(I134*H134,2)</f>
        <v>0</v>
      </c>
      <c r="K134" s="210" t="s">
        <v>167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229</v>
      </c>
    </row>
    <row r="135" spans="2:47" s="1" customFormat="1" ht="12">
      <c r="B135" s="39"/>
      <c r="C135" s="40"/>
      <c r="D135" s="220" t="s">
        <v>169</v>
      </c>
      <c r="E135" s="40"/>
      <c r="F135" s="221" t="s">
        <v>2540</v>
      </c>
      <c r="G135" s="40"/>
      <c r="H135" s="40"/>
      <c r="I135" s="143"/>
      <c r="J135" s="40"/>
      <c r="K135" s="40"/>
      <c r="L135" s="44"/>
      <c r="M135" s="222"/>
      <c r="N135" s="80"/>
      <c r="O135" s="80"/>
      <c r="P135" s="80"/>
      <c r="Q135" s="80"/>
      <c r="R135" s="80"/>
      <c r="S135" s="80"/>
      <c r="T135" s="81"/>
      <c r="AT135" s="18" t="s">
        <v>169</v>
      </c>
      <c r="AU135" s="18" t="s">
        <v>81</v>
      </c>
    </row>
    <row r="136" spans="2:51" s="11" customFormat="1" ht="12">
      <c r="B136" s="223"/>
      <c r="C136" s="224"/>
      <c r="D136" s="220" t="s">
        <v>171</v>
      </c>
      <c r="E136" s="225" t="s">
        <v>21</v>
      </c>
      <c r="F136" s="226" t="s">
        <v>2502</v>
      </c>
      <c r="G136" s="224"/>
      <c r="H136" s="225" t="s">
        <v>21</v>
      </c>
      <c r="I136" s="227"/>
      <c r="J136" s="224"/>
      <c r="K136" s="224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171</v>
      </c>
      <c r="AU136" s="232" t="s">
        <v>81</v>
      </c>
      <c r="AV136" s="11" t="s">
        <v>81</v>
      </c>
      <c r="AW136" s="11" t="s">
        <v>35</v>
      </c>
      <c r="AX136" s="11" t="s">
        <v>73</v>
      </c>
      <c r="AY136" s="232" t="s">
        <v>162</v>
      </c>
    </row>
    <row r="137" spans="2:51" s="11" customFormat="1" ht="12">
      <c r="B137" s="223"/>
      <c r="C137" s="224"/>
      <c r="D137" s="220" t="s">
        <v>171</v>
      </c>
      <c r="E137" s="225" t="s">
        <v>21</v>
      </c>
      <c r="F137" s="226" t="s">
        <v>2541</v>
      </c>
      <c r="G137" s="224"/>
      <c r="H137" s="225" t="s">
        <v>21</v>
      </c>
      <c r="I137" s="227"/>
      <c r="J137" s="224"/>
      <c r="K137" s="224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171</v>
      </c>
      <c r="AU137" s="232" t="s">
        <v>81</v>
      </c>
      <c r="AV137" s="11" t="s">
        <v>81</v>
      </c>
      <c r="AW137" s="11" t="s">
        <v>35</v>
      </c>
      <c r="AX137" s="11" t="s">
        <v>73</v>
      </c>
      <c r="AY137" s="232" t="s">
        <v>162</v>
      </c>
    </row>
    <row r="138" spans="2:51" s="11" customFormat="1" ht="12">
      <c r="B138" s="223"/>
      <c r="C138" s="224"/>
      <c r="D138" s="220" t="s">
        <v>171</v>
      </c>
      <c r="E138" s="225" t="s">
        <v>21</v>
      </c>
      <c r="F138" s="226" t="s">
        <v>2502</v>
      </c>
      <c r="G138" s="224"/>
      <c r="H138" s="225" t="s">
        <v>21</v>
      </c>
      <c r="I138" s="227"/>
      <c r="J138" s="224"/>
      <c r="K138" s="224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171</v>
      </c>
      <c r="AU138" s="232" t="s">
        <v>81</v>
      </c>
      <c r="AV138" s="11" t="s">
        <v>81</v>
      </c>
      <c r="AW138" s="11" t="s">
        <v>35</v>
      </c>
      <c r="AX138" s="11" t="s">
        <v>73</v>
      </c>
      <c r="AY138" s="232" t="s">
        <v>162</v>
      </c>
    </row>
    <row r="139" spans="2:51" s="12" customFormat="1" ht="12">
      <c r="B139" s="233"/>
      <c r="C139" s="234"/>
      <c r="D139" s="220" t="s">
        <v>171</v>
      </c>
      <c r="E139" s="235" t="s">
        <v>21</v>
      </c>
      <c r="F139" s="236" t="s">
        <v>2542</v>
      </c>
      <c r="G139" s="234"/>
      <c r="H139" s="237">
        <v>61.938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171</v>
      </c>
      <c r="AU139" s="243" t="s">
        <v>81</v>
      </c>
      <c r="AV139" s="12" t="s">
        <v>84</v>
      </c>
      <c r="AW139" s="12" t="s">
        <v>35</v>
      </c>
      <c r="AX139" s="12" t="s">
        <v>81</v>
      </c>
      <c r="AY139" s="243" t="s">
        <v>162</v>
      </c>
    </row>
    <row r="140" spans="2:65" s="1" customFormat="1" ht="16.5" customHeight="1">
      <c r="B140" s="39"/>
      <c r="C140" s="208" t="s">
        <v>231</v>
      </c>
      <c r="D140" s="208" t="s">
        <v>163</v>
      </c>
      <c r="E140" s="209" t="s">
        <v>2543</v>
      </c>
      <c r="F140" s="210" t="s">
        <v>2544</v>
      </c>
      <c r="G140" s="211" t="s">
        <v>217</v>
      </c>
      <c r="H140" s="212">
        <v>28.262</v>
      </c>
      <c r="I140" s="213"/>
      <c r="J140" s="214">
        <f>ROUND(I140*H140,2)</f>
        <v>0</v>
      </c>
      <c r="K140" s="210" t="s">
        <v>167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235</v>
      </c>
    </row>
    <row r="141" spans="2:47" s="1" customFormat="1" ht="12">
      <c r="B141" s="39"/>
      <c r="C141" s="40"/>
      <c r="D141" s="220" t="s">
        <v>169</v>
      </c>
      <c r="E141" s="40"/>
      <c r="F141" s="221" t="s">
        <v>2545</v>
      </c>
      <c r="G141" s="40"/>
      <c r="H141" s="40"/>
      <c r="I141" s="143"/>
      <c r="J141" s="40"/>
      <c r="K141" s="40"/>
      <c r="L141" s="44"/>
      <c r="M141" s="222"/>
      <c r="N141" s="80"/>
      <c r="O141" s="80"/>
      <c r="P141" s="80"/>
      <c r="Q141" s="80"/>
      <c r="R141" s="80"/>
      <c r="S141" s="80"/>
      <c r="T141" s="81"/>
      <c r="AT141" s="18" t="s">
        <v>169</v>
      </c>
      <c r="AU141" s="18" t="s">
        <v>81</v>
      </c>
    </row>
    <row r="142" spans="2:51" s="11" customFormat="1" ht="12">
      <c r="B142" s="223"/>
      <c r="C142" s="224"/>
      <c r="D142" s="220" t="s">
        <v>171</v>
      </c>
      <c r="E142" s="225" t="s">
        <v>21</v>
      </c>
      <c r="F142" s="226" t="s">
        <v>2502</v>
      </c>
      <c r="G142" s="224"/>
      <c r="H142" s="225" t="s">
        <v>21</v>
      </c>
      <c r="I142" s="227"/>
      <c r="J142" s="224"/>
      <c r="K142" s="224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171</v>
      </c>
      <c r="AU142" s="232" t="s">
        <v>81</v>
      </c>
      <c r="AV142" s="11" t="s">
        <v>81</v>
      </c>
      <c r="AW142" s="11" t="s">
        <v>35</v>
      </c>
      <c r="AX142" s="11" t="s">
        <v>73</v>
      </c>
      <c r="AY142" s="232" t="s">
        <v>162</v>
      </c>
    </row>
    <row r="143" spans="2:51" s="12" customFormat="1" ht="12">
      <c r="B143" s="233"/>
      <c r="C143" s="234"/>
      <c r="D143" s="220" t="s">
        <v>171</v>
      </c>
      <c r="E143" s="235" t="s">
        <v>21</v>
      </c>
      <c r="F143" s="236" t="s">
        <v>2546</v>
      </c>
      <c r="G143" s="234"/>
      <c r="H143" s="237">
        <v>28.262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171</v>
      </c>
      <c r="AU143" s="243" t="s">
        <v>81</v>
      </c>
      <c r="AV143" s="12" t="s">
        <v>84</v>
      </c>
      <c r="AW143" s="12" t="s">
        <v>35</v>
      </c>
      <c r="AX143" s="12" t="s">
        <v>81</v>
      </c>
      <c r="AY143" s="243" t="s">
        <v>162</v>
      </c>
    </row>
    <row r="144" spans="2:65" s="1" customFormat="1" ht="16.5" customHeight="1">
      <c r="B144" s="39"/>
      <c r="C144" s="208" t="s">
        <v>198</v>
      </c>
      <c r="D144" s="208" t="s">
        <v>163</v>
      </c>
      <c r="E144" s="209" t="s">
        <v>2547</v>
      </c>
      <c r="F144" s="210" t="s">
        <v>2548</v>
      </c>
      <c r="G144" s="211" t="s">
        <v>166</v>
      </c>
      <c r="H144" s="212">
        <v>1947</v>
      </c>
      <c r="I144" s="213"/>
      <c r="J144" s="214">
        <f>ROUND(I144*H144,2)</f>
        <v>0</v>
      </c>
      <c r="K144" s="210" t="s">
        <v>167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242</v>
      </c>
    </row>
    <row r="145" spans="2:47" s="1" customFormat="1" ht="12">
      <c r="B145" s="39"/>
      <c r="C145" s="40"/>
      <c r="D145" s="220" t="s">
        <v>169</v>
      </c>
      <c r="E145" s="40"/>
      <c r="F145" s="221" t="s">
        <v>2549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169</v>
      </c>
      <c r="AU145" s="18" t="s">
        <v>81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2502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51" s="11" customFormat="1" ht="12">
      <c r="B147" s="223"/>
      <c r="C147" s="224"/>
      <c r="D147" s="220" t="s">
        <v>171</v>
      </c>
      <c r="E147" s="225" t="s">
        <v>21</v>
      </c>
      <c r="F147" s="226" t="s">
        <v>2550</v>
      </c>
      <c r="G147" s="224"/>
      <c r="H147" s="225" t="s">
        <v>21</v>
      </c>
      <c r="I147" s="227"/>
      <c r="J147" s="224"/>
      <c r="K147" s="224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171</v>
      </c>
      <c r="AU147" s="232" t="s">
        <v>81</v>
      </c>
      <c r="AV147" s="11" t="s">
        <v>81</v>
      </c>
      <c r="AW147" s="11" t="s">
        <v>35</v>
      </c>
      <c r="AX147" s="11" t="s">
        <v>73</v>
      </c>
      <c r="AY147" s="232" t="s">
        <v>162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2551</v>
      </c>
      <c r="G148" s="234"/>
      <c r="H148" s="237">
        <v>1500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2552</v>
      </c>
      <c r="G149" s="234"/>
      <c r="H149" s="237">
        <v>340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2553</v>
      </c>
      <c r="G150" s="234"/>
      <c r="H150" s="237">
        <v>445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73</v>
      </c>
      <c r="AY150" s="243" t="s">
        <v>162</v>
      </c>
    </row>
    <row r="151" spans="2:51" s="12" customFormat="1" ht="12">
      <c r="B151" s="233"/>
      <c r="C151" s="234"/>
      <c r="D151" s="220" t="s">
        <v>171</v>
      </c>
      <c r="E151" s="235" t="s">
        <v>21</v>
      </c>
      <c r="F151" s="236" t="s">
        <v>2554</v>
      </c>
      <c r="G151" s="234"/>
      <c r="H151" s="237">
        <v>48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171</v>
      </c>
      <c r="AU151" s="243" t="s">
        <v>81</v>
      </c>
      <c r="AV151" s="12" t="s">
        <v>84</v>
      </c>
      <c r="AW151" s="12" t="s">
        <v>35</v>
      </c>
      <c r="AX151" s="12" t="s">
        <v>73</v>
      </c>
      <c r="AY151" s="243" t="s">
        <v>162</v>
      </c>
    </row>
    <row r="152" spans="2:51" s="12" customFormat="1" ht="12">
      <c r="B152" s="233"/>
      <c r="C152" s="234"/>
      <c r="D152" s="220" t="s">
        <v>171</v>
      </c>
      <c r="E152" s="235" t="s">
        <v>21</v>
      </c>
      <c r="F152" s="236" t="s">
        <v>2555</v>
      </c>
      <c r="G152" s="234"/>
      <c r="H152" s="237">
        <v>25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171</v>
      </c>
      <c r="AU152" s="243" t="s">
        <v>81</v>
      </c>
      <c r="AV152" s="12" t="s">
        <v>84</v>
      </c>
      <c r="AW152" s="12" t="s">
        <v>35</v>
      </c>
      <c r="AX152" s="12" t="s">
        <v>73</v>
      </c>
      <c r="AY152" s="243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2556</v>
      </c>
      <c r="G153" s="234"/>
      <c r="H153" s="237">
        <v>270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73</v>
      </c>
      <c r="AY153" s="243" t="s">
        <v>162</v>
      </c>
    </row>
    <row r="154" spans="2:51" s="12" customFormat="1" ht="12">
      <c r="B154" s="233"/>
      <c r="C154" s="234"/>
      <c r="D154" s="220" t="s">
        <v>171</v>
      </c>
      <c r="E154" s="235" t="s">
        <v>21</v>
      </c>
      <c r="F154" s="236" t="s">
        <v>2557</v>
      </c>
      <c r="G154" s="234"/>
      <c r="H154" s="237">
        <v>30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171</v>
      </c>
      <c r="AU154" s="243" t="s">
        <v>81</v>
      </c>
      <c r="AV154" s="12" t="s">
        <v>84</v>
      </c>
      <c r="AW154" s="12" t="s">
        <v>35</v>
      </c>
      <c r="AX154" s="12" t="s">
        <v>73</v>
      </c>
      <c r="AY154" s="243" t="s">
        <v>162</v>
      </c>
    </row>
    <row r="155" spans="2:51" s="12" customFormat="1" ht="12">
      <c r="B155" s="233"/>
      <c r="C155" s="234"/>
      <c r="D155" s="220" t="s">
        <v>171</v>
      </c>
      <c r="E155" s="235" t="s">
        <v>21</v>
      </c>
      <c r="F155" s="236" t="s">
        <v>2558</v>
      </c>
      <c r="G155" s="234"/>
      <c r="H155" s="237">
        <v>9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171</v>
      </c>
      <c r="AU155" s="243" t="s">
        <v>81</v>
      </c>
      <c r="AV155" s="12" t="s">
        <v>84</v>
      </c>
      <c r="AW155" s="12" t="s">
        <v>35</v>
      </c>
      <c r="AX155" s="12" t="s">
        <v>73</v>
      </c>
      <c r="AY155" s="243" t="s">
        <v>162</v>
      </c>
    </row>
    <row r="156" spans="2:51" s="14" customFormat="1" ht="12">
      <c r="B156" s="258"/>
      <c r="C156" s="259"/>
      <c r="D156" s="220" t="s">
        <v>171</v>
      </c>
      <c r="E156" s="260" t="s">
        <v>21</v>
      </c>
      <c r="F156" s="261" t="s">
        <v>787</v>
      </c>
      <c r="G156" s="259"/>
      <c r="H156" s="262">
        <v>2667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171</v>
      </c>
      <c r="AU156" s="268" t="s">
        <v>81</v>
      </c>
      <c r="AV156" s="14" t="s">
        <v>177</v>
      </c>
      <c r="AW156" s="14" t="s">
        <v>35</v>
      </c>
      <c r="AX156" s="14" t="s">
        <v>73</v>
      </c>
      <c r="AY156" s="268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2559</v>
      </c>
      <c r="G157" s="234"/>
      <c r="H157" s="237">
        <v>-720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73</v>
      </c>
      <c r="AY157" s="243" t="s">
        <v>162</v>
      </c>
    </row>
    <row r="158" spans="2:51" s="13" customFormat="1" ht="12">
      <c r="B158" s="244"/>
      <c r="C158" s="245"/>
      <c r="D158" s="220" t="s">
        <v>171</v>
      </c>
      <c r="E158" s="246" t="s">
        <v>21</v>
      </c>
      <c r="F158" s="247" t="s">
        <v>208</v>
      </c>
      <c r="G158" s="245"/>
      <c r="H158" s="248">
        <v>1947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171</v>
      </c>
      <c r="AU158" s="254" t="s">
        <v>81</v>
      </c>
      <c r="AV158" s="13" t="s">
        <v>168</v>
      </c>
      <c r="AW158" s="13" t="s">
        <v>35</v>
      </c>
      <c r="AX158" s="13" t="s">
        <v>81</v>
      </c>
      <c r="AY158" s="254" t="s">
        <v>162</v>
      </c>
    </row>
    <row r="159" spans="2:65" s="1" customFormat="1" ht="16.5" customHeight="1">
      <c r="B159" s="39"/>
      <c r="C159" s="208" t="s">
        <v>8</v>
      </c>
      <c r="D159" s="208" t="s">
        <v>163</v>
      </c>
      <c r="E159" s="209" t="s">
        <v>2560</v>
      </c>
      <c r="F159" s="210" t="s">
        <v>2561</v>
      </c>
      <c r="G159" s="211" t="s">
        <v>166</v>
      </c>
      <c r="H159" s="212">
        <v>720</v>
      </c>
      <c r="I159" s="213"/>
      <c r="J159" s="214">
        <f>ROUND(I159*H159,2)</f>
        <v>0</v>
      </c>
      <c r="K159" s="210" t="s">
        <v>167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246</v>
      </c>
    </row>
    <row r="160" spans="2:47" s="1" customFormat="1" ht="12">
      <c r="B160" s="39"/>
      <c r="C160" s="40"/>
      <c r="D160" s="220" t="s">
        <v>169</v>
      </c>
      <c r="E160" s="40"/>
      <c r="F160" s="221" t="s">
        <v>2562</v>
      </c>
      <c r="G160" s="40"/>
      <c r="H160" s="40"/>
      <c r="I160" s="143"/>
      <c r="J160" s="40"/>
      <c r="K160" s="40"/>
      <c r="L160" s="44"/>
      <c r="M160" s="222"/>
      <c r="N160" s="80"/>
      <c r="O160" s="80"/>
      <c r="P160" s="80"/>
      <c r="Q160" s="80"/>
      <c r="R160" s="80"/>
      <c r="S160" s="80"/>
      <c r="T160" s="81"/>
      <c r="AT160" s="18" t="s">
        <v>169</v>
      </c>
      <c r="AU160" s="18" t="s">
        <v>81</v>
      </c>
    </row>
    <row r="161" spans="2:51" s="12" customFormat="1" ht="12">
      <c r="B161" s="233"/>
      <c r="C161" s="234"/>
      <c r="D161" s="220" t="s">
        <v>171</v>
      </c>
      <c r="E161" s="235" t="s">
        <v>21</v>
      </c>
      <c r="F161" s="236" t="s">
        <v>2563</v>
      </c>
      <c r="G161" s="234"/>
      <c r="H161" s="237">
        <v>720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171</v>
      </c>
      <c r="AU161" s="243" t="s">
        <v>81</v>
      </c>
      <c r="AV161" s="12" t="s">
        <v>84</v>
      </c>
      <c r="AW161" s="12" t="s">
        <v>35</v>
      </c>
      <c r="AX161" s="12" t="s">
        <v>81</v>
      </c>
      <c r="AY161" s="243" t="s">
        <v>162</v>
      </c>
    </row>
    <row r="162" spans="2:65" s="1" customFormat="1" ht="16.5" customHeight="1">
      <c r="B162" s="39"/>
      <c r="C162" s="208" t="s">
        <v>204</v>
      </c>
      <c r="D162" s="208" t="s">
        <v>163</v>
      </c>
      <c r="E162" s="209" t="s">
        <v>2564</v>
      </c>
      <c r="F162" s="210" t="s">
        <v>2565</v>
      </c>
      <c r="G162" s="211" t="s">
        <v>310</v>
      </c>
      <c r="H162" s="212">
        <v>52.285</v>
      </c>
      <c r="I162" s="213"/>
      <c r="J162" s="214">
        <f>ROUND(I162*H162,2)</f>
        <v>0</v>
      </c>
      <c r="K162" s="210" t="s">
        <v>167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253</v>
      </c>
    </row>
    <row r="163" spans="2:51" s="11" customFormat="1" ht="12">
      <c r="B163" s="223"/>
      <c r="C163" s="224"/>
      <c r="D163" s="220" t="s">
        <v>171</v>
      </c>
      <c r="E163" s="225" t="s">
        <v>21</v>
      </c>
      <c r="F163" s="226" t="s">
        <v>2502</v>
      </c>
      <c r="G163" s="224"/>
      <c r="H163" s="225" t="s">
        <v>21</v>
      </c>
      <c r="I163" s="227"/>
      <c r="J163" s="224"/>
      <c r="K163" s="224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171</v>
      </c>
      <c r="AU163" s="232" t="s">
        <v>81</v>
      </c>
      <c r="AV163" s="11" t="s">
        <v>81</v>
      </c>
      <c r="AW163" s="11" t="s">
        <v>35</v>
      </c>
      <c r="AX163" s="11" t="s">
        <v>73</v>
      </c>
      <c r="AY163" s="232" t="s">
        <v>162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2566</v>
      </c>
      <c r="G164" s="234"/>
      <c r="H164" s="237">
        <v>52.285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81</v>
      </c>
      <c r="AY164" s="243" t="s">
        <v>162</v>
      </c>
    </row>
    <row r="165" spans="2:65" s="1" customFormat="1" ht="16.5" customHeight="1">
      <c r="B165" s="39"/>
      <c r="C165" s="208" t="s">
        <v>256</v>
      </c>
      <c r="D165" s="208" t="s">
        <v>163</v>
      </c>
      <c r="E165" s="209" t="s">
        <v>2567</v>
      </c>
      <c r="F165" s="210" t="s">
        <v>2568</v>
      </c>
      <c r="G165" s="211" t="s">
        <v>310</v>
      </c>
      <c r="H165" s="212">
        <v>123.257</v>
      </c>
      <c r="I165" s="213"/>
      <c r="J165" s="214">
        <f>ROUND(I165*H165,2)</f>
        <v>0</v>
      </c>
      <c r="K165" s="210" t="s">
        <v>167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259</v>
      </c>
    </row>
    <row r="166" spans="2:51" s="11" customFormat="1" ht="12">
      <c r="B166" s="223"/>
      <c r="C166" s="224"/>
      <c r="D166" s="220" t="s">
        <v>171</v>
      </c>
      <c r="E166" s="225" t="s">
        <v>21</v>
      </c>
      <c r="F166" s="226" t="s">
        <v>2502</v>
      </c>
      <c r="G166" s="224"/>
      <c r="H166" s="225" t="s">
        <v>21</v>
      </c>
      <c r="I166" s="227"/>
      <c r="J166" s="224"/>
      <c r="K166" s="224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171</v>
      </c>
      <c r="AU166" s="232" t="s">
        <v>81</v>
      </c>
      <c r="AV166" s="11" t="s">
        <v>81</v>
      </c>
      <c r="AW166" s="11" t="s">
        <v>35</v>
      </c>
      <c r="AX166" s="11" t="s">
        <v>73</v>
      </c>
      <c r="AY166" s="232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2569</v>
      </c>
      <c r="G167" s="234"/>
      <c r="H167" s="237">
        <v>123.257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81</v>
      </c>
      <c r="AY167" s="243" t="s">
        <v>162</v>
      </c>
    </row>
    <row r="168" spans="2:63" s="10" customFormat="1" ht="25.9" customHeight="1">
      <c r="B168" s="194"/>
      <c r="C168" s="195"/>
      <c r="D168" s="196" t="s">
        <v>72</v>
      </c>
      <c r="E168" s="197" t="s">
        <v>168</v>
      </c>
      <c r="F168" s="197" t="s">
        <v>518</v>
      </c>
      <c r="G168" s="195"/>
      <c r="H168" s="195"/>
      <c r="I168" s="198"/>
      <c r="J168" s="199">
        <f>BK168</f>
        <v>0</v>
      </c>
      <c r="K168" s="195"/>
      <c r="L168" s="200"/>
      <c r="M168" s="201"/>
      <c r="N168" s="202"/>
      <c r="O168" s="202"/>
      <c r="P168" s="203">
        <f>SUM(P169:P172)</f>
        <v>0</v>
      </c>
      <c r="Q168" s="202"/>
      <c r="R168" s="203">
        <f>SUM(R169:R172)</f>
        <v>0</v>
      </c>
      <c r="S168" s="202"/>
      <c r="T168" s="204">
        <f>SUM(T169:T172)</f>
        <v>0</v>
      </c>
      <c r="AR168" s="205" t="s">
        <v>81</v>
      </c>
      <c r="AT168" s="206" t="s">
        <v>72</v>
      </c>
      <c r="AU168" s="206" t="s">
        <v>73</v>
      </c>
      <c r="AY168" s="205" t="s">
        <v>162</v>
      </c>
      <c r="BK168" s="207">
        <f>SUM(BK169:BK172)</f>
        <v>0</v>
      </c>
    </row>
    <row r="169" spans="2:65" s="1" customFormat="1" ht="16.5" customHeight="1">
      <c r="B169" s="39"/>
      <c r="C169" s="208" t="s">
        <v>212</v>
      </c>
      <c r="D169" s="208" t="s">
        <v>163</v>
      </c>
      <c r="E169" s="209" t="s">
        <v>2570</v>
      </c>
      <c r="F169" s="210" t="s">
        <v>2571</v>
      </c>
      <c r="G169" s="211" t="s">
        <v>217</v>
      </c>
      <c r="H169" s="212">
        <v>8.37</v>
      </c>
      <c r="I169" s="213"/>
      <c r="J169" s="214">
        <f>ROUND(I169*H169,2)</f>
        <v>0</v>
      </c>
      <c r="K169" s="210" t="s">
        <v>167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263</v>
      </c>
    </row>
    <row r="170" spans="2:47" s="1" customFormat="1" ht="12">
      <c r="B170" s="39"/>
      <c r="C170" s="40"/>
      <c r="D170" s="220" t="s">
        <v>169</v>
      </c>
      <c r="E170" s="40"/>
      <c r="F170" s="221" t="s">
        <v>2572</v>
      </c>
      <c r="G170" s="40"/>
      <c r="H170" s="40"/>
      <c r="I170" s="143"/>
      <c r="J170" s="40"/>
      <c r="K170" s="40"/>
      <c r="L170" s="44"/>
      <c r="M170" s="222"/>
      <c r="N170" s="80"/>
      <c r="O170" s="80"/>
      <c r="P170" s="80"/>
      <c r="Q170" s="80"/>
      <c r="R170" s="80"/>
      <c r="S170" s="80"/>
      <c r="T170" s="81"/>
      <c r="AT170" s="18" t="s">
        <v>169</v>
      </c>
      <c r="AU170" s="18" t="s">
        <v>81</v>
      </c>
    </row>
    <row r="171" spans="2:51" s="11" customFormat="1" ht="12">
      <c r="B171" s="223"/>
      <c r="C171" s="224"/>
      <c r="D171" s="220" t="s">
        <v>171</v>
      </c>
      <c r="E171" s="225" t="s">
        <v>21</v>
      </c>
      <c r="F171" s="226" t="s">
        <v>2502</v>
      </c>
      <c r="G171" s="224"/>
      <c r="H171" s="225" t="s">
        <v>21</v>
      </c>
      <c r="I171" s="227"/>
      <c r="J171" s="224"/>
      <c r="K171" s="224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171</v>
      </c>
      <c r="AU171" s="232" t="s">
        <v>81</v>
      </c>
      <c r="AV171" s="11" t="s">
        <v>81</v>
      </c>
      <c r="AW171" s="11" t="s">
        <v>35</v>
      </c>
      <c r="AX171" s="11" t="s">
        <v>73</v>
      </c>
      <c r="AY171" s="232" t="s">
        <v>162</v>
      </c>
    </row>
    <row r="172" spans="2:51" s="12" customFormat="1" ht="12">
      <c r="B172" s="233"/>
      <c r="C172" s="234"/>
      <c r="D172" s="220" t="s">
        <v>171</v>
      </c>
      <c r="E172" s="235" t="s">
        <v>21</v>
      </c>
      <c r="F172" s="236" t="s">
        <v>2573</v>
      </c>
      <c r="G172" s="234"/>
      <c r="H172" s="237">
        <v>8.37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171</v>
      </c>
      <c r="AU172" s="243" t="s">
        <v>81</v>
      </c>
      <c r="AV172" s="12" t="s">
        <v>84</v>
      </c>
      <c r="AW172" s="12" t="s">
        <v>35</v>
      </c>
      <c r="AX172" s="12" t="s">
        <v>81</v>
      </c>
      <c r="AY172" s="243" t="s">
        <v>162</v>
      </c>
    </row>
    <row r="173" spans="2:63" s="10" customFormat="1" ht="25.9" customHeight="1">
      <c r="B173" s="194"/>
      <c r="C173" s="195"/>
      <c r="D173" s="196" t="s">
        <v>72</v>
      </c>
      <c r="E173" s="197" t="s">
        <v>186</v>
      </c>
      <c r="F173" s="197" t="s">
        <v>2574</v>
      </c>
      <c r="G173" s="195"/>
      <c r="H173" s="195"/>
      <c r="I173" s="198"/>
      <c r="J173" s="199">
        <f>BK173</f>
        <v>0</v>
      </c>
      <c r="K173" s="195"/>
      <c r="L173" s="200"/>
      <c r="M173" s="201"/>
      <c r="N173" s="202"/>
      <c r="O173" s="202"/>
      <c r="P173" s="203">
        <f>SUM(P174:P261)</f>
        <v>0</v>
      </c>
      <c r="Q173" s="202"/>
      <c r="R173" s="203">
        <f>SUM(R174:R261)</f>
        <v>0</v>
      </c>
      <c r="S173" s="202"/>
      <c r="T173" s="204">
        <f>SUM(T174:T261)</f>
        <v>0</v>
      </c>
      <c r="AR173" s="205" t="s">
        <v>81</v>
      </c>
      <c r="AT173" s="206" t="s">
        <v>72</v>
      </c>
      <c r="AU173" s="206" t="s">
        <v>73</v>
      </c>
      <c r="AY173" s="205" t="s">
        <v>162</v>
      </c>
      <c r="BK173" s="207">
        <f>SUM(BK174:BK261)</f>
        <v>0</v>
      </c>
    </row>
    <row r="174" spans="2:65" s="1" customFormat="1" ht="16.5" customHeight="1">
      <c r="B174" s="39"/>
      <c r="C174" s="208" t="s">
        <v>267</v>
      </c>
      <c r="D174" s="208" t="s">
        <v>163</v>
      </c>
      <c r="E174" s="209" t="s">
        <v>2575</v>
      </c>
      <c r="F174" s="210" t="s">
        <v>2576</v>
      </c>
      <c r="G174" s="211" t="s">
        <v>166</v>
      </c>
      <c r="H174" s="212">
        <v>25</v>
      </c>
      <c r="I174" s="213"/>
      <c r="J174" s="214">
        <f>ROUND(I174*H174,2)</f>
        <v>0</v>
      </c>
      <c r="K174" s="210" t="s">
        <v>167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270</v>
      </c>
    </row>
    <row r="175" spans="2:51" s="11" customFormat="1" ht="12">
      <c r="B175" s="223"/>
      <c r="C175" s="224"/>
      <c r="D175" s="220" t="s">
        <v>171</v>
      </c>
      <c r="E175" s="225" t="s">
        <v>21</v>
      </c>
      <c r="F175" s="226" t="s">
        <v>2502</v>
      </c>
      <c r="G175" s="224"/>
      <c r="H175" s="225" t="s">
        <v>21</v>
      </c>
      <c r="I175" s="227"/>
      <c r="J175" s="224"/>
      <c r="K175" s="224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171</v>
      </c>
      <c r="AU175" s="232" t="s">
        <v>81</v>
      </c>
      <c r="AV175" s="11" t="s">
        <v>81</v>
      </c>
      <c r="AW175" s="11" t="s">
        <v>35</v>
      </c>
      <c r="AX175" s="11" t="s">
        <v>73</v>
      </c>
      <c r="AY175" s="232" t="s">
        <v>162</v>
      </c>
    </row>
    <row r="176" spans="2:51" s="12" customFormat="1" ht="12">
      <c r="B176" s="233"/>
      <c r="C176" s="234"/>
      <c r="D176" s="220" t="s">
        <v>171</v>
      </c>
      <c r="E176" s="235" t="s">
        <v>21</v>
      </c>
      <c r="F176" s="236" t="s">
        <v>2577</v>
      </c>
      <c r="G176" s="234"/>
      <c r="H176" s="237">
        <v>25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171</v>
      </c>
      <c r="AU176" s="243" t="s">
        <v>81</v>
      </c>
      <c r="AV176" s="12" t="s">
        <v>84</v>
      </c>
      <c r="AW176" s="12" t="s">
        <v>35</v>
      </c>
      <c r="AX176" s="12" t="s">
        <v>81</v>
      </c>
      <c r="AY176" s="243" t="s">
        <v>162</v>
      </c>
    </row>
    <row r="177" spans="2:65" s="1" customFormat="1" ht="16.5" customHeight="1">
      <c r="B177" s="39"/>
      <c r="C177" s="208" t="s">
        <v>218</v>
      </c>
      <c r="D177" s="208" t="s">
        <v>163</v>
      </c>
      <c r="E177" s="209" t="s">
        <v>2578</v>
      </c>
      <c r="F177" s="210" t="s">
        <v>2579</v>
      </c>
      <c r="G177" s="211" t="s">
        <v>166</v>
      </c>
      <c r="H177" s="212">
        <v>550</v>
      </c>
      <c r="I177" s="213"/>
      <c r="J177" s="214">
        <f>ROUND(I177*H177,2)</f>
        <v>0</v>
      </c>
      <c r="K177" s="210" t="s">
        <v>167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81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275</v>
      </c>
    </row>
    <row r="178" spans="2:51" s="11" customFormat="1" ht="12">
      <c r="B178" s="223"/>
      <c r="C178" s="224"/>
      <c r="D178" s="220" t="s">
        <v>171</v>
      </c>
      <c r="E178" s="225" t="s">
        <v>21</v>
      </c>
      <c r="F178" s="226" t="s">
        <v>2502</v>
      </c>
      <c r="G178" s="224"/>
      <c r="H178" s="225" t="s">
        <v>21</v>
      </c>
      <c r="I178" s="227"/>
      <c r="J178" s="224"/>
      <c r="K178" s="224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171</v>
      </c>
      <c r="AU178" s="232" t="s">
        <v>81</v>
      </c>
      <c r="AV178" s="11" t="s">
        <v>81</v>
      </c>
      <c r="AW178" s="11" t="s">
        <v>35</v>
      </c>
      <c r="AX178" s="11" t="s">
        <v>73</v>
      </c>
      <c r="AY178" s="232" t="s">
        <v>162</v>
      </c>
    </row>
    <row r="179" spans="2:51" s="12" customFormat="1" ht="12">
      <c r="B179" s="233"/>
      <c r="C179" s="234"/>
      <c r="D179" s="220" t="s">
        <v>171</v>
      </c>
      <c r="E179" s="235" t="s">
        <v>21</v>
      </c>
      <c r="F179" s="236" t="s">
        <v>2580</v>
      </c>
      <c r="G179" s="234"/>
      <c r="H179" s="237">
        <v>490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171</v>
      </c>
      <c r="AU179" s="243" t="s">
        <v>81</v>
      </c>
      <c r="AV179" s="12" t="s">
        <v>84</v>
      </c>
      <c r="AW179" s="12" t="s">
        <v>35</v>
      </c>
      <c r="AX179" s="12" t="s">
        <v>73</v>
      </c>
      <c r="AY179" s="243" t="s">
        <v>162</v>
      </c>
    </row>
    <row r="180" spans="2:51" s="12" customFormat="1" ht="12">
      <c r="B180" s="233"/>
      <c r="C180" s="234"/>
      <c r="D180" s="220" t="s">
        <v>171</v>
      </c>
      <c r="E180" s="235" t="s">
        <v>21</v>
      </c>
      <c r="F180" s="236" t="s">
        <v>2581</v>
      </c>
      <c r="G180" s="234"/>
      <c r="H180" s="237">
        <v>60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171</v>
      </c>
      <c r="AU180" s="243" t="s">
        <v>81</v>
      </c>
      <c r="AV180" s="12" t="s">
        <v>84</v>
      </c>
      <c r="AW180" s="12" t="s">
        <v>35</v>
      </c>
      <c r="AX180" s="12" t="s">
        <v>73</v>
      </c>
      <c r="AY180" s="243" t="s">
        <v>162</v>
      </c>
    </row>
    <row r="181" spans="2:51" s="13" customFormat="1" ht="12">
      <c r="B181" s="244"/>
      <c r="C181" s="245"/>
      <c r="D181" s="220" t="s">
        <v>171</v>
      </c>
      <c r="E181" s="246" t="s">
        <v>21</v>
      </c>
      <c r="F181" s="247" t="s">
        <v>208</v>
      </c>
      <c r="G181" s="245"/>
      <c r="H181" s="248">
        <v>550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171</v>
      </c>
      <c r="AU181" s="254" t="s">
        <v>81</v>
      </c>
      <c r="AV181" s="13" t="s">
        <v>168</v>
      </c>
      <c r="AW181" s="13" t="s">
        <v>35</v>
      </c>
      <c r="AX181" s="13" t="s">
        <v>81</v>
      </c>
      <c r="AY181" s="254" t="s">
        <v>162</v>
      </c>
    </row>
    <row r="182" spans="2:65" s="1" customFormat="1" ht="16.5" customHeight="1">
      <c r="B182" s="39"/>
      <c r="C182" s="208" t="s">
        <v>7</v>
      </c>
      <c r="D182" s="208" t="s">
        <v>163</v>
      </c>
      <c r="E182" s="209" t="s">
        <v>2582</v>
      </c>
      <c r="F182" s="210" t="s">
        <v>2583</v>
      </c>
      <c r="G182" s="211" t="s">
        <v>166</v>
      </c>
      <c r="H182" s="212">
        <v>370</v>
      </c>
      <c r="I182" s="213"/>
      <c r="J182" s="214">
        <f>ROUND(I182*H182,2)</f>
        <v>0</v>
      </c>
      <c r="K182" s="210" t="s">
        <v>167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280</v>
      </c>
    </row>
    <row r="183" spans="2:51" s="11" customFormat="1" ht="12">
      <c r="B183" s="223"/>
      <c r="C183" s="224"/>
      <c r="D183" s="220" t="s">
        <v>171</v>
      </c>
      <c r="E183" s="225" t="s">
        <v>21</v>
      </c>
      <c r="F183" s="226" t="s">
        <v>2502</v>
      </c>
      <c r="G183" s="224"/>
      <c r="H183" s="225" t="s">
        <v>21</v>
      </c>
      <c r="I183" s="227"/>
      <c r="J183" s="224"/>
      <c r="K183" s="224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171</v>
      </c>
      <c r="AU183" s="232" t="s">
        <v>81</v>
      </c>
      <c r="AV183" s="11" t="s">
        <v>81</v>
      </c>
      <c r="AW183" s="11" t="s">
        <v>35</v>
      </c>
      <c r="AX183" s="11" t="s">
        <v>73</v>
      </c>
      <c r="AY183" s="232" t="s">
        <v>162</v>
      </c>
    </row>
    <row r="184" spans="2:51" s="12" customFormat="1" ht="12">
      <c r="B184" s="233"/>
      <c r="C184" s="234"/>
      <c r="D184" s="220" t="s">
        <v>171</v>
      </c>
      <c r="E184" s="235" t="s">
        <v>21</v>
      </c>
      <c r="F184" s="236" t="s">
        <v>2584</v>
      </c>
      <c r="G184" s="234"/>
      <c r="H184" s="237">
        <v>340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171</v>
      </c>
      <c r="AU184" s="243" t="s">
        <v>81</v>
      </c>
      <c r="AV184" s="12" t="s">
        <v>84</v>
      </c>
      <c r="AW184" s="12" t="s">
        <v>35</v>
      </c>
      <c r="AX184" s="12" t="s">
        <v>73</v>
      </c>
      <c r="AY184" s="243" t="s">
        <v>162</v>
      </c>
    </row>
    <row r="185" spans="2:51" s="12" customFormat="1" ht="12">
      <c r="B185" s="233"/>
      <c r="C185" s="234"/>
      <c r="D185" s="220" t="s">
        <v>171</v>
      </c>
      <c r="E185" s="235" t="s">
        <v>21</v>
      </c>
      <c r="F185" s="236" t="s">
        <v>2585</v>
      </c>
      <c r="G185" s="234"/>
      <c r="H185" s="237">
        <v>30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171</v>
      </c>
      <c r="AU185" s="243" t="s">
        <v>81</v>
      </c>
      <c r="AV185" s="12" t="s">
        <v>84</v>
      </c>
      <c r="AW185" s="12" t="s">
        <v>35</v>
      </c>
      <c r="AX185" s="12" t="s">
        <v>73</v>
      </c>
      <c r="AY185" s="243" t="s">
        <v>162</v>
      </c>
    </row>
    <row r="186" spans="2:51" s="13" customFormat="1" ht="12">
      <c r="B186" s="244"/>
      <c r="C186" s="245"/>
      <c r="D186" s="220" t="s">
        <v>171</v>
      </c>
      <c r="E186" s="246" t="s">
        <v>21</v>
      </c>
      <c r="F186" s="247" t="s">
        <v>208</v>
      </c>
      <c r="G186" s="245"/>
      <c r="H186" s="248">
        <v>370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AT186" s="254" t="s">
        <v>171</v>
      </c>
      <c r="AU186" s="254" t="s">
        <v>81</v>
      </c>
      <c r="AV186" s="13" t="s">
        <v>168</v>
      </c>
      <c r="AW186" s="13" t="s">
        <v>35</v>
      </c>
      <c r="AX186" s="13" t="s">
        <v>81</v>
      </c>
      <c r="AY186" s="254" t="s">
        <v>162</v>
      </c>
    </row>
    <row r="187" spans="2:65" s="1" customFormat="1" ht="16.5" customHeight="1">
      <c r="B187" s="39"/>
      <c r="C187" s="208" t="s">
        <v>224</v>
      </c>
      <c r="D187" s="208" t="s">
        <v>163</v>
      </c>
      <c r="E187" s="209" t="s">
        <v>2586</v>
      </c>
      <c r="F187" s="210" t="s">
        <v>2587</v>
      </c>
      <c r="G187" s="211" t="s">
        <v>166</v>
      </c>
      <c r="H187" s="212">
        <v>1548</v>
      </c>
      <c r="I187" s="213"/>
      <c r="J187" s="214">
        <f>ROUND(I187*H187,2)</f>
        <v>0</v>
      </c>
      <c r="K187" s="210" t="s">
        <v>167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81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286</v>
      </c>
    </row>
    <row r="188" spans="2:51" s="11" customFormat="1" ht="12">
      <c r="B188" s="223"/>
      <c r="C188" s="224"/>
      <c r="D188" s="220" t="s">
        <v>171</v>
      </c>
      <c r="E188" s="225" t="s">
        <v>21</v>
      </c>
      <c r="F188" s="226" t="s">
        <v>2502</v>
      </c>
      <c r="G188" s="224"/>
      <c r="H188" s="225" t="s">
        <v>21</v>
      </c>
      <c r="I188" s="227"/>
      <c r="J188" s="224"/>
      <c r="K188" s="224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171</v>
      </c>
      <c r="AU188" s="232" t="s">
        <v>81</v>
      </c>
      <c r="AV188" s="11" t="s">
        <v>81</v>
      </c>
      <c r="AW188" s="11" t="s">
        <v>35</v>
      </c>
      <c r="AX188" s="11" t="s">
        <v>73</v>
      </c>
      <c r="AY188" s="232" t="s">
        <v>162</v>
      </c>
    </row>
    <row r="189" spans="2:51" s="12" customFormat="1" ht="12">
      <c r="B189" s="233"/>
      <c r="C189" s="234"/>
      <c r="D189" s="220" t="s">
        <v>171</v>
      </c>
      <c r="E189" s="235" t="s">
        <v>21</v>
      </c>
      <c r="F189" s="236" t="s">
        <v>2588</v>
      </c>
      <c r="G189" s="234"/>
      <c r="H189" s="237">
        <v>1500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171</v>
      </c>
      <c r="AU189" s="243" t="s">
        <v>81</v>
      </c>
      <c r="AV189" s="12" t="s">
        <v>84</v>
      </c>
      <c r="AW189" s="12" t="s">
        <v>35</v>
      </c>
      <c r="AX189" s="12" t="s">
        <v>73</v>
      </c>
      <c r="AY189" s="243" t="s">
        <v>162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2589</v>
      </c>
      <c r="G190" s="234"/>
      <c r="H190" s="237">
        <v>48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73</v>
      </c>
      <c r="AY190" s="243" t="s">
        <v>162</v>
      </c>
    </row>
    <row r="191" spans="2:51" s="13" customFormat="1" ht="12">
      <c r="B191" s="244"/>
      <c r="C191" s="245"/>
      <c r="D191" s="220" t="s">
        <v>171</v>
      </c>
      <c r="E191" s="246" t="s">
        <v>21</v>
      </c>
      <c r="F191" s="247" t="s">
        <v>208</v>
      </c>
      <c r="G191" s="245"/>
      <c r="H191" s="248">
        <v>1548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171</v>
      </c>
      <c r="AU191" s="254" t="s">
        <v>81</v>
      </c>
      <c r="AV191" s="13" t="s">
        <v>168</v>
      </c>
      <c r="AW191" s="13" t="s">
        <v>35</v>
      </c>
      <c r="AX191" s="13" t="s">
        <v>81</v>
      </c>
      <c r="AY191" s="254" t="s">
        <v>162</v>
      </c>
    </row>
    <row r="192" spans="2:65" s="1" customFormat="1" ht="16.5" customHeight="1">
      <c r="B192" s="39"/>
      <c r="C192" s="208" t="s">
        <v>290</v>
      </c>
      <c r="D192" s="208" t="s">
        <v>163</v>
      </c>
      <c r="E192" s="209" t="s">
        <v>2590</v>
      </c>
      <c r="F192" s="210" t="s">
        <v>2591</v>
      </c>
      <c r="G192" s="211" t="s">
        <v>166</v>
      </c>
      <c r="H192" s="212">
        <v>1548</v>
      </c>
      <c r="I192" s="213"/>
      <c r="J192" s="214">
        <f>ROUND(I192*H192,2)</f>
        <v>0</v>
      </c>
      <c r="K192" s="210" t="s">
        <v>167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293</v>
      </c>
    </row>
    <row r="193" spans="2:47" s="1" customFormat="1" ht="12">
      <c r="B193" s="39"/>
      <c r="C193" s="40"/>
      <c r="D193" s="220" t="s">
        <v>169</v>
      </c>
      <c r="E193" s="40"/>
      <c r="F193" s="221" t="s">
        <v>2592</v>
      </c>
      <c r="G193" s="40"/>
      <c r="H193" s="40"/>
      <c r="I193" s="143"/>
      <c r="J193" s="40"/>
      <c r="K193" s="40"/>
      <c r="L193" s="44"/>
      <c r="M193" s="222"/>
      <c r="N193" s="80"/>
      <c r="O193" s="80"/>
      <c r="P193" s="80"/>
      <c r="Q193" s="80"/>
      <c r="R193" s="80"/>
      <c r="S193" s="80"/>
      <c r="T193" s="81"/>
      <c r="AT193" s="18" t="s">
        <v>169</v>
      </c>
      <c r="AU193" s="18" t="s">
        <v>81</v>
      </c>
    </row>
    <row r="194" spans="2:51" s="11" customFormat="1" ht="12">
      <c r="B194" s="223"/>
      <c r="C194" s="224"/>
      <c r="D194" s="220" t="s">
        <v>171</v>
      </c>
      <c r="E194" s="225" t="s">
        <v>21</v>
      </c>
      <c r="F194" s="226" t="s">
        <v>2502</v>
      </c>
      <c r="G194" s="224"/>
      <c r="H194" s="225" t="s">
        <v>21</v>
      </c>
      <c r="I194" s="227"/>
      <c r="J194" s="224"/>
      <c r="K194" s="224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171</v>
      </c>
      <c r="AU194" s="232" t="s">
        <v>81</v>
      </c>
      <c r="AV194" s="11" t="s">
        <v>81</v>
      </c>
      <c r="AW194" s="11" t="s">
        <v>35</v>
      </c>
      <c r="AX194" s="11" t="s">
        <v>73</v>
      </c>
      <c r="AY194" s="232" t="s">
        <v>162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2593</v>
      </c>
      <c r="G195" s="234"/>
      <c r="H195" s="237">
        <v>1500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73</v>
      </c>
      <c r="AY195" s="243" t="s">
        <v>162</v>
      </c>
    </row>
    <row r="196" spans="2:51" s="12" customFormat="1" ht="12">
      <c r="B196" s="233"/>
      <c r="C196" s="234"/>
      <c r="D196" s="220" t="s">
        <v>171</v>
      </c>
      <c r="E196" s="235" t="s">
        <v>21</v>
      </c>
      <c r="F196" s="236" t="s">
        <v>2589</v>
      </c>
      <c r="G196" s="234"/>
      <c r="H196" s="237">
        <v>48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171</v>
      </c>
      <c r="AU196" s="243" t="s">
        <v>81</v>
      </c>
      <c r="AV196" s="12" t="s">
        <v>84</v>
      </c>
      <c r="AW196" s="12" t="s">
        <v>35</v>
      </c>
      <c r="AX196" s="12" t="s">
        <v>73</v>
      </c>
      <c r="AY196" s="243" t="s">
        <v>162</v>
      </c>
    </row>
    <row r="197" spans="2:51" s="13" customFormat="1" ht="12">
      <c r="B197" s="244"/>
      <c r="C197" s="245"/>
      <c r="D197" s="220" t="s">
        <v>171</v>
      </c>
      <c r="E197" s="246" t="s">
        <v>21</v>
      </c>
      <c r="F197" s="247" t="s">
        <v>208</v>
      </c>
      <c r="G197" s="245"/>
      <c r="H197" s="248">
        <v>1548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171</v>
      </c>
      <c r="AU197" s="254" t="s">
        <v>81</v>
      </c>
      <c r="AV197" s="13" t="s">
        <v>168</v>
      </c>
      <c r="AW197" s="13" t="s">
        <v>35</v>
      </c>
      <c r="AX197" s="13" t="s">
        <v>81</v>
      </c>
      <c r="AY197" s="254" t="s">
        <v>162</v>
      </c>
    </row>
    <row r="198" spans="2:65" s="1" customFormat="1" ht="16.5" customHeight="1">
      <c r="B198" s="39"/>
      <c r="C198" s="208" t="s">
        <v>229</v>
      </c>
      <c r="D198" s="208" t="s">
        <v>163</v>
      </c>
      <c r="E198" s="209" t="s">
        <v>2594</v>
      </c>
      <c r="F198" s="210" t="s">
        <v>2595</v>
      </c>
      <c r="G198" s="211" t="s">
        <v>166</v>
      </c>
      <c r="H198" s="212">
        <v>340</v>
      </c>
      <c r="I198" s="213"/>
      <c r="J198" s="214">
        <f>ROUND(I198*H198,2)</f>
        <v>0</v>
      </c>
      <c r="K198" s="210" t="s">
        <v>167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298</v>
      </c>
    </row>
    <row r="199" spans="2:47" s="1" customFormat="1" ht="12">
      <c r="B199" s="39"/>
      <c r="C199" s="40"/>
      <c r="D199" s="220" t="s">
        <v>169</v>
      </c>
      <c r="E199" s="40"/>
      <c r="F199" s="221" t="s">
        <v>2592</v>
      </c>
      <c r="G199" s="40"/>
      <c r="H199" s="40"/>
      <c r="I199" s="143"/>
      <c r="J199" s="40"/>
      <c r="K199" s="40"/>
      <c r="L199" s="44"/>
      <c r="M199" s="222"/>
      <c r="N199" s="80"/>
      <c r="O199" s="80"/>
      <c r="P199" s="80"/>
      <c r="Q199" s="80"/>
      <c r="R199" s="80"/>
      <c r="S199" s="80"/>
      <c r="T199" s="81"/>
      <c r="AT199" s="18" t="s">
        <v>169</v>
      </c>
      <c r="AU199" s="18" t="s">
        <v>81</v>
      </c>
    </row>
    <row r="200" spans="2:51" s="11" customFormat="1" ht="12">
      <c r="B200" s="223"/>
      <c r="C200" s="224"/>
      <c r="D200" s="220" t="s">
        <v>171</v>
      </c>
      <c r="E200" s="225" t="s">
        <v>21</v>
      </c>
      <c r="F200" s="226" t="s">
        <v>2502</v>
      </c>
      <c r="G200" s="224"/>
      <c r="H200" s="225" t="s">
        <v>21</v>
      </c>
      <c r="I200" s="227"/>
      <c r="J200" s="224"/>
      <c r="K200" s="224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171</v>
      </c>
      <c r="AU200" s="232" t="s">
        <v>81</v>
      </c>
      <c r="AV200" s="11" t="s">
        <v>81</v>
      </c>
      <c r="AW200" s="11" t="s">
        <v>35</v>
      </c>
      <c r="AX200" s="11" t="s">
        <v>73</v>
      </c>
      <c r="AY200" s="232" t="s">
        <v>162</v>
      </c>
    </row>
    <row r="201" spans="2:51" s="12" customFormat="1" ht="12">
      <c r="B201" s="233"/>
      <c r="C201" s="234"/>
      <c r="D201" s="220" t="s">
        <v>171</v>
      </c>
      <c r="E201" s="235" t="s">
        <v>21</v>
      </c>
      <c r="F201" s="236" t="s">
        <v>2596</v>
      </c>
      <c r="G201" s="234"/>
      <c r="H201" s="237">
        <v>340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171</v>
      </c>
      <c r="AU201" s="243" t="s">
        <v>81</v>
      </c>
      <c r="AV201" s="12" t="s">
        <v>84</v>
      </c>
      <c r="AW201" s="12" t="s">
        <v>35</v>
      </c>
      <c r="AX201" s="12" t="s">
        <v>81</v>
      </c>
      <c r="AY201" s="243" t="s">
        <v>162</v>
      </c>
    </row>
    <row r="202" spans="2:65" s="1" customFormat="1" ht="16.5" customHeight="1">
      <c r="B202" s="39"/>
      <c r="C202" s="208" t="s">
        <v>299</v>
      </c>
      <c r="D202" s="208" t="s">
        <v>163</v>
      </c>
      <c r="E202" s="209" t="s">
        <v>2597</v>
      </c>
      <c r="F202" s="210" t="s">
        <v>2598</v>
      </c>
      <c r="G202" s="211" t="s">
        <v>166</v>
      </c>
      <c r="H202" s="212">
        <v>1548</v>
      </c>
      <c r="I202" s="213"/>
      <c r="J202" s="214">
        <f>ROUND(I202*H202,2)</f>
        <v>0</v>
      </c>
      <c r="K202" s="210" t="s">
        <v>167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302</v>
      </c>
    </row>
    <row r="203" spans="2:47" s="1" customFormat="1" ht="12">
      <c r="B203" s="39"/>
      <c r="C203" s="40"/>
      <c r="D203" s="220" t="s">
        <v>169</v>
      </c>
      <c r="E203" s="40"/>
      <c r="F203" s="221" t="s">
        <v>2592</v>
      </c>
      <c r="G203" s="40"/>
      <c r="H203" s="40"/>
      <c r="I203" s="143"/>
      <c r="J203" s="40"/>
      <c r="K203" s="40"/>
      <c r="L203" s="44"/>
      <c r="M203" s="222"/>
      <c r="N203" s="80"/>
      <c r="O203" s="80"/>
      <c r="P203" s="80"/>
      <c r="Q203" s="80"/>
      <c r="R203" s="80"/>
      <c r="S203" s="80"/>
      <c r="T203" s="81"/>
      <c r="AT203" s="18" t="s">
        <v>169</v>
      </c>
      <c r="AU203" s="18" t="s">
        <v>81</v>
      </c>
    </row>
    <row r="204" spans="2:51" s="11" customFormat="1" ht="12">
      <c r="B204" s="223"/>
      <c r="C204" s="224"/>
      <c r="D204" s="220" t="s">
        <v>171</v>
      </c>
      <c r="E204" s="225" t="s">
        <v>21</v>
      </c>
      <c r="F204" s="226" t="s">
        <v>2502</v>
      </c>
      <c r="G204" s="224"/>
      <c r="H204" s="225" t="s">
        <v>21</v>
      </c>
      <c r="I204" s="227"/>
      <c r="J204" s="224"/>
      <c r="K204" s="224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171</v>
      </c>
      <c r="AU204" s="232" t="s">
        <v>81</v>
      </c>
      <c r="AV204" s="11" t="s">
        <v>81</v>
      </c>
      <c r="AW204" s="11" t="s">
        <v>35</v>
      </c>
      <c r="AX204" s="11" t="s">
        <v>73</v>
      </c>
      <c r="AY204" s="232" t="s">
        <v>162</v>
      </c>
    </row>
    <row r="205" spans="2:51" s="12" customFormat="1" ht="12">
      <c r="B205" s="233"/>
      <c r="C205" s="234"/>
      <c r="D205" s="220" t="s">
        <v>171</v>
      </c>
      <c r="E205" s="235" t="s">
        <v>21</v>
      </c>
      <c r="F205" s="236" t="s">
        <v>2599</v>
      </c>
      <c r="G205" s="234"/>
      <c r="H205" s="237">
        <v>1500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171</v>
      </c>
      <c r="AU205" s="243" t="s">
        <v>81</v>
      </c>
      <c r="AV205" s="12" t="s">
        <v>84</v>
      </c>
      <c r="AW205" s="12" t="s">
        <v>35</v>
      </c>
      <c r="AX205" s="12" t="s">
        <v>73</v>
      </c>
      <c r="AY205" s="243" t="s">
        <v>162</v>
      </c>
    </row>
    <row r="206" spans="2:51" s="12" customFormat="1" ht="12">
      <c r="B206" s="233"/>
      <c r="C206" s="234"/>
      <c r="D206" s="220" t="s">
        <v>171</v>
      </c>
      <c r="E206" s="235" t="s">
        <v>21</v>
      </c>
      <c r="F206" s="236" t="s">
        <v>2600</v>
      </c>
      <c r="G206" s="234"/>
      <c r="H206" s="237">
        <v>48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171</v>
      </c>
      <c r="AU206" s="243" t="s">
        <v>81</v>
      </c>
      <c r="AV206" s="12" t="s">
        <v>84</v>
      </c>
      <c r="AW206" s="12" t="s">
        <v>35</v>
      </c>
      <c r="AX206" s="12" t="s">
        <v>73</v>
      </c>
      <c r="AY206" s="243" t="s">
        <v>162</v>
      </c>
    </row>
    <row r="207" spans="2:51" s="13" customFormat="1" ht="12">
      <c r="B207" s="244"/>
      <c r="C207" s="245"/>
      <c r="D207" s="220" t="s">
        <v>171</v>
      </c>
      <c r="E207" s="246" t="s">
        <v>21</v>
      </c>
      <c r="F207" s="247" t="s">
        <v>208</v>
      </c>
      <c r="G207" s="245"/>
      <c r="H207" s="248">
        <v>1548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171</v>
      </c>
      <c r="AU207" s="254" t="s">
        <v>81</v>
      </c>
      <c r="AV207" s="13" t="s">
        <v>168</v>
      </c>
      <c r="AW207" s="13" t="s">
        <v>35</v>
      </c>
      <c r="AX207" s="13" t="s">
        <v>81</v>
      </c>
      <c r="AY207" s="254" t="s">
        <v>162</v>
      </c>
    </row>
    <row r="208" spans="2:65" s="1" customFormat="1" ht="16.5" customHeight="1">
      <c r="B208" s="39"/>
      <c r="C208" s="208" t="s">
        <v>235</v>
      </c>
      <c r="D208" s="208" t="s">
        <v>163</v>
      </c>
      <c r="E208" s="209" t="s">
        <v>2601</v>
      </c>
      <c r="F208" s="210" t="s">
        <v>2602</v>
      </c>
      <c r="G208" s="211" t="s">
        <v>166</v>
      </c>
      <c r="H208" s="212">
        <v>833</v>
      </c>
      <c r="I208" s="213"/>
      <c r="J208" s="214">
        <f>ROUND(I208*H208,2)</f>
        <v>0</v>
      </c>
      <c r="K208" s="210" t="s">
        <v>167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311</v>
      </c>
    </row>
    <row r="209" spans="2:47" s="1" customFormat="1" ht="12">
      <c r="B209" s="39"/>
      <c r="C209" s="40"/>
      <c r="D209" s="220" t="s">
        <v>169</v>
      </c>
      <c r="E209" s="40"/>
      <c r="F209" s="221" t="s">
        <v>2603</v>
      </c>
      <c r="G209" s="40"/>
      <c r="H209" s="40"/>
      <c r="I209" s="143"/>
      <c r="J209" s="40"/>
      <c r="K209" s="40"/>
      <c r="L209" s="44"/>
      <c r="M209" s="222"/>
      <c r="N209" s="80"/>
      <c r="O209" s="80"/>
      <c r="P209" s="80"/>
      <c r="Q209" s="80"/>
      <c r="R209" s="80"/>
      <c r="S209" s="80"/>
      <c r="T209" s="81"/>
      <c r="AT209" s="18" t="s">
        <v>169</v>
      </c>
      <c r="AU209" s="18" t="s">
        <v>81</v>
      </c>
    </row>
    <row r="210" spans="2:51" s="11" customFormat="1" ht="12">
      <c r="B210" s="223"/>
      <c r="C210" s="224"/>
      <c r="D210" s="220" t="s">
        <v>171</v>
      </c>
      <c r="E210" s="225" t="s">
        <v>21</v>
      </c>
      <c r="F210" s="226" t="s">
        <v>2502</v>
      </c>
      <c r="G210" s="224"/>
      <c r="H210" s="225" t="s">
        <v>21</v>
      </c>
      <c r="I210" s="227"/>
      <c r="J210" s="224"/>
      <c r="K210" s="224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171</v>
      </c>
      <c r="AU210" s="232" t="s">
        <v>81</v>
      </c>
      <c r="AV210" s="11" t="s">
        <v>81</v>
      </c>
      <c r="AW210" s="11" t="s">
        <v>35</v>
      </c>
      <c r="AX210" s="11" t="s">
        <v>73</v>
      </c>
      <c r="AY210" s="232" t="s">
        <v>162</v>
      </c>
    </row>
    <row r="211" spans="2:51" s="12" customFormat="1" ht="12">
      <c r="B211" s="233"/>
      <c r="C211" s="234"/>
      <c r="D211" s="220" t="s">
        <v>171</v>
      </c>
      <c r="E211" s="235" t="s">
        <v>21</v>
      </c>
      <c r="F211" s="236" t="s">
        <v>2604</v>
      </c>
      <c r="G211" s="234"/>
      <c r="H211" s="237">
        <v>48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171</v>
      </c>
      <c r="AU211" s="243" t="s">
        <v>81</v>
      </c>
      <c r="AV211" s="12" t="s">
        <v>84</v>
      </c>
      <c r="AW211" s="12" t="s">
        <v>35</v>
      </c>
      <c r="AX211" s="12" t="s">
        <v>73</v>
      </c>
      <c r="AY211" s="243" t="s">
        <v>162</v>
      </c>
    </row>
    <row r="212" spans="2:51" s="12" customFormat="1" ht="12">
      <c r="B212" s="233"/>
      <c r="C212" s="234"/>
      <c r="D212" s="220" t="s">
        <v>171</v>
      </c>
      <c r="E212" s="235" t="s">
        <v>21</v>
      </c>
      <c r="F212" s="236" t="s">
        <v>2605</v>
      </c>
      <c r="G212" s="234"/>
      <c r="H212" s="237">
        <v>445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171</v>
      </c>
      <c r="AU212" s="243" t="s">
        <v>81</v>
      </c>
      <c r="AV212" s="12" t="s">
        <v>84</v>
      </c>
      <c r="AW212" s="12" t="s">
        <v>35</v>
      </c>
      <c r="AX212" s="12" t="s">
        <v>73</v>
      </c>
      <c r="AY212" s="243" t="s">
        <v>162</v>
      </c>
    </row>
    <row r="213" spans="2:51" s="12" customFormat="1" ht="12">
      <c r="B213" s="233"/>
      <c r="C213" s="234"/>
      <c r="D213" s="220" t="s">
        <v>171</v>
      </c>
      <c r="E213" s="235" t="s">
        <v>21</v>
      </c>
      <c r="F213" s="236" t="s">
        <v>2606</v>
      </c>
      <c r="G213" s="234"/>
      <c r="H213" s="237">
        <v>340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171</v>
      </c>
      <c r="AU213" s="243" t="s">
        <v>81</v>
      </c>
      <c r="AV213" s="12" t="s">
        <v>84</v>
      </c>
      <c r="AW213" s="12" t="s">
        <v>35</v>
      </c>
      <c r="AX213" s="12" t="s">
        <v>73</v>
      </c>
      <c r="AY213" s="243" t="s">
        <v>162</v>
      </c>
    </row>
    <row r="214" spans="2:51" s="13" customFormat="1" ht="12">
      <c r="B214" s="244"/>
      <c r="C214" s="245"/>
      <c r="D214" s="220" t="s">
        <v>171</v>
      </c>
      <c r="E214" s="246" t="s">
        <v>21</v>
      </c>
      <c r="F214" s="247" t="s">
        <v>208</v>
      </c>
      <c r="G214" s="245"/>
      <c r="H214" s="248">
        <v>833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171</v>
      </c>
      <c r="AU214" s="254" t="s">
        <v>81</v>
      </c>
      <c r="AV214" s="13" t="s">
        <v>168</v>
      </c>
      <c r="AW214" s="13" t="s">
        <v>35</v>
      </c>
      <c r="AX214" s="13" t="s">
        <v>81</v>
      </c>
      <c r="AY214" s="254" t="s">
        <v>162</v>
      </c>
    </row>
    <row r="215" spans="2:65" s="1" customFormat="1" ht="16.5" customHeight="1">
      <c r="B215" s="39"/>
      <c r="C215" s="208" t="s">
        <v>315</v>
      </c>
      <c r="D215" s="208" t="s">
        <v>163</v>
      </c>
      <c r="E215" s="209" t="s">
        <v>2607</v>
      </c>
      <c r="F215" s="210" t="s">
        <v>2608</v>
      </c>
      <c r="G215" s="211" t="s">
        <v>166</v>
      </c>
      <c r="H215" s="212">
        <v>1888</v>
      </c>
      <c r="I215" s="213"/>
      <c r="J215" s="214">
        <f>ROUND(I215*H215,2)</f>
        <v>0</v>
      </c>
      <c r="K215" s="210" t="s">
        <v>167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318</v>
      </c>
    </row>
    <row r="216" spans="2:47" s="1" customFormat="1" ht="12">
      <c r="B216" s="39"/>
      <c r="C216" s="40"/>
      <c r="D216" s="220" t="s">
        <v>169</v>
      </c>
      <c r="E216" s="40"/>
      <c r="F216" s="221" t="s">
        <v>2609</v>
      </c>
      <c r="G216" s="40"/>
      <c r="H216" s="40"/>
      <c r="I216" s="143"/>
      <c r="J216" s="40"/>
      <c r="K216" s="40"/>
      <c r="L216" s="44"/>
      <c r="M216" s="222"/>
      <c r="N216" s="80"/>
      <c r="O216" s="80"/>
      <c r="P216" s="80"/>
      <c r="Q216" s="80"/>
      <c r="R216" s="80"/>
      <c r="S216" s="80"/>
      <c r="T216" s="81"/>
      <c r="AT216" s="18" t="s">
        <v>169</v>
      </c>
      <c r="AU216" s="18" t="s">
        <v>81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2502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2610</v>
      </c>
      <c r="G218" s="234"/>
      <c r="H218" s="237">
        <v>340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2" customFormat="1" ht="12">
      <c r="B219" s="233"/>
      <c r="C219" s="234"/>
      <c r="D219" s="220" t="s">
        <v>171</v>
      </c>
      <c r="E219" s="235" t="s">
        <v>21</v>
      </c>
      <c r="F219" s="236" t="s">
        <v>2611</v>
      </c>
      <c r="G219" s="234"/>
      <c r="H219" s="237">
        <v>1500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171</v>
      </c>
      <c r="AU219" s="243" t="s">
        <v>81</v>
      </c>
      <c r="AV219" s="12" t="s">
        <v>84</v>
      </c>
      <c r="AW219" s="12" t="s">
        <v>35</v>
      </c>
      <c r="AX219" s="12" t="s">
        <v>73</v>
      </c>
      <c r="AY219" s="243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2612</v>
      </c>
      <c r="G220" s="234"/>
      <c r="H220" s="237">
        <v>48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73</v>
      </c>
      <c r="AY220" s="243" t="s">
        <v>162</v>
      </c>
    </row>
    <row r="221" spans="2:51" s="13" customFormat="1" ht="12">
      <c r="B221" s="244"/>
      <c r="C221" s="245"/>
      <c r="D221" s="220" t="s">
        <v>171</v>
      </c>
      <c r="E221" s="246" t="s">
        <v>21</v>
      </c>
      <c r="F221" s="247" t="s">
        <v>208</v>
      </c>
      <c r="G221" s="245"/>
      <c r="H221" s="248">
        <v>1888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171</v>
      </c>
      <c r="AU221" s="254" t="s">
        <v>81</v>
      </c>
      <c r="AV221" s="13" t="s">
        <v>168</v>
      </c>
      <c r="AW221" s="13" t="s">
        <v>35</v>
      </c>
      <c r="AX221" s="13" t="s">
        <v>81</v>
      </c>
      <c r="AY221" s="254" t="s">
        <v>162</v>
      </c>
    </row>
    <row r="222" spans="2:65" s="1" customFormat="1" ht="16.5" customHeight="1">
      <c r="B222" s="39"/>
      <c r="C222" s="208" t="s">
        <v>242</v>
      </c>
      <c r="D222" s="208" t="s">
        <v>163</v>
      </c>
      <c r="E222" s="209" t="s">
        <v>2613</v>
      </c>
      <c r="F222" s="210" t="s">
        <v>2614</v>
      </c>
      <c r="G222" s="211" t="s">
        <v>166</v>
      </c>
      <c r="H222" s="212">
        <v>2428</v>
      </c>
      <c r="I222" s="213"/>
      <c r="J222" s="214">
        <f>ROUND(I222*H222,2)</f>
        <v>0</v>
      </c>
      <c r="K222" s="210" t="s">
        <v>167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81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324</v>
      </c>
    </row>
    <row r="223" spans="2:51" s="11" customFormat="1" ht="12">
      <c r="B223" s="223"/>
      <c r="C223" s="224"/>
      <c r="D223" s="220" t="s">
        <v>171</v>
      </c>
      <c r="E223" s="225" t="s">
        <v>21</v>
      </c>
      <c r="F223" s="226" t="s">
        <v>2502</v>
      </c>
      <c r="G223" s="224"/>
      <c r="H223" s="225" t="s">
        <v>21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171</v>
      </c>
      <c r="AU223" s="232" t="s">
        <v>81</v>
      </c>
      <c r="AV223" s="11" t="s">
        <v>81</v>
      </c>
      <c r="AW223" s="11" t="s">
        <v>35</v>
      </c>
      <c r="AX223" s="11" t="s">
        <v>73</v>
      </c>
      <c r="AY223" s="232" t="s">
        <v>162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2615</v>
      </c>
      <c r="G224" s="234"/>
      <c r="H224" s="237">
        <v>340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73</v>
      </c>
      <c r="AY224" s="243" t="s">
        <v>162</v>
      </c>
    </row>
    <row r="225" spans="2:51" s="12" customFormat="1" ht="12">
      <c r="B225" s="233"/>
      <c r="C225" s="234"/>
      <c r="D225" s="220" t="s">
        <v>171</v>
      </c>
      <c r="E225" s="235" t="s">
        <v>21</v>
      </c>
      <c r="F225" s="236" t="s">
        <v>2616</v>
      </c>
      <c r="G225" s="234"/>
      <c r="H225" s="237">
        <v>1500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171</v>
      </c>
      <c r="AU225" s="243" t="s">
        <v>81</v>
      </c>
      <c r="AV225" s="12" t="s">
        <v>84</v>
      </c>
      <c r="AW225" s="12" t="s">
        <v>35</v>
      </c>
      <c r="AX225" s="12" t="s">
        <v>73</v>
      </c>
      <c r="AY225" s="243" t="s">
        <v>162</v>
      </c>
    </row>
    <row r="226" spans="2:51" s="12" customFormat="1" ht="12">
      <c r="B226" s="233"/>
      <c r="C226" s="234"/>
      <c r="D226" s="220" t="s">
        <v>171</v>
      </c>
      <c r="E226" s="235" t="s">
        <v>21</v>
      </c>
      <c r="F226" s="236" t="s">
        <v>2617</v>
      </c>
      <c r="G226" s="234"/>
      <c r="H226" s="237">
        <v>540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171</v>
      </c>
      <c r="AU226" s="243" t="s">
        <v>81</v>
      </c>
      <c r="AV226" s="12" t="s">
        <v>84</v>
      </c>
      <c r="AW226" s="12" t="s">
        <v>35</v>
      </c>
      <c r="AX226" s="12" t="s">
        <v>73</v>
      </c>
      <c r="AY226" s="243" t="s">
        <v>162</v>
      </c>
    </row>
    <row r="227" spans="2:51" s="12" customFormat="1" ht="12">
      <c r="B227" s="233"/>
      <c r="C227" s="234"/>
      <c r="D227" s="220" t="s">
        <v>171</v>
      </c>
      <c r="E227" s="235" t="s">
        <v>21</v>
      </c>
      <c r="F227" s="236" t="s">
        <v>2618</v>
      </c>
      <c r="G227" s="234"/>
      <c r="H227" s="237">
        <v>48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171</v>
      </c>
      <c r="AU227" s="243" t="s">
        <v>81</v>
      </c>
      <c r="AV227" s="12" t="s">
        <v>84</v>
      </c>
      <c r="AW227" s="12" t="s">
        <v>35</v>
      </c>
      <c r="AX227" s="12" t="s">
        <v>73</v>
      </c>
      <c r="AY227" s="243" t="s">
        <v>162</v>
      </c>
    </row>
    <row r="228" spans="2:51" s="13" customFormat="1" ht="12">
      <c r="B228" s="244"/>
      <c r="C228" s="245"/>
      <c r="D228" s="220" t="s">
        <v>171</v>
      </c>
      <c r="E228" s="246" t="s">
        <v>21</v>
      </c>
      <c r="F228" s="247" t="s">
        <v>208</v>
      </c>
      <c r="G228" s="245"/>
      <c r="H228" s="248">
        <v>2428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171</v>
      </c>
      <c r="AU228" s="254" t="s">
        <v>81</v>
      </c>
      <c r="AV228" s="13" t="s">
        <v>168</v>
      </c>
      <c r="AW228" s="13" t="s">
        <v>35</v>
      </c>
      <c r="AX228" s="13" t="s">
        <v>81</v>
      </c>
      <c r="AY228" s="254" t="s">
        <v>162</v>
      </c>
    </row>
    <row r="229" spans="2:65" s="1" customFormat="1" ht="22.5" customHeight="1">
      <c r="B229" s="39"/>
      <c r="C229" s="208" t="s">
        <v>328</v>
      </c>
      <c r="D229" s="208" t="s">
        <v>163</v>
      </c>
      <c r="E229" s="209" t="s">
        <v>2619</v>
      </c>
      <c r="F229" s="210" t="s">
        <v>2620</v>
      </c>
      <c r="G229" s="211" t="s">
        <v>166</v>
      </c>
      <c r="H229" s="212">
        <v>1888</v>
      </c>
      <c r="I229" s="213"/>
      <c r="J229" s="214">
        <f>ROUND(I229*H229,2)</f>
        <v>0</v>
      </c>
      <c r="K229" s="210" t="s">
        <v>167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81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331</v>
      </c>
    </row>
    <row r="230" spans="2:51" s="11" customFormat="1" ht="12">
      <c r="B230" s="223"/>
      <c r="C230" s="224"/>
      <c r="D230" s="220" t="s">
        <v>171</v>
      </c>
      <c r="E230" s="225" t="s">
        <v>21</v>
      </c>
      <c r="F230" s="226" t="s">
        <v>2502</v>
      </c>
      <c r="G230" s="224"/>
      <c r="H230" s="225" t="s">
        <v>21</v>
      </c>
      <c r="I230" s="227"/>
      <c r="J230" s="224"/>
      <c r="K230" s="224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171</v>
      </c>
      <c r="AU230" s="232" t="s">
        <v>81</v>
      </c>
      <c r="AV230" s="11" t="s">
        <v>81</v>
      </c>
      <c r="AW230" s="11" t="s">
        <v>35</v>
      </c>
      <c r="AX230" s="11" t="s">
        <v>73</v>
      </c>
      <c r="AY230" s="232" t="s">
        <v>162</v>
      </c>
    </row>
    <row r="231" spans="2:51" s="12" customFormat="1" ht="12">
      <c r="B231" s="233"/>
      <c r="C231" s="234"/>
      <c r="D231" s="220" t="s">
        <v>171</v>
      </c>
      <c r="E231" s="235" t="s">
        <v>21</v>
      </c>
      <c r="F231" s="236" t="s">
        <v>2621</v>
      </c>
      <c r="G231" s="234"/>
      <c r="H231" s="237">
        <v>1500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171</v>
      </c>
      <c r="AU231" s="243" t="s">
        <v>81</v>
      </c>
      <c r="AV231" s="12" t="s">
        <v>84</v>
      </c>
      <c r="AW231" s="12" t="s">
        <v>35</v>
      </c>
      <c r="AX231" s="12" t="s">
        <v>73</v>
      </c>
      <c r="AY231" s="243" t="s">
        <v>162</v>
      </c>
    </row>
    <row r="232" spans="2:51" s="12" customFormat="1" ht="12">
      <c r="B232" s="233"/>
      <c r="C232" s="234"/>
      <c r="D232" s="220" t="s">
        <v>171</v>
      </c>
      <c r="E232" s="235" t="s">
        <v>21</v>
      </c>
      <c r="F232" s="236" t="s">
        <v>2622</v>
      </c>
      <c r="G232" s="234"/>
      <c r="H232" s="237">
        <v>340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171</v>
      </c>
      <c r="AU232" s="243" t="s">
        <v>81</v>
      </c>
      <c r="AV232" s="12" t="s">
        <v>84</v>
      </c>
      <c r="AW232" s="12" t="s">
        <v>35</v>
      </c>
      <c r="AX232" s="12" t="s">
        <v>73</v>
      </c>
      <c r="AY232" s="243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2623</v>
      </c>
      <c r="G233" s="234"/>
      <c r="H233" s="237">
        <v>48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73</v>
      </c>
      <c r="AY233" s="243" t="s">
        <v>162</v>
      </c>
    </row>
    <row r="234" spans="2:51" s="13" customFormat="1" ht="12">
      <c r="B234" s="244"/>
      <c r="C234" s="245"/>
      <c r="D234" s="220" t="s">
        <v>171</v>
      </c>
      <c r="E234" s="246" t="s">
        <v>21</v>
      </c>
      <c r="F234" s="247" t="s">
        <v>208</v>
      </c>
      <c r="G234" s="245"/>
      <c r="H234" s="248">
        <v>1888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AT234" s="254" t="s">
        <v>171</v>
      </c>
      <c r="AU234" s="254" t="s">
        <v>81</v>
      </c>
      <c r="AV234" s="13" t="s">
        <v>168</v>
      </c>
      <c r="AW234" s="13" t="s">
        <v>35</v>
      </c>
      <c r="AX234" s="13" t="s">
        <v>81</v>
      </c>
      <c r="AY234" s="254" t="s">
        <v>162</v>
      </c>
    </row>
    <row r="235" spans="2:65" s="1" customFormat="1" ht="22.5" customHeight="1">
      <c r="B235" s="39"/>
      <c r="C235" s="208" t="s">
        <v>246</v>
      </c>
      <c r="D235" s="208" t="s">
        <v>163</v>
      </c>
      <c r="E235" s="209" t="s">
        <v>2624</v>
      </c>
      <c r="F235" s="210" t="s">
        <v>2625</v>
      </c>
      <c r="G235" s="211" t="s">
        <v>166</v>
      </c>
      <c r="H235" s="212">
        <v>540</v>
      </c>
      <c r="I235" s="213"/>
      <c r="J235" s="214">
        <f>ROUND(I235*H235,2)</f>
        <v>0</v>
      </c>
      <c r="K235" s="210" t="s">
        <v>167</v>
      </c>
      <c r="L235" s="44"/>
      <c r="M235" s="215" t="s">
        <v>21</v>
      </c>
      <c r="N235" s="216" t="s">
        <v>44</v>
      </c>
      <c r="O235" s="80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8" t="s">
        <v>168</v>
      </c>
      <c r="AT235" s="18" t="s">
        <v>163</v>
      </c>
      <c r="AU235" s="18" t="s">
        <v>81</v>
      </c>
      <c r="AY235" s="18" t="s">
        <v>162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8" t="s">
        <v>81</v>
      </c>
      <c r="BK235" s="219">
        <f>ROUND(I235*H235,2)</f>
        <v>0</v>
      </c>
      <c r="BL235" s="18" t="s">
        <v>168</v>
      </c>
      <c r="BM235" s="18" t="s">
        <v>337</v>
      </c>
    </row>
    <row r="236" spans="2:51" s="11" customFormat="1" ht="12">
      <c r="B236" s="223"/>
      <c r="C236" s="224"/>
      <c r="D236" s="220" t="s">
        <v>171</v>
      </c>
      <c r="E236" s="225" t="s">
        <v>21</v>
      </c>
      <c r="F236" s="226" t="s">
        <v>2502</v>
      </c>
      <c r="G236" s="224"/>
      <c r="H236" s="225" t="s">
        <v>21</v>
      </c>
      <c r="I236" s="227"/>
      <c r="J236" s="224"/>
      <c r="K236" s="224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171</v>
      </c>
      <c r="AU236" s="232" t="s">
        <v>81</v>
      </c>
      <c r="AV236" s="11" t="s">
        <v>81</v>
      </c>
      <c r="AW236" s="11" t="s">
        <v>35</v>
      </c>
      <c r="AX236" s="11" t="s">
        <v>73</v>
      </c>
      <c r="AY236" s="232" t="s">
        <v>162</v>
      </c>
    </row>
    <row r="237" spans="2:51" s="12" customFormat="1" ht="12">
      <c r="B237" s="233"/>
      <c r="C237" s="234"/>
      <c r="D237" s="220" t="s">
        <v>171</v>
      </c>
      <c r="E237" s="235" t="s">
        <v>21</v>
      </c>
      <c r="F237" s="236" t="s">
        <v>2626</v>
      </c>
      <c r="G237" s="234"/>
      <c r="H237" s="237">
        <v>540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171</v>
      </c>
      <c r="AU237" s="243" t="s">
        <v>81</v>
      </c>
      <c r="AV237" s="12" t="s">
        <v>84</v>
      </c>
      <c r="AW237" s="12" t="s">
        <v>35</v>
      </c>
      <c r="AX237" s="12" t="s">
        <v>81</v>
      </c>
      <c r="AY237" s="243" t="s">
        <v>162</v>
      </c>
    </row>
    <row r="238" spans="2:65" s="1" customFormat="1" ht="16.5" customHeight="1">
      <c r="B238" s="39"/>
      <c r="C238" s="208" t="s">
        <v>342</v>
      </c>
      <c r="D238" s="208" t="s">
        <v>163</v>
      </c>
      <c r="E238" s="209" t="s">
        <v>2627</v>
      </c>
      <c r="F238" s="210" t="s">
        <v>2628</v>
      </c>
      <c r="G238" s="211" t="s">
        <v>166</v>
      </c>
      <c r="H238" s="212">
        <v>515</v>
      </c>
      <c r="I238" s="213"/>
      <c r="J238" s="214">
        <f>ROUND(I238*H238,2)</f>
        <v>0</v>
      </c>
      <c r="K238" s="210" t="s">
        <v>167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81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345</v>
      </c>
    </row>
    <row r="239" spans="2:47" s="1" customFormat="1" ht="12">
      <c r="B239" s="39"/>
      <c r="C239" s="40"/>
      <c r="D239" s="220" t="s">
        <v>169</v>
      </c>
      <c r="E239" s="40"/>
      <c r="F239" s="221" t="s">
        <v>2629</v>
      </c>
      <c r="G239" s="40"/>
      <c r="H239" s="40"/>
      <c r="I239" s="143"/>
      <c r="J239" s="40"/>
      <c r="K239" s="40"/>
      <c r="L239" s="44"/>
      <c r="M239" s="222"/>
      <c r="N239" s="80"/>
      <c r="O239" s="80"/>
      <c r="P239" s="80"/>
      <c r="Q239" s="80"/>
      <c r="R239" s="80"/>
      <c r="S239" s="80"/>
      <c r="T239" s="81"/>
      <c r="AT239" s="18" t="s">
        <v>169</v>
      </c>
      <c r="AU239" s="18" t="s">
        <v>81</v>
      </c>
    </row>
    <row r="240" spans="2:51" s="11" customFormat="1" ht="12">
      <c r="B240" s="223"/>
      <c r="C240" s="224"/>
      <c r="D240" s="220" t="s">
        <v>171</v>
      </c>
      <c r="E240" s="225" t="s">
        <v>21</v>
      </c>
      <c r="F240" s="226" t="s">
        <v>2630</v>
      </c>
      <c r="G240" s="224"/>
      <c r="H240" s="225" t="s">
        <v>21</v>
      </c>
      <c r="I240" s="227"/>
      <c r="J240" s="224"/>
      <c r="K240" s="224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171</v>
      </c>
      <c r="AU240" s="232" t="s">
        <v>81</v>
      </c>
      <c r="AV240" s="11" t="s">
        <v>81</v>
      </c>
      <c r="AW240" s="11" t="s">
        <v>35</v>
      </c>
      <c r="AX240" s="11" t="s">
        <v>73</v>
      </c>
      <c r="AY240" s="232" t="s">
        <v>162</v>
      </c>
    </row>
    <row r="241" spans="2:51" s="12" customFormat="1" ht="12">
      <c r="B241" s="233"/>
      <c r="C241" s="234"/>
      <c r="D241" s="220" t="s">
        <v>171</v>
      </c>
      <c r="E241" s="235" t="s">
        <v>21</v>
      </c>
      <c r="F241" s="236" t="s">
        <v>2631</v>
      </c>
      <c r="G241" s="234"/>
      <c r="H241" s="237">
        <v>460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171</v>
      </c>
      <c r="AU241" s="243" t="s">
        <v>81</v>
      </c>
      <c r="AV241" s="12" t="s">
        <v>84</v>
      </c>
      <c r="AW241" s="12" t="s">
        <v>35</v>
      </c>
      <c r="AX241" s="12" t="s">
        <v>73</v>
      </c>
      <c r="AY241" s="243" t="s">
        <v>162</v>
      </c>
    </row>
    <row r="242" spans="2:51" s="12" customFormat="1" ht="12">
      <c r="B242" s="233"/>
      <c r="C242" s="234"/>
      <c r="D242" s="220" t="s">
        <v>171</v>
      </c>
      <c r="E242" s="235" t="s">
        <v>21</v>
      </c>
      <c r="F242" s="236" t="s">
        <v>2632</v>
      </c>
      <c r="G242" s="234"/>
      <c r="H242" s="237">
        <v>30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171</v>
      </c>
      <c r="AU242" s="243" t="s">
        <v>81</v>
      </c>
      <c r="AV242" s="12" t="s">
        <v>84</v>
      </c>
      <c r="AW242" s="12" t="s">
        <v>35</v>
      </c>
      <c r="AX242" s="12" t="s">
        <v>73</v>
      </c>
      <c r="AY242" s="243" t="s">
        <v>162</v>
      </c>
    </row>
    <row r="243" spans="2:51" s="11" customFormat="1" ht="12">
      <c r="B243" s="223"/>
      <c r="C243" s="224"/>
      <c r="D243" s="220" t="s">
        <v>171</v>
      </c>
      <c r="E243" s="225" t="s">
        <v>21</v>
      </c>
      <c r="F243" s="226" t="s">
        <v>2633</v>
      </c>
      <c r="G243" s="224"/>
      <c r="H243" s="225" t="s">
        <v>21</v>
      </c>
      <c r="I243" s="227"/>
      <c r="J243" s="224"/>
      <c r="K243" s="224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171</v>
      </c>
      <c r="AU243" s="232" t="s">
        <v>81</v>
      </c>
      <c r="AV243" s="11" t="s">
        <v>81</v>
      </c>
      <c r="AW243" s="11" t="s">
        <v>35</v>
      </c>
      <c r="AX243" s="11" t="s">
        <v>73</v>
      </c>
      <c r="AY243" s="232" t="s">
        <v>162</v>
      </c>
    </row>
    <row r="244" spans="2:51" s="12" customFormat="1" ht="12">
      <c r="B244" s="233"/>
      <c r="C244" s="234"/>
      <c r="D244" s="220" t="s">
        <v>171</v>
      </c>
      <c r="E244" s="235" t="s">
        <v>21</v>
      </c>
      <c r="F244" s="236" t="s">
        <v>2634</v>
      </c>
      <c r="G244" s="234"/>
      <c r="H244" s="237">
        <v>20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171</v>
      </c>
      <c r="AU244" s="243" t="s">
        <v>81</v>
      </c>
      <c r="AV244" s="12" t="s">
        <v>84</v>
      </c>
      <c r="AW244" s="12" t="s">
        <v>35</v>
      </c>
      <c r="AX244" s="12" t="s">
        <v>73</v>
      </c>
      <c r="AY244" s="243" t="s">
        <v>162</v>
      </c>
    </row>
    <row r="245" spans="2:51" s="12" customFormat="1" ht="12">
      <c r="B245" s="233"/>
      <c r="C245" s="234"/>
      <c r="D245" s="220" t="s">
        <v>171</v>
      </c>
      <c r="E245" s="235" t="s">
        <v>21</v>
      </c>
      <c r="F245" s="236" t="s">
        <v>2635</v>
      </c>
      <c r="G245" s="234"/>
      <c r="H245" s="237">
        <v>5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171</v>
      </c>
      <c r="AU245" s="243" t="s">
        <v>81</v>
      </c>
      <c r="AV245" s="12" t="s">
        <v>84</v>
      </c>
      <c r="AW245" s="12" t="s">
        <v>35</v>
      </c>
      <c r="AX245" s="12" t="s">
        <v>73</v>
      </c>
      <c r="AY245" s="243" t="s">
        <v>162</v>
      </c>
    </row>
    <row r="246" spans="2:51" s="13" customFormat="1" ht="12">
      <c r="B246" s="244"/>
      <c r="C246" s="245"/>
      <c r="D246" s="220" t="s">
        <v>171</v>
      </c>
      <c r="E246" s="246" t="s">
        <v>21</v>
      </c>
      <c r="F246" s="247" t="s">
        <v>208</v>
      </c>
      <c r="G246" s="245"/>
      <c r="H246" s="248">
        <v>515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AT246" s="254" t="s">
        <v>171</v>
      </c>
      <c r="AU246" s="254" t="s">
        <v>81</v>
      </c>
      <c r="AV246" s="13" t="s">
        <v>168</v>
      </c>
      <c r="AW246" s="13" t="s">
        <v>35</v>
      </c>
      <c r="AX246" s="13" t="s">
        <v>81</v>
      </c>
      <c r="AY246" s="254" t="s">
        <v>162</v>
      </c>
    </row>
    <row r="247" spans="2:65" s="1" customFormat="1" ht="16.5" customHeight="1">
      <c r="B247" s="39"/>
      <c r="C247" s="208" t="s">
        <v>253</v>
      </c>
      <c r="D247" s="208" t="s">
        <v>163</v>
      </c>
      <c r="E247" s="209" t="s">
        <v>2636</v>
      </c>
      <c r="F247" s="210" t="s">
        <v>2637</v>
      </c>
      <c r="G247" s="211" t="s">
        <v>166</v>
      </c>
      <c r="H247" s="212">
        <v>470</v>
      </c>
      <c r="I247" s="213"/>
      <c r="J247" s="214">
        <f>ROUND(I247*H247,2)</f>
        <v>0</v>
      </c>
      <c r="K247" s="210" t="s">
        <v>167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81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349</v>
      </c>
    </row>
    <row r="248" spans="2:47" s="1" customFormat="1" ht="12">
      <c r="B248" s="39"/>
      <c r="C248" s="40"/>
      <c r="D248" s="220" t="s">
        <v>169</v>
      </c>
      <c r="E248" s="40"/>
      <c r="F248" s="221" t="s">
        <v>2629</v>
      </c>
      <c r="G248" s="40"/>
      <c r="H248" s="40"/>
      <c r="I248" s="143"/>
      <c r="J248" s="40"/>
      <c r="K248" s="40"/>
      <c r="L248" s="44"/>
      <c r="M248" s="222"/>
      <c r="N248" s="80"/>
      <c r="O248" s="80"/>
      <c r="P248" s="80"/>
      <c r="Q248" s="80"/>
      <c r="R248" s="80"/>
      <c r="S248" s="80"/>
      <c r="T248" s="81"/>
      <c r="AT248" s="18" t="s">
        <v>169</v>
      </c>
      <c r="AU248" s="18" t="s">
        <v>81</v>
      </c>
    </row>
    <row r="249" spans="2:51" s="11" customFormat="1" ht="12">
      <c r="B249" s="223"/>
      <c r="C249" s="224"/>
      <c r="D249" s="220" t="s">
        <v>171</v>
      </c>
      <c r="E249" s="225" t="s">
        <v>21</v>
      </c>
      <c r="F249" s="226" t="s">
        <v>2630</v>
      </c>
      <c r="G249" s="224"/>
      <c r="H249" s="225" t="s">
        <v>21</v>
      </c>
      <c r="I249" s="227"/>
      <c r="J249" s="224"/>
      <c r="K249" s="224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171</v>
      </c>
      <c r="AU249" s="232" t="s">
        <v>81</v>
      </c>
      <c r="AV249" s="11" t="s">
        <v>81</v>
      </c>
      <c r="AW249" s="11" t="s">
        <v>35</v>
      </c>
      <c r="AX249" s="11" t="s">
        <v>73</v>
      </c>
      <c r="AY249" s="232" t="s">
        <v>162</v>
      </c>
    </row>
    <row r="250" spans="2:51" s="12" customFormat="1" ht="12">
      <c r="B250" s="233"/>
      <c r="C250" s="234"/>
      <c r="D250" s="220" t="s">
        <v>171</v>
      </c>
      <c r="E250" s="235" t="s">
        <v>21</v>
      </c>
      <c r="F250" s="236" t="s">
        <v>2638</v>
      </c>
      <c r="G250" s="234"/>
      <c r="H250" s="237">
        <v>415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171</v>
      </c>
      <c r="AU250" s="243" t="s">
        <v>81</v>
      </c>
      <c r="AV250" s="12" t="s">
        <v>84</v>
      </c>
      <c r="AW250" s="12" t="s">
        <v>35</v>
      </c>
      <c r="AX250" s="12" t="s">
        <v>73</v>
      </c>
      <c r="AY250" s="243" t="s">
        <v>162</v>
      </c>
    </row>
    <row r="251" spans="2:51" s="12" customFormat="1" ht="12">
      <c r="B251" s="233"/>
      <c r="C251" s="234"/>
      <c r="D251" s="220" t="s">
        <v>171</v>
      </c>
      <c r="E251" s="235" t="s">
        <v>21</v>
      </c>
      <c r="F251" s="236" t="s">
        <v>2632</v>
      </c>
      <c r="G251" s="234"/>
      <c r="H251" s="237">
        <v>30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171</v>
      </c>
      <c r="AU251" s="243" t="s">
        <v>81</v>
      </c>
      <c r="AV251" s="12" t="s">
        <v>84</v>
      </c>
      <c r="AW251" s="12" t="s">
        <v>35</v>
      </c>
      <c r="AX251" s="12" t="s">
        <v>73</v>
      </c>
      <c r="AY251" s="243" t="s">
        <v>162</v>
      </c>
    </row>
    <row r="252" spans="2:51" s="11" customFormat="1" ht="12">
      <c r="B252" s="223"/>
      <c r="C252" s="224"/>
      <c r="D252" s="220" t="s">
        <v>171</v>
      </c>
      <c r="E252" s="225" t="s">
        <v>21</v>
      </c>
      <c r="F252" s="226" t="s">
        <v>2633</v>
      </c>
      <c r="G252" s="224"/>
      <c r="H252" s="225" t="s">
        <v>21</v>
      </c>
      <c r="I252" s="227"/>
      <c r="J252" s="224"/>
      <c r="K252" s="224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171</v>
      </c>
      <c r="AU252" s="232" t="s">
        <v>81</v>
      </c>
      <c r="AV252" s="11" t="s">
        <v>81</v>
      </c>
      <c r="AW252" s="11" t="s">
        <v>35</v>
      </c>
      <c r="AX252" s="11" t="s">
        <v>73</v>
      </c>
      <c r="AY252" s="232" t="s">
        <v>162</v>
      </c>
    </row>
    <row r="253" spans="2:51" s="12" customFormat="1" ht="12">
      <c r="B253" s="233"/>
      <c r="C253" s="234"/>
      <c r="D253" s="220" t="s">
        <v>171</v>
      </c>
      <c r="E253" s="235" t="s">
        <v>21</v>
      </c>
      <c r="F253" s="236" t="s">
        <v>2639</v>
      </c>
      <c r="G253" s="234"/>
      <c r="H253" s="237">
        <v>20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171</v>
      </c>
      <c r="AU253" s="243" t="s">
        <v>81</v>
      </c>
      <c r="AV253" s="12" t="s">
        <v>84</v>
      </c>
      <c r="AW253" s="12" t="s">
        <v>35</v>
      </c>
      <c r="AX253" s="12" t="s">
        <v>73</v>
      </c>
      <c r="AY253" s="243" t="s">
        <v>162</v>
      </c>
    </row>
    <row r="254" spans="2:51" s="12" customFormat="1" ht="12">
      <c r="B254" s="233"/>
      <c r="C254" s="234"/>
      <c r="D254" s="220" t="s">
        <v>171</v>
      </c>
      <c r="E254" s="235" t="s">
        <v>21</v>
      </c>
      <c r="F254" s="236" t="s">
        <v>2635</v>
      </c>
      <c r="G254" s="234"/>
      <c r="H254" s="237">
        <v>5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171</v>
      </c>
      <c r="AU254" s="243" t="s">
        <v>81</v>
      </c>
      <c r="AV254" s="12" t="s">
        <v>84</v>
      </c>
      <c r="AW254" s="12" t="s">
        <v>35</v>
      </c>
      <c r="AX254" s="12" t="s">
        <v>73</v>
      </c>
      <c r="AY254" s="243" t="s">
        <v>162</v>
      </c>
    </row>
    <row r="255" spans="2:51" s="13" customFormat="1" ht="12">
      <c r="B255" s="244"/>
      <c r="C255" s="245"/>
      <c r="D255" s="220" t="s">
        <v>171</v>
      </c>
      <c r="E255" s="246" t="s">
        <v>21</v>
      </c>
      <c r="F255" s="247" t="s">
        <v>208</v>
      </c>
      <c r="G255" s="245"/>
      <c r="H255" s="248">
        <v>470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171</v>
      </c>
      <c r="AU255" s="254" t="s">
        <v>81</v>
      </c>
      <c r="AV255" s="13" t="s">
        <v>168</v>
      </c>
      <c r="AW255" s="13" t="s">
        <v>35</v>
      </c>
      <c r="AX255" s="13" t="s">
        <v>81</v>
      </c>
      <c r="AY255" s="254" t="s">
        <v>162</v>
      </c>
    </row>
    <row r="256" spans="2:65" s="1" customFormat="1" ht="16.5" customHeight="1">
      <c r="B256" s="39"/>
      <c r="C256" s="208" t="s">
        <v>514</v>
      </c>
      <c r="D256" s="208" t="s">
        <v>163</v>
      </c>
      <c r="E256" s="209" t="s">
        <v>2640</v>
      </c>
      <c r="F256" s="210" t="s">
        <v>2641</v>
      </c>
      <c r="G256" s="211" t="s">
        <v>166</v>
      </c>
      <c r="H256" s="212">
        <v>489.6</v>
      </c>
      <c r="I256" s="213"/>
      <c r="J256" s="214">
        <f>ROUND(I256*H256,2)</f>
        <v>0</v>
      </c>
      <c r="K256" s="210" t="s">
        <v>167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81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517</v>
      </c>
    </row>
    <row r="257" spans="2:51" s="11" customFormat="1" ht="12">
      <c r="B257" s="223"/>
      <c r="C257" s="224"/>
      <c r="D257" s="220" t="s">
        <v>171</v>
      </c>
      <c r="E257" s="225" t="s">
        <v>21</v>
      </c>
      <c r="F257" s="226" t="s">
        <v>2502</v>
      </c>
      <c r="G257" s="224"/>
      <c r="H257" s="225" t="s">
        <v>21</v>
      </c>
      <c r="I257" s="227"/>
      <c r="J257" s="224"/>
      <c r="K257" s="224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171</v>
      </c>
      <c r="AU257" s="232" t="s">
        <v>81</v>
      </c>
      <c r="AV257" s="11" t="s">
        <v>81</v>
      </c>
      <c r="AW257" s="11" t="s">
        <v>35</v>
      </c>
      <c r="AX257" s="11" t="s">
        <v>73</v>
      </c>
      <c r="AY257" s="232" t="s">
        <v>162</v>
      </c>
    </row>
    <row r="258" spans="2:51" s="12" customFormat="1" ht="12">
      <c r="B258" s="233"/>
      <c r="C258" s="234"/>
      <c r="D258" s="220" t="s">
        <v>171</v>
      </c>
      <c r="E258" s="235" t="s">
        <v>21</v>
      </c>
      <c r="F258" s="236" t="s">
        <v>2642</v>
      </c>
      <c r="G258" s="234"/>
      <c r="H258" s="237">
        <v>489.6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171</v>
      </c>
      <c r="AU258" s="243" t="s">
        <v>81</v>
      </c>
      <c r="AV258" s="12" t="s">
        <v>84</v>
      </c>
      <c r="AW258" s="12" t="s">
        <v>35</v>
      </c>
      <c r="AX258" s="12" t="s">
        <v>81</v>
      </c>
      <c r="AY258" s="243" t="s">
        <v>162</v>
      </c>
    </row>
    <row r="259" spans="2:65" s="1" customFormat="1" ht="16.5" customHeight="1">
      <c r="B259" s="39"/>
      <c r="C259" s="208" t="s">
        <v>259</v>
      </c>
      <c r="D259" s="208" t="s">
        <v>163</v>
      </c>
      <c r="E259" s="209" t="s">
        <v>2643</v>
      </c>
      <c r="F259" s="210" t="s">
        <v>2644</v>
      </c>
      <c r="G259" s="211" t="s">
        <v>166</v>
      </c>
      <c r="H259" s="212">
        <v>35.7</v>
      </c>
      <c r="I259" s="213"/>
      <c r="J259" s="214">
        <f>ROUND(I259*H259,2)</f>
        <v>0</v>
      </c>
      <c r="K259" s="210" t="s">
        <v>167</v>
      </c>
      <c r="L259" s="44"/>
      <c r="M259" s="215" t="s">
        <v>21</v>
      </c>
      <c r="N259" s="216" t="s">
        <v>44</v>
      </c>
      <c r="O259" s="80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AR259" s="18" t="s">
        <v>168</v>
      </c>
      <c r="AT259" s="18" t="s">
        <v>163</v>
      </c>
      <c r="AU259" s="18" t="s">
        <v>81</v>
      </c>
      <c r="AY259" s="18" t="s">
        <v>162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8" t="s">
        <v>81</v>
      </c>
      <c r="BK259" s="219">
        <f>ROUND(I259*H259,2)</f>
        <v>0</v>
      </c>
      <c r="BL259" s="18" t="s">
        <v>168</v>
      </c>
      <c r="BM259" s="18" t="s">
        <v>521</v>
      </c>
    </row>
    <row r="260" spans="2:51" s="11" customFormat="1" ht="12">
      <c r="B260" s="223"/>
      <c r="C260" s="224"/>
      <c r="D260" s="220" t="s">
        <v>171</v>
      </c>
      <c r="E260" s="225" t="s">
        <v>21</v>
      </c>
      <c r="F260" s="226" t="s">
        <v>2502</v>
      </c>
      <c r="G260" s="224"/>
      <c r="H260" s="225" t="s">
        <v>21</v>
      </c>
      <c r="I260" s="227"/>
      <c r="J260" s="224"/>
      <c r="K260" s="224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171</v>
      </c>
      <c r="AU260" s="232" t="s">
        <v>81</v>
      </c>
      <c r="AV260" s="11" t="s">
        <v>81</v>
      </c>
      <c r="AW260" s="11" t="s">
        <v>35</v>
      </c>
      <c r="AX260" s="11" t="s">
        <v>73</v>
      </c>
      <c r="AY260" s="232" t="s">
        <v>162</v>
      </c>
    </row>
    <row r="261" spans="2:51" s="12" customFormat="1" ht="12">
      <c r="B261" s="233"/>
      <c r="C261" s="234"/>
      <c r="D261" s="220" t="s">
        <v>171</v>
      </c>
      <c r="E261" s="235" t="s">
        <v>21</v>
      </c>
      <c r="F261" s="236" t="s">
        <v>2645</v>
      </c>
      <c r="G261" s="234"/>
      <c r="H261" s="237">
        <v>35.7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171</v>
      </c>
      <c r="AU261" s="243" t="s">
        <v>81</v>
      </c>
      <c r="AV261" s="12" t="s">
        <v>84</v>
      </c>
      <c r="AW261" s="12" t="s">
        <v>35</v>
      </c>
      <c r="AX261" s="12" t="s">
        <v>81</v>
      </c>
      <c r="AY261" s="243" t="s">
        <v>162</v>
      </c>
    </row>
    <row r="262" spans="2:63" s="10" customFormat="1" ht="25.9" customHeight="1">
      <c r="B262" s="194"/>
      <c r="C262" s="195"/>
      <c r="D262" s="196" t="s">
        <v>72</v>
      </c>
      <c r="E262" s="197" t="s">
        <v>184</v>
      </c>
      <c r="F262" s="197" t="s">
        <v>238</v>
      </c>
      <c r="G262" s="195"/>
      <c r="H262" s="195"/>
      <c r="I262" s="198"/>
      <c r="J262" s="199">
        <f>BK262</f>
        <v>0</v>
      </c>
      <c r="K262" s="195"/>
      <c r="L262" s="200"/>
      <c r="M262" s="201"/>
      <c r="N262" s="202"/>
      <c r="O262" s="202"/>
      <c r="P262" s="203">
        <f>SUM(P263:P295)</f>
        <v>0</v>
      </c>
      <c r="Q262" s="202"/>
      <c r="R262" s="203">
        <f>SUM(R263:R295)</f>
        <v>0</v>
      </c>
      <c r="S262" s="202"/>
      <c r="T262" s="204">
        <f>SUM(T263:T295)</f>
        <v>0</v>
      </c>
      <c r="AR262" s="205" t="s">
        <v>81</v>
      </c>
      <c r="AT262" s="206" t="s">
        <v>72</v>
      </c>
      <c r="AU262" s="206" t="s">
        <v>73</v>
      </c>
      <c r="AY262" s="205" t="s">
        <v>162</v>
      </c>
      <c r="BK262" s="207">
        <f>SUM(BK263:BK295)</f>
        <v>0</v>
      </c>
    </row>
    <row r="263" spans="2:65" s="1" customFormat="1" ht="16.5" customHeight="1">
      <c r="B263" s="39"/>
      <c r="C263" s="208" t="s">
        <v>524</v>
      </c>
      <c r="D263" s="208" t="s">
        <v>163</v>
      </c>
      <c r="E263" s="209" t="s">
        <v>2646</v>
      </c>
      <c r="F263" s="210" t="s">
        <v>2647</v>
      </c>
      <c r="G263" s="211" t="s">
        <v>203</v>
      </c>
      <c r="H263" s="212">
        <v>93</v>
      </c>
      <c r="I263" s="213"/>
      <c r="J263" s="214">
        <f>ROUND(I263*H263,2)</f>
        <v>0</v>
      </c>
      <c r="K263" s="210" t="s">
        <v>167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81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527</v>
      </c>
    </row>
    <row r="264" spans="2:47" s="1" customFormat="1" ht="12">
      <c r="B264" s="39"/>
      <c r="C264" s="40"/>
      <c r="D264" s="220" t="s">
        <v>169</v>
      </c>
      <c r="E264" s="40"/>
      <c r="F264" s="221" t="s">
        <v>2648</v>
      </c>
      <c r="G264" s="40"/>
      <c r="H264" s="40"/>
      <c r="I264" s="143"/>
      <c r="J264" s="40"/>
      <c r="K264" s="40"/>
      <c r="L264" s="44"/>
      <c r="M264" s="222"/>
      <c r="N264" s="80"/>
      <c r="O264" s="80"/>
      <c r="P264" s="80"/>
      <c r="Q264" s="80"/>
      <c r="R264" s="80"/>
      <c r="S264" s="80"/>
      <c r="T264" s="81"/>
      <c r="AT264" s="18" t="s">
        <v>169</v>
      </c>
      <c r="AU264" s="18" t="s">
        <v>81</v>
      </c>
    </row>
    <row r="265" spans="2:51" s="11" customFormat="1" ht="12">
      <c r="B265" s="223"/>
      <c r="C265" s="224"/>
      <c r="D265" s="220" t="s">
        <v>171</v>
      </c>
      <c r="E265" s="225" t="s">
        <v>21</v>
      </c>
      <c r="F265" s="226" t="s">
        <v>2502</v>
      </c>
      <c r="G265" s="224"/>
      <c r="H265" s="225" t="s">
        <v>21</v>
      </c>
      <c r="I265" s="227"/>
      <c r="J265" s="224"/>
      <c r="K265" s="224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171</v>
      </c>
      <c r="AU265" s="232" t="s">
        <v>81</v>
      </c>
      <c r="AV265" s="11" t="s">
        <v>81</v>
      </c>
      <c r="AW265" s="11" t="s">
        <v>35</v>
      </c>
      <c r="AX265" s="11" t="s">
        <v>73</v>
      </c>
      <c r="AY265" s="232" t="s">
        <v>162</v>
      </c>
    </row>
    <row r="266" spans="2:51" s="12" customFormat="1" ht="12">
      <c r="B266" s="233"/>
      <c r="C266" s="234"/>
      <c r="D266" s="220" t="s">
        <v>171</v>
      </c>
      <c r="E266" s="235" t="s">
        <v>21</v>
      </c>
      <c r="F266" s="236" t="s">
        <v>2649</v>
      </c>
      <c r="G266" s="234"/>
      <c r="H266" s="237">
        <v>93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171</v>
      </c>
      <c r="AU266" s="243" t="s">
        <v>81</v>
      </c>
      <c r="AV266" s="12" t="s">
        <v>84</v>
      </c>
      <c r="AW266" s="12" t="s">
        <v>35</v>
      </c>
      <c r="AX266" s="12" t="s">
        <v>81</v>
      </c>
      <c r="AY266" s="243" t="s">
        <v>162</v>
      </c>
    </row>
    <row r="267" spans="2:65" s="1" customFormat="1" ht="16.5" customHeight="1">
      <c r="B267" s="39"/>
      <c r="C267" s="208" t="s">
        <v>263</v>
      </c>
      <c r="D267" s="208" t="s">
        <v>163</v>
      </c>
      <c r="E267" s="209" t="s">
        <v>2650</v>
      </c>
      <c r="F267" s="210" t="s">
        <v>2651</v>
      </c>
      <c r="G267" s="211" t="s">
        <v>241</v>
      </c>
      <c r="H267" s="212">
        <v>14</v>
      </c>
      <c r="I267" s="213"/>
      <c r="J267" s="214">
        <f>ROUND(I267*H267,2)</f>
        <v>0</v>
      </c>
      <c r="K267" s="210" t="s">
        <v>167</v>
      </c>
      <c r="L267" s="44"/>
      <c r="M267" s="215" t="s">
        <v>21</v>
      </c>
      <c r="N267" s="216" t="s">
        <v>44</v>
      </c>
      <c r="O267" s="80"/>
      <c r="P267" s="217">
        <f>O267*H267</f>
        <v>0</v>
      </c>
      <c r="Q267" s="217">
        <v>0</v>
      </c>
      <c r="R267" s="217">
        <f>Q267*H267</f>
        <v>0</v>
      </c>
      <c r="S267" s="217">
        <v>0</v>
      </c>
      <c r="T267" s="218">
        <f>S267*H267</f>
        <v>0</v>
      </c>
      <c r="AR267" s="18" t="s">
        <v>168</v>
      </c>
      <c r="AT267" s="18" t="s">
        <v>163</v>
      </c>
      <c r="AU267" s="18" t="s">
        <v>81</v>
      </c>
      <c r="AY267" s="18" t="s">
        <v>162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8" t="s">
        <v>81</v>
      </c>
      <c r="BK267" s="219">
        <f>ROUND(I267*H267,2)</f>
        <v>0</v>
      </c>
      <c r="BL267" s="18" t="s">
        <v>168</v>
      </c>
      <c r="BM267" s="18" t="s">
        <v>537</v>
      </c>
    </row>
    <row r="268" spans="2:47" s="1" customFormat="1" ht="12">
      <c r="B268" s="39"/>
      <c r="C268" s="40"/>
      <c r="D268" s="220" t="s">
        <v>169</v>
      </c>
      <c r="E268" s="40"/>
      <c r="F268" s="221" t="s">
        <v>2572</v>
      </c>
      <c r="G268" s="40"/>
      <c r="H268" s="40"/>
      <c r="I268" s="143"/>
      <c r="J268" s="40"/>
      <c r="K268" s="40"/>
      <c r="L268" s="44"/>
      <c r="M268" s="222"/>
      <c r="N268" s="80"/>
      <c r="O268" s="80"/>
      <c r="P268" s="80"/>
      <c r="Q268" s="80"/>
      <c r="R268" s="80"/>
      <c r="S268" s="80"/>
      <c r="T268" s="81"/>
      <c r="AT268" s="18" t="s">
        <v>169</v>
      </c>
      <c r="AU268" s="18" t="s">
        <v>81</v>
      </c>
    </row>
    <row r="269" spans="2:51" s="11" customFormat="1" ht="12">
      <c r="B269" s="223"/>
      <c r="C269" s="224"/>
      <c r="D269" s="220" t="s">
        <v>171</v>
      </c>
      <c r="E269" s="225" t="s">
        <v>21</v>
      </c>
      <c r="F269" s="226" t="s">
        <v>2502</v>
      </c>
      <c r="G269" s="224"/>
      <c r="H269" s="225" t="s">
        <v>21</v>
      </c>
      <c r="I269" s="227"/>
      <c r="J269" s="224"/>
      <c r="K269" s="224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171</v>
      </c>
      <c r="AU269" s="232" t="s">
        <v>81</v>
      </c>
      <c r="AV269" s="11" t="s">
        <v>81</v>
      </c>
      <c r="AW269" s="11" t="s">
        <v>35</v>
      </c>
      <c r="AX269" s="11" t="s">
        <v>73</v>
      </c>
      <c r="AY269" s="232" t="s">
        <v>162</v>
      </c>
    </row>
    <row r="270" spans="2:51" s="11" customFormat="1" ht="12">
      <c r="B270" s="223"/>
      <c r="C270" s="224"/>
      <c r="D270" s="220" t="s">
        <v>171</v>
      </c>
      <c r="E270" s="225" t="s">
        <v>21</v>
      </c>
      <c r="F270" s="226" t="s">
        <v>2652</v>
      </c>
      <c r="G270" s="224"/>
      <c r="H270" s="225" t="s">
        <v>21</v>
      </c>
      <c r="I270" s="227"/>
      <c r="J270" s="224"/>
      <c r="K270" s="224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171</v>
      </c>
      <c r="AU270" s="232" t="s">
        <v>81</v>
      </c>
      <c r="AV270" s="11" t="s">
        <v>81</v>
      </c>
      <c r="AW270" s="11" t="s">
        <v>35</v>
      </c>
      <c r="AX270" s="11" t="s">
        <v>73</v>
      </c>
      <c r="AY270" s="232" t="s">
        <v>162</v>
      </c>
    </row>
    <row r="271" spans="2:51" s="12" customFormat="1" ht="12">
      <c r="B271" s="233"/>
      <c r="C271" s="234"/>
      <c r="D271" s="220" t="s">
        <v>171</v>
      </c>
      <c r="E271" s="235" t="s">
        <v>21</v>
      </c>
      <c r="F271" s="236" t="s">
        <v>2653</v>
      </c>
      <c r="G271" s="234"/>
      <c r="H271" s="237">
        <v>14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171</v>
      </c>
      <c r="AU271" s="243" t="s">
        <v>81</v>
      </c>
      <c r="AV271" s="12" t="s">
        <v>84</v>
      </c>
      <c r="AW271" s="12" t="s">
        <v>35</v>
      </c>
      <c r="AX271" s="12" t="s">
        <v>81</v>
      </c>
      <c r="AY271" s="243" t="s">
        <v>162</v>
      </c>
    </row>
    <row r="272" spans="2:65" s="1" customFormat="1" ht="16.5" customHeight="1">
      <c r="B272" s="39"/>
      <c r="C272" s="208" t="s">
        <v>542</v>
      </c>
      <c r="D272" s="208" t="s">
        <v>163</v>
      </c>
      <c r="E272" s="209" t="s">
        <v>2654</v>
      </c>
      <c r="F272" s="210" t="s">
        <v>2655</v>
      </c>
      <c r="G272" s="211" t="s">
        <v>241</v>
      </c>
      <c r="H272" s="212">
        <v>7</v>
      </c>
      <c r="I272" s="213"/>
      <c r="J272" s="214">
        <f>ROUND(I272*H272,2)</f>
        <v>0</v>
      </c>
      <c r="K272" s="210" t="s">
        <v>167</v>
      </c>
      <c r="L272" s="44"/>
      <c r="M272" s="215" t="s">
        <v>21</v>
      </c>
      <c r="N272" s="216" t="s">
        <v>44</v>
      </c>
      <c r="O272" s="80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AR272" s="18" t="s">
        <v>168</v>
      </c>
      <c r="AT272" s="18" t="s">
        <v>163</v>
      </c>
      <c r="AU272" s="18" t="s">
        <v>81</v>
      </c>
      <c r="AY272" s="18" t="s">
        <v>162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8" t="s">
        <v>81</v>
      </c>
      <c r="BK272" s="219">
        <f>ROUND(I272*H272,2)</f>
        <v>0</v>
      </c>
      <c r="BL272" s="18" t="s">
        <v>168</v>
      </c>
      <c r="BM272" s="18" t="s">
        <v>545</v>
      </c>
    </row>
    <row r="273" spans="2:47" s="1" customFormat="1" ht="12">
      <c r="B273" s="39"/>
      <c r="C273" s="40"/>
      <c r="D273" s="220" t="s">
        <v>169</v>
      </c>
      <c r="E273" s="40"/>
      <c r="F273" s="221" t="s">
        <v>2656</v>
      </c>
      <c r="G273" s="40"/>
      <c r="H273" s="40"/>
      <c r="I273" s="143"/>
      <c r="J273" s="40"/>
      <c r="K273" s="40"/>
      <c r="L273" s="44"/>
      <c r="M273" s="222"/>
      <c r="N273" s="80"/>
      <c r="O273" s="80"/>
      <c r="P273" s="80"/>
      <c r="Q273" s="80"/>
      <c r="R273" s="80"/>
      <c r="S273" s="80"/>
      <c r="T273" s="81"/>
      <c r="AT273" s="18" t="s">
        <v>169</v>
      </c>
      <c r="AU273" s="18" t="s">
        <v>81</v>
      </c>
    </row>
    <row r="274" spans="2:51" s="12" customFormat="1" ht="12">
      <c r="B274" s="233"/>
      <c r="C274" s="234"/>
      <c r="D274" s="220" t="s">
        <v>171</v>
      </c>
      <c r="E274" s="235" t="s">
        <v>21</v>
      </c>
      <c r="F274" s="236" t="s">
        <v>2657</v>
      </c>
      <c r="G274" s="234"/>
      <c r="H274" s="237">
        <v>7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171</v>
      </c>
      <c r="AU274" s="243" t="s">
        <v>81</v>
      </c>
      <c r="AV274" s="12" t="s">
        <v>84</v>
      </c>
      <c r="AW274" s="12" t="s">
        <v>35</v>
      </c>
      <c r="AX274" s="12" t="s">
        <v>81</v>
      </c>
      <c r="AY274" s="243" t="s">
        <v>162</v>
      </c>
    </row>
    <row r="275" spans="2:65" s="1" customFormat="1" ht="16.5" customHeight="1">
      <c r="B275" s="39"/>
      <c r="C275" s="208" t="s">
        <v>270</v>
      </c>
      <c r="D275" s="208" t="s">
        <v>163</v>
      </c>
      <c r="E275" s="209" t="s">
        <v>2658</v>
      </c>
      <c r="F275" s="210" t="s">
        <v>2659</v>
      </c>
      <c r="G275" s="211" t="s">
        <v>241</v>
      </c>
      <c r="H275" s="212">
        <v>7</v>
      </c>
      <c r="I275" s="213"/>
      <c r="J275" s="214">
        <f>ROUND(I275*H275,2)</f>
        <v>0</v>
      </c>
      <c r="K275" s="210" t="s">
        <v>167</v>
      </c>
      <c r="L275" s="44"/>
      <c r="M275" s="215" t="s">
        <v>21</v>
      </c>
      <c r="N275" s="216" t="s">
        <v>44</v>
      </c>
      <c r="O275" s="80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18" t="s">
        <v>168</v>
      </c>
      <c r="AT275" s="18" t="s">
        <v>163</v>
      </c>
      <c r="AU275" s="18" t="s">
        <v>81</v>
      </c>
      <c r="AY275" s="18" t="s">
        <v>162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81</v>
      </c>
      <c r="BK275" s="219">
        <f>ROUND(I275*H275,2)</f>
        <v>0</v>
      </c>
      <c r="BL275" s="18" t="s">
        <v>168</v>
      </c>
      <c r="BM275" s="18" t="s">
        <v>551</v>
      </c>
    </row>
    <row r="276" spans="2:47" s="1" customFormat="1" ht="12">
      <c r="B276" s="39"/>
      <c r="C276" s="40"/>
      <c r="D276" s="220" t="s">
        <v>169</v>
      </c>
      <c r="E276" s="40"/>
      <c r="F276" s="221" t="s">
        <v>2660</v>
      </c>
      <c r="G276" s="40"/>
      <c r="H276" s="40"/>
      <c r="I276" s="143"/>
      <c r="J276" s="40"/>
      <c r="K276" s="40"/>
      <c r="L276" s="44"/>
      <c r="M276" s="222"/>
      <c r="N276" s="80"/>
      <c r="O276" s="80"/>
      <c r="P276" s="80"/>
      <c r="Q276" s="80"/>
      <c r="R276" s="80"/>
      <c r="S276" s="80"/>
      <c r="T276" s="81"/>
      <c r="AT276" s="18" t="s">
        <v>169</v>
      </c>
      <c r="AU276" s="18" t="s">
        <v>81</v>
      </c>
    </row>
    <row r="277" spans="2:51" s="12" customFormat="1" ht="12">
      <c r="B277" s="233"/>
      <c r="C277" s="234"/>
      <c r="D277" s="220" t="s">
        <v>171</v>
      </c>
      <c r="E277" s="235" t="s">
        <v>21</v>
      </c>
      <c r="F277" s="236" t="s">
        <v>2657</v>
      </c>
      <c r="G277" s="234"/>
      <c r="H277" s="237">
        <v>7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171</v>
      </c>
      <c r="AU277" s="243" t="s">
        <v>81</v>
      </c>
      <c r="AV277" s="12" t="s">
        <v>84</v>
      </c>
      <c r="AW277" s="12" t="s">
        <v>35</v>
      </c>
      <c r="AX277" s="12" t="s">
        <v>81</v>
      </c>
      <c r="AY277" s="243" t="s">
        <v>162</v>
      </c>
    </row>
    <row r="278" spans="2:65" s="1" customFormat="1" ht="16.5" customHeight="1">
      <c r="B278" s="39"/>
      <c r="C278" s="208" t="s">
        <v>557</v>
      </c>
      <c r="D278" s="208" t="s">
        <v>163</v>
      </c>
      <c r="E278" s="209" t="s">
        <v>2661</v>
      </c>
      <c r="F278" s="210" t="s">
        <v>2662</v>
      </c>
      <c r="G278" s="211" t="s">
        <v>241</v>
      </c>
      <c r="H278" s="212">
        <v>93.93</v>
      </c>
      <c r="I278" s="213"/>
      <c r="J278" s="214">
        <f>ROUND(I278*H278,2)</f>
        <v>0</v>
      </c>
      <c r="K278" s="210" t="s">
        <v>167</v>
      </c>
      <c r="L278" s="44"/>
      <c r="M278" s="215" t="s">
        <v>21</v>
      </c>
      <c r="N278" s="216" t="s">
        <v>44</v>
      </c>
      <c r="O278" s="80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AR278" s="18" t="s">
        <v>168</v>
      </c>
      <c r="AT278" s="18" t="s">
        <v>163</v>
      </c>
      <c r="AU278" s="18" t="s">
        <v>81</v>
      </c>
      <c r="AY278" s="18" t="s">
        <v>162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8" t="s">
        <v>81</v>
      </c>
      <c r="BK278" s="219">
        <f>ROUND(I278*H278,2)</f>
        <v>0</v>
      </c>
      <c r="BL278" s="18" t="s">
        <v>168</v>
      </c>
      <c r="BM278" s="18" t="s">
        <v>560</v>
      </c>
    </row>
    <row r="279" spans="2:51" s="11" customFormat="1" ht="12">
      <c r="B279" s="223"/>
      <c r="C279" s="224"/>
      <c r="D279" s="220" t="s">
        <v>171</v>
      </c>
      <c r="E279" s="225" t="s">
        <v>21</v>
      </c>
      <c r="F279" s="226" t="s">
        <v>2502</v>
      </c>
      <c r="G279" s="224"/>
      <c r="H279" s="225" t="s">
        <v>21</v>
      </c>
      <c r="I279" s="227"/>
      <c r="J279" s="224"/>
      <c r="K279" s="224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171</v>
      </c>
      <c r="AU279" s="232" t="s">
        <v>81</v>
      </c>
      <c r="AV279" s="11" t="s">
        <v>81</v>
      </c>
      <c r="AW279" s="11" t="s">
        <v>35</v>
      </c>
      <c r="AX279" s="11" t="s">
        <v>73</v>
      </c>
      <c r="AY279" s="232" t="s">
        <v>162</v>
      </c>
    </row>
    <row r="280" spans="2:51" s="12" customFormat="1" ht="12">
      <c r="B280" s="233"/>
      <c r="C280" s="234"/>
      <c r="D280" s="220" t="s">
        <v>171</v>
      </c>
      <c r="E280" s="235" t="s">
        <v>21</v>
      </c>
      <c r="F280" s="236" t="s">
        <v>2663</v>
      </c>
      <c r="G280" s="234"/>
      <c r="H280" s="237">
        <v>93.93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171</v>
      </c>
      <c r="AU280" s="243" t="s">
        <v>81</v>
      </c>
      <c r="AV280" s="12" t="s">
        <v>84</v>
      </c>
      <c r="AW280" s="12" t="s">
        <v>35</v>
      </c>
      <c r="AX280" s="12" t="s">
        <v>81</v>
      </c>
      <c r="AY280" s="243" t="s">
        <v>162</v>
      </c>
    </row>
    <row r="281" spans="2:65" s="1" customFormat="1" ht="16.5" customHeight="1">
      <c r="B281" s="39"/>
      <c r="C281" s="208" t="s">
        <v>275</v>
      </c>
      <c r="D281" s="208" t="s">
        <v>163</v>
      </c>
      <c r="E281" s="209" t="s">
        <v>2664</v>
      </c>
      <c r="F281" s="210" t="s">
        <v>2665</v>
      </c>
      <c r="G281" s="211" t="s">
        <v>241</v>
      </c>
      <c r="H281" s="212">
        <v>14</v>
      </c>
      <c r="I281" s="213"/>
      <c r="J281" s="214">
        <f>ROUND(I281*H281,2)</f>
        <v>0</v>
      </c>
      <c r="K281" s="210" t="s">
        <v>167</v>
      </c>
      <c r="L281" s="44"/>
      <c r="M281" s="215" t="s">
        <v>21</v>
      </c>
      <c r="N281" s="216" t="s">
        <v>44</v>
      </c>
      <c r="O281" s="80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AR281" s="18" t="s">
        <v>168</v>
      </c>
      <c r="AT281" s="18" t="s">
        <v>163</v>
      </c>
      <c r="AU281" s="18" t="s">
        <v>81</v>
      </c>
      <c r="AY281" s="18" t="s">
        <v>162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8" t="s">
        <v>81</v>
      </c>
      <c r="BK281" s="219">
        <f>ROUND(I281*H281,2)</f>
        <v>0</v>
      </c>
      <c r="BL281" s="18" t="s">
        <v>168</v>
      </c>
      <c r="BM281" s="18" t="s">
        <v>565</v>
      </c>
    </row>
    <row r="282" spans="2:51" s="11" customFormat="1" ht="12">
      <c r="B282" s="223"/>
      <c r="C282" s="224"/>
      <c r="D282" s="220" t="s">
        <v>171</v>
      </c>
      <c r="E282" s="225" t="s">
        <v>21</v>
      </c>
      <c r="F282" s="226" t="s">
        <v>2502</v>
      </c>
      <c r="G282" s="224"/>
      <c r="H282" s="225" t="s">
        <v>21</v>
      </c>
      <c r="I282" s="227"/>
      <c r="J282" s="224"/>
      <c r="K282" s="224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171</v>
      </c>
      <c r="AU282" s="232" t="s">
        <v>81</v>
      </c>
      <c r="AV282" s="11" t="s">
        <v>81</v>
      </c>
      <c r="AW282" s="11" t="s">
        <v>35</v>
      </c>
      <c r="AX282" s="11" t="s">
        <v>73</v>
      </c>
      <c r="AY282" s="232" t="s">
        <v>162</v>
      </c>
    </row>
    <row r="283" spans="2:51" s="11" customFormat="1" ht="12">
      <c r="B283" s="223"/>
      <c r="C283" s="224"/>
      <c r="D283" s="220" t="s">
        <v>171</v>
      </c>
      <c r="E283" s="225" t="s">
        <v>21</v>
      </c>
      <c r="F283" s="226" t="s">
        <v>2652</v>
      </c>
      <c r="G283" s="224"/>
      <c r="H283" s="225" t="s">
        <v>21</v>
      </c>
      <c r="I283" s="227"/>
      <c r="J283" s="224"/>
      <c r="K283" s="224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171</v>
      </c>
      <c r="AU283" s="232" t="s">
        <v>81</v>
      </c>
      <c r="AV283" s="11" t="s">
        <v>81</v>
      </c>
      <c r="AW283" s="11" t="s">
        <v>35</v>
      </c>
      <c r="AX283" s="11" t="s">
        <v>73</v>
      </c>
      <c r="AY283" s="232" t="s">
        <v>162</v>
      </c>
    </row>
    <row r="284" spans="2:51" s="12" customFormat="1" ht="12">
      <c r="B284" s="233"/>
      <c r="C284" s="234"/>
      <c r="D284" s="220" t="s">
        <v>171</v>
      </c>
      <c r="E284" s="235" t="s">
        <v>21</v>
      </c>
      <c r="F284" s="236" t="s">
        <v>2653</v>
      </c>
      <c r="G284" s="234"/>
      <c r="H284" s="237">
        <v>14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171</v>
      </c>
      <c r="AU284" s="243" t="s">
        <v>81</v>
      </c>
      <c r="AV284" s="12" t="s">
        <v>84</v>
      </c>
      <c r="AW284" s="12" t="s">
        <v>35</v>
      </c>
      <c r="AX284" s="12" t="s">
        <v>73</v>
      </c>
      <c r="AY284" s="243" t="s">
        <v>162</v>
      </c>
    </row>
    <row r="285" spans="2:51" s="13" customFormat="1" ht="12">
      <c r="B285" s="244"/>
      <c r="C285" s="245"/>
      <c r="D285" s="220" t="s">
        <v>171</v>
      </c>
      <c r="E285" s="246" t="s">
        <v>21</v>
      </c>
      <c r="F285" s="247" t="s">
        <v>208</v>
      </c>
      <c r="G285" s="245"/>
      <c r="H285" s="248">
        <v>14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171</v>
      </c>
      <c r="AU285" s="254" t="s">
        <v>81</v>
      </c>
      <c r="AV285" s="13" t="s">
        <v>168</v>
      </c>
      <c r="AW285" s="13" t="s">
        <v>35</v>
      </c>
      <c r="AX285" s="13" t="s">
        <v>81</v>
      </c>
      <c r="AY285" s="254" t="s">
        <v>162</v>
      </c>
    </row>
    <row r="286" spans="2:65" s="1" customFormat="1" ht="16.5" customHeight="1">
      <c r="B286" s="39"/>
      <c r="C286" s="208" t="s">
        <v>571</v>
      </c>
      <c r="D286" s="208" t="s">
        <v>163</v>
      </c>
      <c r="E286" s="209" t="s">
        <v>2666</v>
      </c>
      <c r="F286" s="210" t="s">
        <v>2667</v>
      </c>
      <c r="G286" s="211" t="s">
        <v>241</v>
      </c>
      <c r="H286" s="212">
        <v>7</v>
      </c>
      <c r="I286" s="213"/>
      <c r="J286" s="214">
        <f>ROUND(I286*H286,2)</f>
        <v>0</v>
      </c>
      <c r="K286" s="210" t="s">
        <v>167</v>
      </c>
      <c r="L286" s="44"/>
      <c r="M286" s="215" t="s">
        <v>21</v>
      </c>
      <c r="N286" s="216" t="s">
        <v>44</v>
      </c>
      <c r="O286" s="80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AR286" s="18" t="s">
        <v>168</v>
      </c>
      <c r="AT286" s="18" t="s">
        <v>163</v>
      </c>
      <c r="AU286" s="18" t="s">
        <v>81</v>
      </c>
      <c r="AY286" s="18" t="s">
        <v>162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8" t="s">
        <v>81</v>
      </c>
      <c r="BK286" s="219">
        <f>ROUND(I286*H286,2)</f>
        <v>0</v>
      </c>
      <c r="BL286" s="18" t="s">
        <v>168</v>
      </c>
      <c r="BM286" s="18" t="s">
        <v>574</v>
      </c>
    </row>
    <row r="287" spans="2:51" s="12" customFormat="1" ht="12">
      <c r="B287" s="233"/>
      <c r="C287" s="234"/>
      <c r="D287" s="220" t="s">
        <v>171</v>
      </c>
      <c r="E287" s="235" t="s">
        <v>21</v>
      </c>
      <c r="F287" s="236" t="s">
        <v>2668</v>
      </c>
      <c r="G287" s="234"/>
      <c r="H287" s="237">
        <v>7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171</v>
      </c>
      <c r="AU287" s="243" t="s">
        <v>81</v>
      </c>
      <c r="AV287" s="12" t="s">
        <v>84</v>
      </c>
      <c r="AW287" s="12" t="s">
        <v>35</v>
      </c>
      <c r="AX287" s="12" t="s">
        <v>81</v>
      </c>
      <c r="AY287" s="243" t="s">
        <v>162</v>
      </c>
    </row>
    <row r="288" spans="2:65" s="1" customFormat="1" ht="22.5" customHeight="1">
      <c r="B288" s="39"/>
      <c r="C288" s="208" t="s">
        <v>280</v>
      </c>
      <c r="D288" s="208" t="s">
        <v>163</v>
      </c>
      <c r="E288" s="209" t="s">
        <v>2669</v>
      </c>
      <c r="F288" s="210" t="s">
        <v>2670</v>
      </c>
      <c r="G288" s="211" t="s">
        <v>241</v>
      </c>
      <c r="H288" s="212">
        <v>7</v>
      </c>
      <c r="I288" s="213"/>
      <c r="J288" s="214">
        <f>ROUND(I288*H288,2)</f>
        <v>0</v>
      </c>
      <c r="K288" s="210" t="s">
        <v>167</v>
      </c>
      <c r="L288" s="44"/>
      <c r="M288" s="215" t="s">
        <v>21</v>
      </c>
      <c r="N288" s="216" t="s">
        <v>44</v>
      </c>
      <c r="O288" s="80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AR288" s="18" t="s">
        <v>168</v>
      </c>
      <c r="AT288" s="18" t="s">
        <v>163</v>
      </c>
      <c r="AU288" s="18" t="s">
        <v>81</v>
      </c>
      <c r="AY288" s="18" t="s">
        <v>162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81</v>
      </c>
      <c r="BK288" s="219">
        <f>ROUND(I288*H288,2)</f>
        <v>0</v>
      </c>
      <c r="BL288" s="18" t="s">
        <v>168</v>
      </c>
      <c r="BM288" s="18" t="s">
        <v>579</v>
      </c>
    </row>
    <row r="289" spans="2:51" s="12" customFormat="1" ht="12">
      <c r="B289" s="233"/>
      <c r="C289" s="234"/>
      <c r="D289" s="220" t="s">
        <v>171</v>
      </c>
      <c r="E289" s="235" t="s">
        <v>21</v>
      </c>
      <c r="F289" s="236" t="s">
        <v>2668</v>
      </c>
      <c r="G289" s="234"/>
      <c r="H289" s="237">
        <v>7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171</v>
      </c>
      <c r="AU289" s="243" t="s">
        <v>81</v>
      </c>
      <c r="AV289" s="12" t="s">
        <v>84</v>
      </c>
      <c r="AW289" s="12" t="s">
        <v>35</v>
      </c>
      <c r="AX289" s="12" t="s">
        <v>81</v>
      </c>
      <c r="AY289" s="243" t="s">
        <v>162</v>
      </c>
    </row>
    <row r="290" spans="2:65" s="1" customFormat="1" ht="16.5" customHeight="1">
      <c r="B290" s="39"/>
      <c r="C290" s="208" t="s">
        <v>581</v>
      </c>
      <c r="D290" s="208" t="s">
        <v>163</v>
      </c>
      <c r="E290" s="209" t="s">
        <v>2671</v>
      </c>
      <c r="F290" s="210" t="s">
        <v>2672</v>
      </c>
      <c r="G290" s="211" t="s">
        <v>241</v>
      </c>
      <c r="H290" s="212">
        <v>7</v>
      </c>
      <c r="I290" s="213"/>
      <c r="J290" s="214">
        <f>ROUND(I290*H290,2)</f>
        <v>0</v>
      </c>
      <c r="K290" s="210" t="s">
        <v>167</v>
      </c>
      <c r="L290" s="44"/>
      <c r="M290" s="215" t="s">
        <v>21</v>
      </c>
      <c r="N290" s="216" t="s">
        <v>44</v>
      </c>
      <c r="O290" s="80"/>
      <c r="P290" s="217">
        <f>O290*H290</f>
        <v>0</v>
      </c>
      <c r="Q290" s="217">
        <v>0</v>
      </c>
      <c r="R290" s="217">
        <f>Q290*H290</f>
        <v>0</v>
      </c>
      <c r="S290" s="217">
        <v>0</v>
      </c>
      <c r="T290" s="218">
        <f>S290*H290</f>
        <v>0</v>
      </c>
      <c r="AR290" s="18" t="s">
        <v>168</v>
      </c>
      <c r="AT290" s="18" t="s">
        <v>163</v>
      </c>
      <c r="AU290" s="18" t="s">
        <v>81</v>
      </c>
      <c r="AY290" s="18" t="s">
        <v>162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8" t="s">
        <v>81</v>
      </c>
      <c r="BK290" s="219">
        <f>ROUND(I290*H290,2)</f>
        <v>0</v>
      </c>
      <c r="BL290" s="18" t="s">
        <v>168</v>
      </c>
      <c r="BM290" s="18" t="s">
        <v>583</v>
      </c>
    </row>
    <row r="291" spans="2:51" s="12" customFormat="1" ht="12">
      <c r="B291" s="233"/>
      <c r="C291" s="234"/>
      <c r="D291" s="220" t="s">
        <v>171</v>
      </c>
      <c r="E291" s="235" t="s">
        <v>21</v>
      </c>
      <c r="F291" s="236" t="s">
        <v>2657</v>
      </c>
      <c r="G291" s="234"/>
      <c r="H291" s="237">
        <v>7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171</v>
      </c>
      <c r="AU291" s="243" t="s">
        <v>81</v>
      </c>
      <c r="AV291" s="12" t="s">
        <v>84</v>
      </c>
      <c r="AW291" s="12" t="s">
        <v>35</v>
      </c>
      <c r="AX291" s="12" t="s">
        <v>81</v>
      </c>
      <c r="AY291" s="243" t="s">
        <v>162</v>
      </c>
    </row>
    <row r="292" spans="2:65" s="1" customFormat="1" ht="16.5" customHeight="1">
      <c r="B292" s="39"/>
      <c r="C292" s="208" t="s">
        <v>286</v>
      </c>
      <c r="D292" s="208" t="s">
        <v>163</v>
      </c>
      <c r="E292" s="209" t="s">
        <v>2673</v>
      </c>
      <c r="F292" s="210" t="s">
        <v>2674</v>
      </c>
      <c r="G292" s="211" t="s">
        <v>241</v>
      </c>
      <c r="H292" s="212">
        <v>7</v>
      </c>
      <c r="I292" s="213"/>
      <c r="J292" s="214">
        <f>ROUND(I292*H292,2)</f>
        <v>0</v>
      </c>
      <c r="K292" s="210" t="s">
        <v>167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81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589</v>
      </c>
    </row>
    <row r="293" spans="2:51" s="12" customFormat="1" ht="12">
      <c r="B293" s="233"/>
      <c r="C293" s="234"/>
      <c r="D293" s="220" t="s">
        <v>171</v>
      </c>
      <c r="E293" s="235" t="s">
        <v>21</v>
      </c>
      <c r="F293" s="236" t="s">
        <v>2657</v>
      </c>
      <c r="G293" s="234"/>
      <c r="H293" s="237">
        <v>7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171</v>
      </c>
      <c r="AU293" s="243" t="s">
        <v>81</v>
      </c>
      <c r="AV293" s="12" t="s">
        <v>84</v>
      </c>
      <c r="AW293" s="12" t="s">
        <v>35</v>
      </c>
      <c r="AX293" s="12" t="s">
        <v>81</v>
      </c>
      <c r="AY293" s="243" t="s">
        <v>162</v>
      </c>
    </row>
    <row r="294" spans="2:65" s="1" customFormat="1" ht="16.5" customHeight="1">
      <c r="B294" s="39"/>
      <c r="C294" s="208" t="s">
        <v>594</v>
      </c>
      <c r="D294" s="208" t="s">
        <v>163</v>
      </c>
      <c r="E294" s="209" t="s">
        <v>2675</v>
      </c>
      <c r="F294" s="210" t="s">
        <v>2676</v>
      </c>
      <c r="G294" s="211" t="s">
        <v>241</v>
      </c>
      <c r="H294" s="212">
        <v>7</v>
      </c>
      <c r="I294" s="213"/>
      <c r="J294" s="214">
        <f>ROUND(I294*H294,2)</f>
        <v>0</v>
      </c>
      <c r="K294" s="210" t="s">
        <v>167</v>
      </c>
      <c r="L294" s="44"/>
      <c r="M294" s="215" t="s">
        <v>21</v>
      </c>
      <c r="N294" s="216" t="s">
        <v>44</v>
      </c>
      <c r="O294" s="80"/>
      <c r="P294" s="217">
        <f>O294*H294</f>
        <v>0</v>
      </c>
      <c r="Q294" s="217">
        <v>0</v>
      </c>
      <c r="R294" s="217">
        <f>Q294*H294</f>
        <v>0</v>
      </c>
      <c r="S294" s="217">
        <v>0</v>
      </c>
      <c r="T294" s="218">
        <f>S294*H294</f>
        <v>0</v>
      </c>
      <c r="AR294" s="18" t="s">
        <v>168</v>
      </c>
      <c r="AT294" s="18" t="s">
        <v>163</v>
      </c>
      <c r="AU294" s="18" t="s">
        <v>81</v>
      </c>
      <c r="AY294" s="18" t="s">
        <v>162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8" t="s">
        <v>81</v>
      </c>
      <c r="BK294" s="219">
        <f>ROUND(I294*H294,2)</f>
        <v>0</v>
      </c>
      <c r="BL294" s="18" t="s">
        <v>168</v>
      </c>
      <c r="BM294" s="18" t="s">
        <v>596</v>
      </c>
    </row>
    <row r="295" spans="2:51" s="12" customFormat="1" ht="12">
      <c r="B295" s="233"/>
      <c r="C295" s="234"/>
      <c r="D295" s="220" t="s">
        <v>171</v>
      </c>
      <c r="E295" s="235" t="s">
        <v>21</v>
      </c>
      <c r="F295" s="236" t="s">
        <v>2657</v>
      </c>
      <c r="G295" s="234"/>
      <c r="H295" s="237">
        <v>7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171</v>
      </c>
      <c r="AU295" s="243" t="s">
        <v>81</v>
      </c>
      <c r="AV295" s="12" t="s">
        <v>84</v>
      </c>
      <c r="AW295" s="12" t="s">
        <v>35</v>
      </c>
      <c r="AX295" s="12" t="s">
        <v>81</v>
      </c>
      <c r="AY295" s="243" t="s">
        <v>162</v>
      </c>
    </row>
    <row r="296" spans="2:63" s="10" customFormat="1" ht="25.9" customHeight="1">
      <c r="B296" s="194"/>
      <c r="C296" s="195"/>
      <c r="D296" s="196" t="s">
        <v>72</v>
      </c>
      <c r="E296" s="197" t="s">
        <v>249</v>
      </c>
      <c r="F296" s="197" t="s">
        <v>250</v>
      </c>
      <c r="G296" s="195"/>
      <c r="H296" s="195"/>
      <c r="I296" s="198"/>
      <c r="J296" s="199">
        <f>BK296</f>
        <v>0</v>
      </c>
      <c r="K296" s="195"/>
      <c r="L296" s="200"/>
      <c r="M296" s="201"/>
      <c r="N296" s="202"/>
      <c r="O296" s="202"/>
      <c r="P296" s="203">
        <f>SUM(P297:P380)</f>
        <v>0</v>
      </c>
      <c r="Q296" s="202"/>
      <c r="R296" s="203">
        <f>SUM(R297:R380)</f>
        <v>0</v>
      </c>
      <c r="S296" s="202"/>
      <c r="T296" s="204">
        <f>SUM(T297:T380)</f>
        <v>0</v>
      </c>
      <c r="AR296" s="205" t="s">
        <v>81</v>
      </c>
      <c r="AT296" s="206" t="s">
        <v>72</v>
      </c>
      <c r="AU296" s="206" t="s">
        <v>73</v>
      </c>
      <c r="AY296" s="205" t="s">
        <v>162</v>
      </c>
      <c r="BK296" s="207">
        <f>SUM(BK297:BK380)</f>
        <v>0</v>
      </c>
    </row>
    <row r="297" spans="2:65" s="1" customFormat="1" ht="16.5" customHeight="1">
      <c r="B297" s="39"/>
      <c r="C297" s="208" t="s">
        <v>293</v>
      </c>
      <c r="D297" s="208" t="s">
        <v>163</v>
      </c>
      <c r="E297" s="209" t="s">
        <v>2677</v>
      </c>
      <c r="F297" s="210" t="s">
        <v>2678</v>
      </c>
      <c r="G297" s="211" t="s">
        <v>241</v>
      </c>
      <c r="H297" s="212">
        <v>7</v>
      </c>
      <c r="I297" s="213"/>
      <c r="J297" s="214">
        <f>ROUND(I297*H297,2)</f>
        <v>0</v>
      </c>
      <c r="K297" s="210" t="s">
        <v>167</v>
      </c>
      <c r="L297" s="44"/>
      <c r="M297" s="215" t="s">
        <v>21</v>
      </c>
      <c r="N297" s="216" t="s">
        <v>44</v>
      </c>
      <c r="O297" s="80"/>
      <c r="P297" s="217">
        <f>O297*H297</f>
        <v>0</v>
      </c>
      <c r="Q297" s="217">
        <v>0</v>
      </c>
      <c r="R297" s="217">
        <f>Q297*H297</f>
        <v>0</v>
      </c>
      <c r="S297" s="217">
        <v>0</v>
      </c>
      <c r="T297" s="218">
        <f>S297*H297</f>
        <v>0</v>
      </c>
      <c r="AR297" s="18" t="s">
        <v>168</v>
      </c>
      <c r="AT297" s="18" t="s">
        <v>163</v>
      </c>
      <c r="AU297" s="18" t="s">
        <v>81</v>
      </c>
      <c r="AY297" s="18" t="s">
        <v>162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8" t="s">
        <v>81</v>
      </c>
      <c r="BK297" s="219">
        <f>ROUND(I297*H297,2)</f>
        <v>0</v>
      </c>
      <c r="BL297" s="18" t="s">
        <v>168</v>
      </c>
      <c r="BM297" s="18" t="s">
        <v>601</v>
      </c>
    </row>
    <row r="298" spans="2:51" s="12" customFormat="1" ht="12">
      <c r="B298" s="233"/>
      <c r="C298" s="234"/>
      <c r="D298" s="220" t="s">
        <v>171</v>
      </c>
      <c r="E298" s="235" t="s">
        <v>21</v>
      </c>
      <c r="F298" s="236" t="s">
        <v>2657</v>
      </c>
      <c r="G298" s="234"/>
      <c r="H298" s="237">
        <v>7</v>
      </c>
      <c r="I298" s="238"/>
      <c r="J298" s="234"/>
      <c r="K298" s="234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171</v>
      </c>
      <c r="AU298" s="243" t="s">
        <v>81</v>
      </c>
      <c r="AV298" s="12" t="s">
        <v>84</v>
      </c>
      <c r="AW298" s="12" t="s">
        <v>35</v>
      </c>
      <c r="AX298" s="12" t="s">
        <v>81</v>
      </c>
      <c r="AY298" s="243" t="s">
        <v>162</v>
      </c>
    </row>
    <row r="299" spans="2:65" s="1" customFormat="1" ht="16.5" customHeight="1">
      <c r="B299" s="39"/>
      <c r="C299" s="208" t="s">
        <v>603</v>
      </c>
      <c r="D299" s="208" t="s">
        <v>163</v>
      </c>
      <c r="E299" s="209" t="s">
        <v>2679</v>
      </c>
      <c r="F299" s="210" t="s">
        <v>2680</v>
      </c>
      <c r="G299" s="211" t="s">
        <v>241</v>
      </c>
      <c r="H299" s="212">
        <v>9</v>
      </c>
      <c r="I299" s="213"/>
      <c r="J299" s="214">
        <f>ROUND(I299*H299,2)</f>
        <v>0</v>
      </c>
      <c r="K299" s="210" t="s">
        <v>167</v>
      </c>
      <c r="L299" s="44"/>
      <c r="M299" s="215" t="s">
        <v>21</v>
      </c>
      <c r="N299" s="216" t="s">
        <v>44</v>
      </c>
      <c r="O299" s="80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AR299" s="18" t="s">
        <v>168</v>
      </c>
      <c r="AT299" s="18" t="s">
        <v>163</v>
      </c>
      <c r="AU299" s="18" t="s">
        <v>81</v>
      </c>
      <c r="AY299" s="18" t="s">
        <v>162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8" t="s">
        <v>81</v>
      </c>
      <c r="BK299" s="219">
        <f>ROUND(I299*H299,2)</f>
        <v>0</v>
      </c>
      <c r="BL299" s="18" t="s">
        <v>168</v>
      </c>
      <c r="BM299" s="18" t="s">
        <v>606</v>
      </c>
    </row>
    <row r="300" spans="2:51" s="11" customFormat="1" ht="12">
      <c r="B300" s="223"/>
      <c r="C300" s="224"/>
      <c r="D300" s="220" t="s">
        <v>171</v>
      </c>
      <c r="E300" s="225" t="s">
        <v>21</v>
      </c>
      <c r="F300" s="226" t="s">
        <v>2502</v>
      </c>
      <c r="G300" s="224"/>
      <c r="H300" s="225" t="s">
        <v>21</v>
      </c>
      <c r="I300" s="227"/>
      <c r="J300" s="224"/>
      <c r="K300" s="224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171</v>
      </c>
      <c r="AU300" s="232" t="s">
        <v>81</v>
      </c>
      <c r="AV300" s="11" t="s">
        <v>81</v>
      </c>
      <c r="AW300" s="11" t="s">
        <v>35</v>
      </c>
      <c r="AX300" s="11" t="s">
        <v>73</v>
      </c>
      <c r="AY300" s="232" t="s">
        <v>162</v>
      </c>
    </row>
    <row r="301" spans="2:51" s="12" customFormat="1" ht="12">
      <c r="B301" s="233"/>
      <c r="C301" s="234"/>
      <c r="D301" s="220" t="s">
        <v>171</v>
      </c>
      <c r="E301" s="235" t="s">
        <v>21</v>
      </c>
      <c r="F301" s="236" t="s">
        <v>2681</v>
      </c>
      <c r="G301" s="234"/>
      <c r="H301" s="237">
        <v>1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171</v>
      </c>
      <c r="AU301" s="243" t="s">
        <v>81</v>
      </c>
      <c r="AV301" s="12" t="s">
        <v>84</v>
      </c>
      <c r="AW301" s="12" t="s">
        <v>35</v>
      </c>
      <c r="AX301" s="12" t="s">
        <v>73</v>
      </c>
      <c r="AY301" s="243" t="s">
        <v>162</v>
      </c>
    </row>
    <row r="302" spans="2:51" s="12" customFormat="1" ht="12">
      <c r="B302" s="233"/>
      <c r="C302" s="234"/>
      <c r="D302" s="220" t="s">
        <v>171</v>
      </c>
      <c r="E302" s="235" t="s">
        <v>21</v>
      </c>
      <c r="F302" s="236" t="s">
        <v>2682</v>
      </c>
      <c r="G302" s="234"/>
      <c r="H302" s="237">
        <v>1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171</v>
      </c>
      <c r="AU302" s="243" t="s">
        <v>81</v>
      </c>
      <c r="AV302" s="12" t="s">
        <v>84</v>
      </c>
      <c r="AW302" s="12" t="s">
        <v>35</v>
      </c>
      <c r="AX302" s="12" t="s">
        <v>73</v>
      </c>
      <c r="AY302" s="243" t="s">
        <v>162</v>
      </c>
    </row>
    <row r="303" spans="2:51" s="12" customFormat="1" ht="12">
      <c r="B303" s="233"/>
      <c r="C303" s="234"/>
      <c r="D303" s="220" t="s">
        <v>171</v>
      </c>
      <c r="E303" s="235" t="s">
        <v>21</v>
      </c>
      <c r="F303" s="236" t="s">
        <v>2683</v>
      </c>
      <c r="G303" s="234"/>
      <c r="H303" s="237">
        <v>1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171</v>
      </c>
      <c r="AU303" s="243" t="s">
        <v>81</v>
      </c>
      <c r="AV303" s="12" t="s">
        <v>84</v>
      </c>
      <c r="AW303" s="12" t="s">
        <v>35</v>
      </c>
      <c r="AX303" s="12" t="s">
        <v>73</v>
      </c>
      <c r="AY303" s="243" t="s">
        <v>162</v>
      </c>
    </row>
    <row r="304" spans="2:51" s="12" customFormat="1" ht="12">
      <c r="B304" s="233"/>
      <c r="C304" s="234"/>
      <c r="D304" s="220" t="s">
        <v>171</v>
      </c>
      <c r="E304" s="235" t="s">
        <v>21</v>
      </c>
      <c r="F304" s="236" t="s">
        <v>2684</v>
      </c>
      <c r="G304" s="234"/>
      <c r="H304" s="237">
        <v>1</v>
      </c>
      <c r="I304" s="238"/>
      <c r="J304" s="234"/>
      <c r="K304" s="234"/>
      <c r="L304" s="239"/>
      <c r="M304" s="240"/>
      <c r="N304" s="241"/>
      <c r="O304" s="241"/>
      <c r="P304" s="241"/>
      <c r="Q304" s="241"/>
      <c r="R304" s="241"/>
      <c r="S304" s="241"/>
      <c r="T304" s="242"/>
      <c r="AT304" s="243" t="s">
        <v>171</v>
      </c>
      <c r="AU304" s="243" t="s">
        <v>81</v>
      </c>
      <c r="AV304" s="12" t="s">
        <v>84</v>
      </c>
      <c r="AW304" s="12" t="s">
        <v>35</v>
      </c>
      <c r="AX304" s="12" t="s">
        <v>73</v>
      </c>
      <c r="AY304" s="243" t="s">
        <v>162</v>
      </c>
    </row>
    <row r="305" spans="2:51" s="12" customFormat="1" ht="12">
      <c r="B305" s="233"/>
      <c r="C305" s="234"/>
      <c r="D305" s="220" t="s">
        <v>171</v>
      </c>
      <c r="E305" s="235" t="s">
        <v>21</v>
      </c>
      <c r="F305" s="236" t="s">
        <v>2685</v>
      </c>
      <c r="G305" s="234"/>
      <c r="H305" s="237">
        <v>1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171</v>
      </c>
      <c r="AU305" s="243" t="s">
        <v>81</v>
      </c>
      <c r="AV305" s="12" t="s">
        <v>84</v>
      </c>
      <c r="AW305" s="12" t="s">
        <v>35</v>
      </c>
      <c r="AX305" s="12" t="s">
        <v>73</v>
      </c>
      <c r="AY305" s="243" t="s">
        <v>162</v>
      </c>
    </row>
    <row r="306" spans="2:51" s="12" customFormat="1" ht="12">
      <c r="B306" s="233"/>
      <c r="C306" s="234"/>
      <c r="D306" s="220" t="s">
        <v>171</v>
      </c>
      <c r="E306" s="235" t="s">
        <v>21</v>
      </c>
      <c r="F306" s="236" t="s">
        <v>2686</v>
      </c>
      <c r="G306" s="234"/>
      <c r="H306" s="237">
        <v>2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171</v>
      </c>
      <c r="AU306" s="243" t="s">
        <v>81</v>
      </c>
      <c r="AV306" s="12" t="s">
        <v>84</v>
      </c>
      <c r="AW306" s="12" t="s">
        <v>35</v>
      </c>
      <c r="AX306" s="12" t="s">
        <v>73</v>
      </c>
      <c r="AY306" s="243" t="s">
        <v>162</v>
      </c>
    </row>
    <row r="307" spans="2:51" s="12" customFormat="1" ht="12">
      <c r="B307" s="233"/>
      <c r="C307" s="234"/>
      <c r="D307" s="220" t="s">
        <v>171</v>
      </c>
      <c r="E307" s="235" t="s">
        <v>21</v>
      </c>
      <c r="F307" s="236" t="s">
        <v>2687</v>
      </c>
      <c r="G307" s="234"/>
      <c r="H307" s="237">
        <v>2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171</v>
      </c>
      <c r="AU307" s="243" t="s">
        <v>81</v>
      </c>
      <c r="AV307" s="12" t="s">
        <v>84</v>
      </c>
      <c r="AW307" s="12" t="s">
        <v>35</v>
      </c>
      <c r="AX307" s="12" t="s">
        <v>73</v>
      </c>
      <c r="AY307" s="243" t="s">
        <v>162</v>
      </c>
    </row>
    <row r="308" spans="2:51" s="13" customFormat="1" ht="12">
      <c r="B308" s="244"/>
      <c r="C308" s="245"/>
      <c r="D308" s="220" t="s">
        <v>171</v>
      </c>
      <c r="E308" s="246" t="s">
        <v>21</v>
      </c>
      <c r="F308" s="247" t="s">
        <v>208</v>
      </c>
      <c r="G308" s="245"/>
      <c r="H308" s="248">
        <v>9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AT308" s="254" t="s">
        <v>171</v>
      </c>
      <c r="AU308" s="254" t="s">
        <v>81</v>
      </c>
      <c r="AV308" s="13" t="s">
        <v>168</v>
      </c>
      <c r="AW308" s="13" t="s">
        <v>35</v>
      </c>
      <c r="AX308" s="13" t="s">
        <v>81</v>
      </c>
      <c r="AY308" s="254" t="s">
        <v>162</v>
      </c>
    </row>
    <row r="309" spans="2:65" s="1" customFormat="1" ht="16.5" customHeight="1">
      <c r="B309" s="39"/>
      <c r="C309" s="208" t="s">
        <v>298</v>
      </c>
      <c r="D309" s="208" t="s">
        <v>163</v>
      </c>
      <c r="E309" s="209" t="s">
        <v>2688</v>
      </c>
      <c r="F309" s="210" t="s">
        <v>2689</v>
      </c>
      <c r="G309" s="211" t="s">
        <v>203</v>
      </c>
      <c r="H309" s="212">
        <v>102.5</v>
      </c>
      <c r="I309" s="213"/>
      <c r="J309" s="214">
        <f>ROUND(I309*H309,2)</f>
        <v>0</v>
      </c>
      <c r="K309" s="210" t="s">
        <v>167</v>
      </c>
      <c r="L309" s="44"/>
      <c r="M309" s="215" t="s">
        <v>21</v>
      </c>
      <c r="N309" s="216" t="s">
        <v>44</v>
      </c>
      <c r="O309" s="80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AR309" s="18" t="s">
        <v>168</v>
      </c>
      <c r="AT309" s="18" t="s">
        <v>163</v>
      </c>
      <c r="AU309" s="18" t="s">
        <v>81</v>
      </c>
      <c r="AY309" s="18" t="s">
        <v>162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8" t="s">
        <v>81</v>
      </c>
      <c r="BK309" s="219">
        <f>ROUND(I309*H309,2)</f>
        <v>0</v>
      </c>
      <c r="BL309" s="18" t="s">
        <v>168</v>
      </c>
      <c r="BM309" s="18" t="s">
        <v>265</v>
      </c>
    </row>
    <row r="310" spans="2:51" s="11" customFormat="1" ht="12">
      <c r="B310" s="223"/>
      <c r="C310" s="224"/>
      <c r="D310" s="220" t="s">
        <v>171</v>
      </c>
      <c r="E310" s="225" t="s">
        <v>21</v>
      </c>
      <c r="F310" s="226" t="s">
        <v>2502</v>
      </c>
      <c r="G310" s="224"/>
      <c r="H310" s="225" t="s">
        <v>21</v>
      </c>
      <c r="I310" s="227"/>
      <c r="J310" s="224"/>
      <c r="K310" s="224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171</v>
      </c>
      <c r="AU310" s="232" t="s">
        <v>81</v>
      </c>
      <c r="AV310" s="11" t="s">
        <v>81</v>
      </c>
      <c r="AW310" s="11" t="s">
        <v>35</v>
      </c>
      <c r="AX310" s="11" t="s">
        <v>73</v>
      </c>
      <c r="AY310" s="232" t="s">
        <v>162</v>
      </c>
    </row>
    <row r="311" spans="2:51" s="12" customFormat="1" ht="12">
      <c r="B311" s="233"/>
      <c r="C311" s="234"/>
      <c r="D311" s="220" t="s">
        <v>171</v>
      </c>
      <c r="E311" s="235" t="s">
        <v>21</v>
      </c>
      <c r="F311" s="236" t="s">
        <v>2690</v>
      </c>
      <c r="G311" s="234"/>
      <c r="H311" s="237">
        <v>38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AT311" s="243" t="s">
        <v>171</v>
      </c>
      <c r="AU311" s="243" t="s">
        <v>81</v>
      </c>
      <c r="AV311" s="12" t="s">
        <v>84</v>
      </c>
      <c r="AW311" s="12" t="s">
        <v>35</v>
      </c>
      <c r="AX311" s="12" t="s">
        <v>73</v>
      </c>
      <c r="AY311" s="243" t="s">
        <v>162</v>
      </c>
    </row>
    <row r="312" spans="2:51" s="12" customFormat="1" ht="12">
      <c r="B312" s="233"/>
      <c r="C312" s="234"/>
      <c r="D312" s="220" t="s">
        <v>171</v>
      </c>
      <c r="E312" s="235" t="s">
        <v>21</v>
      </c>
      <c r="F312" s="236" t="s">
        <v>2691</v>
      </c>
      <c r="G312" s="234"/>
      <c r="H312" s="237">
        <v>60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171</v>
      </c>
      <c r="AU312" s="243" t="s">
        <v>81</v>
      </c>
      <c r="AV312" s="12" t="s">
        <v>84</v>
      </c>
      <c r="AW312" s="12" t="s">
        <v>35</v>
      </c>
      <c r="AX312" s="12" t="s">
        <v>73</v>
      </c>
      <c r="AY312" s="243" t="s">
        <v>162</v>
      </c>
    </row>
    <row r="313" spans="2:51" s="12" customFormat="1" ht="12">
      <c r="B313" s="233"/>
      <c r="C313" s="234"/>
      <c r="D313" s="220" t="s">
        <v>171</v>
      </c>
      <c r="E313" s="235" t="s">
        <v>21</v>
      </c>
      <c r="F313" s="236" t="s">
        <v>2692</v>
      </c>
      <c r="G313" s="234"/>
      <c r="H313" s="237">
        <v>4.5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171</v>
      </c>
      <c r="AU313" s="243" t="s">
        <v>81</v>
      </c>
      <c r="AV313" s="12" t="s">
        <v>84</v>
      </c>
      <c r="AW313" s="12" t="s">
        <v>35</v>
      </c>
      <c r="AX313" s="12" t="s">
        <v>73</v>
      </c>
      <c r="AY313" s="243" t="s">
        <v>162</v>
      </c>
    </row>
    <row r="314" spans="2:51" s="13" customFormat="1" ht="12">
      <c r="B314" s="244"/>
      <c r="C314" s="245"/>
      <c r="D314" s="220" t="s">
        <v>171</v>
      </c>
      <c r="E314" s="246" t="s">
        <v>21</v>
      </c>
      <c r="F314" s="247" t="s">
        <v>208</v>
      </c>
      <c r="G314" s="245"/>
      <c r="H314" s="248">
        <v>102.5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171</v>
      </c>
      <c r="AU314" s="254" t="s">
        <v>81</v>
      </c>
      <c r="AV314" s="13" t="s">
        <v>168</v>
      </c>
      <c r="AW314" s="13" t="s">
        <v>35</v>
      </c>
      <c r="AX314" s="13" t="s">
        <v>81</v>
      </c>
      <c r="AY314" s="254" t="s">
        <v>162</v>
      </c>
    </row>
    <row r="315" spans="2:65" s="1" customFormat="1" ht="16.5" customHeight="1">
      <c r="B315" s="39"/>
      <c r="C315" s="208" t="s">
        <v>616</v>
      </c>
      <c r="D315" s="208" t="s">
        <v>163</v>
      </c>
      <c r="E315" s="209" t="s">
        <v>2693</v>
      </c>
      <c r="F315" s="210" t="s">
        <v>2694</v>
      </c>
      <c r="G315" s="211" t="s">
        <v>166</v>
      </c>
      <c r="H315" s="212">
        <v>43</v>
      </c>
      <c r="I315" s="213"/>
      <c r="J315" s="214">
        <f>ROUND(I315*H315,2)</f>
        <v>0</v>
      </c>
      <c r="K315" s="210" t="s">
        <v>167</v>
      </c>
      <c r="L315" s="44"/>
      <c r="M315" s="215" t="s">
        <v>21</v>
      </c>
      <c r="N315" s="216" t="s">
        <v>44</v>
      </c>
      <c r="O315" s="80"/>
      <c r="P315" s="217">
        <f>O315*H315</f>
        <v>0</v>
      </c>
      <c r="Q315" s="217">
        <v>0</v>
      </c>
      <c r="R315" s="217">
        <f>Q315*H315</f>
        <v>0</v>
      </c>
      <c r="S315" s="217">
        <v>0</v>
      </c>
      <c r="T315" s="218">
        <f>S315*H315</f>
        <v>0</v>
      </c>
      <c r="AR315" s="18" t="s">
        <v>168</v>
      </c>
      <c r="AT315" s="18" t="s">
        <v>163</v>
      </c>
      <c r="AU315" s="18" t="s">
        <v>81</v>
      </c>
      <c r="AY315" s="18" t="s">
        <v>162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18" t="s">
        <v>81</v>
      </c>
      <c r="BK315" s="219">
        <f>ROUND(I315*H315,2)</f>
        <v>0</v>
      </c>
      <c r="BL315" s="18" t="s">
        <v>168</v>
      </c>
      <c r="BM315" s="18" t="s">
        <v>619</v>
      </c>
    </row>
    <row r="316" spans="2:51" s="11" customFormat="1" ht="12">
      <c r="B316" s="223"/>
      <c r="C316" s="224"/>
      <c r="D316" s="220" t="s">
        <v>171</v>
      </c>
      <c r="E316" s="225" t="s">
        <v>21</v>
      </c>
      <c r="F316" s="226" t="s">
        <v>2502</v>
      </c>
      <c r="G316" s="224"/>
      <c r="H316" s="225" t="s">
        <v>21</v>
      </c>
      <c r="I316" s="227"/>
      <c r="J316" s="224"/>
      <c r="K316" s="224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171</v>
      </c>
      <c r="AU316" s="232" t="s">
        <v>81</v>
      </c>
      <c r="AV316" s="11" t="s">
        <v>81</v>
      </c>
      <c r="AW316" s="11" t="s">
        <v>35</v>
      </c>
      <c r="AX316" s="11" t="s">
        <v>73</v>
      </c>
      <c r="AY316" s="232" t="s">
        <v>162</v>
      </c>
    </row>
    <row r="317" spans="2:51" s="12" customFormat="1" ht="12">
      <c r="B317" s="233"/>
      <c r="C317" s="234"/>
      <c r="D317" s="220" t="s">
        <v>171</v>
      </c>
      <c r="E317" s="235" t="s">
        <v>21</v>
      </c>
      <c r="F317" s="236" t="s">
        <v>2695</v>
      </c>
      <c r="G317" s="234"/>
      <c r="H317" s="237">
        <v>39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171</v>
      </c>
      <c r="AU317" s="243" t="s">
        <v>81</v>
      </c>
      <c r="AV317" s="12" t="s">
        <v>84</v>
      </c>
      <c r="AW317" s="12" t="s">
        <v>35</v>
      </c>
      <c r="AX317" s="12" t="s">
        <v>73</v>
      </c>
      <c r="AY317" s="243" t="s">
        <v>162</v>
      </c>
    </row>
    <row r="318" spans="2:51" s="12" customFormat="1" ht="12">
      <c r="B318" s="233"/>
      <c r="C318" s="234"/>
      <c r="D318" s="220" t="s">
        <v>171</v>
      </c>
      <c r="E318" s="235" t="s">
        <v>21</v>
      </c>
      <c r="F318" s="236" t="s">
        <v>2696</v>
      </c>
      <c r="G318" s="234"/>
      <c r="H318" s="237">
        <v>4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171</v>
      </c>
      <c r="AU318" s="243" t="s">
        <v>81</v>
      </c>
      <c r="AV318" s="12" t="s">
        <v>84</v>
      </c>
      <c r="AW318" s="12" t="s">
        <v>35</v>
      </c>
      <c r="AX318" s="12" t="s">
        <v>73</v>
      </c>
      <c r="AY318" s="243" t="s">
        <v>162</v>
      </c>
    </row>
    <row r="319" spans="2:51" s="13" customFormat="1" ht="12">
      <c r="B319" s="244"/>
      <c r="C319" s="245"/>
      <c r="D319" s="220" t="s">
        <v>171</v>
      </c>
      <c r="E319" s="246" t="s">
        <v>21</v>
      </c>
      <c r="F319" s="247" t="s">
        <v>208</v>
      </c>
      <c r="G319" s="245"/>
      <c r="H319" s="248">
        <v>43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AT319" s="254" t="s">
        <v>171</v>
      </c>
      <c r="AU319" s="254" t="s">
        <v>81</v>
      </c>
      <c r="AV319" s="13" t="s">
        <v>168</v>
      </c>
      <c r="AW319" s="13" t="s">
        <v>35</v>
      </c>
      <c r="AX319" s="13" t="s">
        <v>81</v>
      </c>
      <c r="AY319" s="254" t="s">
        <v>162</v>
      </c>
    </row>
    <row r="320" spans="2:65" s="1" customFormat="1" ht="16.5" customHeight="1">
      <c r="B320" s="39"/>
      <c r="C320" s="208" t="s">
        <v>302</v>
      </c>
      <c r="D320" s="208" t="s">
        <v>163</v>
      </c>
      <c r="E320" s="209" t="s">
        <v>2697</v>
      </c>
      <c r="F320" s="210" t="s">
        <v>2698</v>
      </c>
      <c r="G320" s="211" t="s">
        <v>203</v>
      </c>
      <c r="H320" s="212">
        <v>102.5</v>
      </c>
      <c r="I320" s="213"/>
      <c r="J320" s="214">
        <f>ROUND(I320*H320,2)</f>
        <v>0</v>
      </c>
      <c r="K320" s="210" t="s">
        <v>167</v>
      </c>
      <c r="L320" s="44"/>
      <c r="M320" s="215" t="s">
        <v>21</v>
      </c>
      <c r="N320" s="216" t="s">
        <v>44</v>
      </c>
      <c r="O320" s="80"/>
      <c r="P320" s="217">
        <f>O320*H320</f>
        <v>0</v>
      </c>
      <c r="Q320" s="217">
        <v>0</v>
      </c>
      <c r="R320" s="217">
        <f>Q320*H320</f>
        <v>0</v>
      </c>
      <c r="S320" s="217">
        <v>0</v>
      </c>
      <c r="T320" s="218">
        <f>S320*H320</f>
        <v>0</v>
      </c>
      <c r="AR320" s="18" t="s">
        <v>168</v>
      </c>
      <c r="AT320" s="18" t="s">
        <v>163</v>
      </c>
      <c r="AU320" s="18" t="s">
        <v>81</v>
      </c>
      <c r="AY320" s="18" t="s">
        <v>162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18" t="s">
        <v>81</v>
      </c>
      <c r="BK320" s="219">
        <f>ROUND(I320*H320,2)</f>
        <v>0</v>
      </c>
      <c r="BL320" s="18" t="s">
        <v>168</v>
      </c>
      <c r="BM320" s="18" t="s">
        <v>623</v>
      </c>
    </row>
    <row r="321" spans="2:47" s="1" customFormat="1" ht="12">
      <c r="B321" s="39"/>
      <c r="C321" s="40"/>
      <c r="D321" s="220" t="s">
        <v>169</v>
      </c>
      <c r="E321" s="40"/>
      <c r="F321" s="221" t="s">
        <v>2699</v>
      </c>
      <c r="G321" s="40"/>
      <c r="H321" s="40"/>
      <c r="I321" s="143"/>
      <c r="J321" s="40"/>
      <c r="K321" s="40"/>
      <c r="L321" s="44"/>
      <c r="M321" s="222"/>
      <c r="N321" s="80"/>
      <c r="O321" s="80"/>
      <c r="P321" s="80"/>
      <c r="Q321" s="80"/>
      <c r="R321" s="80"/>
      <c r="S321" s="80"/>
      <c r="T321" s="81"/>
      <c r="AT321" s="18" t="s">
        <v>169</v>
      </c>
      <c r="AU321" s="18" t="s">
        <v>81</v>
      </c>
    </row>
    <row r="322" spans="2:51" s="11" customFormat="1" ht="12">
      <c r="B322" s="223"/>
      <c r="C322" s="224"/>
      <c r="D322" s="220" t="s">
        <v>171</v>
      </c>
      <c r="E322" s="225" t="s">
        <v>21</v>
      </c>
      <c r="F322" s="226" t="s">
        <v>2502</v>
      </c>
      <c r="G322" s="224"/>
      <c r="H322" s="225" t="s">
        <v>21</v>
      </c>
      <c r="I322" s="227"/>
      <c r="J322" s="224"/>
      <c r="K322" s="224"/>
      <c r="L322" s="228"/>
      <c r="M322" s="229"/>
      <c r="N322" s="230"/>
      <c r="O322" s="230"/>
      <c r="P322" s="230"/>
      <c r="Q322" s="230"/>
      <c r="R322" s="230"/>
      <c r="S322" s="230"/>
      <c r="T322" s="231"/>
      <c r="AT322" s="232" t="s">
        <v>171</v>
      </c>
      <c r="AU322" s="232" t="s">
        <v>81</v>
      </c>
      <c r="AV322" s="11" t="s">
        <v>81</v>
      </c>
      <c r="AW322" s="11" t="s">
        <v>35</v>
      </c>
      <c r="AX322" s="11" t="s">
        <v>73</v>
      </c>
      <c r="AY322" s="232" t="s">
        <v>162</v>
      </c>
    </row>
    <row r="323" spans="2:51" s="12" customFormat="1" ht="12">
      <c r="B323" s="233"/>
      <c r="C323" s="234"/>
      <c r="D323" s="220" t="s">
        <v>171</v>
      </c>
      <c r="E323" s="235" t="s">
        <v>21</v>
      </c>
      <c r="F323" s="236" t="s">
        <v>2700</v>
      </c>
      <c r="G323" s="234"/>
      <c r="H323" s="237">
        <v>38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171</v>
      </c>
      <c r="AU323" s="243" t="s">
        <v>81</v>
      </c>
      <c r="AV323" s="12" t="s">
        <v>84</v>
      </c>
      <c r="AW323" s="12" t="s">
        <v>35</v>
      </c>
      <c r="AX323" s="12" t="s">
        <v>73</v>
      </c>
      <c r="AY323" s="243" t="s">
        <v>162</v>
      </c>
    </row>
    <row r="324" spans="2:51" s="12" customFormat="1" ht="12">
      <c r="B324" s="233"/>
      <c r="C324" s="234"/>
      <c r="D324" s="220" t="s">
        <v>171</v>
      </c>
      <c r="E324" s="235" t="s">
        <v>21</v>
      </c>
      <c r="F324" s="236" t="s">
        <v>2701</v>
      </c>
      <c r="G324" s="234"/>
      <c r="H324" s="237">
        <v>60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171</v>
      </c>
      <c r="AU324" s="243" t="s">
        <v>81</v>
      </c>
      <c r="AV324" s="12" t="s">
        <v>84</v>
      </c>
      <c r="AW324" s="12" t="s">
        <v>35</v>
      </c>
      <c r="AX324" s="12" t="s">
        <v>73</v>
      </c>
      <c r="AY324" s="243" t="s">
        <v>162</v>
      </c>
    </row>
    <row r="325" spans="2:51" s="12" customFormat="1" ht="12">
      <c r="B325" s="233"/>
      <c r="C325" s="234"/>
      <c r="D325" s="220" t="s">
        <v>171</v>
      </c>
      <c r="E325" s="235" t="s">
        <v>21</v>
      </c>
      <c r="F325" s="236" t="s">
        <v>2692</v>
      </c>
      <c r="G325" s="234"/>
      <c r="H325" s="237">
        <v>4.5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171</v>
      </c>
      <c r="AU325" s="243" t="s">
        <v>81</v>
      </c>
      <c r="AV325" s="12" t="s">
        <v>84</v>
      </c>
      <c r="AW325" s="12" t="s">
        <v>35</v>
      </c>
      <c r="AX325" s="12" t="s">
        <v>73</v>
      </c>
      <c r="AY325" s="243" t="s">
        <v>162</v>
      </c>
    </row>
    <row r="326" spans="2:51" s="13" customFormat="1" ht="12">
      <c r="B326" s="244"/>
      <c r="C326" s="245"/>
      <c r="D326" s="220" t="s">
        <v>171</v>
      </c>
      <c r="E326" s="246" t="s">
        <v>21</v>
      </c>
      <c r="F326" s="247" t="s">
        <v>208</v>
      </c>
      <c r="G326" s="245"/>
      <c r="H326" s="248">
        <v>102.5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AT326" s="254" t="s">
        <v>171</v>
      </c>
      <c r="AU326" s="254" t="s">
        <v>81</v>
      </c>
      <c r="AV326" s="13" t="s">
        <v>168</v>
      </c>
      <c r="AW326" s="13" t="s">
        <v>35</v>
      </c>
      <c r="AX326" s="13" t="s">
        <v>81</v>
      </c>
      <c r="AY326" s="254" t="s">
        <v>162</v>
      </c>
    </row>
    <row r="327" spans="2:65" s="1" customFormat="1" ht="16.5" customHeight="1">
      <c r="B327" s="39"/>
      <c r="C327" s="208" t="s">
        <v>626</v>
      </c>
      <c r="D327" s="208" t="s">
        <v>163</v>
      </c>
      <c r="E327" s="209" t="s">
        <v>2702</v>
      </c>
      <c r="F327" s="210" t="s">
        <v>2703</v>
      </c>
      <c r="G327" s="211" t="s">
        <v>166</v>
      </c>
      <c r="H327" s="212">
        <v>43</v>
      </c>
      <c r="I327" s="213"/>
      <c r="J327" s="214">
        <f>ROUND(I327*H327,2)</f>
        <v>0</v>
      </c>
      <c r="K327" s="210" t="s">
        <v>167</v>
      </c>
      <c r="L327" s="44"/>
      <c r="M327" s="215" t="s">
        <v>21</v>
      </c>
      <c r="N327" s="216" t="s">
        <v>44</v>
      </c>
      <c r="O327" s="80"/>
      <c r="P327" s="217">
        <f>O327*H327</f>
        <v>0</v>
      </c>
      <c r="Q327" s="217">
        <v>0</v>
      </c>
      <c r="R327" s="217">
        <f>Q327*H327</f>
        <v>0</v>
      </c>
      <c r="S327" s="217">
        <v>0</v>
      </c>
      <c r="T327" s="218">
        <f>S327*H327</f>
        <v>0</v>
      </c>
      <c r="AR327" s="18" t="s">
        <v>168</v>
      </c>
      <c r="AT327" s="18" t="s">
        <v>163</v>
      </c>
      <c r="AU327" s="18" t="s">
        <v>81</v>
      </c>
      <c r="AY327" s="18" t="s">
        <v>162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8" t="s">
        <v>81</v>
      </c>
      <c r="BK327" s="219">
        <f>ROUND(I327*H327,2)</f>
        <v>0</v>
      </c>
      <c r="BL327" s="18" t="s">
        <v>168</v>
      </c>
      <c r="BM327" s="18" t="s">
        <v>629</v>
      </c>
    </row>
    <row r="328" spans="2:47" s="1" customFormat="1" ht="12">
      <c r="B328" s="39"/>
      <c r="C328" s="40"/>
      <c r="D328" s="220" t="s">
        <v>169</v>
      </c>
      <c r="E328" s="40"/>
      <c r="F328" s="221" t="s">
        <v>2699</v>
      </c>
      <c r="G328" s="40"/>
      <c r="H328" s="40"/>
      <c r="I328" s="143"/>
      <c r="J328" s="40"/>
      <c r="K328" s="40"/>
      <c r="L328" s="44"/>
      <c r="M328" s="222"/>
      <c r="N328" s="80"/>
      <c r="O328" s="80"/>
      <c r="P328" s="80"/>
      <c r="Q328" s="80"/>
      <c r="R328" s="80"/>
      <c r="S328" s="80"/>
      <c r="T328" s="81"/>
      <c r="AT328" s="18" t="s">
        <v>169</v>
      </c>
      <c r="AU328" s="18" t="s">
        <v>81</v>
      </c>
    </row>
    <row r="329" spans="2:51" s="11" customFormat="1" ht="12">
      <c r="B329" s="223"/>
      <c r="C329" s="224"/>
      <c r="D329" s="220" t="s">
        <v>171</v>
      </c>
      <c r="E329" s="225" t="s">
        <v>21</v>
      </c>
      <c r="F329" s="226" t="s">
        <v>2502</v>
      </c>
      <c r="G329" s="224"/>
      <c r="H329" s="225" t="s">
        <v>21</v>
      </c>
      <c r="I329" s="227"/>
      <c r="J329" s="224"/>
      <c r="K329" s="224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171</v>
      </c>
      <c r="AU329" s="232" t="s">
        <v>81</v>
      </c>
      <c r="AV329" s="11" t="s">
        <v>81</v>
      </c>
      <c r="AW329" s="11" t="s">
        <v>35</v>
      </c>
      <c r="AX329" s="11" t="s">
        <v>73</v>
      </c>
      <c r="AY329" s="232" t="s">
        <v>162</v>
      </c>
    </row>
    <row r="330" spans="2:51" s="12" customFormat="1" ht="12">
      <c r="B330" s="233"/>
      <c r="C330" s="234"/>
      <c r="D330" s="220" t="s">
        <v>171</v>
      </c>
      <c r="E330" s="235" t="s">
        <v>21</v>
      </c>
      <c r="F330" s="236" t="s">
        <v>2704</v>
      </c>
      <c r="G330" s="234"/>
      <c r="H330" s="237">
        <v>39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171</v>
      </c>
      <c r="AU330" s="243" t="s">
        <v>81</v>
      </c>
      <c r="AV330" s="12" t="s">
        <v>84</v>
      </c>
      <c r="AW330" s="12" t="s">
        <v>35</v>
      </c>
      <c r="AX330" s="12" t="s">
        <v>73</v>
      </c>
      <c r="AY330" s="243" t="s">
        <v>162</v>
      </c>
    </row>
    <row r="331" spans="2:51" s="12" customFormat="1" ht="12">
      <c r="B331" s="233"/>
      <c r="C331" s="234"/>
      <c r="D331" s="220" t="s">
        <v>171</v>
      </c>
      <c r="E331" s="235" t="s">
        <v>21</v>
      </c>
      <c r="F331" s="236" t="s">
        <v>2696</v>
      </c>
      <c r="G331" s="234"/>
      <c r="H331" s="237">
        <v>4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171</v>
      </c>
      <c r="AU331" s="243" t="s">
        <v>81</v>
      </c>
      <c r="AV331" s="12" t="s">
        <v>84</v>
      </c>
      <c r="AW331" s="12" t="s">
        <v>35</v>
      </c>
      <c r="AX331" s="12" t="s">
        <v>73</v>
      </c>
      <c r="AY331" s="243" t="s">
        <v>162</v>
      </c>
    </row>
    <row r="332" spans="2:51" s="13" customFormat="1" ht="12">
      <c r="B332" s="244"/>
      <c r="C332" s="245"/>
      <c r="D332" s="220" t="s">
        <v>171</v>
      </c>
      <c r="E332" s="246" t="s">
        <v>21</v>
      </c>
      <c r="F332" s="247" t="s">
        <v>208</v>
      </c>
      <c r="G332" s="245"/>
      <c r="H332" s="248">
        <v>43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171</v>
      </c>
      <c r="AU332" s="254" t="s">
        <v>81</v>
      </c>
      <c r="AV332" s="13" t="s">
        <v>168</v>
      </c>
      <c r="AW332" s="13" t="s">
        <v>35</v>
      </c>
      <c r="AX332" s="13" t="s">
        <v>81</v>
      </c>
      <c r="AY332" s="254" t="s">
        <v>162</v>
      </c>
    </row>
    <row r="333" spans="2:65" s="1" customFormat="1" ht="16.5" customHeight="1">
      <c r="B333" s="39"/>
      <c r="C333" s="208" t="s">
        <v>311</v>
      </c>
      <c r="D333" s="208" t="s">
        <v>163</v>
      </c>
      <c r="E333" s="209" t="s">
        <v>2705</v>
      </c>
      <c r="F333" s="210" t="s">
        <v>2706</v>
      </c>
      <c r="G333" s="211" t="s">
        <v>203</v>
      </c>
      <c r="H333" s="212">
        <v>30</v>
      </c>
      <c r="I333" s="213"/>
      <c r="J333" s="214">
        <f>ROUND(I333*H333,2)</f>
        <v>0</v>
      </c>
      <c r="K333" s="210" t="s">
        <v>167</v>
      </c>
      <c r="L333" s="44"/>
      <c r="M333" s="215" t="s">
        <v>21</v>
      </c>
      <c r="N333" s="216" t="s">
        <v>44</v>
      </c>
      <c r="O333" s="80"/>
      <c r="P333" s="217">
        <f>O333*H333</f>
        <v>0</v>
      </c>
      <c r="Q333" s="217">
        <v>0</v>
      </c>
      <c r="R333" s="217">
        <f>Q333*H333</f>
        <v>0</v>
      </c>
      <c r="S333" s="217">
        <v>0</v>
      </c>
      <c r="T333" s="218">
        <f>S333*H333</f>
        <v>0</v>
      </c>
      <c r="AR333" s="18" t="s">
        <v>168</v>
      </c>
      <c r="AT333" s="18" t="s">
        <v>163</v>
      </c>
      <c r="AU333" s="18" t="s">
        <v>81</v>
      </c>
      <c r="AY333" s="18" t="s">
        <v>162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8" t="s">
        <v>81</v>
      </c>
      <c r="BK333" s="219">
        <f>ROUND(I333*H333,2)</f>
        <v>0</v>
      </c>
      <c r="BL333" s="18" t="s">
        <v>168</v>
      </c>
      <c r="BM333" s="18" t="s">
        <v>633</v>
      </c>
    </row>
    <row r="334" spans="2:47" s="1" customFormat="1" ht="12">
      <c r="B334" s="39"/>
      <c r="C334" s="40"/>
      <c r="D334" s="220" t="s">
        <v>169</v>
      </c>
      <c r="E334" s="40"/>
      <c r="F334" s="221" t="s">
        <v>2707</v>
      </c>
      <c r="G334" s="40"/>
      <c r="H334" s="40"/>
      <c r="I334" s="143"/>
      <c r="J334" s="40"/>
      <c r="K334" s="40"/>
      <c r="L334" s="44"/>
      <c r="M334" s="222"/>
      <c r="N334" s="80"/>
      <c r="O334" s="80"/>
      <c r="P334" s="80"/>
      <c r="Q334" s="80"/>
      <c r="R334" s="80"/>
      <c r="S334" s="80"/>
      <c r="T334" s="81"/>
      <c r="AT334" s="18" t="s">
        <v>169</v>
      </c>
      <c r="AU334" s="18" t="s">
        <v>81</v>
      </c>
    </row>
    <row r="335" spans="2:51" s="11" customFormat="1" ht="12">
      <c r="B335" s="223"/>
      <c r="C335" s="224"/>
      <c r="D335" s="220" t="s">
        <v>171</v>
      </c>
      <c r="E335" s="225" t="s">
        <v>21</v>
      </c>
      <c r="F335" s="226" t="s">
        <v>2502</v>
      </c>
      <c r="G335" s="224"/>
      <c r="H335" s="225" t="s">
        <v>21</v>
      </c>
      <c r="I335" s="227"/>
      <c r="J335" s="224"/>
      <c r="K335" s="224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171</v>
      </c>
      <c r="AU335" s="232" t="s">
        <v>81</v>
      </c>
      <c r="AV335" s="11" t="s">
        <v>81</v>
      </c>
      <c r="AW335" s="11" t="s">
        <v>35</v>
      </c>
      <c r="AX335" s="11" t="s">
        <v>73</v>
      </c>
      <c r="AY335" s="232" t="s">
        <v>162</v>
      </c>
    </row>
    <row r="336" spans="2:51" s="12" customFormat="1" ht="12">
      <c r="B336" s="233"/>
      <c r="C336" s="234"/>
      <c r="D336" s="220" t="s">
        <v>171</v>
      </c>
      <c r="E336" s="235" t="s">
        <v>21</v>
      </c>
      <c r="F336" s="236" t="s">
        <v>2708</v>
      </c>
      <c r="G336" s="234"/>
      <c r="H336" s="237">
        <v>30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171</v>
      </c>
      <c r="AU336" s="243" t="s">
        <v>81</v>
      </c>
      <c r="AV336" s="12" t="s">
        <v>84</v>
      </c>
      <c r="AW336" s="12" t="s">
        <v>35</v>
      </c>
      <c r="AX336" s="12" t="s">
        <v>73</v>
      </c>
      <c r="AY336" s="243" t="s">
        <v>162</v>
      </c>
    </row>
    <row r="337" spans="2:51" s="13" customFormat="1" ht="12">
      <c r="B337" s="244"/>
      <c r="C337" s="245"/>
      <c r="D337" s="220" t="s">
        <v>171</v>
      </c>
      <c r="E337" s="246" t="s">
        <v>21</v>
      </c>
      <c r="F337" s="247" t="s">
        <v>208</v>
      </c>
      <c r="G337" s="245"/>
      <c r="H337" s="248">
        <v>30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AT337" s="254" t="s">
        <v>171</v>
      </c>
      <c r="AU337" s="254" t="s">
        <v>81</v>
      </c>
      <c r="AV337" s="13" t="s">
        <v>168</v>
      </c>
      <c r="AW337" s="13" t="s">
        <v>35</v>
      </c>
      <c r="AX337" s="13" t="s">
        <v>81</v>
      </c>
      <c r="AY337" s="254" t="s">
        <v>162</v>
      </c>
    </row>
    <row r="338" spans="2:65" s="1" customFormat="1" ht="22.5" customHeight="1">
      <c r="B338" s="39"/>
      <c r="C338" s="208" t="s">
        <v>635</v>
      </c>
      <c r="D338" s="208" t="s">
        <v>163</v>
      </c>
      <c r="E338" s="209" t="s">
        <v>2709</v>
      </c>
      <c r="F338" s="210" t="s">
        <v>2710</v>
      </c>
      <c r="G338" s="211" t="s">
        <v>203</v>
      </c>
      <c r="H338" s="212">
        <v>640</v>
      </c>
      <c r="I338" s="213"/>
      <c r="J338" s="214">
        <f>ROUND(I338*H338,2)</f>
        <v>0</v>
      </c>
      <c r="K338" s="210" t="s">
        <v>167</v>
      </c>
      <c r="L338" s="44"/>
      <c r="M338" s="215" t="s">
        <v>21</v>
      </c>
      <c r="N338" s="216" t="s">
        <v>44</v>
      </c>
      <c r="O338" s="80"/>
      <c r="P338" s="217">
        <f>O338*H338</f>
        <v>0</v>
      </c>
      <c r="Q338" s="217">
        <v>0</v>
      </c>
      <c r="R338" s="217">
        <f>Q338*H338</f>
        <v>0</v>
      </c>
      <c r="S338" s="217">
        <v>0</v>
      </c>
      <c r="T338" s="218">
        <f>S338*H338</f>
        <v>0</v>
      </c>
      <c r="AR338" s="18" t="s">
        <v>168</v>
      </c>
      <c r="AT338" s="18" t="s">
        <v>163</v>
      </c>
      <c r="AU338" s="18" t="s">
        <v>81</v>
      </c>
      <c r="AY338" s="18" t="s">
        <v>162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8" t="s">
        <v>81</v>
      </c>
      <c r="BK338" s="219">
        <f>ROUND(I338*H338,2)</f>
        <v>0</v>
      </c>
      <c r="BL338" s="18" t="s">
        <v>168</v>
      </c>
      <c r="BM338" s="18" t="s">
        <v>638</v>
      </c>
    </row>
    <row r="339" spans="2:47" s="1" customFormat="1" ht="12">
      <c r="B339" s="39"/>
      <c r="C339" s="40"/>
      <c r="D339" s="220" t="s">
        <v>169</v>
      </c>
      <c r="E339" s="40"/>
      <c r="F339" s="221" t="s">
        <v>2711</v>
      </c>
      <c r="G339" s="40"/>
      <c r="H339" s="40"/>
      <c r="I339" s="143"/>
      <c r="J339" s="40"/>
      <c r="K339" s="40"/>
      <c r="L339" s="44"/>
      <c r="M339" s="222"/>
      <c r="N339" s="80"/>
      <c r="O339" s="80"/>
      <c r="P339" s="80"/>
      <c r="Q339" s="80"/>
      <c r="R339" s="80"/>
      <c r="S339" s="80"/>
      <c r="T339" s="81"/>
      <c r="AT339" s="18" t="s">
        <v>169</v>
      </c>
      <c r="AU339" s="18" t="s">
        <v>81</v>
      </c>
    </row>
    <row r="340" spans="2:51" s="11" customFormat="1" ht="12">
      <c r="B340" s="223"/>
      <c r="C340" s="224"/>
      <c r="D340" s="220" t="s">
        <v>171</v>
      </c>
      <c r="E340" s="225" t="s">
        <v>21</v>
      </c>
      <c r="F340" s="226" t="s">
        <v>2502</v>
      </c>
      <c r="G340" s="224"/>
      <c r="H340" s="225" t="s">
        <v>21</v>
      </c>
      <c r="I340" s="227"/>
      <c r="J340" s="224"/>
      <c r="K340" s="224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171</v>
      </c>
      <c r="AU340" s="232" t="s">
        <v>81</v>
      </c>
      <c r="AV340" s="11" t="s">
        <v>81</v>
      </c>
      <c r="AW340" s="11" t="s">
        <v>35</v>
      </c>
      <c r="AX340" s="11" t="s">
        <v>73</v>
      </c>
      <c r="AY340" s="232" t="s">
        <v>162</v>
      </c>
    </row>
    <row r="341" spans="2:51" s="12" customFormat="1" ht="12">
      <c r="B341" s="233"/>
      <c r="C341" s="234"/>
      <c r="D341" s="220" t="s">
        <v>171</v>
      </c>
      <c r="E341" s="235" t="s">
        <v>21</v>
      </c>
      <c r="F341" s="236" t="s">
        <v>2712</v>
      </c>
      <c r="G341" s="234"/>
      <c r="H341" s="237">
        <v>100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171</v>
      </c>
      <c r="AU341" s="243" t="s">
        <v>81</v>
      </c>
      <c r="AV341" s="12" t="s">
        <v>84</v>
      </c>
      <c r="AW341" s="12" t="s">
        <v>35</v>
      </c>
      <c r="AX341" s="12" t="s">
        <v>73</v>
      </c>
      <c r="AY341" s="243" t="s">
        <v>162</v>
      </c>
    </row>
    <row r="342" spans="2:51" s="12" customFormat="1" ht="12">
      <c r="B342" s="233"/>
      <c r="C342" s="234"/>
      <c r="D342" s="220" t="s">
        <v>171</v>
      </c>
      <c r="E342" s="235" t="s">
        <v>21</v>
      </c>
      <c r="F342" s="236" t="s">
        <v>2713</v>
      </c>
      <c r="G342" s="234"/>
      <c r="H342" s="237">
        <v>540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171</v>
      </c>
      <c r="AU342" s="243" t="s">
        <v>81</v>
      </c>
      <c r="AV342" s="12" t="s">
        <v>84</v>
      </c>
      <c r="AW342" s="12" t="s">
        <v>35</v>
      </c>
      <c r="AX342" s="12" t="s">
        <v>73</v>
      </c>
      <c r="AY342" s="243" t="s">
        <v>162</v>
      </c>
    </row>
    <row r="343" spans="2:51" s="13" customFormat="1" ht="12">
      <c r="B343" s="244"/>
      <c r="C343" s="245"/>
      <c r="D343" s="220" t="s">
        <v>171</v>
      </c>
      <c r="E343" s="246" t="s">
        <v>21</v>
      </c>
      <c r="F343" s="247" t="s">
        <v>208</v>
      </c>
      <c r="G343" s="245"/>
      <c r="H343" s="248">
        <v>640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AT343" s="254" t="s">
        <v>171</v>
      </c>
      <c r="AU343" s="254" t="s">
        <v>81</v>
      </c>
      <c r="AV343" s="13" t="s">
        <v>168</v>
      </c>
      <c r="AW343" s="13" t="s">
        <v>35</v>
      </c>
      <c r="AX343" s="13" t="s">
        <v>81</v>
      </c>
      <c r="AY343" s="254" t="s">
        <v>162</v>
      </c>
    </row>
    <row r="344" spans="2:65" s="1" customFormat="1" ht="16.5" customHeight="1">
      <c r="B344" s="39"/>
      <c r="C344" s="208" t="s">
        <v>318</v>
      </c>
      <c r="D344" s="208" t="s">
        <v>163</v>
      </c>
      <c r="E344" s="209" t="s">
        <v>2714</v>
      </c>
      <c r="F344" s="210" t="s">
        <v>2715</v>
      </c>
      <c r="G344" s="211" t="s">
        <v>203</v>
      </c>
      <c r="H344" s="212">
        <v>40</v>
      </c>
      <c r="I344" s="213"/>
      <c r="J344" s="214">
        <f>ROUND(I344*H344,2)</f>
        <v>0</v>
      </c>
      <c r="K344" s="210" t="s">
        <v>167</v>
      </c>
      <c r="L344" s="44"/>
      <c r="M344" s="215" t="s">
        <v>21</v>
      </c>
      <c r="N344" s="216" t="s">
        <v>44</v>
      </c>
      <c r="O344" s="80"/>
      <c r="P344" s="217">
        <f>O344*H344</f>
        <v>0</v>
      </c>
      <c r="Q344" s="217">
        <v>0</v>
      </c>
      <c r="R344" s="217">
        <f>Q344*H344</f>
        <v>0</v>
      </c>
      <c r="S344" s="217">
        <v>0</v>
      </c>
      <c r="T344" s="218">
        <f>S344*H344</f>
        <v>0</v>
      </c>
      <c r="AR344" s="18" t="s">
        <v>168</v>
      </c>
      <c r="AT344" s="18" t="s">
        <v>163</v>
      </c>
      <c r="AU344" s="18" t="s">
        <v>81</v>
      </c>
      <c r="AY344" s="18" t="s">
        <v>162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18" t="s">
        <v>81</v>
      </c>
      <c r="BK344" s="219">
        <f>ROUND(I344*H344,2)</f>
        <v>0</v>
      </c>
      <c r="BL344" s="18" t="s">
        <v>168</v>
      </c>
      <c r="BM344" s="18" t="s">
        <v>642</v>
      </c>
    </row>
    <row r="345" spans="2:47" s="1" customFormat="1" ht="12">
      <c r="B345" s="39"/>
      <c r="C345" s="40"/>
      <c r="D345" s="220" t="s">
        <v>169</v>
      </c>
      <c r="E345" s="40"/>
      <c r="F345" s="221" t="s">
        <v>2716</v>
      </c>
      <c r="G345" s="40"/>
      <c r="H345" s="40"/>
      <c r="I345" s="143"/>
      <c r="J345" s="40"/>
      <c r="K345" s="40"/>
      <c r="L345" s="44"/>
      <c r="M345" s="222"/>
      <c r="N345" s="80"/>
      <c r="O345" s="80"/>
      <c r="P345" s="80"/>
      <c r="Q345" s="80"/>
      <c r="R345" s="80"/>
      <c r="S345" s="80"/>
      <c r="T345" s="81"/>
      <c r="AT345" s="18" t="s">
        <v>169</v>
      </c>
      <c r="AU345" s="18" t="s">
        <v>81</v>
      </c>
    </row>
    <row r="346" spans="2:51" s="11" customFormat="1" ht="12">
      <c r="B346" s="223"/>
      <c r="C346" s="224"/>
      <c r="D346" s="220" t="s">
        <v>171</v>
      </c>
      <c r="E346" s="225" t="s">
        <v>21</v>
      </c>
      <c r="F346" s="226" t="s">
        <v>2502</v>
      </c>
      <c r="G346" s="224"/>
      <c r="H346" s="225" t="s">
        <v>21</v>
      </c>
      <c r="I346" s="227"/>
      <c r="J346" s="224"/>
      <c r="K346" s="224"/>
      <c r="L346" s="228"/>
      <c r="M346" s="229"/>
      <c r="N346" s="230"/>
      <c r="O346" s="230"/>
      <c r="P346" s="230"/>
      <c r="Q346" s="230"/>
      <c r="R346" s="230"/>
      <c r="S346" s="230"/>
      <c r="T346" s="231"/>
      <c r="AT346" s="232" t="s">
        <v>171</v>
      </c>
      <c r="AU346" s="232" t="s">
        <v>81</v>
      </c>
      <c r="AV346" s="11" t="s">
        <v>81</v>
      </c>
      <c r="AW346" s="11" t="s">
        <v>35</v>
      </c>
      <c r="AX346" s="11" t="s">
        <v>73</v>
      </c>
      <c r="AY346" s="232" t="s">
        <v>162</v>
      </c>
    </row>
    <row r="347" spans="2:51" s="12" customFormat="1" ht="12">
      <c r="B347" s="233"/>
      <c r="C347" s="234"/>
      <c r="D347" s="220" t="s">
        <v>171</v>
      </c>
      <c r="E347" s="235" t="s">
        <v>21</v>
      </c>
      <c r="F347" s="236" t="s">
        <v>2717</v>
      </c>
      <c r="G347" s="234"/>
      <c r="H347" s="237">
        <v>40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171</v>
      </c>
      <c r="AU347" s="243" t="s">
        <v>81</v>
      </c>
      <c r="AV347" s="12" t="s">
        <v>84</v>
      </c>
      <c r="AW347" s="12" t="s">
        <v>35</v>
      </c>
      <c r="AX347" s="12" t="s">
        <v>81</v>
      </c>
      <c r="AY347" s="243" t="s">
        <v>162</v>
      </c>
    </row>
    <row r="348" spans="2:65" s="1" customFormat="1" ht="16.5" customHeight="1">
      <c r="B348" s="39"/>
      <c r="C348" s="208" t="s">
        <v>645</v>
      </c>
      <c r="D348" s="208" t="s">
        <v>163</v>
      </c>
      <c r="E348" s="209" t="s">
        <v>261</v>
      </c>
      <c r="F348" s="210" t="s">
        <v>262</v>
      </c>
      <c r="G348" s="211" t="s">
        <v>203</v>
      </c>
      <c r="H348" s="212">
        <v>40</v>
      </c>
      <c r="I348" s="213"/>
      <c r="J348" s="214">
        <f>ROUND(I348*H348,2)</f>
        <v>0</v>
      </c>
      <c r="K348" s="210" t="s">
        <v>167</v>
      </c>
      <c r="L348" s="44"/>
      <c r="M348" s="215" t="s">
        <v>21</v>
      </c>
      <c r="N348" s="216" t="s">
        <v>44</v>
      </c>
      <c r="O348" s="80"/>
      <c r="P348" s="217">
        <f>O348*H348</f>
        <v>0</v>
      </c>
      <c r="Q348" s="217">
        <v>0</v>
      </c>
      <c r="R348" s="217">
        <f>Q348*H348</f>
        <v>0</v>
      </c>
      <c r="S348" s="217">
        <v>0</v>
      </c>
      <c r="T348" s="218">
        <f>S348*H348</f>
        <v>0</v>
      </c>
      <c r="AR348" s="18" t="s">
        <v>168</v>
      </c>
      <c r="AT348" s="18" t="s">
        <v>163</v>
      </c>
      <c r="AU348" s="18" t="s">
        <v>81</v>
      </c>
      <c r="AY348" s="18" t="s">
        <v>162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8" t="s">
        <v>81</v>
      </c>
      <c r="BK348" s="219">
        <f>ROUND(I348*H348,2)</f>
        <v>0</v>
      </c>
      <c r="BL348" s="18" t="s">
        <v>168</v>
      </c>
      <c r="BM348" s="18" t="s">
        <v>648</v>
      </c>
    </row>
    <row r="349" spans="2:47" s="1" customFormat="1" ht="12">
      <c r="B349" s="39"/>
      <c r="C349" s="40"/>
      <c r="D349" s="220" t="s">
        <v>169</v>
      </c>
      <c r="E349" s="40"/>
      <c r="F349" s="221" t="s">
        <v>254</v>
      </c>
      <c r="G349" s="40"/>
      <c r="H349" s="40"/>
      <c r="I349" s="143"/>
      <c r="J349" s="40"/>
      <c r="K349" s="40"/>
      <c r="L349" s="44"/>
      <c r="M349" s="222"/>
      <c r="N349" s="80"/>
      <c r="O349" s="80"/>
      <c r="P349" s="80"/>
      <c r="Q349" s="80"/>
      <c r="R349" s="80"/>
      <c r="S349" s="80"/>
      <c r="T349" s="81"/>
      <c r="AT349" s="18" t="s">
        <v>169</v>
      </c>
      <c r="AU349" s="18" t="s">
        <v>81</v>
      </c>
    </row>
    <row r="350" spans="2:51" s="11" customFormat="1" ht="12">
      <c r="B350" s="223"/>
      <c r="C350" s="224"/>
      <c r="D350" s="220" t="s">
        <v>171</v>
      </c>
      <c r="E350" s="225" t="s">
        <v>21</v>
      </c>
      <c r="F350" s="226" t="s">
        <v>2502</v>
      </c>
      <c r="G350" s="224"/>
      <c r="H350" s="225" t="s">
        <v>21</v>
      </c>
      <c r="I350" s="227"/>
      <c r="J350" s="224"/>
      <c r="K350" s="224"/>
      <c r="L350" s="228"/>
      <c r="M350" s="229"/>
      <c r="N350" s="230"/>
      <c r="O350" s="230"/>
      <c r="P350" s="230"/>
      <c r="Q350" s="230"/>
      <c r="R350" s="230"/>
      <c r="S350" s="230"/>
      <c r="T350" s="231"/>
      <c r="AT350" s="232" t="s">
        <v>171</v>
      </c>
      <c r="AU350" s="232" t="s">
        <v>81</v>
      </c>
      <c r="AV350" s="11" t="s">
        <v>81</v>
      </c>
      <c r="AW350" s="11" t="s">
        <v>35</v>
      </c>
      <c r="AX350" s="11" t="s">
        <v>73</v>
      </c>
      <c r="AY350" s="232" t="s">
        <v>162</v>
      </c>
    </row>
    <row r="351" spans="2:51" s="12" customFormat="1" ht="12">
      <c r="B351" s="233"/>
      <c r="C351" s="234"/>
      <c r="D351" s="220" t="s">
        <v>171</v>
      </c>
      <c r="E351" s="235" t="s">
        <v>21</v>
      </c>
      <c r="F351" s="236" t="s">
        <v>2718</v>
      </c>
      <c r="G351" s="234"/>
      <c r="H351" s="237">
        <v>40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171</v>
      </c>
      <c r="AU351" s="243" t="s">
        <v>81</v>
      </c>
      <c r="AV351" s="12" t="s">
        <v>84</v>
      </c>
      <c r="AW351" s="12" t="s">
        <v>35</v>
      </c>
      <c r="AX351" s="12" t="s">
        <v>81</v>
      </c>
      <c r="AY351" s="243" t="s">
        <v>162</v>
      </c>
    </row>
    <row r="352" spans="2:65" s="1" customFormat="1" ht="22.5" customHeight="1">
      <c r="B352" s="39"/>
      <c r="C352" s="208" t="s">
        <v>324</v>
      </c>
      <c r="D352" s="208" t="s">
        <v>163</v>
      </c>
      <c r="E352" s="209" t="s">
        <v>2719</v>
      </c>
      <c r="F352" s="210" t="s">
        <v>2720</v>
      </c>
      <c r="G352" s="211" t="s">
        <v>241</v>
      </c>
      <c r="H352" s="212">
        <v>1</v>
      </c>
      <c r="I352" s="213"/>
      <c r="J352" s="214">
        <f>ROUND(I352*H352,2)</f>
        <v>0</v>
      </c>
      <c r="K352" s="210" t="s">
        <v>167</v>
      </c>
      <c r="L352" s="44"/>
      <c r="M352" s="215" t="s">
        <v>21</v>
      </c>
      <c r="N352" s="216" t="s">
        <v>44</v>
      </c>
      <c r="O352" s="80"/>
      <c r="P352" s="217">
        <f>O352*H352</f>
        <v>0</v>
      </c>
      <c r="Q352" s="217">
        <v>0</v>
      </c>
      <c r="R352" s="217">
        <f>Q352*H352</f>
        <v>0</v>
      </c>
      <c r="S352" s="217">
        <v>0</v>
      </c>
      <c r="T352" s="218">
        <f>S352*H352</f>
        <v>0</v>
      </c>
      <c r="AR352" s="18" t="s">
        <v>168</v>
      </c>
      <c r="AT352" s="18" t="s">
        <v>163</v>
      </c>
      <c r="AU352" s="18" t="s">
        <v>81</v>
      </c>
      <c r="AY352" s="18" t="s">
        <v>162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8" t="s">
        <v>81</v>
      </c>
      <c r="BK352" s="219">
        <f>ROUND(I352*H352,2)</f>
        <v>0</v>
      </c>
      <c r="BL352" s="18" t="s">
        <v>168</v>
      </c>
      <c r="BM352" s="18" t="s">
        <v>652</v>
      </c>
    </row>
    <row r="353" spans="2:51" s="11" customFormat="1" ht="12">
      <c r="B353" s="223"/>
      <c r="C353" s="224"/>
      <c r="D353" s="220" t="s">
        <v>171</v>
      </c>
      <c r="E353" s="225" t="s">
        <v>21</v>
      </c>
      <c r="F353" s="226" t="s">
        <v>2502</v>
      </c>
      <c r="G353" s="224"/>
      <c r="H353" s="225" t="s">
        <v>21</v>
      </c>
      <c r="I353" s="227"/>
      <c r="J353" s="224"/>
      <c r="K353" s="224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171</v>
      </c>
      <c r="AU353" s="232" t="s">
        <v>81</v>
      </c>
      <c r="AV353" s="11" t="s">
        <v>81</v>
      </c>
      <c r="AW353" s="11" t="s">
        <v>35</v>
      </c>
      <c r="AX353" s="11" t="s">
        <v>73</v>
      </c>
      <c r="AY353" s="232" t="s">
        <v>162</v>
      </c>
    </row>
    <row r="354" spans="2:51" s="12" customFormat="1" ht="12">
      <c r="B354" s="233"/>
      <c r="C354" s="234"/>
      <c r="D354" s="220" t="s">
        <v>171</v>
      </c>
      <c r="E354" s="235" t="s">
        <v>21</v>
      </c>
      <c r="F354" s="236" t="s">
        <v>2681</v>
      </c>
      <c r="G354" s="234"/>
      <c r="H354" s="237">
        <v>1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171</v>
      </c>
      <c r="AU354" s="243" t="s">
        <v>81</v>
      </c>
      <c r="AV354" s="12" t="s">
        <v>84</v>
      </c>
      <c r="AW354" s="12" t="s">
        <v>35</v>
      </c>
      <c r="AX354" s="12" t="s">
        <v>81</v>
      </c>
      <c r="AY354" s="243" t="s">
        <v>162</v>
      </c>
    </row>
    <row r="355" spans="2:65" s="1" customFormat="1" ht="22.5" customHeight="1">
      <c r="B355" s="39"/>
      <c r="C355" s="208" t="s">
        <v>654</v>
      </c>
      <c r="D355" s="208" t="s">
        <v>163</v>
      </c>
      <c r="E355" s="209" t="s">
        <v>2721</v>
      </c>
      <c r="F355" s="210" t="s">
        <v>2722</v>
      </c>
      <c r="G355" s="211" t="s">
        <v>241</v>
      </c>
      <c r="H355" s="212">
        <v>1</v>
      </c>
      <c r="I355" s="213"/>
      <c r="J355" s="214">
        <f>ROUND(I355*H355,2)</f>
        <v>0</v>
      </c>
      <c r="K355" s="210" t="s">
        <v>167</v>
      </c>
      <c r="L355" s="44"/>
      <c r="M355" s="215" t="s">
        <v>21</v>
      </c>
      <c r="N355" s="216" t="s">
        <v>44</v>
      </c>
      <c r="O355" s="80"/>
      <c r="P355" s="217">
        <f>O355*H355</f>
        <v>0</v>
      </c>
      <c r="Q355" s="217">
        <v>0</v>
      </c>
      <c r="R355" s="217">
        <f>Q355*H355</f>
        <v>0</v>
      </c>
      <c r="S355" s="217">
        <v>0</v>
      </c>
      <c r="T355" s="218">
        <f>S355*H355</f>
        <v>0</v>
      </c>
      <c r="AR355" s="18" t="s">
        <v>168</v>
      </c>
      <c r="AT355" s="18" t="s">
        <v>163</v>
      </c>
      <c r="AU355" s="18" t="s">
        <v>81</v>
      </c>
      <c r="AY355" s="18" t="s">
        <v>162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8" t="s">
        <v>81</v>
      </c>
      <c r="BK355" s="219">
        <f>ROUND(I355*H355,2)</f>
        <v>0</v>
      </c>
      <c r="BL355" s="18" t="s">
        <v>168</v>
      </c>
      <c r="BM355" s="18" t="s">
        <v>657</v>
      </c>
    </row>
    <row r="356" spans="2:51" s="11" customFormat="1" ht="12">
      <c r="B356" s="223"/>
      <c r="C356" s="224"/>
      <c r="D356" s="220" t="s">
        <v>171</v>
      </c>
      <c r="E356" s="225" t="s">
        <v>21</v>
      </c>
      <c r="F356" s="226" t="s">
        <v>2502</v>
      </c>
      <c r="G356" s="224"/>
      <c r="H356" s="225" t="s">
        <v>21</v>
      </c>
      <c r="I356" s="227"/>
      <c r="J356" s="224"/>
      <c r="K356" s="224"/>
      <c r="L356" s="228"/>
      <c r="M356" s="229"/>
      <c r="N356" s="230"/>
      <c r="O356" s="230"/>
      <c r="P356" s="230"/>
      <c r="Q356" s="230"/>
      <c r="R356" s="230"/>
      <c r="S356" s="230"/>
      <c r="T356" s="231"/>
      <c r="AT356" s="232" t="s">
        <v>171</v>
      </c>
      <c r="AU356" s="232" t="s">
        <v>81</v>
      </c>
      <c r="AV356" s="11" t="s">
        <v>81</v>
      </c>
      <c r="AW356" s="11" t="s">
        <v>35</v>
      </c>
      <c r="AX356" s="11" t="s">
        <v>73</v>
      </c>
      <c r="AY356" s="232" t="s">
        <v>162</v>
      </c>
    </row>
    <row r="357" spans="2:51" s="12" customFormat="1" ht="12">
      <c r="B357" s="233"/>
      <c r="C357" s="234"/>
      <c r="D357" s="220" t="s">
        <v>171</v>
      </c>
      <c r="E357" s="235" t="s">
        <v>21</v>
      </c>
      <c r="F357" s="236" t="s">
        <v>2682</v>
      </c>
      <c r="G357" s="234"/>
      <c r="H357" s="237">
        <v>1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171</v>
      </c>
      <c r="AU357" s="243" t="s">
        <v>81</v>
      </c>
      <c r="AV357" s="12" t="s">
        <v>84</v>
      </c>
      <c r="AW357" s="12" t="s">
        <v>35</v>
      </c>
      <c r="AX357" s="12" t="s">
        <v>81</v>
      </c>
      <c r="AY357" s="243" t="s">
        <v>162</v>
      </c>
    </row>
    <row r="358" spans="2:65" s="1" customFormat="1" ht="22.5" customHeight="1">
      <c r="B358" s="39"/>
      <c r="C358" s="208" t="s">
        <v>331</v>
      </c>
      <c r="D358" s="208" t="s">
        <v>163</v>
      </c>
      <c r="E358" s="209" t="s">
        <v>2723</v>
      </c>
      <c r="F358" s="210" t="s">
        <v>2724</v>
      </c>
      <c r="G358" s="211" t="s">
        <v>241</v>
      </c>
      <c r="H358" s="212">
        <v>5</v>
      </c>
      <c r="I358" s="213"/>
      <c r="J358" s="214">
        <f>ROUND(I358*H358,2)</f>
        <v>0</v>
      </c>
      <c r="K358" s="210" t="s">
        <v>167</v>
      </c>
      <c r="L358" s="44"/>
      <c r="M358" s="215" t="s">
        <v>21</v>
      </c>
      <c r="N358" s="216" t="s">
        <v>44</v>
      </c>
      <c r="O358" s="80"/>
      <c r="P358" s="217">
        <f>O358*H358</f>
        <v>0</v>
      </c>
      <c r="Q358" s="217">
        <v>0</v>
      </c>
      <c r="R358" s="217">
        <f>Q358*H358</f>
        <v>0</v>
      </c>
      <c r="S358" s="217">
        <v>0</v>
      </c>
      <c r="T358" s="218">
        <f>S358*H358</f>
        <v>0</v>
      </c>
      <c r="AR358" s="18" t="s">
        <v>168</v>
      </c>
      <c r="AT358" s="18" t="s">
        <v>163</v>
      </c>
      <c r="AU358" s="18" t="s">
        <v>81</v>
      </c>
      <c r="AY358" s="18" t="s">
        <v>162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18" t="s">
        <v>81</v>
      </c>
      <c r="BK358" s="219">
        <f>ROUND(I358*H358,2)</f>
        <v>0</v>
      </c>
      <c r="BL358" s="18" t="s">
        <v>168</v>
      </c>
      <c r="BM358" s="18" t="s">
        <v>663</v>
      </c>
    </row>
    <row r="359" spans="2:51" s="11" customFormat="1" ht="12">
      <c r="B359" s="223"/>
      <c r="C359" s="224"/>
      <c r="D359" s="220" t="s">
        <v>171</v>
      </c>
      <c r="E359" s="225" t="s">
        <v>21</v>
      </c>
      <c r="F359" s="226" t="s">
        <v>2502</v>
      </c>
      <c r="G359" s="224"/>
      <c r="H359" s="225" t="s">
        <v>21</v>
      </c>
      <c r="I359" s="227"/>
      <c r="J359" s="224"/>
      <c r="K359" s="224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171</v>
      </c>
      <c r="AU359" s="232" t="s">
        <v>81</v>
      </c>
      <c r="AV359" s="11" t="s">
        <v>81</v>
      </c>
      <c r="AW359" s="11" t="s">
        <v>35</v>
      </c>
      <c r="AX359" s="11" t="s">
        <v>73</v>
      </c>
      <c r="AY359" s="232" t="s">
        <v>162</v>
      </c>
    </row>
    <row r="360" spans="2:51" s="12" customFormat="1" ht="12">
      <c r="B360" s="233"/>
      <c r="C360" s="234"/>
      <c r="D360" s="220" t="s">
        <v>171</v>
      </c>
      <c r="E360" s="235" t="s">
        <v>21</v>
      </c>
      <c r="F360" s="236" t="s">
        <v>2725</v>
      </c>
      <c r="G360" s="234"/>
      <c r="H360" s="237">
        <v>1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171</v>
      </c>
      <c r="AU360" s="243" t="s">
        <v>81</v>
      </c>
      <c r="AV360" s="12" t="s">
        <v>84</v>
      </c>
      <c r="AW360" s="12" t="s">
        <v>35</v>
      </c>
      <c r="AX360" s="12" t="s">
        <v>73</v>
      </c>
      <c r="AY360" s="243" t="s">
        <v>162</v>
      </c>
    </row>
    <row r="361" spans="2:51" s="12" customFormat="1" ht="12">
      <c r="B361" s="233"/>
      <c r="C361" s="234"/>
      <c r="D361" s="220" t="s">
        <v>171</v>
      </c>
      <c r="E361" s="235" t="s">
        <v>21</v>
      </c>
      <c r="F361" s="236" t="s">
        <v>2726</v>
      </c>
      <c r="G361" s="234"/>
      <c r="H361" s="237">
        <v>2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171</v>
      </c>
      <c r="AU361" s="243" t="s">
        <v>81</v>
      </c>
      <c r="AV361" s="12" t="s">
        <v>84</v>
      </c>
      <c r="AW361" s="12" t="s">
        <v>35</v>
      </c>
      <c r="AX361" s="12" t="s">
        <v>73</v>
      </c>
      <c r="AY361" s="243" t="s">
        <v>162</v>
      </c>
    </row>
    <row r="362" spans="2:51" s="12" customFormat="1" ht="12">
      <c r="B362" s="233"/>
      <c r="C362" s="234"/>
      <c r="D362" s="220" t="s">
        <v>171</v>
      </c>
      <c r="E362" s="235" t="s">
        <v>21</v>
      </c>
      <c r="F362" s="236" t="s">
        <v>2727</v>
      </c>
      <c r="G362" s="234"/>
      <c r="H362" s="237">
        <v>2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171</v>
      </c>
      <c r="AU362" s="243" t="s">
        <v>81</v>
      </c>
      <c r="AV362" s="12" t="s">
        <v>84</v>
      </c>
      <c r="AW362" s="12" t="s">
        <v>35</v>
      </c>
      <c r="AX362" s="12" t="s">
        <v>73</v>
      </c>
      <c r="AY362" s="243" t="s">
        <v>162</v>
      </c>
    </row>
    <row r="363" spans="2:51" s="13" customFormat="1" ht="12">
      <c r="B363" s="244"/>
      <c r="C363" s="245"/>
      <c r="D363" s="220" t="s">
        <v>171</v>
      </c>
      <c r="E363" s="246" t="s">
        <v>21</v>
      </c>
      <c r="F363" s="247" t="s">
        <v>208</v>
      </c>
      <c r="G363" s="245"/>
      <c r="H363" s="248">
        <v>5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AT363" s="254" t="s">
        <v>171</v>
      </c>
      <c r="AU363" s="254" t="s">
        <v>81</v>
      </c>
      <c r="AV363" s="13" t="s">
        <v>168</v>
      </c>
      <c r="AW363" s="13" t="s">
        <v>35</v>
      </c>
      <c r="AX363" s="13" t="s">
        <v>81</v>
      </c>
      <c r="AY363" s="254" t="s">
        <v>162</v>
      </c>
    </row>
    <row r="364" spans="2:65" s="1" customFormat="1" ht="16.5" customHeight="1">
      <c r="B364" s="39"/>
      <c r="C364" s="208" t="s">
        <v>665</v>
      </c>
      <c r="D364" s="208" t="s">
        <v>163</v>
      </c>
      <c r="E364" s="209" t="s">
        <v>2728</v>
      </c>
      <c r="F364" s="210" t="s">
        <v>2729</v>
      </c>
      <c r="G364" s="211" t="s">
        <v>241</v>
      </c>
      <c r="H364" s="212">
        <v>1</v>
      </c>
      <c r="I364" s="213"/>
      <c r="J364" s="214">
        <f>ROUND(I364*H364,2)</f>
        <v>0</v>
      </c>
      <c r="K364" s="210" t="s">
        <v>234</v>
      </c>
      <c r="L364" s="44"/>
      <c r="M364" s="215" t="s">
        <v>21</v>
      </c>
      <c r="N364" s="216" t="s">
        <v>44</v>
      </c>
      <c r="O364" s="80"/>
      <c r="P364" s="217">
        <f>O364*H364</f>
        <v>0</v>
      </c>
      <c r="Q364" s="217">
        <v>0</v>
      </c>
      <c r="R364" s="217">
        <f>Q364*H364</f>
        <v>0</v>
      </c>
      <c r="S364" s="217">
        <v>0</v>
      </c>
      <c r="T364" s="218">
        <f>S364*H364</f>
        <v>0</v>
      </c>
      <c r="AR364" s="18" t="s">
        <v>168</v>
      </c>
      <c r="AT364" s="18" t="s">
        <v>163</v>
      </c>
      <c r="AU364" s="18" t="s">
        <v>81</v>
      </c>
      <c r="AY364" s="18" t="s">
        <v>162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8" t="s">
        <v>81</v>
      </c>
      <c r="BK364" s="219">
        <f>ROUND(I364*H364,2)</f>
        <v>0</v>
      </c>
      <c r="BL364" s="18" t="s">
        <v>168</v>
      </c>
      <c r="BM364" s="18" t="s">
        <v>668</v>
      </c>
    </row>
    <row r="365" spans="2:51" s="11" customFormat="1" ht="12">
      <c r="B365" s="223"/>
      <c r="C365" s="224"/>
      <c r="D365" s="220" t="s">
        <v>171</v>
      </c>
      <c r="E365" s="225" t="s">
        <v>21</v>
      </c>
      <c r="F365" s="226" t="s">
        <v>2502</v>
      </c>
      <c r="G365" s="224"/>
      <c r="H365" s="225" t="s">
        <v>21</v>
      </c>
      <c r="I365" s="227"/>
      <c r="J365" s="224"/>
      <c r="K365" s="224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171</v>
      </c>
      <c r="AU365" s="232" t="s">
        <v>81</v>
      </c>
      <c r="AV365" s="11" t="s">
        <v>81</v>
      </c>
      <c r="AW365" s="11" t="s">
        <v>35</v>
      </c>
      <c r="AX365" s="11" t="s">
        <v>73</v>
      </c>
      <c r="AY365" s="232" t="s">
        <v>162</v>
      </c>
    </row>
    <row r="366" spans="2:51" s="12" customFormat="1" ht="12">
      <c r="B366" s="233"/>
      <c r="C366" s="234"/>
      <c r="D366" s="220" t="s">
        <v>171</v>
      </c>
      <c r="E366" s="235" t="s">
        <v>21</v>
      </c>
      <c r="F366" s="236" t="s">
        <v>2730</v>
      </c>
      <c r="G366" s="234"/>
      <c r="H366" s="237">
        <v>1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171</v>
      </c>
      <c r="AU366" s="243" t="s">
        <v>81</v>
      </c>
      <c r="AV366" s="12" t="s">
        <v>84</v>
      </c>
      <c r="AW366" s="12" t="s">
        <v>35</v>
      </c>
      <c r="AX366" s="12" t="s">
        <v>81</v>
      </c>
      <c r="AY366" s="243" t="s">
        <v>162</v>
      </c>
    </row>
    <row r="367" spans="2:65" s="1" customFormat="1" ht="16.5" customHeight="1">
      <c r="B367" s="39"/>
      <c r="C367" s="208" t="s">
        <v>337</v>
      </c>
      <c r="D367" s="208" t="s">
        <v>163</v>
      </c>
      <c r="E367" s="209" t="s">
        <v>2731</v>
      </c>
      <c r="F367" s="210" t="s">
        <v>2732</v>
      </c>
      <c r="G367" s="211" t="s">
        <v>241</v>
      </c>
      <c r="H367" s="212">
        <v>1</v>
      </c>
      <c r="I367" s="213"/>
      <c r="J367" s="214">
        <f>ROUND(I367*H367,2)</f>
        <v>0</v>
      </c>
      <c r="K367" s="210" t="s">
        <v>234</v>
      </c>
      <c r="L367" s="44"/>
      <c r="M367" s="215" t="s">
        <v>21</v>
      </c>
      <c r="N367" s="216" t="s">
        <v>44</v>
      </c>
      <c r="O367" s="80"/>
      <c r="P367" s="217">
        <f>O367*H367</f>
        <v>0</v>
      </c>
      <c r="Q367" s="217">
        <v>0</v>
      </c>
      <c r="R367" s="217">
        <f>Q367*H367</f>
        <v>0</v>
      </c>
      <c r="S367" s="217">
        <v>0</v>
      </c>
      <c r="T367" s="218">
        <f>S367*H367</f>
        <v>0</v>
      </c>
      <c r="AR367" s="18" t="s">
        <v>168</v>
      </c>
      <c r="AT367" s="18" t="s">
        <v>163</v>
      </c>
      <c r="AU367" s="18" t="s">
        <v>81</v>
      </c>
      <c r="AY367" s="18" t="s">
        <v>162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8" t="s">
        <v>81</v>
      </c>
      <c r="BK367" s="219">
        <f>ROUND(I367*H367,2)</f>
        <v>0</v>
      </c>
      <c r="BL367" s="18" t="s">
        <v>168</v>
      </c>
      <c r="BM367" s="18" t="s">
        <v>674</v>
      </c>
    </row>
    <row r="368" spans="2:51" s="11" customFormat="1" ht="12">
      <c r="B368" s="223"/>
      <c r="C368" s="224"/>
      <c r="D368" s="220" t="s">
        <v>171</v>
      </c>
      <c r="E368" s="225" t="s">
        <v>21</v>
      </c>
      <c r="F368" s="226" t="s">
        <v>2502</v>
      </c>
      <c r="G368" s="224"/>
      <c r="H368" s="225" t="s">
        <v>21</v>
      </c>
      <c r="I368" s="227"/>
      <c r="J368" s="224"/>
      <c r="K368" s="224"/>
      <c r="L368" s="228"/>
      <c r="M368" s="229"/>
      <c r="N368" s="230"/>
      <c r="O368" s="230"/>
      <c r="P368" s="230"/>
      <c r="Q368" s="230"/>
      <c r="R368" s="230"/>
      <c r="S368" s="230"/>
      <c r="T368" s="231"/>
      <c r="AT368" s="232" t="s">
        <v>171</v>
      </c>
      <c r="AU368" s="232" t="s">
        <v>81</v>
      </c>
      <c r="AV368" s="11" t="s">
        <v>81</v>
      </c>
      <c r="AW368" s="11" t="s">
        <v>35</v>
      </c>
      <c r="AX368" s="11" t="s">
        <v>73</v>
      </c>
      <c r="AY368" s="232" t="s">
        <v>162</v>
      </c>
    </row>
    <row r="369" spans="2:51" s="12" customFormat="1" ht="12">
      <c r="B369" s="233"/>
      <c r="C369" s="234"/>
      <c r="D369" s="220" t="s">
        <v>171</v>
      </c>
      <c r="E369" s="235" t="s">
        <v>21</v>
      </c>
      <c r="F369" s="236" t="s">
        <v>2683</v>
      </c>
      <c r="G369" s="234"/>
      <c r="H369" s="237">
        <v>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171</v>
      </c>
      <c r="AU369" s="243" t="s">
        <v>81</v>
      </c>
      <c r="AV369" s="12" t="s">
        <v>84</v>
      </c>
      <c r="AW369" s="12" t="s">
        <v>35</v>
      </c>
      <c r="AX369" s="12" t="s">
        <v>81</v>
      </c>
      <c r="AY369" s="243" t="s">
        <v>162</v>
      </c>
    </row>
    <row r="370" spans="2:65" s="1" customFormat="1" ht="16.5" customHeight="1">
      <c r="B370" s="39"/>
      <c r="C370" s="208" t="s">
        <v>533</v>
      </c>
      <c r="D370" s="208" t="s">
        <v>163</v>
      </c>
      <c r="E370" s="209" t="s">
        <v>2733</v>
      </c>
      <c r="F370" s="210" t="s">
        <v>2734</v>
      </c>
      <c r="G370" s="211" t="s">
        <v>241</v>
      </c>
      <c r="H370" s="212">
        <v>7</v>
      </c>
      <c r="I370" s="213"/>
      <c r="J370" s="214">
        <f>ROUND(I370*H370,2)</f>
        <v>0</v>
      </c>
      <c r="K370" s="210" t="s">
        <v>167</v>
      </c>
      <c r="L370" s="44"/>
      <c r="M370" s="215" t="s">
        <v>21</v>
      </c>
      <c r="N370" s="216" t="s">
        <v>44</v>
      </c>
      <c r="O370" s="80"/>
      <c r="P370" s="217">
        <f>O370*H370</f>
        <v>0</v>
      </c>
      <c r="Q370" s="217">
        <v>0</v>
      </c>
      <c r="R370" s="217">
        <f>Q370*H370</f>
        <v>0</v>
      </c>
      <c r="S370" s="217">
        <v>0</v>
      </c>
      <c r="T370" s="218">
        <f>S370*H370</f>
        <v>0</v>
      </c>
      <c r="AR370" s="18" t="s">
        <v>168</v>
      </c>
      <c r="AT370" s="18" t="s">
        <v>163</v>
      </c>
      <c r="AU370" s="18" t="s">
        <v>81</v>
      </c>
      <c r="AY370" s="18" t="s">
        <v>162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8" t="s">
        <v>81</v>
      </c>
      <c r="BK370" s="219">
        <f>ROUND(I370*H370,2)</f>
        <v>0</v>
      </c>
      <c r="BL370" s="18" t="s">
        <v>168</v>
      </c>
      <c r="BM370" s="18" t="s">
        <v>678</v>
      </c>
    </row>
    <row r="371" spans="2:51" s="12" customFormat="1" ht="12">
      <c r="B371" s="233"/>
      <c r="C371" s="234"/>
      <c r="D371" s="220" t="s">
        <v>171</v>
      </c>
      <c r="E371" s="235" t="s">
        <v>21</v>
      </c>
      <c r="F371" s="236" t="s">
        <v>2657</v>
      </c>
      <c r="G371" s="234"/>
      <c r="H371" s="237">
        <v>7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171</v>
      </c>
      <c r="AU371" s="243" t="s">
        <v>81</v>
      </c>
      <c r="AV371" s="12" t="s">
        <v>84</v>
      </c>
      <c r="AW371" s="12" t="s">
        <v>35</v>
      </c>
      <c r="AX371" s="12" t="s">
        <v>81</v>
      </c>
      <c r="AY371" s="243" t="s">
        <v>162</v>
      </c>
    </row>
    <row r="372" spans="2:65" s="1" customFormat="1" ht="16.5" customHeight="1">
      <c r="B372" s="39"/>
      <c r="C372" s="208" t="s">
        <v>345</v>
      </c>
      <c r="D372" s="208" t="s">
        <v>163</v>
      </c>
      <c r="E372" s="209" t="s">
        <v>2735</v>
      </c>
      <c r="F372" s="210" t="s">
        <v>2736</v>
      </c>
      <c r="G372" s="211" t="s">
        <v>241</v>
      </c>
      <c r="H372" s="212">
        <v>101</v>
      </c>
      <c r="I372" s="213"/>
      <c r="J372" s="214">
        <f>ROUND(I372*H372,2)</f>
        <v>0</v>
      </c>
      <c r="K372" s="210" t="s">
        <v>167</v>
      </c>
      <c r="L372" s="44"/>
      <c r="M372" s="215" t="s">
        <v>21</v>
      </c>
      <c r="N372" s="216" t="s">
        <v>44</v>
      </c>
      <c r="O372" s="80"/>
      <c r="P372" s="217">
        <f>O372*H372</f>
        <v>0</v>
      </c>
      <c r="Q372" s="217">
        <v>0</v>
      </c>
      <c r="R372" s="217">
        <f>Q372*H372</f>
        <v>0</v>
      </c>
      <c r="S372" s="217">
        <v>0</v>
      </c>
      <c r="T372" s="218">
        <f>S372*H372</f>
        <v>0</v>
      </c>
      <c r="AR372" s="18" t="s">
        <v>168</v>
      </c>
      <c r="AT372" s="18" t="s">
        <v>163</v>
      </c>
      <c r="AU372" s="18" t="s">
        <v>81</v>
      </c>
      <c r="AY372" s="18" t="s">
        <v>162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8" t="s">
        <v>81</v>
      </c>
      <c r="BK372" s="219">
        <f>ROUND(I372*H372,2)</f>
        <v>0</v>
      </c>
      <c r="BL372" s="18" t="s">
        <v>168</v>
      </c>
      <c r="BM372" s="18" t="s">
        <v>684</v>
      </c>
    </row>
    <row r="373" spans="2:51" s="11" customFormat="1" ht="12">
      <c r="B373" s="223"/>
      <c r="C373" s="224"/>
      <c r="D373" s="220" t="s">
        <v>171</v>
      </c>
      <c r="E373" s="225" t="s">
        <v>21</v>
      </c>
      <c r="F373" s="226" t="s">
        <v>2502</v>
      </c>
      <c r="G373" s="224"/>
      <c r="H373" s="225" t="s">
        <v>21</v>
      </c>
      <c r="I373" s="227"/>
      <c r="J373" s="224"/>
      <c r="K373" s="224"/>
      <c r="L373" s="228"/>
      <c r="M373" s="229"/>
      <c r="N373" s="230"/>
      <c r="O373" s="230"/>
      <c r="P373" s="230"/>
      <c r="Q373" s="230"/>
      <c r="R373" s="230"/>
      <c r="S373" s="230"/>
      <c r="T373" s="231"/>
      <c r="AT373" s="232" t="s">
        <v>171</v>
      </c>
      <c r="AU373" s="232" t="s">
        <v>81</v>
      </c>
      <c r="AV373" s="11" t="s">
        <v>81</v>
      </c>
      <c r="AW373" s="11" t="s">
        <v>35</v>
      </c>
      <c r="AX373" s="11" t="s">
        <v>73</v>
      </c>
      <c r="AY373" s="232" t="s">
        <v>162</v>
      </c>
    </row>
    <row r="374" spans="2:51" s="12" customFormat="1" ht="12">
      <c r="B374" s="233"/>
      <c r="C374" s="234"/>
      <c r="D374" s="220" t="s">
        <v>171</v>
      </c>
      <c r="E374" s="235" t="s">
        <v>21</v>
      </c>
      <c r="F374" s="236" t="s">
        <v>2737</v>
      </c>
      <c r="G374" s="234"/>
      <c r="H374" s="237">
        <v>101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171</v>
      </c>
      <c r="AU374" s="243" t="s">
        <v>81</v>
      </c>
      <c r="AV374" s="12" t="s">
        <v>84</v>
      </c>
      <c r="AW374" s="12" t="s">
        <v>35</v>
      </c>
      <c r="AX374" s="12" t="s">
        <v>81</v>
      </c>
      <c r="AY374" s="243" t="s">
        <v>162</v>
      </c>
    </row>
    <row r="375" spans="2:65" s="1" customFormat="1" ht="16.5" customHeight="1">
      <c r="B375" s="39"/>
      <c r="C375" s="208" t="s">
        <v>608</v>
      </c>
      <c r="D375" s="208" t="s">
        <v>163</v>
      </c>
      <c r="E375" s="209" t="s">
        <v>2738</v>
      </c>
      <c r="F375" s="210" t="s">
        <v>2739</v>
      </c>
      <c r="G375" s="211" t="s">
        <v>241</v>
      </c>
      <c r="H375" s="212">
        <v>545.4</v>
      </c>
      <c r="I375" s="213"/>
      <c r="J375" s="214">
        <f>ROUND(I375*H375,2)</f>
        <v>0</v>
      </c>
      <c r="K375" s="210" t="s">
        <v>167</v>
      </c>
      <c r="L375" s="44"/>
      <c r="M375" s="215" t="s">
        <v>21</v>
      </c>
      <c r="N375" s="216" t="s">
        <v>44</v>
      </c>
      <c r="O375" s="80"/>
      <c r="P375" s="217">
        <f>O375*H375</f>
        <v>0</v>
      </c>
      <c r="Q375" s="217">
        <v>0</v>
      </c>
      <c r="R375" s="217">
        <f>Q375*H375</f>
        <v>0</v>
      </c>
      <c r="S375" s="217">
        <v>0</v>
      </c>
      <c r="T375" s="218">
        <f>S375*H375</f>
        <v>0</v>
      </c>
      <c r="AR375" s="18" t="s">
        <v>168</v>
      </c>
      <c r="AT375" s="18" t="s">
        <v>163</v>
      </c>
      <c r="AU375" s="18" t="s">
        <v>81</v>
      </c>
      <c r="AY375" s="18" t="s">
        <v>162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8" t="s">
        <v>81</v>
      </c>
      <c r="BK375" s="219">
        <f>ROUND(I375*H375,2)</f>
        <v>0</v>
      </c>
      <c r="BL375" s="18" t="s">
        <v>168</v>
      </c>
      <c r="BM375" s="18" t="s">
        <v>688</v>
      </c>
    </row>
    <row r="376" spans="2:51" s="11" customFormat="1" ht="12">
      <c r="B376" s="223"/>
      <c r="C376" s="224"/>
      <c r="D376" s="220" t="s">
        <v>171</v>
      </c>
      <c r="E376" s="225" t="s">
        <v>21</v>
      </c>
      <c r="F376" s="226" t="s">
        <v>2502</v>
      </c>
      <c r="G376" s="224"/>
      <c r="H376" s="225" t="s">
        <v>21</v>
      </c>
      <c r="I376" s="227"/>
      <c r="J376" s="224"/>
      <c r="K376" s="224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171</v>
      </c>
      <c r="AU376" s="232" t="s">
        <v>81</v>
      </c>
      <c r="AV376" s="11" t="s">
        <v>81</v>
      </c>
      <c r="AW376" s="11" t="s">
        <v>35</v>
      </c>
      <c r="AX376" s="11" t="s">
        <v>73</v>
      </c>
      <c r="AY376" s="232" t="s">
        <v>162</v>
      </c>
    </row>
    <row r="377" spans="2:51" s="12" customFormat="1" ht="12">
      <c r="B377" s="233"/>
      <c r="C377" s="234"/>
      <c r="D377" s="220" t="s">
        <v>171</v>
      </c>
      <c r="E377" s="235" t="s">
        <v>21</v>
      </c>
      <c r="F377" s="236" t="s">
        <v>2740</v>
      </c>
      <c r="G377" s="234"/>
      <c r="H377" s="237">
        <v>545.4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171</v>
      </c>
      <c r="AU377" s="243" t="s">
        <v>81</v>
      </c>
      <c r="AV377" s="12" t="s">
        <v>84</v>
      </c>
      <c r="AW377" s="12" t="s">
        <v>35</v>
      </c>
      <c r="AX377" s="12" t="s">
        <v>81</v>
      </c>
      <c r="AY377" s="243" t="s">
        <v>162</v>
      </c>
    </row>
    <row r="378" spans="2:65" s="1" customFormat="1" ht="22.5" customHeight="1">
      <c r="B378" s="39"/>
      <c r="C378" s="208" t="s">
        <v>349</v>
      </c>
      <c r="D378" s="208" t="s">
        <v>163</v>
      </c>
      <c r="E378" s="209" t="s">
        <v>2741</v>
      </c>
      <c r="F378" s="210" t="s">
        <v>2742</v>
      </c>
      <c r="G378" s="211" t="s">
        <v>241</v>
      </c>
      <c r="H378" s="212">
        <v>60.6</v>
      </c>
      <c r="I378" s="213"/>
      <c r="J378" s="214">
        <f>ROUND(I378*H378,2)</f>
        <v>0</v>
      </c>
      <c r="K378" s="210" t="s">
        <v>167</v>
      </c>
      <c r="L378" s="44"/>
      <c r="M378" s="215" t="s">
        <v>21</v>
      </c>
      <c r="N378" s="216" t="s">
        <v>44</v>
      </c>
      <c r="O378" s="80"/>
      <c r="P378" s="217">
        <f>O378*H378</f>
        <v>0</v>
      </c>
      <c r="Q378" s="217">
        <v>0</v>
      </c>
      <c r="R378" s="217">
        <f>Q378*H378</f>
        <v>0</v>
      </c>
      <c r="S378" s="217">
        <v>0</v>
      </c>
      <c r="T378" s="218">
        <f>S378*H378</f>
        <v>0</v>
      </c>
      <c r="AR378" s="18" t="s">
        <v>168</v>
      </c>
      <c r="AT378" s="18" t="s">
        <v>163</v>
      </c>
      <c r="AU378" s="18" t="s">
        <v>81</v>
      </c>
      <c r="AY378" s="18" t="s">
        <v>162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8" t="s">
        <v>81</v>
      </c>
      <c r="BK378" s="219">
        <f>ROUND(I378*H378,2)</f>
        <v>0</v>
      </c>
      <c r="BL378" s="18" t="s">
        <v>168</v>
      </c>
      <c r="BM378" s="18" t="s">
        <v>692</v>
      </c>
    </row>
    <row r="379" spans="2:51" s="11" customFormat="1" ht="12">
      <c r="B379" s="223"/>
      <c r="C379" s="224"/>
      <c r="D379" s="220" t="s">
        <v>171</v>
      </c>
      <c r="E379" s="225" t="s">
        <v>21</v>
      </c>
      <c r="F379" s="226" t="s">
        <v>2502</v>
      </c>
      <c r="G379" s="224"/>
      <c r="H379" s="225" t="s">
        <v>21</v>
      </c>
      <c r="I379" s="227"/>
      <c r="J379" s="224"/>
      <c r="K379" s="224"/>
      <c r="L379" s="228"/>
      <c r="M379" s="229"/>
      <c r="N379" s="230"/>
      <c r="O379" s="230"/>
      <c r="P379" s="230"/>
      <c r="Q379" s="230"/>
      <c r="R379" s="230"/>
      <c r="S379" s="230"/>
      <c r="T379" s="231"/>
      <c r="AT379" s="232" t="s">
        <v>171</v>
      </c>
      <c r="AU379" s="232" t="s">
        <v>81</v>
      </c>
      <c r="AV379" s="11" t="s">
        <v>81</v>
      </c>
      <c r="AW379" s="11" t="s">
        <v>35</v>
      </c>
      <c r="AX379" s="11" t="s">
        <v>73</v>
      </c>
      <c r="AY379" s="232" t="s">
        <v>162</v>
      </c>
    </row>
    <row r="380" spans="2:51" s="12" customFormat="1" ht="12">
      <c r="B380" s="233"/>
      <c r="C380" s="234"/>
      <c r="D380" s="220" t="s">
        <v>171</v>
      </c>
      <c r="E380" s="235" t="s">
        <v>21</v>
      </c>
      <c r="F380" s="236" t="s">
        <v>2743</v>
      </c>
      <c r="G380" s="234"/>
      <c r="H380" s="237">
        <v>60.6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171</v>
      </c>
      <c r="AU380" s="243" t="s">
        <v>81</v>
      </c>
      <c r="AV380" s="12" t="s">
        <v>84</v>
      </c>
      <c r="AW380" s="12" t="s">
        <v>35</v>
      </c>
      <c r="AX380" s="12" t="s">
        <v>81</v>
      </c>
      <c r="AY380" s="243" t="s">
        <v>162</v>
      </c>
    </row>
    <row r="381" spans="2:63" s="10" customFormat="1" ht="25.9" customHeight="1">
      <c r="B381" s="194"/>
      <c r="C381" s="195"/>
      <c r="D381" s="196" t="s">
        <v>72</v>
      </c>
      <c r="E381" s="197" t="s">
        <v>601</v>
      </c>
      <c r="F381" s="197" t="s">
        <v>2744</v>
      </c>
      <c r="G381" s="195"/>
      <c r="H381" s="195"/>
      <c r="I381" s="198"/>
      <c r="J381" s="199">
        <f>BK381</f>
        <v>0</v>
      </c>
      <c r="K381" s="195"/>
      <c r="L381" s="200"/>
      <c r="M381" s="201"/>
      <c r="N381" s="202"/>
      <c r="O381" s="202"/>
      <c r="P381" s="203">
        <f>SUM(P382:P385)</f>
        <v>0</v>
      </c>
      <c r="Q381" s="202"/>
      <c r="R381" s="203">
        <f>SUM(R382:R385)</f>
        <v>0</v>
      </c>
      <c r="S381" s="202"/>
      <c r="T381" s="204">
        <f>SUM(T382:T385)</f>
        <v>0</v>
      </c>
      <c r="AR381" s="205" t="s">
        <v>81</v>
      </c>
      <c r="AT381" s="206" t="s">
        <v>72</v>
      </c>
      <c r="AU381" s="206" t="s">
        <v>73</v>
      </c>
      <c r="AY381" s="205" t="s">
        <v>162</v>
      </c>
      <c r="BK381" s="207">
        <f>SUM(BK382:BK385)</f>
        <v>0</v>
      </c>
    </row>
    <row r="382" spans="2:65" s="1" customFormat="1" ht="16.5" customHeight="1">
      <c r="B382" s="39"/>
      <c r="C382" s="208" t="s">
        <v>693</v>
      </c>
      <c r="D382" s="208" t="s">
        <v>163</v>
      </c>
      <c r="E382" s="209" t="s">
        <v>2745</v>
      </c>
      <c r="F382" s="210" t="s">
        <v>2746</v>
      </c>
      <c r="G382" s="211" t="s">
        <v>203</v>
      </c>
      <c r="H382" s="212">
        <v>40</v>
      </c>
      <c r="I382" s="213"/>
      <c r="J382" s="214">
        <f>ROUND(I382*H382,2)</f>
        <v>0</v>
      </c>
      <c r="K382" s="210" t="s">
        <v>167</v>
      </c>
      <c r="L382" s="44"/>
      <c r="M382" s="215" t="s">
        <v>21</v>
      </c>
      <c r="N382" s="216" t="s">
        <v>44</v>
      </c>
      <c r="O382" s="80"/>
      <c r="P382" s="217">
        <f>O382*H382</f>
        <v>0</v>
      </c>
      <c r="Q382" s="217">
        <v>0</v>
      </c>
      <c r="R382" s="217">
        <f>Q382*H382</f>
        <v>0</v>
      </c>
      <c r="S382" s="217">
        <v>0</v>
      </c>
      <c r="T382" s="218">
        <f>S382*H382</f>
        <v>0</v>
      </c>
      <c r="AR382" s="18" t="s">
        <v>168</v>
      </c>
      <c r="AT382" s="18" t="s">
        <v>163</v>
      </c>
      <c r="AU382" s="18" t="s">
        <v>81</v>
      </c>
      <c r="AY382" s="18" t="s">
        <v>162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8" t="s">
        <v>81</v>
      </c>
      <c r="BK382" s="219">
        <f>ROUND(I382*H382,2)</f>
        <v>0</v>
      </c>
      <c r="BL382" s="18" t="s">
        <v>168</v>
      </c>
      <c r="BM382" s="18" t="s">
        <v>696</v>
      </c>
    </row>
    <row r="383" spans="2:47" s="1" customFormat="1" ht="12">
      <c r="B383" s="39"/>
      <c r="C383" s="40"/>
      <c r="D383" s="220" t="s">
        <v>169</v>
      </c>
      <c r="E383" s="40"/>
      <c r="F383" s="221" t="s">
        <v>2747</v>
      </c>
      <c r="G383" s="40"/>
      <c r="H383" s="40"/>
      <c r="I383" s="143"/>
      <c r="J383" s="40"/>
      <c r="K383" s="40"/>
      <c r="L383" s="44"/>
      <c r="M383" s="222"/>
      <c r="N383" s="80"/>
      <c r="O383" s="80"/>
      <c r="P383" s="80"/>
      <c r="Q383" s="80"/>
      <c r="R383" s="80"/>
      <c r="S383" s="80"/>
      <c r="T383" s="81"/>
      <c r="AT383" s="18" t="s">
        <v>169</v>
      </c>
      <c r="AU383" s="18" t="s">
        <v>81</v>
      </c>
    </row>
    <row r="384" spans="2:51" s="11" customFormat="1" ht="12">
      <c r="B384" s="223"/>
      <c r="C384" s="224"/>
      <c r="D384" s="220" t="s">
        <v>171</v>
      </c>
      <c r="E384" s="225" t="s">
        <v>21</v>
      </c>
      <c r="F384" s="226" t="s">
        <v>2502</v>
      </c>
      <c r="G384" s="224"/>
      <c r="H384" s="225" t="s">
        <v>21</v>
      </c>
      <c r="I384" s="227"/>
      <c r="J384" s="224"/>
      <c r="K384" s="224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171</v>
      </c>
      <c r="AU384" s="232" t="s">
        <v>81</v>
      </c>
      <c r="AV384" s="11" t="s">
        <v>81</v>
      </c>
      <c r="AW384" s="11" t="s">
        <v>35</v>
      </c>
      <c r="AX384" s="11" t="s">
        <v>73</v>
      </c>
      <c r="AY384" s="232" t="s">
        <v>162</v>
      </c>
    </row>
    <row r="385" spans="2:51" s="12" customFormat="1" ht="12">
      <c r="B385" s="233"/>
      <c r="C385" s="234"/>
      <c r="D385" s="220" t="s">
        <v>171</v>
      </c>
      <c r="E385" s="235" t="s">
        <v>21</v>
      </c>
      <c r="F385" s="236" t="s">
        <v>2748</v>
      </c>
      <c r="G385" s="234"/>
      <c r="H385" s="237">
        <v>40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171</v>
      </c>
      <c r="AU385" s="243" t="s">
        <v>81</v>
      </c>
      <c r="AV385" s="12" t="s">
        <v>84</v>
      </c>
      <c r="AW385" s="12" t="s">
        <v>35</v>
      </c>
      <c r="AX385" s="12" t="s">
        <v>81</v>
      </c>
      <c r="AY385" s="243" t="s">
        <v>162</v>
      </c>
    </row>
    <row r="386" spans="2:63" s="10" customFormat="1" ht="25.9" customHeight="1">
      <c r="B386" s="194"/>
      <c r="C386" s="195"/>
      <c r="D386" s="196" t="s">
        <v>72</v>
      </c>
      <c r="E386" s="197" t="s">
        <v>740</v>
      </c>
      <c r="F386" s="197" t="s">
        <v>741</v>
      </c>
      <c r="G386" s="195"/>
      <c r="H386" s="195"/>
      <c r="I386" s="198"/>
      <c r="J386" s="199">
        <f>BK386</f>
        <v>0</v>
      </c>
      <c r="K386" s="195"/>
      <c r="L386" s="200"/>
      <c r="M386" s="201"/>
      <c r="N386" s="202"/>
      <c r="O386" s="202"/>
      <c r="P386" s="203">
        <f>SUM(P387:P392)</f>
        <v>0</v>
      </c>
      <c r="Q386" s="202"/>
      <c r="R386" s="203">
        <f>SUM(R387:R392)</f>
        <v>0</v>
      </c>
      <c r="S386" s="202"/>
      <c r="T386" s="204">
        <f>SUM(T387:T392)</f>
        <v>0</v>
      </c>
      <c r="AR386" s="205" t="s">
        <v>81</v>
      </c>
      <c r="AT386" s="206" t="s">
        <v>72</v>
      </c>
      <c r="AU386" s="206" t="s">
        <v>73</v>
      </c>
      <c r="AY386" s="205" t="s">
        <v>162</v>
      </c>
      <c r="BK386" s="207">
        <f>SUM(BK387:BK392)</f>
        <v>0</v>
      </c>
    </row>
    <row r="387" spans="2:65" s="1" customFormat="1" ht="16.5" customHeight="1">
      <c r="B387" s="39"/>
      <c r="C387" s="208" t="s">
        <v>517</v>
      </c>
      <c r="D387" s="208" t="s">
        <v>163</v>
      </c>
      <c r="E387" s="209" t="s">
        <v>2749</v>
      </c>
      <c r="F387" s="210" t="s">
        <v>2750</v>
      </c>
      <c r="G387" s="211" t="s">
        <v>310</v>
      </c>
      <c r="H387" s="212">
        <v>3091.413</v>
      </c>
      <c r="I387" s="213"/>
      <c r="J387" s="214">
        <f>ROUND(I387*H387,2)</f>
        <v>0</v>
      </c>
      <c r="K387" s="210" t="s">
        <v>167</v>
      </c>
      <c r="L387" s="44"/>
      <c r="M387" s="215" t="s">
        <v>21</v>
      </c>
      <c r="N387" s="216" t="s">
        <v>44</v>
      </c>
      <c r="O387" s="80"/>
      <c r="P387" s="217">
        <f>O387*H387</f>
        <v>0</v>
      </c>
      <c r="Q387" s="217">
        <v>0</v>
      </c>
      <c r="R387" s="217">
        <f>Q387*H387</f>
        <v>0</v>
      </c>
      <c r="S387" s="217">
        <v>0</v>
      </c>
      <c r="T387" s="218">
        <f>S387*H387</f>
        <v>0</v>
      </c>
      <c r="AR387" s="18" t="s">
        <v>168</v>
      </c>
      <c r="AT387" s="18" t="s">
        <v>163</v>
      </c>
      <c r="AU387" s="18" t="s">
        <v>81</v>
      </c>
      <c r="AY387" s="18" t="s">
        <v>162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8" t="s">
        <v>81</v>
      </c>
      <c r="BK387" s="219">
        <f>ROUND(I387*H387,2)</f>
        <v>0</v>
      </c>
      <c r="BL387" s="18" t="s">
        <v>168</v>
      </c>
      <c r="BM387" s="18" t="s">
        <v>702</v>
      </c>
    </row>
    <row r="388" spans="2:47" s="1" customFormat="1" ht="12">
      <c r="B388" s="39"/>
      <c r="C388" s="40"/>
      <c r="D388" s="220" t="s">
        <v>169</v>
      </c>
      <c r="E388" s="40"/>
      <c r="F388" s="221" t="s">
        <v>2751</v>
      </c>
      <c r="G388" s="40"/>
      <c r="H388" s="40"/>
      <c r="I388" s="143"/>
      <c r="J388" s="40"/>
      <c r="K388" s="40"/>
      <c r="L388" s="44"/>
      <c r="M388" s="222"/>
      <c r="N388" s="80"/>
      <c r="O388" s="80"/>
      <c r="P388" s="80"/>
      <c r="Q388" s="80"/>
      <c r="R388" s="80"/>
      <c r="S388" s="80"/>
      <c r="T388" s="81"/>
      <c r="AT388" s="18" t="s">
        <v>169</v>
      </c>
      <c r="AU388" s="18" t="s">
        <v>81</v>
      </c>
    </row>
    <row r="389" spans="2:51" s="11" customFormat="1" ht="12">
      <c r="B389" s="223"/>
      <c r="C389" s="224"/>
      <c r="D389" s="220" t="s">
        <v>171</v>
      </c>
      <c r="E389" s="225" t="s">
        <v>21</v>
      </c>
      <c r="F389" s="226" t="s">
        <v>2752</v>
      </c>
      <c r="G389" s="224"/>
      <c r="H389" s="225" t="s">
        <v>21</v>
      </c>
      <c r="I389" s="227"/>
      <c r="J389" s="224"/>
      <c r="K389" s="224"/>
      <c r="L389" s="228"/>
      <c r="M389" s="229"/>
      <c r="N389" s="230"/>
      <c r="O389" s="230"/>
      <c r="P389" s="230"/>
      <c r="Q389" s="230"/>
      <c r="R389" s="230"/>
      <c r="S389" s="230"/>
      <c r="T389" s="231"/>
      <c r="AT389" s="232" t="s">
        <v>171</v>
      </c>
      <c r="AU389" s="232" t="s">
        <v>81</v>
      </c>
      <c r="AV389" s="11" t="s">
        <v>81</v>
      </c>
      <c r="AW389" s="11" t="s">
        <v>35</v>
      </c>
      <c r="AX389" s="11" t="s">
        <v>73</v>
      </c>
      <c r="AY389" s="232" t="s">
        <v>162</v>
      </c>
    </row>
    <row r="390" spans="2:51" s="11" customFormat="1" ht="12">
      <c r="B390" s="223"/>
      <c r="C390" s="224"/>
      <c r="D390" s="220" t="s">
        <v>171</v>
      </c>
      <c r="E390" s="225" t="s">
        <v>21</v>
      </c>
      <c r="F390" s="226" t="s">
        <v>2753</v>
      </c>
      <c r="G390" s="224"/>
      <c r="H390" s="225" t="s">
        <v>21</v>
      </c>
      <c r="I390" s="227"/>
      <c r="J390" s="224"/>
      <c r="K390" s="224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171</v>
      </c>
      <c r="AU390" s="232" t="s">
        <v>81</v>
      </c>
      <c r="AV390" s="11" t="s">
        <v>81</v>
      </c>
      <c r="AW390" s="11" t="s">
        <v>35</v>
      </c>
      <c r="AX390" s="11" t="s">
        <v>73</v>
      </c>
      <c r="AY390" s="232" t="s">
        <v>162</v>
      </c>
    </row>
    <row r="391" spans="2:51" s="11" customFormat="1" ht="12">
      <c r="B391" s="223"/>
      <c r="C391" s="224"/>
      <c r="D391" s="220" t="s">
        <v>171</v>
      </c>
      <c r="E391" s="225" t="s">
        <v>21</v>
      </c>
      <c r="F391" s="226" t="s">
        <v>2754</v>
      </c>
      <c r="G391" s="224"/>
      <c r="H391" s="225" t="s">
        <v>21</v>
      </c>
      <c r="I391" s="227"/>
      <c r="J391" s="224"/>
      <c r="K391" s="224"/>
      <c r="L391" s="228"/>
      <c r="M391" s="229"/>
      <c r="N391" s="230"/>
      <c r="O391" s="230"/>
      <c r="P391" s="230"/>
      <c r="Q391" s="230"/>
      <c r="R391" s="230"/>
      <c r="S391" s="230"/>
      <c r="T391" s="231"/>
      <c r="AT391" s="232" t="s">
        <v>171</v>
      </c>
      <c r="AU391" s="232" t="s">
        <v>81</v>
      </c>
      <c r="AV391" s="11" t="s">
        <v>81</v>
      </c>
      <c r="AW391" s="11" t="s">
        <v>35</v>
      </c>
      <c r="AX391" s="11" t="s">
        <v>73</v>
      </c>
      <c r="AY391" s="232" t="s">
        <v>162</v>
      </c>
    </row>
    <row r="392" spans="2:51" s="12" customFormat="1" ht="12">
      <c r="B392" s="233"/>
      <c r="C392" s="234"/>
      <c r="D392" s="220" t="s">
        <v>171</v>
      </c>
      <c r="E392" s="235" t="s">
        <v>21</v>
      </c>
      <c r="F392" s="236" t="s">
        <v>2755</v>
      </c>
      <c r="G392" s="234"/>
      <c r="H392" s="237">
        <v>3091.413</v>
      </c>
      <c r="I392" s="238"/>
      <c r="J392" s="234"/>
      <c r="K392" s="234"/>
      <c r="L392" s="239"/>
      <c r="M392" s="255"/>
      <c r="N392" s="256"/>
      <c r="O392" s="256"/>
      <c r="P392" s="256"/>
      <c r="Q392" s="256"/>
      <c r="R392" s="256"/>
      <c r="S392" s="256"/>
      <c r="T392" s="257"/>
      <c r="AT392" s="243" t="s">
        <v>171</v>
      </c>
      <c r="AU392" s="243" t="s">
        <v>81</v>
      </c>
      <c r="AV392" s="12" t="s">
        <v>84</v>
      </c>
      <c r="AW392" s="12" t="s">
        <v>35</v>
      </c>
      <c r="AX392" s="12" t="s">
        <v>81</v>
      </c>
      <c r="AY392" s="243" t="s">
        <v>162</v>
      </c>
    </row>
    <row r="393" spans="2:12" s="1" customFormat="1" ht="6.95" customHeight="1">
      <c r="B393" s="58"/>
      <c r="C393" s="59"/>
      <c r="D393" s="59"/>
      <c r="E393" s="59"/>
      <c r="F393" s="59"/>
      <c r="G393" s="59"/>
      <c r="H393" s="59"/>
      <c r="I393" s="167"/>
      <c r="J393" s="59"/>
      <c r="K393" s="59"/>
      <c r="L393" s="44"/>
    </row>
  </sheetData>
  <sheetProtection password="CC35" sheet="1" objects="1" scenarios="1" formatColumns="0" formatRows="0" autoFilter="0"/>
  <autoFilter ref="C85:K39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Cieslar</dc:creator>
  <cp:keywords/>
  <dc:description/>
  <cp:lastModifiedBy>Přemysl Cieslar</cp:lastModifiedBy>
  <dcterms:created xsi:type="dcterms:W3CDTF">2020-08-07T09:32:42Z</dcterms:created>
  <dcterms:modified xsi:type="dcterms:W3CDTF">2020-08-07T09:33:00Z</dcterms:modified>
  <cp:category/>
  <cp:version/>
  <cp:contentType/>
  <cp:contentStatus/>
</cp:coreProperties>
</file>