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estavba osobního vý..." sheetId="2" r:id="rId2"/>
    <sheet name="02 - Úprava elektroinstalace" sheetId="3" r:id="rId3"/>
    <sheet name="03 - Kuchyňka a koupelna ..." sheetId="4" r:id="rId4"/>
    <sheet name="04 - Vedlejší rozpočtové 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stavby'!$C$42:$AQ$59</definedName>
    <definedName name="_xlnm._FilterDatabase" localSheetId="1" hidden="1">'01 - Vestavba osobního vý...'!$C$99:$K$614</definedName>
    <definedName name="_xlnm.Print_Area" localSheetId="1">'01 - Vestavba osobního vý...'!$C$4:$J$39,'01 - Vestavba osobního vý...'!$C$45:$J$81,'01 - Vestavba osobního vý...'!$C$87:$K$614</definedName>
    <definedName name="_xlnm._FilterDatabase" localSheetId="2" hidden="1">'02 - Úprava elektroinstalace'!$C$83:$K$174</definedName>
    <definedName name="_xlnm.Print_Area" localSheetId="2">'02 - Úprava elektroinstalace'!$C$4:$J$39,'02 - Úprava elektroinstalace'!$C$45:$J$65,'02 - Úprava elektroinstalace'!$C$71:$K$174</definedName>
    <definedName name="_xlnm._FilterDatabase" localSheetId="3" hidden="1">'03 - Kuchyňka a koupelna ...'!$C$101:$K$518</definedName>
    <definedName name="_xlnm.Print_Area" localSheetId="3">'03 - Kuchyňka a koupelna ...'!$C$4:$J$39,'03 - Kuchyňka a koupelna ...'!$C$45:$J$83,'03 - Kuchyňka a koupelna ...'!$C$89:$K$518</definedName>
    <definedName name="_xlnm._FilterDatabase" localSheetId="4" hidden="1">'04 - Vedlejší rozpočtové ...'!$C$79:$K$99</definedName>
    <definedName name="_xlnm.Print_Area" localSheetId="4">'04 - Vedlejší rozpočtové ...'!$C$4:$J$39,'04 - Vedlejší rozpočtové ...'!$C$45:$J$61,'04 - Vedlejší rozpočtové ...'!$C$67:$K$99</definedName>
    <definedName name="_xlnm.Print_Area" localSheetId="5">'Seznam figur'!$C$4:$G$45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Vestavba osobního vý...'!$99:$99</definedName>
    <definedName name="_xlnm.Print_Titles" localSheetId="2">'02 - Úprava elektroinstalace'!$83:$83</definedName>
    <definedName name="_xlnm.Print_Titles" localSheetId="3">'03 - Kuchyňka a koupelna ...'!$101:$101</definedName>
    <definedName name="_xlnm.Print_Titles" localSheetId="4">'04 - Vedlejší rozpočtové ...'!$79:$79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<sst xmlns="http://schemas.openxmlformats.org/spreadsheetml/2006/main" count="11504" uniqueCount="2297">
  <si>
    <t>Export Komplet</t>
  </si>
  <si>
    <t>VZ</t>
  </si>
  <si>
    <t>2.0</t>
  </si>
  <si>
    <t>ZAMOK</t>
  </si>
  <si>
    <t>False</t>
  </si>
  <si>
    <t>{8595b46d-7d5c-4c86-9553-cba0651f92a7}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</si>
  <si>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</si>
  <si>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</si>
  <si>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</si>
  <si>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</si>
  <si>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</si>
  <si>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</si>
  <si>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</si>
  <si>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</si>
  <si>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L2022-10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</si>
  <si>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</si>
  <si>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</si>
  <si>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Stará radnice č.p. 144 - Vestavba výtahu</t>
  </si>
  <si>
    <t>KSO:</t>
  </si>
  <si>
    <t>801 61 16</t>
  </si>
  <si>
    <t>CC-CZ:</t>
  </si>
  <si>
    <t/>
  </si>
  <si>
    <t>Místo:</t>
  </si>
  <si>
    <t>Obec Jablunkov</t>
  </si>
  <si>
    <t>Datum:</t>
  </si>
  <si>
    <t>23. 2. 2021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</si>
  <si>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</si>
  <si>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</si>
  <si>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</si>
  <si>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</si>
  <si>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</si>
  <si>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</si>
  <si>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</si>
  <si>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</si>
  <si>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>28640861</t>
  </si>
  <si>
    <t>Projekční kancelář lay-out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</si>
  <si>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</si>
  <si>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</si>
  <si>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</si>
  <si>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</si>
  <si>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</si>
  <si>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</si>
  <si>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</si>
  <si>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</si>
  <si>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</si>
  <si>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</si>
  <si>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</si>
  <si>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</si>
  <si>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</si>
  <si>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</si>
  <si>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</si>
  <si>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</si>
  <si>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</si>
  <si>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</si>
  <si>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</si>
  <si>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</si>
  <si>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</si>
  <si>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</si>
  <si>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</si>
  <si>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</si>
  <si>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</si>
  <si>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</si>
  <si>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</si>
  <si>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</si>
  <si>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</si>
  <si>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</si>
  <si>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</si>
  <si>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</si>
  <si>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</si>
  <si>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</si>
  <si>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</si>
  <si>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</si>
  <si>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</si>
  <si>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</si>
  <si>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</si>
  <si>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</si>
  <si>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</si>
  <si>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</si>
  <si>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</si>
  <si>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</si>
  <si>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</si>
  <si>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Vestavba osobního výtahu budovy č.p. 144</t>
  </si>
  <si>
    <t>STA</t>
  </si>
  <si>
    <t>1</t>
  </si>
  <si>
    <t>{090b5132-ec26-41fa-97a1-6b52c587fffd}</t>
  </si>
  <si>
    <t>2</t>
  </si>
  <si>
    <t>02</t>
  </si>
  <si>
    <t>Úprava elektroinstalace</t>
  </si>
  <si>
    <t>{587a5de2-1744-4e71-8724-719053e882a4}</t>
  </si>
  <si>
    <t>03</t>
  </si>
  <si>
    <t>Kuchyňka a koupelna v 2.NP</t>
  </si>
  <si>
    <t>{b98934f5-38df-4c99-9990-bb52a7c74677}</t>
  </si>
  <si>
    <t>04</t>
  </si>
  <si>
    <t>Vedlejší rozpočtové náklady</t>
  </si>
  <si>
    <t>{9aa7127c-6b61-4fac-9ef5-0f147b945b6a}</t>
  </si>
  <si>
    <t>Omstěn</t>
  </si>
  <si>
    <t>Omítka stěn</t>
  </si>
  <si>
    <t>195,292</t>
  </si>
  <si>
    <t>Omstropu</t>
  </si>
  <si>
    <t>Omítka stropů</t>
  </si>
  <si>
    <t>m2</t>
  </si>
  <si>
    <t>15,42</t>
  </si>
  <si>
    <t>KRYCÍ LIST SOUPISU PRACÍ</t>
  </si>
  <si>
    <t>Opravaomítekstěn</t>
  </si>
  <si>
    <t>Oprava omítek stěn</t>
  </si>
  <si>
    <t>259,471</t>
  </si>
  <si>
    <t>Ostvyplniotvoru</t>
  </si>
  <si>
    <t>Délka ostění otvorů</t>
  </si>
  <si>
    <t>m</t>
  </si>
  <si>
    <t>18,29</t>
  </si>
  <si>
    <t>Objekt:</t>
  </si>
  <si>
    <t>01 - Vestavba osobního výtahu budovy č.p. 144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</si>
  <si>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</si>
  <si>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</si>
  <si>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</si>
  <si>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</si>
  <si>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</si>
  <si>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</si>
  <si>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</si>
  <si>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</si>
  <si>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</si>
  <si>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</si>
  <si>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</si>
  <si>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</si>
  <si>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</si>
  <si>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</si>
  <si>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</si>
  <si>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735 - Ústřední vytápění - otopná tělesa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</si>
  <si>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</si>
  <si>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</si>
  <si>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</si>
  <si>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773 - Podlahy z litého teraca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</si>
  <si>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</si>
  <si>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</si>
  <si>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</si>
  <si>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</si>
  <si>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</si>
  <si>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</si>
  <si>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</si>
  <si>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</si>
  <si>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</si>
  <si>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</si>
  <si>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</si>
  <si>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</si>
  <si>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</si>
  <si>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</si>
  <si>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</si>
  <si>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</si>
  <si>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</si>
  <si>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</si>
  <si>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</si>
  <si>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</si>
  <si>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</si>
  <si>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</si>
  <si>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</si>
  <si>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113106071</t>
  </si>
  <si>
    <t>Rozebrání dlažeb a dílců při překopech inženýrských sítí s přemístěním hmot na skládku na vzdálenost do 3 m nebo s naložením na dopravní prostředek ručně vozovek a ploch, s jakoukoliv výplní spár ze zámkové dlažby s ložem z kameniva</t>
  </si>
  <si>
    <t>CS ÚRS 2022 01</t>
  </si>
  <si>
    <t>4</t>
  </si>
  <si>
    <t>943466141</t>
  </si>
  <si>
    <t>Online PSC</t>
  </si>
  <si>
    <t>https://podminky.urs.cz/item/CS_URS_2022_01/113106071</t>
  </si>
  <si>
    <t>VV</t>
  </si>
  <si>
    <t>3*5"viz. D.02</t>
  </si>
  <si>
    <t>113152112</t>
  </si>
  <si>
    <t>Odstranění podkladů zpevněných ploch s přemístěním na skládku na vzdálenost do 20 m nebo s naložením na dopravní prostředek z kameniva drceného</t>
  </si>
  <si>
    <t>m3</t>
  </si>
  <si>
    <t>-306929818</t>
  </si>
  <si>
    <t>https://podminky.urs.cz/item/CS_URS_2022_01/113152112</t>
  </si>
  <si>
    <t>1,54*1*1"BO 01 viz. D.02</t>
  </si>
  <si>
    <t>3</t>
  </si>
  <si>
    <t>132302101</t>
  </si>
  <si>
    <t>Hloubení zapažených i nezapažených rýh šířky do 600 mm ručním nebo pneumatickým nářadím s urovnáním dna do předepsaného profilu a spádu v horninách tř. 4 soudržných</t>
  </si>
  <si>
    <t>2066054338</t>
  </si>
  <si>
    <t>https://podminky.urs.cz/item/CS_URS_2022_01/132302101</t>
  </si>
  <si>
    <t>1,1*1,68/2+1*0,5*1,54"D.02, 08</t>
  </si>
  <si>
    <t>132302109</t>
  </si>
  <si>
    <t>Hloubení zapažených i nezapažených rýh šířky do 600 mm ručním nebo pneumatickým nářadím s urovnáním dna do předepsaného profilu a spádu v horninách tř. 4 Příplatek k cenám za lepivost horniny tř. 4</t>
  </si>
  <si>
    <t>504077636</t>
  </si>
  <si>
    <t>https://podminky.urs.cz/item/CS_URS_2022_01/132302109</t>
  </si>
  <si>
    <t>5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</si>
  <si>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</si>
  <si>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</si>
  <si>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-1845911181</t>
  </si>
  <si>
    <t>https://podminky.urs.cz/item/CS_URS_2022_01/161101501</t>
  </si>
  <si>
    <t>6</t>
  </si>
  <si>
    <t>162201201</t>
  </si>
  <si>
    <t>Vodorovné přemístění výkopku nebo sypaniny nošením s vyprázdněním nádoby na hromady nebo do dopravního prostředku na vzdálenost do 10 m z horniny tř. 1 až 4</t>
  </si>
  <si>
    <t>1819542600</t>
  </si>
  <si>
    <t>https://podminky.urs.cz/item/CS_URS_2022_01/162201201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</si>
  <si>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</si>
  <si>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</si>
  <si>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</si>
  <si>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-239952143</t>
  </si>
  <si>
    <t>https://podminky.urs.cz/item/CS_URS_2022_01/162701105</t>
  </si>
  <si>
    <t>8</t>
  </si>
  <si>
    <t>167101101</t>
  </si>
  <si>
    <t>Nakládání, skládání a překládání neulehlého výkopku nebo sypaniny nakládání, množství do 100 m3, z hornin tř. 1 až 4</t>
  </si>
  <si>
    <t>31889895</t>
  </si>
  <si>
    <t>https://podminky.urs.cz/item/CS_URS_2022_01/167101101</t>
  </si>
  <si>
    <t>9</t>
  </si>
  <si>
    <t>174101102</t>
  </si>
  <si>
    <t>Zásyp sypaninou z jakékoliv horniny s uložením výkopku ve vrstvách se zhutněním v uzavřených prostorách s urovnáním povrchu zásypu</t>
  </si>
  <si>
    <t>1355187557</t>
  </si>
  <si>
    <t>https://podminky.urs.cz/item/CS_URS_2022_01/174101102</t>
  </si>
  <si>
    <t>0,2*1,54*2*0,95"D.02. 08</t>
  </si>
  <si>
    <t>10</t>
  </si>
  <si>
    <t>M</t>
  </si>
  <si>
    <t>583439300</t>
  </si>
  <si>
    <t>kamenivo drcené hrubé frakce 16-32</t>
  </si>
  <si>
    <t>t</t>
  </si>
  <si>
    <t>-1291349368</t>
  </si>
  <si>
    <t>0,585*1,8</t>
  </si>
  <si>
    <t>Zakládání</t>
  </si>
  <si>
    <t>11</t>
  </si>
  <si>
    <t>273321311</t>
  </si>
  <si>
    <t>Základy z betonu železového (bez výztuže) desky z betonu bez zvláštních nároků na prostředí tř. C 16/20</t>
  </si>
  <si>
    <t>-1837445365</t>
  </si>
  <si>
    <t>https://podminky.urs.cz/item/CS_URS_2022_01/273321311</t>
  </si>
  <si>
    <t>1,45*1,54*0,15*1,3"D.02, 08</t>
  </si>
  <si>
    <t>12</t>
  </si>
  <si>
    <t>273362021</t>
  </si>
  <si>
    <t>Výztuž základů desek ze svařovaných sítí z drátů typu KARI</t>
  </si>
  <si>
    <t>1186916112</t>
  </si>
  <si>
    <t>https://podminky.urs.cz/item/CS_URS_2022_01/273362021</t>
  </si>
  <si>
    <t>13</t>
  </si>
  <si>
    <t>274321411</t>
  </si>
  <si>
    <t>Základy z betonu železového (bez výztuže) pasy z betonu bez zvláštních nároků na prostředí tř. C 20/25</t>
  </si>
  <si>
    <t>-128864385</t>
  </si>
  <si>
    <t>https://podminky.urs.cz/item/CS_URS_2022_01/274321411</t>
  </si>
  <si>
    <t>1,54*0,5*0,95*1,3"D.02, 08</t>
  </si>
  <si>
    <t>14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</si>
  <si>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</si>
  <si>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</si>
  <si>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1894694852</t>
  </si>
  <si>
    <t>https://podminky.urs.cz/item/CS_URS_2022_01/274351215</t>
  </si>
  <si>
    <t>1,54*0,95*2"D.02, 08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</si>
  <si>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</si>
  <si>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</si>
  <si>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19842685</t>
  </si>
  <si>
    <t>https://podminky.urs.cz/item/CS_URS_2022_01/274351216</t>
  </si>
  <si>
    <t>16</t>
  </si>
  <si>
    <t>274361821</t>
  </si>
  <si>
    <t>Výztuž základů pasů z betonářské oceli 10 505 (R) nebo BSt 500</t>
  </si>
  <si>
    <t>919732365</t>
  </si>
  <si>
    <t>https://podminky.urs.cz/item/CS_URS_2022_01/274361821</t>
  </si>
  <si>
    <t>Svislé a kompletní konstrukce</t>
  </si>
  <si>
    <t>17</t>
  </si>
  <si>
    <t>311231126</t>
  </si>
  <si>
    <t>Zdivo z cihel pálených nosné z cihel plných dl. 290 mm P 20 až 25, na maltu MC-5 nebo MC-10</t>
  </si>
  <si>
    <t>1563957669</t>
  </si>
  <si>
    <t>https://podminky.urs.cz/item/CS_URS_2022_01/311231126</t>
  </si>
  <si>
    <t>1,82"viz. D.09</t>
  </si>
  <si>
    <t>18</t>
  </si>
  <si>
    <t>311231129</t>
  </si>
  <si>
    <t>Zdivo z cihel pálených nosné z cihel plných dl. 290 mm P 20 až 25, na maltu MC-15</t>
  </si>
  <si>
    <t>-1099715220</t>
  </si>
  <si>
    <t>https://podminky.urs.cz/item/CS_URS_2022_01/311231129</t>
  </si>
  <si>
    <t>0,98*2,1*0,75+0,3*2,23*0,75"D.02, 08</t>
  </si>
  <si>
    <t>1,1*2,5*0,47+1*2,5*0,18"D.03, 08</t>
  </si>
  <si>
    <t>2,38*0,3*4,2"D.04, 08</t>
  </si>
  <si>
    <t>Součet</t>
  </si>
  <si>
    <t>19</t>
  </si>
  <si>
    <t>311235141</t>
  </si>
  <si>
    <t>Zdivo jednovrstvé z cihel děrovaných broušených na celoplošnou tenkovrstvou maltu, pevnost cihel přes P10 do P15, tl. zdiva 240 mm</t>
  </si>
  <si>
    <t>-1802666633</t>
  </si>
  <si>
    <t>https://podminky.urs.cz/item/CS_URS_2022_01/311235141</t>
  </si>
  <si>
    <t>1,54*2,95+1,7*3,9+1,72*4-1,06*2,23*2"D.02, 03, 04, 08</t>
  </si>
  <si>
    <t>20</t>
  </si>
  <si>
    <t>317321311</t>
  </si>
  <si>
    <t>Překlady z betonu železového (bez výztuže) tř. C 16/20</t>
  </si>
  <si>
    <t>434596447</t>
  </si>
  <si>
    <t>https://podminky.urs.cz/item/CS_URS_2022_01/317321311</t>
  </si>
  <si>
    <t>4,6*0,15+0,3*0,3*5"tlaková zóna pod ocel. nosníky VZT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</si>
  <si>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</si>
  <si>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</si>
  <si>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-1014471460</t>
  </si>
  <si>
    <t>https://podminky.urs.cz/item/CS_URS_2022_01/317351107</t>
  </si>
  <si>
    <t>7*0,15*2+0,65*0,15+0,3*0,15*5</t>
  </si>
  <si>
    <t>22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</si>
  <si>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</si>
  <si>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</si>
  <si>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-599334210</t>
  </si>
  <si>
    <t>https://podminky.urs.cz/item/CS_URS_2022_01/317351108</t>
  </si>
  <si>
    <t>23</t>
  </si>
  <si>
    <t>317941121</t>
  </si>
  <si>
    <t>Osazování ocelových válcovaných nosníků na zdivu I nebo IE nebo U nebo UE nebo L do č. 12 nebo výšky do 120 mm</t>
  </si>
  <si>
    <t>-1650610012</t>
  </si>
  <si>
    <t>https://podminky.urs.cz/item/CS_URS_2022_01/317941121</t>
  </si>
  <si>
    <t>0,055+0,261</t>
  </si>
  <si>
    <t>24</t>
  </si>
  <si>
    <t>133806100</t>
  </si>
  <si>
    <t>tyče ocelové střední průřezu I do 160 mm značka oceli  S 235 JR  (11 375) označení průřezu     100</t>
  </si>
  <si>
    <t>969683172</t>
  </si>
  <si>
    <t>P</t>
  </si>
  <si>
    <t>Poznámka k položce:
Hmotnost: 5,94 kg/m</t>
  </si>
  <si>
    <t>1,5*4*1,1*8,34/1000"Tonáž 1m´ nosníku</t>
  </si>
  <si>
    <t>25</t>
  </si>
  <si>
    <t>133806200</t>
  </si>
  <si>
    <t>tyče ocelové střední průřezu I do 160 mm značka oceli  S 235 JR  (11 375) označení průřezu    120</t>
  </si>
  <si>
    <t>-2019660995</t>
  </si>
  <si>
    <t>Poznámka k položce:
Hmotnost: 11,1 kg/m</t>
  </si>
  <si>
    <t>1,7*4+1,4+1,5*2+1,5*4+2,4"BO 02, 11, viz. D.02, 03; OD 11, 17, 18, 19, 26 viz. D.06, 07</t>
  </si>
  <si>
    <t>19,6*1,2*11,1/1000"Tonáž 1m´ nosníku</t>
  </si>
  <si>
    <t>26</t>
  </si>
  <si>
    <t>317941123</t>
  </si>
  <si>
    <t>Osazování ocelových válcovaných nosníků na zdivu I nebo IE nebo U nebo UE nebo L č. 14 až 22 nebo výšky do 220 mm</t>
  </si>
  <si>
    <t>95008274</t>
  </si>
  <si>
    <t>https://podminky.urs.cz/item/CS_URS_2022_01/317941123</t>
  </si>
  <si>
    <t xml:space="preserve">4,1*19,3/1000"viz. BO 25 - D.04 </t>
  </si>
  <si>
    <t>27</t>
  </si>
  <si>
    <t>130107500</t>
  </si>
  <si>
    <t>ocel profilová IPE 180 jakost 11 375</t>
  </si>
  <si>
    <t>1843242763</t>
  </si>
  <si>
    <t>Poznámka k položce:
Hmotnost: 19,30 kg/m</t>
  </si>
  <si>
    <t>28</t>
  </si>
  <si>
    <t>317941125</t>
  </si>
  <si>
    <t>Osazování ocelových válcovaných nosníků na zdivu I nebo IE nebo U nebo UE nebo L č. 24 a výše nebo výšky přes 220 mm</t>
  </si>
  <si>
    <t>-647728</t>
  </si>
  <si>
    <t>https://podminky.urs.cz/item/CS_URS_2022_01/317941125</t>
  </si>
  <si>
    <t>8*5*61/1000*1,05"+5% montážní materiál - I32 viz. D.09</t>
  </si>
  <si>
    <t>29</t>
  </si>
  <si>
    <t>13010732</t>
  </si>
  <si>
    <t>ocel profilová IPN 300 jakost 11 375</t>
  </si>
  <si>
    <t>361744161</t>
  </si>
  <si>
    <t>30</t>
  </si>
  <si>
    <t>342248112</t>
  </si>
  <si>
    <t>Příčky jednoduché z cihel děrovaných spojených na pero a drážku klasických na maltu MVC, pevnost cihel P 10, tl. příčky 115 mm</t>
  </si>
  <si>
    <t>939387126</t>
  </si>
  <si>
    <t>https://podminky.urs.cz/item/CS_URS_2022_01/342248112</t>
  </si>
  <si>
    <t>(2,075+1,055)*5,32"D.07, 08</t>
  </si>
  <si>
    <t>31</t>
  </si>
  <si>
    <t>342248113</t>
  </si>
  <si>
    <t>Příčky jednoduché z cihel děrovaných spojených na pero a drážku klasických na maltu MVC, pevnost cihel P 10, tl. příčky 140 mm</t>
  </si>
  <si>
    <t>-947763441</t>
  </si>
  <si>
    <t>https://podminky.urs.cz/item/CS_URS_2022_01/342248113</t>
  </si>
  <si>
    <t>1*2,5+1,09*1,5"D.06, 07, 08</t>
  </si>
  <si>
    <t>32</t>
  </si>
  <si>
    <t>342291121</t>
  </si>
  <si>
    <t>Ukotvení příček plochými kotvami, do konstrukce cihelné</t>
  </si>
  <si>
    <t>2089204705</t>
  </si>
  <si>
    <t>https://podminky.urs.cz/item/CS_URS_2022_01/342291121</t>
  </si>
  <si>
    <t>2,4*2*2+2,2*2+2,5*4+3,8*2+5,2*2+(3,25+4,25+5,2)*2"D.05, 06, 07, 08</t>
  </si>
  <si>
    <t>Vodorovné konstrukce</t>
  </si>
  <si>
    <t>33</t>
  </si>
  <si>
    <t>417388144</t>
  </si>
  <si>
    <t>Ztužující věnce pro keramické stropní konstrukce pro vnitřní zdivo z děrovaných cihel z betonu železového včetně výztuže šířka vnitřní zdi 14,5 cm, stropní konstrukce tl. 25 cm</t>
  </si>
  <si>
    <t>1917020379</t>
  </si>
  <si>
    <t>https://podminky.urs.cz/item/CS_URS_2022_01/417388144</t>
  </si>
  <si>
    <t>2,075"D.07</t>
  </si>
  <si>
    <t>34</t>
  </si>
  <si>
    <t>417388164</t>
  </si>
  <si>
    <t>Ztužující věnce pro keramické stropní konstrukce pro vnitřní zdivo z děrovaných cihel z betonu železového včetně výztuže šířka vnitřní zdi 24 cm, stropní konstrukce tl. 25 cm</t>
  </si>
  <si>
    <t>-713679337</t>
  </si>
  <si>
    <t>https://podminky.urs.cz/item/CS_URS_2022_01/417388164</t>
  </si>
  <si>
    <t>1,7+1,72"D.05, 06, 08</t>
  </si>
  <si>
    <t>35</t>
  </si>
  <si>
    <t>417388166R01</t>
  </si>
  <si>
    <t>Ztužující věnce keramické stropní konstrukce pro vnitřní zdivo z děrovaných cihel včetně výztuže šířka vnitřní zdi 24 cm, stropní konstrukce tl. 45 cm</t>
  </si>
  <si>
    <t>vlastní</t>
  </si>
  <si>
    <t>1050470941</t>
  </si>
  <si>
    <t>1,7"D.07, 08</t>
  </si>
  <si>
    <t>36</t>
  </si>
  <si>
    <t>417388174</t>
  </si>
  <si>
    <t>Ztužující věnce pro keramické stropní konstrukce pro vnitřní zdivo z děrovaných cihel z betonu železového včetně výztuže šířka vnitřní zdi 30 cm, stropní konstrukce tl. 25 cm</t>
  </si>
  <si>
    <t>605600758</t>
  </si>
  <si>
    <t>https://podminky.urs.cz/item/CS_URS_2022_01/417388174</t>
  </si>
  <si>
    <t>2,38+1,7"D.07, 08</t>
  </si>
  <si>
    <t>Komunikace pozemní</t>
  </si>
  <si>
    <t>37</t>
  </si>
  <si>
    <t>564831111</t>
  </si>
  <si>
    <t>Podklad ze štěrkodrti ŠD s rozprostřením a zhutněním plochy přes 100 m2, po zhutnění tl. 100 mm</t>
  </si>
  <si>
    <t>1433417491</t>
  </si>
  <si>
    <t>https://podminky.urs.cz/item/CS_URS_2022_01/564831111</t>
  </si>
  <si>
    <t>38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</si>
  <si>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</si>
  <si>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</si>
  <si>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-1313772736</t>
  </si>
  <si>
    <t>https://podminky.urs.cz/item/CS_URS_2022_01/596212210</t>
  </si>
  <si>
    <t>15"viz. D.02</t>
  </si>
  <si>
    <t>Úpravy povrchů, podlahy a osazování výplní</t>
  </si>
  <si>
    <t>39</t>
  </si>
  <si>
    <t>611131101</t>
  </si>
  <si>
    <t>Podkladní a spojovací vrstva vnitřních omítaných ploch cementový postřik nanášený ručně celoplošně stropů</t>
  </si>
  <si>
    <t>1556674689</t>
  </si>
  <si>
    <t>https://podminky.urs.cz/item/CS_URS_2022_01/611131101</t>
  </si>
  <si>
    <t>1,54*2+1,7*2+2,98*3"D.05-08</t>
  </si>
  <si>
    <t>40</t>
  </si>
  <si>
    <t>611321121</t>
  </si>
  <si>
    <t>Omítka vápenocementová vnitřních ploch nanášená ručně jednovrstvá, tloušťky do 10 mm hladká vodorovných konstrukcí stropů rovných</t>
  </si>
  <si>
    <t>1091510130</t>
  </si>
  <si>
    <t>https://podminky.urs.cz/item/CS_URS_2022_01/611321121</t>
  </si>
  <si>
    <t>41</t>
  </si>
  <si>
    <t>611325422</t>
  </si>
  <si>
    <t>Oprava vápenocementové omítky vnitřních ploch štukové dvouvrstvé, tloušťky do 20 mm a tloušťky štuku do 3 mm stropů, v rozsahu opravované plochy přes 10 do 30%</t>
  </si>
  <si>
    <t>-1234694475</t>
  </si>
  <si>
    <t>https://podminky.urs.cz/item/CS_URS_2022_01/611325422</t>
  </si>
  <si>
    <t>(75,38+153,92+37,83+3,33+19,09+12,82+19,09+17,94)*0,25"viz. tab. místností 2.NP - Stávající stav, výkres D.04</t>
  </si>
  <si>
    <t>42</t>
  </si>
  <si>
    <t>611331111</t>
  </si>
  <si>
    <t>Omítka cementová vnitřních ploch nanášená ručně jednovrstvá, tloušťky do 10 mm hrubá zatřená vodorovných konstrukcí stropů rovných</t>
  </si>
  <si>
    <t>805822435</t>
  </si>
  <si>
    <t>https://podminky.urs.cz/item/CS_URS_2022_01/611331111</t>
  </si>
  <si>
    <t>43</t>
  </si>
  <si>
    <t>612131101</t>
  </si>
  <si>
    <t>Podkladní a spojovací vrstva vnitřních omítaných ploch cementový postřik nanášený ručně celoplošně stěn</t>
  </si>
  <si>
    <t>-2025486443</t>
  </si>
  <si>
    <t>https://podminky.urs.cz/item/CS_URS_2022_01/612131101</t>
  </si>
  <si>
    <t>11,5*(1,975+1,7)*2"Výtahová šachta</t>
  </si>
  <si>
    <t>(0,25+1,975+1,72+0,3+2,38+0,5*4)*4+0,25*2,23*2"D.07</t>
  </si>
  <si>
    <t>(2,12+1,7+0,5*6)*3,8"D.06</t>
  </si>
  <si>
    <t>(1,54+0,98*2+0,5*4)*2,95+0,75*2,1*2+0,75*2,23*2+0,75*1,1*2"D.05</t>
  </si>
  <si>
    <t>20"opravy po elektroinstalaci</t>
  </si>
  <si>
    <t>5,22*0,3*2+(1*2+3,78)*0,3"doplnění omítek po vybouraných konstrukcích viz. D.04, D.08</t>
  </si>
  <si>
    <t>44</t>
  </si>
  <si>
    <t>612321121</t>
  </si>
  <si>
    <t>Omítka vápenocementová vnitřních ploch nanášená ručně jednovrstvá, tloušťky do 10 mm hladká svislých konstrukcí stěn</t>
  </si>
  <si>
    <t>1668379383</t>
  </si>
  <si>
    <t>https://podminky.urs.cz/item/CS_URS_2022_01/612321121</t>
  </si>
  <si>
    <t>45</t>
  </si>
  <si>
    <t>612321141</t>
  </si>
  <si>
    <t>Omítka vápenocementová vnitřních ploch nanášená ručně dvouvrstvá, tloušťky jádrové omítky do 10 mm a tloušťky štuku do 3 mm štuková svislých konstrukcí stěn</t>
  </si>
  <si>
    <t>1101298868</t>
  </si>
  <si>
    <t>https://podminky.urs.cz/item/CS_URS_2022_01/612321141</t>
  </si>
  <si>
    <t>46</t>
  </si>
  <si>
    <t>612321191</t>
  </si>
  <si>
    <t>Omítka vápenocementová vnitřních ploch nanášená ručně Příplatek k cenám za každých dalších i započatých 5 mm tloušťky omítky přes 10 mm stěn</t>
  </si>
  <si>
    <t>-1329051614</t>
  </si>
  <si>
    <t>https://podminky.urs.cz/item/CS_URS_2022_01/612321191</t>
  </si>
  <si>
    <t>22,867*2</t>
  </si>
  <si>
    <t>47</t>
  </si>
  <si>
    <t>612325422</t>
  </si>
  <si>
    <t>Oprava vápenocementové omítky vnitřních ploch štukové dvouvrstvé, tloušťky do 20 mm a tloušťky štuku do 3 mm stěn, v rozsahu opravované plochy přes 10 do 30%</t>
  </si>
  <si>
    <t>1122807416</t>
  </si>
  <si>
    <t>https://podminky.urs.cz/item/CS_URS_2022_01/612325422</t>
  </si>
  <si>
    <t>48</t>
  </si>
  <si>
    <t>612331111</t>
  </si>
  <si>
    <t>Omítka cementová vnitřních ploch nanášená ručně jednovrstvá, tloušťky do 10 mm hrubá zatřená svislých konstrukcí stěn</t>
  </si>
  <si>
    <t>-2143221773</t>
  </si>
  <si>
    <t>https://podminky.urs.cz/item/CS_URS_2022_01/612331111</t>
  </si>
  <si>
    <t>49</t>
  </si>
  <si>
    <t>619991001</t>
  </si>
  <si>
    <t>Zakrytí vnitřních ploch před znečištěním včetně pozdějšího odkrytí podlah fólií přilepenou lepící páskou</t>
  </si>
  <si>
    <t>789822584</t>
  </si>
  <si>
    <t>https://podminky.urs.cz/item/CS_URS_2022_01/619991001</t>
  </si>
  <si>
    <t>20*2*3"odhad krytí podlahy v prostoru stavby</t>
  </si>
  <si>
    <t>50</t>
  </si>
  <si>
    <t>619991011</t>
  </si>
  <si>
    <t>Zakrytí vnitřních ploch před znečištěním včetně pozdějšího odkrytí konstrukcí a prvků obalením fólií a přelepením páskou</t>
  </si>
  <si>
    <t>1590378041</t>
  </si>
  <si>
    <t>https://podminky.urs.cz/item/CS_URS_2022_01/619991011</t>
  </si>
  <si>
    <t>1,2*2,84*2"D.04</t>
  </si>
  <si>
    <t>1,7*2,48"D.03</t>
  </si>
  <si>
    <t>51</t>
  </si>
  <si>
    <t>619995001</t>
  </si>
  <si>
    <t>Začištění omítek (s dodáním hmot) kolem oken, dveří, podlah, obkladů apod.</t>
  </si>
  <si>
    <t>1594531806</t>
  </si>
  <si>
    <t>https://podminky.urs.cz/item/CS_URS_2022_01/619995001</t>
  </si>
  <si>
    <t>52</t>
  </si>
  <si>
    <t>622143003</t>
  </si>
  <si>
    <t>Montáž omítkových profilů plastových, pozinkovaných nebo dřevěných upevněných vtlačením do podkladní vrstvy nebo přibitím rohových s tkaninou</t>
  </si>
  <si>
    <t>-1514743248</t>
  </si>
  <si>
    <t>https://podminky.urs.cz/item/CS_URS_2022_01/622143003</t>
  </si>
  <si>
    <t>2,23*10+4"D.02-04</t>
  </si>
  <si>
    <t>53</t>
  </si>
  <si>
    <t>590514840</t>
  </si>
  <si>
    <t>lišta rohová PVC 10/10 cm s tkaninou bal. 2,5 m</t>
  </si>
  <si>
    <t>CS ÚRS 2016 01</t>
  </si>
  <si>
    <t>-177362066</t>
  </si>
  <si>
    <t>26,3*1,05 'Přepočtené koeficientem množství</t>
  </si>
  <si>
    <t>54</t>
  </si>
  <si>
    <t>631312131</t>
  </si>
  <si>
    <t>Doplnění dosavadních mazanin prostým betonem s dodáním hmot, bez potěru, plochy jednotlivě přes 1 m2 do 4 m2 a tl. přes 80 mm</t>
  </si>
  <si>
    <t>-1906978472</t>
  </si>
  <si>
    <t>https://podminky.urs.cz/item/CS_URS_2022_01/631312131</t>
  </si>
  <si>
    <t>3*0,1"DO 04 viz. D.05</t>
  </si>
  <si>
    <t>3,4*2*0,1"OD 08, 09 viz. D.06</t>
  </si>
  <si>
    <t>6,6*0,1"OD 15 viz. D.07</t>
  </si>
  <si>
    <t>55</t>
  </si>
  <si>
    <t>631312141</t>
  </si>
  <si>
    <t>Doplnění dosavadních mazanin prostým betonem s dodáním hmot, bez potěru, plochy jednotlivě rýh v dosavadních mazaninách</t>
  </si>
  <si>
    <t>458928074</t>
  </si>
  <si>
    <t>https://podminky.urs.cz/item/CS_URS_2022_01/631312141</t>
  </si>
  <si>
    <t>9,2*0,1"OD 16 viz. D.07</t>
  </si>
  <si>
    <t>Ostatní konstrukce a práce, bourání</t>
  </si>
  <si>
    <t>56</t>
  </si>
  <si>
    <t>914111111</t>
  </si>
  <si>
    <t>Montáž svislé dopravní značky základní velikosti do 1 m2 objímkami na sloupky nebo konzoly</t>
  </si>
  <si>
    <t>kus</t>
  </si>
  <si>
    <t>1153249540</t>
  </si>
  <si>
    <t>https://podminky.urs.cz/item/CS_URS_2022_01/914111111</t>
  </si>
  <si>
    <t>1"D.02 viz. D.15 - Specifikace doplňkových výrobků</t>
  </si>
  <si>
    <t>57</t>
  </si>
  <si>
    <t>404440440R01</t>
  </si>
  <si>
    <t>značka dopravní svislá reflexní AL 3M A31a, A31b, A31c 400 x 1200 mm, včetně sloupku a základové patky - značka dopravní svislá B09+E08d s textem 1,8 m</t>
  </si>
  <si>
    <t>komplet</t>
  </si>
  <si>
    <t>-1380042049</t>
  </si>
  <si>
    <t>58</t>
  </si>
  <si>
    <t>915111115</t>
  </si>
  <si>
    <t>Vodorovné dopravní značení stříkané barvou dělící čára šířky 125 mm souvislá žlutá základní</t>
  </si>
  <si>
    <t>1575475297</t>
  </si>
  <si>
    <t>https://podminky.urs.cz/item/CS_URS_2022_01/915111115</t>
  </si>
  <si>
    <t>5*2+6*2"OD 05 viz. D.05</t>
  </si>
  <si>
    <t>59</t>
  </si>
  <si>
    <t>919735124</t>
  </si>
  <si>
    <t>Řezání stávajícího betonového krytu nebo podkladu hloubky přes 150 do 200 mm</t>
  </si>
  <si>
    <t>-684664267</t>
  </si>
  <si>
    <t>https://podminky.urs.cz/item/CS_URS_2022_01/919735124</t>
  </si>
  <si>
    <t>2*1,54+1,7+3,83"D.02, 03, 04, 08</t>
  </si>
  <si>
    <t>60</t>
  </si>
  <si>
    <t>943211111</t>
  </si>
  <si>
    <t>Montáž lešení prostorového rámového lehkého pracovního s podlahami s provozním zatížením tř. 3 do 200 kg/m2, výšky do 10 m</t>
  </si>
  <si>
    <t>-563505807</t>
  </si>
  <si>
    <t>https://podminky.urs.cz/item/CS_URS_2022_01/943211111</t>
  </si>
  <si>
    <t>1,54*3*2,95+3*1,95*1*2,95"D.02, 08</t>
  </si>
  <si>
    <t>1,7*3*3,8+(2,1+2)*2,5"D.03, 08</t>
  </si>
  <si>
    <t>(2,38+3+3)*1*4"D.04, 08</t>
  </si>
  <si>
    <t>61</t>
  </si>
  <si>
    <t>943211211</t>
  </si>
  <si>
    <t>Montáž lešení prostorového rámového lehkého pracovního s podlahami Příplatek za první a každý další den použití lešení k ceně -1111</t>
  </si>
  <si>
    <t>946638024</t>
  </si>
  <si>
    <t>https://podminky.urs.cz/item/CS_URS_2022_01/943211211</t>
  </si>
  <si>
    <t>94,037*30</t>
  </si>
  <si>
    <t>62</t>
  </si>
  <si>
    <t>943211811</t>
  </si>
  <si>
    <t>Demontáž lešení prostorového rámového lehkého pracovního s podlahami s provozním zatížením tř. 3 do 200 kg/m2, výšky do 10 m</t>
  </si>
  <si>
    <t>-1583694419</t>
  </si>
  <si>
    <t>https://podminky.urs.cz/item/CS_URS_2022_01/943211811</t>
  </si>
  <si>
    <t>94,037</t>
  </si>
  <si>
    <t>63</t>
  </si>
  <si>
    <t>946113114</t>
  </si>
  <si>
    <t>Montáž pojízdných věží trubkových nebo dílcových s maximálním zatížením podlahy do 200 kg/m2 o půdorysné ploše přes 5 m2, výšky přes 3,5 m do 4,5 m</t>
  </si>
  <si>
    <t>-462762459</t>
  </si>
  <si>
    <t>https://podminky.urs.cz/item/CS_URS_2022_01/946113114</t>
  </si>
  <si>
    <t>64</t>
  </si>
  <si>
    <t>946113214</t>
  </si>
  <si>
    <t>Montáž pojízdných věží trubkových nebo dílcových s maximálním zatížením podlahy do 200 kg/m2 Příplatek za první a každý další den použití pojízdného lešení k ceně -3114</t>
  </si>
  <si>
    <t>-821730918</t>
  </si>
  <si>
    <t>https://podminky.urs.cz/item/CS_URS_2022_01/946113214</t>
  </si>
  <si>
    <t>3*20</t>
  </si>
  <si>
    <t>65</t>
  </si>
  <si>
    <t>946113814</t>
  </si>
  <si>
    <t>Demontáž pojízdných věží trubkových nebo dílcových s maximálním zatížením podlahy do 200 kg/m2 o půdorysné ploše přes 5 m2, výšky přes 3,5 m do 4,5 m</t>
  </si>
  <si>
    <t>609279824</t>
  </si>
  <si>
    <t>https://podminky.urs.cz/item/CS_URS_2022_01/946113814</t>
  </si>
  <si>
    <t>66</t>
  </si>
  <si>
    <t>952901114</t>
  </si>
  <si>
    <t>Vyčištění budov nebo objektů před předáním do užívání budov bytové nebo občanské výstavby, světlé výšky podlaží přes 4 m</t>
  </si>
  <si>
    <t>410503103</t>
  </si>
  <si>
    <t>https://podminky.urs.cz/item/CS_URS_2022_01/952901114</t>
  </si>
  <si>
    <t>119,98+32,81+77,67+153,04+37,83+27,74+19,09+17,94"viz. tab. mistnosti 2.NP - Návrh</t>
  </si>
  <si>
    <t>67</t>
  </si>
  <si>
    <t>963012520</t>
  </si>
  <si>
    <t>Bourání stropů z desek nebo panelů železobetonových prefabrikovaných s dutinami z panelů, š. přes 300 mm tl. přes 140 mm</t>
  </si>
  <si>
    <t>534864322</t>
  </si>
  <si>
    <t>https://podminky.urs.cz/item/CS_URS_2022_01/963012520</t>
  </si>
  <si>
    <t>1*3,78*0,16"viz. D.04, 08</t>
  </si>
  <si>
    <t>68</t>
  </si>
  <si>
    <t>963022819</t>
  </si>
  <si>
    <t>Bourání kamenných schodišťových stupňů oblých, rovných nebo kosých zhotovených na místě</t>
  </si>
  <si>
    <t>-1883126696</t>
  </si>
  <si>
    <t>https://podminky.urs.cz/item/CS_URS_2022_01/963022819</t>
  </si>
  <si>
    <t>7*1,54"viz. D.02</t>
  </si>
  <si>
    <t>69</t>
  </si>
  <si>
    <t>963031434</t>
  </si>
  <si>
    <t>Bourání cihelných kleneb na maltu vápennou nebo vápenocementovou, tl. do 300 mm</t>
  </si>
  <si>
    <t>-1623888267</t>
  </si>
  <si>
    <t>https://podminky.urs.cz/item/CS_URS_2022_01/963031434</t>
  </si>
  <si>
    <t>1,7*2,225"D.03, 08</t>
  </si>
  <si>
    <t>70</t>
  </si>
  <si>
    <t>963031439</t>
  </si>
  <si>
    <t>Bourání cihelných kleneb na maltu vápennou nebo vápenocementovou, tl. do 450 mm</t>
  </si>
  <si>
    <t>-428417321</t>
  </si>
  <si>
    <t>https://podminky.urs.cz/item/CS_URS_2022_01/963031439</t>
  </si>
  <si>
    <t>1,605*2,225"D.04, 08</t>
  </si>
  <si>
    <t>71</t>
  </si>
  <si>
    <t>965043331</t>
  </si>
  <si>
    <t>Bourání mazanin betonových s potěrem nebo teracem tl. do 100 mm, plochy do 4 m2</t>
  </si>
  <si>
    <t>448815789</t>
  </si>
  <si>
    <t>https://podminky.urs.cz/item/CS_URS_2022_01/965043331</t>
  </si>
  <si>
    <t>1,54*1,45*0,1"D.02, 08</t>
  </si>
  <si>
    <t>1,7*2,225*0,1"D.03, 08</t>
  </si>
  <si>
    <t>1,605*2,225*0,1+3*0,6*0,1"D.04, 08</t>
  </si>
  <si>
    <t>72</t>
  </si>
  <si>
    <t>968062456</t>
  </si>
  <si>
    <t>Vybourání dřevěných rámů oken s křídly, dveřních zárubní, vrat, stěn, ostění nebo obkladů dveřních zárubní, plochy přes 2 m2</t>
  </si>
  <si>
    <t>-2085556027</t>
  </si>
  <si>
    <t>https://podminky.urs.cz/item/CS_URS_2022_01/968062456</t>
  </si>
  <si>
    <t>1,1*2,1"D.02</t>
  </si>
  <si>
    <t>73</t>
  </si>
  <si>
    <t>971033471</t>
  </si>
  <si>
    <t>Vybourání otvorů ve zdivu základovém nebo nadzákladovém z cihel, tvárnic, příčkovek z cihel pálených na maltu vápennou nebo vápenocementovou plochy do 0,25 m2, tl. do 750 mm</t>
  </si>
  <si>
    <t>264912583</t>
  </si>
  <si>
    <t>https://podminky.urs.cz/item/CS_URS_2022_01/971033471</t>
  </si>
  <si>
    <t>1"BO 04 viz. D.02</t>
  </si>
  <si>
    <t>74</t>
  </si>
  <si>
    <t>971033641</t>
  </si>
  <si>
    <t>Vybourání otvorů ve zdivu základovém nebo nadzákladovém z cihel, tvárnic, příčkovek z cihel pálených na maltu vápennou nebo vápenocementovou plochy do 4 m2, tl. do 300 mm</t>
  </si>
  <si>
    <t>-359907168</t>
  </si>
  <si>
    <t>https://podminky.urs.cz/item/CS_URS_2022_01/971033641</t>
  </si>
  <si>
    <t>1*2,1*0,18+1,5*0,15*0,18"D.03</t>
  </si>
  <si>
    <t>75</t>
  </si>
  <si>
    <t>971033681</t>
  </si>
  <si>
    <t>Vybourání otvorů ve zdivu základovém nebo nadzákladovém z cihel, tvárnic, příčkovek z cihel pálených na maltu vápennou nebo vápenocementovou plochy do 4 m2, tl. do 900 mm</t>
  </si>
  <si>
    <t>-2140323807</t>
  </si>
  <si>
    <t>https://podminky.urs.cz/item/CS_URS_2022_01/971033681</t>
  </si>
  <si>
    <t>1*2,1*0,79+0,12*2,23*0,75+1,5*0,2*0,75"D.02</t>
  </si>
  <si>
    <t>76</t>
  </si>
  <si>
    <t>972033161</t>
  </si>
  <si>
    <t>Vybourání otvorů v klenbách z cihel bez odstranění podlahy a násypu, plochy do 0,0225 m2, tl. do 300 mm</t>
  </si>
  <si>
    <t>1151249990</t>
  </si>
  <si>
    <t>https://podminky.urs.cz/item/CS_URS_2022_01/972033161</t>
  </si>
  <si>
    <t>2"D.02</t>
  </si>
  <si>
    <t>77</t>
  </si>
  <si>
    <t>972033171</t>
  </si>
  <si>
    <t>Vybourání otvorů v klenbách z cihel bez odstranění podlahy a násypu, plochy do 0,0225 m2, tl. do 450 mm</t>
  </si>
  <si>
    <t>-1585323417</t>
  </si>
  <si>
    <t>https://podminky.urs.cz/item/CS_URS_2022_01/972033171</t>
  </si>
  <si>
    <t>2"D.03</t>
  </si>
  <si>
    <t>78</t>
  </si>
  <si>
    <t>973031345</t>
  </si>
  <si>
    <t>Vysekání výklenků nebo kapes ve zdivu z cihel na maltu vápennou nebo vápenocementovou kapes, plochy do 0,25 m2, hl. do 300 mm</t>
  </si>
  <si>
    <t>-45304642</t>
  </si>
  <si>
    <t>https://podminky.urs.cz/item/CS_URS_2022_01/973031345</t>
  </si>
  <si>
    <t>1"OD 17 viz. D.07</t>
  </si>
  <si>
    <t>1"OD 19 viz. D.07</t>
  </si>
  <si>
    <t>1"OD 26 viz. D.07</t>
  </si>
  <si>
    <t>2"viz. BO 25 - D.04</t>
  </si>
  <si>
    <t>79</t>
  </si>
  <si>
    <t>975043111</t>
  </si>
  <si>
    <t>Jednořadové podchycení stropů pro osazení nosníků dřevěnou výztuhou v. podchycení do 3,5 m, a při zatížení hmotností do 750 kg/m</t>
  </si>
  <si>
    <t>1438544113</t>
  </si>
  <si>
    <t>https://podminky.urs.cz/item/CS_URS_2022_01/975043111</t>
  </si>
  <si>
    <t>2*2"viz. D.03</t>
  </si>
  <si>
    <t>80</t>
  </si>
  <si>
    <t>975043121</t>
  </si>
  <si>
    <t>Jednořadové podchycení stropů pro osazení nosníků dřevěnou výztuhou v. podchycení do 3,5 m, a při zatížení hmotností přes 750 do 1000 kg/m</t>
  </si>
  <si>
    <t>997430734</t>
  </si>
  <si>
    <t>https://podminky.urs.cz/item/CS_URS_2022_01/975043121</t>
  </si>
  <si>
    <t>81</t>
  </si>
  <si>
    <t>975048111</t>
  </si>
  <si>
    <t>Jednořadové podchycení stropů pro osazení nosníků dřevěnou výztuhou Příplatek k cenám za každý další 1 m výšky přes 3,50 m a při zatížení hmotností do 750 kg/m</t>
  </si>
  <si>
    <t>1352952290</t>
  </si>
  <si>
    <t>https://podminky.urs.cz/item/CS_URS_2022_01/975048111</t>
  </si>
  <si>
    <t>4*2</t>
  </si>
  <si>
    <t>82</t>
  </si>
  <si>
    <t>975053141</t>
  </si>
  <si>
    <t>Víceřadové podchycení stropů pro osazení nosníků dřevěnou výztuhou v. podchycení do 3,5 m a při zatížení hmotností přes 800 do 1500 kg/m2</t>
  </si>
  <si>
    <t>-979567080</t>
  </si>
  <si>
    <t>https://podminky.urs.cz/item/CS_URS_2022_01/975053141</t>
  </si>
  <si>
    <t>1,54*2+2*2"viz. D.02</t>
  </si>
  <si>
    <t>1,7"viz. D.03</t>
  </si>
  <si>
    <t>83</t>
  </si>
  <si>
    <t>975058141</t>
  </si>
  <si>
    <t>Víceřadové podchycení stropů pro osazení nosníků dřevěnou výztuhou Příplatek k cenám za každý další 1 m výšky přes 3,50 m a při zatížení hmotností přes 800 do 1500 kg/m2</t>
  </si>
  <si>
    <t>-213197488</t>
  </si>
  <si>
    <t>https://podminky.urs.cz/item/CS_URS_2022_01/975058141</t>
  </si>
  <si>
    <t>8,78*5</t>
  </si>
  <si>
    <t>84</t>
  </si>
  <si>
    <t>977312114</t>
  </si>
  <si>
    <t>Řezání stávajících betonových mazanin s vyztužením hloubky přes 150 do 200 mm</t>
  </si>
  <si>
    <t>-205892882</t>
  </si>
  <si>
    <t>https://podminky.urs.cz/item/CS_URS_2022_01/977312114</t>
  </si>
  <si>
    <t>3,78+1*2"viz. D.04, 08</t>
  </si>
  <si>
    <t>85</t>
  </si>
  <si>
    <t>985111111</t>
  </si>
  <si>
    <t>Otlučení nebo odsekání vrstev omítek stěn</t>
  </si>
  <si>
    <t>612491539</t>
  </si>
  <si>
    <t>https://podminky.urs.cz/item/CS_URS_2022_01/985111111</t>
  </si>
  <si>
    <t>11,5*(1,975+1,7)*2+0,5*10*3,8"Odhad opravy viz. D02, 03, 04, 08</t>
  </si>
  <si>
    <t>8,18*5,22*0,25"m.č. 2.09 viz. tab. místností 2.NP - Stávající stav, výkres D.04, 08, 09</t>
  </si>
  <si>
    <t>17,68*2,18"m.č. 2.10a viz. tab. místností 2.NP - Stávající stav, výkres D.04, 08, 09</t>
  </si>
  <si>
    <t>16,04*5,22*0,25"m.č. 2.10b viz. tab. místností 2.NP - Stávající stav, výkres D.04, 08, 09</t>
  </si>
  <si>
    <t>17,68*2,88"m.č. 2.11 viz. tab. místností 2.NP - Stávající stav, výkres D.04, 08, 09</t>
  </si>
  <si>
    <t>86</t>
  </si>
  <si>
    <t>985111121</t>
  </si>
  <si>
    <t>Otlučení nebo odsekání vrstev omítek líce kleneb a podhledů</t>
  </si>
  <si>
    <t>1172718446</t>
  </si>
  <si>
    <t>https://podminky.urs.cz/item/CS_URS_2022_01/985111121</t>
  </si>
  <si>
    <t>(3,33+19,09+12,82+19,09+17,94)*0,25"viz. tab. místností 2.NP - Stávající stav, výkres D.04</t>
  </si>
  <si>
    <t>87</t>
  </si>
  <si>
    <t>985331213</t>
  </si>
  <si>
    <t>Dodatečné vlepování betonářské výztuže včetně vyvrtání a vyčištění otvoru chemickou maltou průměr výztuže 12 mm</t>
  </si>
  <si>
    <t>664896427</t>
  </si>
  <si>
    <t>https://podminky.urs.cz/item/CS_URS_2022_01/985331213</t>
  </si>
  <si>
    <t>2*0,25*4*2+5*2*0,25"OD 07 viz. D.05</t>
  </si>
  <si>
    <t>88</t>
  </si>
  <si>
    <t>130210130</t>
  </si>
  <si>
    <t>tyč ocelová žebírková jakost BSt 500S výztuž do betonu D 12mm</t>
  </si>
  <si>
    <t>836211342</t>
  </si>
  <si>
    <t>Poznámka k položce:
Hmotnost: 0,89 kg/m</t>
  </si>
  <si>
    <t>(2*4*2*0,6+0,6*10)*0,89/1000"DO 07 viz. D.05</t>
  </si>
  <si>
    <t>89</t>
  </si>
  <si>
    <t>985675111</t>
  </si>
  <si>
    <t>Bednění ztužujících věnců zřízení</t>
  </si>
  <si>
    <t>-1224940927</t>
  </si>
  <si>
    <t>https://podminky.urs.cz/item/CS_URS_2022_01/985675111</t>
  </si>
  <si>
    <t>(1,54+1,7+1,72+2,38+0,25+2,075+1,7)*0,35*2"D.04-8</t>
  </si>
  <si>
    <t>90</t>
  </si>
  <si>
    <t>985675121</t>
  </si>
  <si>
    <t>Bednění ztužujících věnců odstranění</t>
  </si>
  <si>
    <t>882802441</t>
  </si>
  <si>
    <t>https://podminky.urs.cz/item/CS_URS_2022_01/985675121</t>
  </si>
  <si>
    <t>99</t>
  </si>
  <si>
    <t>Přesun hmot</t>
  </si>
  <si>
    <t>91</t>
  </si>
  <si>
    <t>997013213</t>
  </si>
  <si>
    <t>Vnitrostaveništní doprava suti a vybouraných hmot vodorovně do 50 m svisle ručně pro budovy a haly výšky přes 9 do 12 m</t>
  </si>
  <si>
    <t>-1064235960</t>
  </si>
  <si>
    <t>https://podminky.urs.cz/item/CS_URS_2022_01/997013213</t>
  </si>
  <si>
    <t>92</t>
  </si>
  <si>
    <t>997013501</t>
  </si>
  <si>
    <t>Odvoz suti a vybouraných hmot na skládku nebo meziskládku se složením, na vzdálenost do 1 km</t>
  </si>
  <si>
    <t>913768415</t>
  </si>
  <si>
    <t>https://podminky.urs.cz/item/CS_URS_2022_01/997013501</t>
  </si>
  <si>
    <t>93</t>
  </si>
  <si>
    <t>997013509</t>
  </si>
  <si>
    <t>Odvoz suti a vybouraných hmot na skládku nebo meziskládku se složením, na vzdálenost Příplatek k ceně za každý další i započatý 1 km přes 1 km</t>
  </si>
  <si>
    <t>-1467222175</t>
  </si>
  <si>
    <t>https://podminky.urs.cz/item/CS_URS_2022_01/997013509</t>
  </si>
  <si>
    <t>28,165*15"odhad vzdálenosti pro ovoz suti na skládku</t>
  </si>
  <si>
    <t>94</t>
  </si>
  <si>
    <t>997013801</t>
  </si>
  <si>
    <t>Poplatek za uložení stavebního odpadu na skládce (skládkovné) z prostého betonu zatříděného do Katalogu odpadů pod kódem 170 101</t>
  </si>
  <si>
    <t>-777169552</t>
  </si>
  <si>
    <t>https://podminky.urs.cz/item/CS_URS_2022_01/997013801</t>
  </si>
  <si>
    <t>95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</si>
  <si>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</si>
  <si>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</si>
  <si>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-1040161975</t>
  </si>
  <si>
    <t>https://podminky.urs.cz/item/CS_URS_2022_01/998011002</t>
  </si>
  <si>
    <t>PSV</t>
  </si>
  <si>
    <t>Práce a dodávky PSV</t>
  </si>
  <si>
    <t>711</t>
  </si>
  <si>
    <t>Izolace proti vodě, vlhkosti a plynům</t>
  </si>
  <si>
    <t>96</t>
  </si>
  <si>
    <t>711193131</t>
  </si>
  <si>
    <t>Izolace proti zemní vlhkosti ostatní těsnicí hmotou dvousložkovou na bázi cementu na ploše svislé S</t>
  </si>
  <si>
    <t>404800635</t>
  </si>
  <si>
    <t>https://podminky.urs.cz/item/CS_URS_2022_01/711193131</t>
  </si>
  <si>
    <t>(1,45*1,54+(1,54+1,45)*0,2*2)"D.02</t>
  </si>
  <si>
    <t>97</t>
  </si>
  <si>
    <t>998711101</t>
  </si>
  <si>
    <t>Přesun hmot pro izolace proti vodě, vlhkosti a plynům stanovený z hmotnosti přesunovaného materiálu vodorovná dopravní vzdálenost do 50 m v objektech výšky do 6 m</t>
  </si>
  <si>
    <t>-1330639750</t>
  </si>
  <si>
    <t>https://podminky.urs.cz/item/CS_URS_2022_01/998711101</t>
  </si>
  <si>
    <t>735</t>
  </si>
  <si>
    <t>Ústřední vytápění - otopná tělesa</t>
  </si>
  <si>
    <t>98</t>
  </si>
  <si>
    <t>735111810R01</t>
  </si>
  <si>
    <t>Demontáž otopných těles litinových článkových</t>
  </si>
  <si>
    <t>-1031701946</t>
  </si>
  <si>
    <t>1"komplet BO 26 viz. D.04</t>
  </si>
  <si>
    <t>735191910R01</t>
  </si>
  <si>
    <t>Ostatní opravy otopných těles napuštění vody do otopného systému včetně potrubí (bez kotle a ohříváků) otopných těles</t>
  </si>
  <si>
    <t>1758885898</t>
  </si>
  <si>
    <t>100</t>
  </si>
  <si>
    <t>735494811R01</t>
  </si>
  <si>
    <t>Vypuštění vody z otopných soustav bez kotlů, ohříváků, zásobníků a nádrží</t>
  </si>
  <si>
    <t>219923826</t>
  </si>
  <si>
    <t>https://podminky.urs.cz/item/CS_URS_2022_01/735494811R01</t>
  </si>
  <si>
    <t>101</t>
  </si>
  <si>
    <t>735890802</t>
  </si>
  <si>
    <t>Vnitrostaveništní přemístění vybouraných (demontovaných) hmot otopných těles vodorovně do 100 m v objektech výšky přes 6 do 12 m</t>
  </si>
  <si>
    <t>1782778764</t>
  </si>
  <si>
    <t>https://podminky.urs.cz/item/CS_URS_2022_01/735890802</t>
  </si>
  <si>
    <t>762</t>
  </si>
  <si>
    <t>Konstrukce tesařské</t>
  </si>
  <si>
    <t>102</t>
  </si>
  <si>
    <t>762112811</t>
  </si>
  <si>
    <t>Demontáž stěn a příček z polohraněného řeziva nebo tyčoviny</t>
  </si>
  <si>
    <t>496509418</t>
  </si>
  <si>
    <t>https://podminky.urs.cz/item/CS_URS_2022_01/762112811</t>
  </si>
  <si>
    <t>3,78*2,18+2*5,22"viz. D.04, 08</t>
  </si>
  <si>
    <t>103</t>
  </si>
  <si>
    <t>762131811</t>
  </si>
  <si>
    <t>Demontáž bednění svislých stěn a nadstřešních stěn z hrubých prken, latí nebo tyčoviny</t>
  </si>
  <si>
    <t>-867673068</t>
  </si>
  <si>
    <t>https://podminky.urs.cz/item/CS_URS_2022_01/762131811</t>
  </si>
  <si>
    <t>18,68*2</t>
  </si>
  <si>
    <t>104</t>
  </si>
  <si>
    <t>762711830R01</t>
  </si>
  <si>
    <t>Demontáž prostorových vázaných konstrukcí z řeziva hraněného nebo polohraněného průřezové plochy přes 224 do 288 cm2</t>
  </si>
  <si>
    <t>-817178473</t>
  </si>
  <si>
    <t>1"nosná KCE zvýšené podlahy viz. BO 14 - D.04</t>
  </si>
  <si>
    <t>766</t>
  </si>
  <si>
    <t>Konstrukce truhlářské</t>
  </si>
  <si>
    <t>105</t>
  </si>
  <si>
    <t>76600VD01</t>
  </si>
  <si>
    <t>T01 - Replika dřevěných masivních dveří jednokřídlých 106x218 cm včetně zárubně do vnější zdi kompletní dodávka a montáž dle specifikace</t>
  </si>
  <si>
    <t>-25828903</t>
  </si>
  <si>
    <t>1"viz. D.14 - kompletní dodávka včetně montáže</t>
  </si>
  <si>
    <t>106</t>
  </si>
  <si>
    <t>76600VD02</t>
  </si>
  <si>
    <t>T02 - Repase dřevěných masivních dveří jednokřídlých 240x90 cm včetně zárubně do zdi tl. 18 cm kompletní dodávka montáž dle Specifikace</t>
  </si>
  <si>
    <t>-1870634436</t>
  </si>
  <si>
    <t>107</t>
  </si>
  <si>
    <t>76600VD03</t>
  </si>
  <si>
    <t>T03 - Repase dřevěných masivních dveří jednokřídlých 240x90 cm včetně zárubně do zdi tl. 79 cm, kompletní dodávka a montáž dle Specifikace</t>
  </si>
  <si>
    <t>-378388952</t>
  </si>
  <si>
    <t>108</t>
  </si>
  <si>
    <t>76600VD04</t>
  </si>
  <si>
    <t>T04 - Repase dřevěných masivních dveří jednokřídlých 246x90 cm s nadsvětlíkem včetně zárubně do zdi tl. 18 cm, kompletní dodávka a montáž dle Specifikace</t>
  </si>
  <si>
    <t>-1251322092</t>
  </si>
  <si>
    <t>109</t>
  </si>
  <si>
    <t>76600VD06</t>
  </si>
  <si>
    <t>T06 - Repase dřevěných masivních dveří jednokřídlých 243x90 cm včetně zárubně do zdi tl. 15 cm, kompletní dodávka a montáž dle specifikace</t>
  </si>
  <si>
    <t>1275973495</t>
  </si>
  <si>
    <t>110</t>
  </si>
  <si>
    <t>76600VD07</t>
  </si>
  <si>
    <t>T07 - Repase dřevěných masivních dveří jednokřídlých 380x90 cm s nadsvětlíkem včetně zárubně do zdi tl. 15 cm, kompletní dodávka a montáž dle Specifikace</t>
  </si>
  <si>
    <t>796477913</t>
  </si>
  <si>
    <t>111</t>
  </si>
  <si>
    <t>76609R01</t>
  </si>
  <si>
    <t>Doprava výplní dveřních otvorů ze stavby do dílny a zpět</t>
  </si>
  <si>
    <t>1928922980</t>
  </si>
  <si>
    <t>1"komplet včetně dopravy ze stavby do dílny a zpět</t>
  </si>
  <si>
    <t>112</t>
  </si>
  <si>
    <t>766111820</t>
  </si>
  <si>
    <t>Demontáž dřevěných stěn plných</t>
  </si>
  <si>
    <t>16731423</t>
  </si>
  <si>
    <t>https://podminky.urs.cz/item/CS_URS_2022_01/766111820</t>
  </si>
  <si>
    <t>3,28*4"D.04</t>
  </si>
  <si>
    <t>113</t>
  </si>
  <si>
    <t>766111820R01</t>
  </si>
  <si>
    <t>Demontáž truhlářských podlah dřevěných včetně nosné konstrukce</t>
  </si>
  <si>
    <t>-1798581263</t>
  </si>
  <si>
    <t>2,38*3,63"D.04</t>
  </si>
  <si>
    <t>114</t>
  </si>
  <si>
    <t>766221211R01</t>
  </si>
  <si>
    <t>Dodávka a montáž celodřevěného samonosného vřetenového schodiště bez podstupnic, včetně zábradlí - D13 - viz specifikace</t>
  </si>
  <si>
    <t>1723982562</t>
  </si>
  <si>
    <t>1"komplet dodávka a montáž dle specifikace D.15 - D13</t>
  </si>
  <si>
    <t>115</t>
  </si>
  <si>
    <t>766221221R01</t>
  </si>
  <si>
    <t>Dodávka a montáž celodřevěného samonosného zadlabaného schodiště 1/2 lomeného bez podstupnic, včetně zábradlí - D14 - viz. specifikace</t>
  </si>
  <si>
    <t>-224140158</t>
  </si>
  <si>
    <t>1"komplet dodávka a montáž dle specifikace D.15 - D14</t>
  </si>
  <si>
    <t>116</t>
  </si>
  <si>
    <t>766311111R01</t>
  </si>
  <si>
    <t>Dodávka a montáž dřevěného zábradlí vnitřního - D15 - viz. specifikace</t>
  </si>
  <si>
    <t>488177804</t>
  </si>
  <si>
    <t>1"komplet dodávka a montáž dle specifikace D.15 - D15</t>
  </si>
  <si>
    <t>117</t>
  </si>
  <si>
    <t>766411811</t>
  </si>
  <si>
    <t>Demontáž obložení stěn panely, plochy do 1,5 m2</t>
  </si>
  <si>
    <t>276485802</t>
  </si>
  <si>
    <t>https://podminky.urs.cz/item/CS_URS_2022_01/766411811</t>
  </si>
  <si>
    <t>7*1,8"BO 01 viz. D.02</t>
  </si>
  <si>
    <t>118</t>
  </si>
  <si>
    <t>766680822</t>
  </si>
  <si>
    <t>Demontáž zárubní k opětovnému použití rámových, plochy otvoru přes 2 m2</t>
  </si>
  <si>
    <t>-1780908527</t>
  </si>
  <si>
    <t>https://podminky.urs.cz/item/CS_URS_2022_01/766680822</t>
  </si>
  <si>
    <t>1*2,5*3"D.02-04</t>
  </si>
  <si>
    <t>119</t>
  </si>
  <si>
    <t>766681832R01</t>
  </si>
  <si>
    <t>Demontáž zárubní k opětovnému použití vrat, plochy otvoru přes 6 m2</t>
  </si>
  <si>
    <t>-1869997892</t>
  </si>
  <si>
    <t>https://podminky.urs.cz/item/CS_URS_2022_01/766681832R01</t>
  </si>
  <si>
    <t>0,9*2,4*2+0,9*2,48+0,9*2,43+0,9*3,8"viz. D.14</t>
  </si>
  <si>
    <t>120</t>
  </si>
  <si>
    <t>766691914</t>
  </si>
  <si>
    <t>Ostatní práce vyvěšení nebo zavěšení křídel s případným uložením a opětovným zavěšením po provedení stavebních změn dřevěných dveřních, plochy do 2 m2</t>
  </si>
  <si>
    <t>-529720210</t>
  </si>
  <si>
    <t>https://podminky.urs.cz/item/CS_URS_2022_01/766691914</t>
  </si>
  <si>
    <t>121</t>
  </si>
  <si>
    <t>998766102</t>
  </si>
  <si>
    <t>Přesun hmot pro konstrukce truhlářské stanovený z hmotnosti přesunovaného materiálu vodorovná dopravní vzdálenost do 50 m v objektech výšky přes 6 do 12 m</t>
  </si>
  <si>
    <t>-1376933785</t>
  </si>
  <si>
    <t>https://podminky.urs.cz/item/CS_URS_2022_01/998766102</t>
  </si>
  <si>
    <t>122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</si>
  <si>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</si>
  <si>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</si>
  <si>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1367021473</t>
  </si>
  <si>
    <t>https://podminky.urs.cz/item/CS_URS_2022_01/998766181</t>
  </si>
  <si>
    <t>767</t>
  </si>
  <si>
    <t>Konstrukce zámečnické</t>
  </si>
  <si>
    <t>123</t>
  </si>
  <si>
    <t>767161813</t>
  </si>
  <si>
    <t>Demontáž zábradlí do suti rovného nerozebíratelný spoj hmotnosti 1 m zábradlí do 20 kg</t>
  </si>
  <si>
    <t>-19568957</t>
  </si>
  <si>
    <t>https://podminky.urs.cz/item/CS_URS_2022_01/767161813</t>
  </si>
  <si>
    <t>3,2"BO26 viz. D.04</t>
  </si>
  <si>
    <t>124</t>
  </si>
  <si>
    <t>767995114R01</t>
  </si>
  <si>
    <t>Montáž ostatních atypických zámečnických konstrukcí hmotnosti přes 20 do 50 kg, včetně zaměření otvorů, dílenské výrobní dokumentace</t>
  </si>
  <si>
    <t>kg</t>
  </si>
  <si>
    <t>-1707778327</t>
  </si>
  <si>
    <t>12*6*7,173*1,05"+5% montážní materiál viz. D.09</t>
  </si>
  <si>
    <t>125</t>
  </si>
  <si>
    <t>14550266</t>
  </si>
  <si>
    <t>profil ocelový čtvercový svařovaný 80x80x3mm</t>
  </si>
  <si>
    <t>-1872685615</t>
  </si>
  <si>
    <t>12*6*7,173*1,05/1000</t>
  </si>
  <si>
    <t>126</t>
  </si>
  <si>
    <t>767995115</t>
  </si>
  <si>
    <t>Montáž ostatních atypických zámečnických konstrukcí hmotnosti přes 50 do 100 kg</t>
  </si>
  <si>
    <t>266364227</t>
  </si>
  <si>
    <t>https://podminky.urs.cz/item/CS_URS_2022_01/767995115</t>
  </si>
  <si>
    <t>0,026+0,732+0,027</t>
  </si>
  <si>
    <t>127</t>
  </si>
  <si>
    <t>154111400</t>
  </si>
  <si>
    <t>profil ocelový L ohýbaný rovnoramenný 30x30x3mm</t>
  </si>
  <si>
    <t>-678049514</t>
  </si>
  <si>
    <t>Poznámka k položce:
Hmotnost: 1,295 kg/m</t>
  </si>
  <si>
    <t>(1,7+2,48)*2*1,2"OD 24 viz. D.06</t>
  </si>
  <si>
    <t>(1,2+2,84)*2*1,2"OD 25 viz. D.07</t>
  </si>
  <si>
    <t>Mezisoučet</t>
  </si>
  <si>
    <t>19,728*1,295/1000</t>
  </si>
  <si>
    <t>128</t>
  </si>
  <si>
    <t>136112180</t>
  </si>
  <si>
    <t>plech ocelový hladký jakost S 235 JR tl 5mm tabule</t>
  </si>
  <si>
    <t>722437549</t>
  </si>
  <si>
    <t>Poznámka k položce:
Hmotnost 80 kg/kus</t>
  </si>
  <si>
    <t>1,7*2,48+1,2*2,84"OD 24, 25 viz. D.06, 07</t>
  </si>
  <si>
    <t>7,624*80*1,2/1000</t>
  </si>
  <si>
    <t>129</t>
  </si>
  <si>
    <t>135111120</t>
  </si>
  <si>
    <t>ocel široká jakost S235JR 160x6mm</t>
  </si>
  <si>
    <t>-1168688014</t>
  </si>
  <si>
    <t>Poznámka k položce:
Hmotnost: 7,54 kg/m</t>
  </si>
  <si>
    <t>0,25*6*2*1,2"pracny pro uchycení</t>
  </si>
  <si>
    <t>3,6*7,54/1000</t>
  </si>
  <si>
    <t>130</t>
  </si>
  <si>
    <t>767996701</t>
  </si>
  <si>
    <t>Demontáž ostatních zámečnických konstrukcí o hmotnosti jednotlivých dílů řezáním do 50 kg</t>
  </si>
  <si>
    <t>1363103344</t>
  </si>
  <si>
    <t>https://podminky.urs.cz/item/CS_URS_2022_01/767996701</t>
  </si>
  <si>
    <t>5*50"BO 27 viz. D.04</t>
  </si>
  <si>
    <t>131</t>
  </si>
  <si>
    <t>998767101</t>
  </si>
  <si>
    <t>Přesun hmot pro zámečnické konstrukce stanovený z hmotnosti přesunovaného materiálu vodorovná dopravní vzdálenost do 50 m v objektech výšky do 6 m</t>
  </si>
  <si>
    <t>532915402</t>
  </si>
  <si>
    <t>https://podminky.urs.cz/item/CS_URS_2022_01/998767101</t>
  </si>
  <si>
    <t>132</t>
  </si>
  <si>
    <t>998767102</t>
  </si>
  <si>
    <t>Přesun hmot pro zámečnické konstrukce stanovený z hmotnosti přesunovaného materiálu vodorovná dopravní vzdálenost do 50 m v objektech výšky přes 6 do 12 m</t>
  </si>
  <si>
    <t>-1982724564</t>
  </si>
  <si>
    <t>https://podminky.urs.cz/item/CS_URS_2022_01/998767102</t>
  </si>
  <si>
    <t>133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</si>
  <si>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</si>
  <si>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</si>
  <si>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-1016005317</t>
  </si>
  <si>
    <t>https://podminky.urs.cz/item/CS_URS_2022_01/998767181</t>
  </si>
  <si>
    <t>773</t>
  </si>
  <si>
    <t>Podlahy z litého teraca</t>
  </si>
  <si>
    <t>134</t>
  </si>
  <si>
    <t>773500910</t>
  </si>
  <si>
    <t>Opravy litých teracových podlah tl. do 30 mm vysekaných pásů šířky do 150 mm</t>
  </si>
  <si>
    <t>668863244</t>
  </si>
  <si>
    <t>https://podminky.urs.cz/item/CS_URS_2022_01/773500910</t>
  </si>
  <si>
    <t>3,4*2"DO 08, 09 viz. D:06</t>
  </si>
  <si>
    <t>6,6"OD 15 viz. D.07</t>
  </si>
  <si>
    <t>135</t>
  </si>
  <si>
    <t>998773102</t>
  </si>
  <si>
    <t>Přesun hmot pro podlahy teracové lité stanovený z hmotnosti přesunovaného materiálu vodorovná dopravní vzdálenost do 50 m v objektech výšky přes 6 do 12 m</t>
  </si>
  <si>
    <t>-904611125</t>
  </si>
  <si>
    <t>https://podminky.urs.cz/item/CS_URS_2022_01/998773102</t>
  </si>
  <si>
    <t>136</t>
  </si>
  <si>
    <t>998773181</t>
  </si>
  <si>
    <t>Přesun hmot pro podlahy teracové lité stanovený z hmotnosti přesunovaného materiálu Příplatek k cenám za přesun prováděný bez použití mechanizace pro jakoukoliv výšku objektu</t>
  </si>
  <si>
    <t>-137126560</t>
  </si>
  <si>
    <t>https://podminky.urs.cz/item/CS_URS_2022_01/998773181</t>
  </si>
  <si>
    <t>776</t>
  </si>
  <si>
    <t>Podlahy povlakové</t>
  </si>
  <si>
    <t>137</t>
  </si>
  <si>
    <t>776201811</t>
  </si>
  <si>
    <t>Demontáž povlakových podlahovin lepených ručně bez podložky</t>
  </si>
  <si>
    <t>1651305990</t>
  </si>
  <si>
    <t>https://podminky.urs.cz/item/CS_URS_2022_01/776201811</t>
  </si>
  <si>
    <t>9,01+9,65"m.č. 1.19, 1.20 viz. tab. místností 1.NP - Stávající stav</t>
  </si>
  <si>
    <t>12,82+19,09"m.č. 2.10b, 2.11 viz. tab. místností 2.NP - Stávající stav</t>
  </si>
  <si>
    <t>138</t>
  </si>
  <si>
    <t>776211111</t>
  </si>
  <si>
    <t>Montáž textilních podlahovin lepením pásů standardních</t>
  </si>
  <si>
    <t>2101801661</t>
  </si>
  <si>
    <t>https://podminky.urs.cz/item/CS_URS_2022_01/776211111</t>
  </si>
  <si>
    <t>18,66+26,4*0,1"plocha + sokl</t>
  </si>
  <si>
    <t>139</t>
  </si>
  <si>
    <t>697510540</t>
  </si>
  <si>
    <t>zátěžový koberec v rolích š. 4m, min. 850g/m2</t>
  </si>
  <si>
    <t>-1069781384</t>
  </si>
  <si>
    <t>Poznámka k položce:
vlákno 850g/m2 Polyamide 6.6 Piece dyed, zátěž 33, útlum 25dB, Bfl S1</t>
  </si>
  <si>
    <t>21,3*1,1 'Přepočtené koeficientem množství</t>
  </si>
  <si>
    <t>140</t>
  </si>
  <si>
    <t>776410811</t>
  </si>
  <si>
    <t>Demontáž soklíků nebo lišt pryžových nebo plastových</t>
  </si>
  <si>
    <t>-806790917</t>
  </si>
  <si>
    <t>https://podminky.urs.cz/item/CS_URS_2022_01/776410811</t>
  </si>
  <si>
    <t>13,06+13,34"viz. tab. místností 1.NP - Stávající stav</t>
  </si>
  <si>
    <t>141</t>
  </si>
  <si>
    <t>776411111</t>
  </si>
  <si>
    <t>Montáž soklíků lepením obvodových, výšky do 80 mm</t>
  </si>
  <si>
    <t>627011317</t>
  </si>
  <si>
    <t>https://podminky.urs.cz/item/CS_URS_2022_01/776411111</t>
  </si>
  <si>
    <t>142</t>
  </si>
  <si>
    <t>284R005</t>
  </si>
  <si>
    <t>Podlahoviny z polyvinylchloridu bez podkladu speciální soklové lišty - lišty z měkkého PVC WSL 30/30  10271  30 x 30 mm  role 50 m</t>
  </si>
  <si>
    <t>102539830</t>
  </si>
  <si>
    <t>26,4*1,02 'Přepočtené koeficientem množství</t>
  </si>
  <si>
    <t>143</t>
  </si>
  <si>
    <t>998776102</t>
  </si>
  <si>
    <t>Přesun hmot pro podlahy povlakové stanovený z hmotnosti přesunovaného materiálu vodorovná dopravní vzdálenost do 50 m v objektech výšky přes 6 do 12 m</t>
  </si>
  <si>
    <t>1304762827</t>
  </si>
  <si>
    <t>https://podminky.urs.cz/item/CS_URS_2022_01/998776102</t>
  </si>
  <si>
    <t>144</t>
  </si>
  <si>
    <t>998776181</t>
  </si>
  <si>
    <t>Přesun hmot pro podlahy povlakové stanovený z hmotnosti přesunovaného materiálu Příplatek k cenám za přesun prováděný bez použití mechanizace pro jakoukoliv výšku objektu</t>
  </si>
  <si>
    <t>-248962093</t>
  </si>
  <si>
    <t>https://podminky.urs.cz/item/CS_URS_2022_01/998776181</t>
  </si>
  <si>
    <t>783</t>
  </si>
  <si>
    <t>Dokončovací práce - nátěry</t>
  </si>
  <si>
    <t>145</t>
  </si>
  <si>
    <t>783301313</t>
  </si>
  <si>
    <t>Příprava podkladu zámečnických konstrukcí před provedením nátěru odmaštění odmašťovačem ředidlovým</t>
  </si>
  <si>
    <t>-2118615802</t>
  </si>
  <si>
    <t>https://podminky.urs.cz/item/CS_URS_2022_01/783301313</t>
  </si>
  <si>
    <t>1,7*2,48*2*1,2"OD 24 viz. D.06</t>
  </si>
  <si>
    <t>1,2*2,84*2*1,2"OD 25 viz. D.07</t>
  </si>
  <si>
    <t>146</t>
  </si>
  <si>
    <t>783314101</t>
  </si>
  <si>
    <t>Základní nátěr zámečnických konstrukcí jednonásobný syntetický</t>
  </si>
  <si>
    <t>1910476555</t>
  </si>
  <si>
    <t>https://podminky.urs.cz/item/CS_URS_2022_01/783314101</t>
  </si>
  <si>
    <t>147</t>
  </si>
  <si>
    <t>783314203</t>
  </si>
  <si>
    <t>Základní antikorozní nátěr zámečnických konstrukcí jednonásobný syntetický samozákladující</t>
  </si>
  <si>
    <t>1879926410</t>
  </si>
  <si>
    <t>https://podminky.urs.cz/item/CS_URS_2022_01/783314203</t>
  </si>
  <si>
    <t>148</t>
  </si>
  <si>
    <t>783315101</t>
  </si>
  <si>
    <t>Mezinátěr zámečnických konstrukcí jednonásobný syntetický standardní</t>
  </si>
  <si>
    <t>-602541424</t>
  </si>
  <si>
    <t>https://podminky.urs.cz/item/CS_URS_2022_01/783315101</t>
  </si>
  <si>
    <t>149</t>
  </si>
  <si>
    <t>783317101</t>
  </si>
  <si>
    <t>Krycí nátěr (email) zámečnických konstrukcí jednonásobný syntetický standardní</t>
  </si>
  <si>
    <t>-474225239</t>
  </si>
  <si>
    <t>https://podminky.urs.cz/item/CS_URS_2022_01/783317101</t>
  </si>
  <si>
    <t>18,297*2</t>
  </si>
  <si>
    <t>150</t>
  </si>
  <si>
    <t>783901453</t>
  </si>
  <si>
    <t>Příprava podkladu betonových podlah před provedením nátěru vysátím</t>
  </si>
  <si>
    <t>-857747356</t>
  </si>
  <si>
    <t>https://podminky.urs.cz/item/CS_URS_2022_01/783901453</t>
  </si>
  <si>
    <t>27,74+19,09"m.č. 2.10, 2.11 viz. tab. místností 2.NP - Návrh</t>
  </si>
  <si>
    <t>151</t>
  </si>
  <si>
    <t>783933171</t>
  </si>
  <si>
    <t>Penetrační nátěr betonových podlah hrubých epoxidový</t>
  </si>
  <si>
    <t>-913341301</t>
  </si>
  <si>
    <t>https://podminky.urs.cz/item/CS_URS_2022_01/783933171</t>
  </si>
  <si>
    <t>46,83"podlaha</t>
  </si>
  <si>
    <t>(23,14+17,68)*0,1"sokl viz. tab. místností 2.NP - Návrh</t>
  </si>
  <si>
    <t>152</t>
  </si>
  <si>
    <t>783937163</t>
  </si>
  <si>
    <t>Krycí (uzavírací) nátěr betonových podlah dvojnásobný epoxidový rozpouštědlový</t>
  </si>
  <si>
    <t>-1907099786</t>
  </si>
  <si>
    <t>https://podminky.urs.cz/item/CS_URS_2022_01/783937163</t>
  </si>
  <si>
    <t>784</t>
  </si>
  <si>
    <t>Dokončovací práce - malby a tapety</t>
  </si>
  <si>
    <t>153</t>
  </si>
  <si>
    <t>784111035</t>
  </si>
  <si>
    <t>Omytí podkladu omytí v místnostech výšky přes 5,00 m</t>
  </si>
  <si>
    <t>2027207429</t>
  </si>
  <si>
    <t>https://podminky.urs.cz/item/CS_URS_2022_01/784111035</t>
  </si>
  <si>
    <t>17,35+3+18+27,74+19,09+17,94+3,43+2,7"viz. tab. místností 2.NP - Stávající stav, výkres D.04, 08, 09</t>
  </si>
  <si>
    <t>(25,98+8,02)*3,25+(7+25)*4,25+(7,66+6,97)*5,22+17,68*2,18+17,68*2,88"viz. tab. místností 2.NP - Stávající stav, výkres D.04, 08, 09</t>
  </si>
  <si>
    <t>154</t>
  </si>
  <si>
    <t>784121005</t>
  </si>
  <si>
    <t>Oškrabání malby v místnostech výšky přes 5,00 m</t>
  </si>
  <si>
    <t>-127000083</t>
  </si>
  <si>
    <t>https://podminky.urs.cz/item/CS_URS_2022_01/784121005</t>
  </si>
  <si>
    <t>155</t>
  </si>
  <si>
    <t>784161403</t>
  </si>
  <si>
    <t>Celoplošné vyrovnání podkladu sádrovou stěrkou, tloušťky do 3 mm vyhlazením v místnostech výšky přes 3,80 do 5,00 m</t>
  </si>
  <si>
    <t>-1418910071</t>
  </si>
  <si>
    <t>https://podminky.urs.cz/item/CS_URS_2022_01/784161403</t>
  </si>
  <si>
    <t>109,25"Omstropu</t>
  </si>
  <si>
    <t>156</t>
  </si>
  <si>
    <t>784161405</t>
  </si>
  <si>
    <t>Celoplošné vyrovnání podkladu sádrovou stěrkou, tloušťky do 3 mm vyhlazením v místnostech výšky přes 5,00 m</t>
  </si>
  <si>
    <t>1158928506</t>
  </si>
  <si>
    <t>https://podminky.urs.cz/item/CS_URS_2022_01/784161405</t>
  </si>
  <si>
    <t>412,329"Omstěn</t>
  </si>
  <si>
    <t>157</t>
  </si>
  <si>
    <t>784171003</t>
  </si>
  <si>
    <t>Olepování vnitřních ploch (materiál ve specifikaci) včetně pozdějšího odlepení páskou nebo fólií v místnostech výšky přes 3,80 do 5,00 m</t>
  </si>
  <si>
    <t>-1319909139</t>
  </si>
  <si>
    <t>https://podminky.urs.cz/item/CS_URS_2022_01/784171003</t>
  </si>
  <si>
    <t>(0,8+2,66)*2+(1,04+2,66)*2+(1,2+2,84)*2*2+(1,7+2,48)*2+(1,06+2,23)*2+(0,9+3,8)*2+(0,9+2,43)*2+(0,8+2)*2"plocha otvorů viz. výkresy D.04, D.07</t>
  </si>
  <si>
    <t>158</t>
  </si>
  <si>
    <t>581248380</t>
  </si>
  <si>
    <t>páska maskovací krepová pro malířské potřeby š 50mm</t>
  </si>
  <si>
    <t>927352805</t>
  </si>
  <si>
    <t>67,08*1,1 'Přepočtené koeficientem množství</t>
  </si>
  <si>
    <t>159</t>
  </si>
  <si>
    <t>784171101</t>
  </si>
  <si>
    <t>Zakrytí nemalovaných ploch (materiál ve specifikaci) včetně pozdějšího odkrytí podlah</t>
  </si>
  <si>
    <t>141348126</t>
  </si>
  <si>
    <t>https://podminky.urs.cz/item/CS_URS_2022_01/784171101</t>
  </si>
  <si>
    <t>109,25</t>
  </si>
  <si>
    <t>160</t>
  </si>
  <si>
    <t>581248440</t>
  </si>
  <si>
    <t>fólie pro malířské potřeby zakrývací tl 25µ 4x5m</t>
  </si>
  <si>
    <t>1897266521</t>
  </si>
  <si>
    <t>161</t>
  </si>
  <si>
    <t>784171115</t>
  </si>
  <si>
    <t>Zakrytí nemalovaných ploch (materiál ve specifikaci) včetně pozdějšího odkrytí svislých ploch např. stěn, oken, dveří v místnostech výšky přes 5,00</t>
  </si>
  <si>
    <t>-12451761</t>
  </si>
  <si>
    <t>https://podminky.urs.cz/item/CS_URS_2022_01/784171115</t>
  </si>
  <si>
    <t>0,8*2,66+1,04*2,66+1,2*2,84*2+1,7*2,48+1,06*2,23+0,9*3,8*2+0,9*2,43*2+0,8*2"plocha otvorů viz. výkresy D.04, D.07</t>
  </si>
  <si>
    <t>162</t>
  </si>
  <si>
    <t>581248420</t>
  </si>
  <si>
    <t>fólie pro malířské potřeby zakrývací tl 7µ 4x5m</t>
  </si>
  <si>
    <t>272371759</t>
  </si>
  <si>
    <t>31,104*1,05 'Přepočtené koeficientem množství</t>
  </si>
  <si>
    <t>163</t>
  </si>
  <si>
    <t>784181003</t>
  </si>
  <si>
    <t>Pačokování jednonásobné v místnostech výšky přes 3,80 do 5,00 m</t>
  </si>
  <si>
    <t>-536027256</t>
  </si>
  <si>
    <t>https://podminky.urs.cz/item/CS_URS_2022_01/784181003</t>
  </si>
  <si>
    <t>164</t>
  </si>
  <si>
    <t>784181013</t>
  </si>
  <si>
    <t>Pačokování dvojnásobné v místnostech výšky přes 3,80 do 5,00 m</t>
  </si>
  <si>
    <t>-537920711</t>
  </si>
  <si>
    <t>https://podminky.urs.cz/item/CS_URS_2022_01/784181013</t>
  </si>
  <si>
    <t>165</t>
  </si>
  <si>
    <t>784181103</t>
  </si>
  <si>
    <t>Penetrace podkladu jednonásobná základní akrylátová bezbarvá v místnostech výšky přes 3,80 do 5,00 m</t>
  </si>
  <si>
    <t>1942073987</t>
  </si>
  <si>
    <t>https://podminky.urs.cz/item/CS_URS_2022_01/784181103</t>
  </si>
  <si>
    <t>166</t>
  </si>
  <si>
    <t>784181123</t>
  </si>
  <si>
    <t>Penetrace podkladu jednonásobná hloubková akrylátová bezbarvá v místnostech výšky přes 3,80 do 5,00 m</t>
  </si>
  <si>
    <t>-1889150162</t>
  </si>
  <si>
    <t>https://podminky.urs.cz/item/CS_URS_2022_01/784181123</t>
  </si>
  <si>
    <t>167</t>
  </si>
  <si>
    <t>784191003</t>
  </si>
  <si>
    <t>Čištění vnitřních ploch hrubý úklid po provedení malířských prací omytím oken dvojitých nebo zdvojených</t>
  </si>
  <si>
    <t>-1974050286</t>
  </si>
  <si>
    <t>https://podminky.urs.cz/item/CS_URS_2022_01/784191003</t>
  </si>
  <si>
    <t>31,104*2</t>
  </si>
  <si>
    <t>168</t>
  </si>
  <si>
    <t>784191007</t>
  </si>
  <si>
    <t>Čištění vnitřních ploch hrubý úklid po provedení malířských prací omytím podlah</t>
  </si>
  <si>
    <t>-1721788308</t>
  </si>
  <si>
    <t>https://podminky.urs.cz/item/CS_URS_2022_01/784191007</t>
  </si>
  <si>
    <t>169</t>
  </si>
  <si>
    <t>784211103</t>
  </si>
  <si>
    <t>Malby z malířských směsí oděruvzdorných za mokra dvojnásobné, bílé za mokra oděruvzdorné výborně v místnostech výšky přes 3,80 do 5,00 m</t>
  </si>
  <si>
    <t>-1679858005</t>
  </si>
  <si>
    <t>https://podminky.urs.cz/item/CS_URS_2022_01/784211103</t>
  </si>
  <si>
    <t>170</t>
  </si>
  <si>
    <t>784211113</t>
  </si>
  <si>
    <t>Malby z malířských směsí oděruvzdorných za mokra dvojnásobné, bílé za mokra oděruvzdorné velmi dobře v místnostech výšky přes 3,80 do 5,00 m</t>
  </si>
  <si>
    <t>1763801206</t>
  </si>
  <si>
    <t>https://podminky.urs.cz/item/CS_URS_2022_01/784211113</t>
  </si>
  <si>
    <t>Práce a dodávky M</t>
  </si>
  <si>
    <t>33-M</t>
  </si>
  <si>
    <t>Montáže dopr.zaříz.,sklad. zař. a váh</t>
  </si>
  <si>
    <t>171</t>
  </si>
  <si>
    <t>3300300R01</t>
  </si>
  <si>
    <t>Kompletní dodávka a montáž osobního výtahu D01 - viz. specifikace</t>
  </si>
  <si>
    <t>-108305676</t>
  </si>
  <si>
    <t>1"D01 viz. D.15 - Specifikace doplňkových výrobků</t>
  </si>
  <si>
    <t>172</t>
  </si>
  <si>
    <t>727111304</t>
  </si>
  <si>
    <t>Protipožární trubní ucpávky kovové potrubí včetně dodatečné izolace prostup stěnou tloušťky 100 mm požární odolnost EI 60 D 50</t>
  </si>
  <si>
    <t>1566835728</t>
  </si>
  <si>
    <t>https://podminky.urs.cz/item/CS_URS_2022_01/727111304</t>
  </si>
  <si>
    <t>173</t>
  </si>
  <si>
    <t>HZS3111R01</t>
  </si>
  <si>
    <t>Demontáž a zpětná montáž stoupacího potrubí ústředního topení</t>
  </si>
  <si>
    <t>512</t>
  </si>
  <si>
    <t>571658553</t>
  </si>
  <si>
    <t>(4,5+5,8)*2*2"OD 02, 03 viz. D.05</t>
  </si>
  <si>
    <t>174</t>
  </si>
  <si>
    <t>HZS3112R01</t>
  </si>
  <si>
    <t>Demontáž a zpětná montáž nástěnného radiátoru, včetně ventilů</t>
  </si>
  <si>
    <t>-1707138460</t>
  </si>
  <si>
    <t>3"BO 07 viz. D.02</t>
  </si>
  <si>
    <t>02 - Úprava elektroinstalace</t>
  </si>
  <si>
    <t>D1 - Materiál/montáž</t>
  </si>
  <si>
    <t>D2 - Svítidla včetně zdrojů a startérů</t>
  </si>
  <si>
    <t>D3 - HZS</t>
  </si>
  <si>
    <t>D4 - Rozváděč RS</t>
  </si>
  <si>
    <t>D5 - RHE, R - doplnění</t>
  </si>
  <si>
    <t>D1</t>
  </si>
  <si>
    <t>Materiál/montáž</t>
  </si>
  <si>
    <t>MM01</t>
  </si>
  <si>
    <t>RS - dodávka</t>
  </si>
  <si>
    <t>ks</t>
  </si>
  <si>
    <t>MM02</t>
  </si>
  <si>
    <t>RHE, R - doplnění</t>
  </si>
  <si>
    <t>MM03</t>
  </si>
  <si>
    <t>CYKY-J 5x 6 (C)</t>
  </si>
  <si>
    <t>MM04</t>
  </si>
  <si>
    <t>CYKY-J 5x 4 (C)</t>
  </si>
  <si>
    <t>MM05</t>
  </si>
  <si>
    <t>CYKY-J 5x 2,5 (C)</t>
  </si>
  <si>
    <t>MM06</t>
  </si>
  <si>
    <t>CYKY-J 3X2,5 (C)</t>
  </si>
  <si>
    <t>MM07</t>
  </si>
  <si>
    <t>CYKY-J 5x 1,5 (C)</t>
  </si>
  <si>
    <t>MM08</t>
  </si>
  <si>
    <t>CYKY-J 4X 1,5 (C)</t>
  </si>
  <si>
    <t>MM09</t>
  </si>
  <si>
    <t>CYKY-J 3X1,5 (C)</t>
  </si>
  <si>
    <t>MM10</t>
  </si>
  <si>
    <t>CYKY-J 3X1,5 (A)</t>
  </si>
  <si>
    <t>MM11</t>
  </si>
  <si>
    <t>CYKY-O 2X1,5 (D)</t>
  </si>
  <si>
    <t>MM12</t>
  </si>
  <si>
    <t>CYKY-O 2X1,5 (A)</t>
  </si>
  <si>
    <t>MM13</t>
  </si>
  <si>
    <t>optický kabel 4vlk MM</t>
  </si>
  <si>
    <t>MM14</t>
  </si>
  <si>
    <t>optická kabelová spojka pro 4vlk kabel MM, včetně ukončení opt kabelů</t>
  </si>
  <si>
    <t>MM15</t>
  </si>
  <si>
    <t>Instalační kabel Cat.5e UTP</t>
  </si>
  <si>
    <t>MM16</t>
  </si>
  <si>
    <t>Ukončení kabelu UTP v zásuvce</t>
  </si>
  <si>
    <t>MM17</t>
  </si>
  <si>
    <t>Ukončení kabelu UTP, STP na patch panelu</t>
  </si>
  <si>
    <t>MM18</t>
  </si>
  <si>
    <t>Měření 1 kabelu, vyhot. protokolu</t>
  </si>
  <si>
    <t>MM19</t>
  </si>
  <si>
    <t>tr ohebná d32 320N PVC</t>
  </si>
  <si>
    <t>MM20</t>
  </si>
  <si>
    <t>ocelový kabelový žlab 62/50 včetně závěsů a noníků(záv. tyč, kotva, nosník rozteč 2m)</t>
  </si>
  <si>
    <t>MM21</t>
  </si>
  <si>
    <t>parapetní dvoukomorový žlab 65/220 mm - komplet</t>
  </si>
  <si>
    <t>MM22</t>
  </si>
  <si>
    <t>CY 16 zž</t>
  </si>
  <si>
    <t>MM23</t>
  </si>
  <si>
    <t>CY 4 zž</t>
  </si>
  <si>
    <t>MM24</t>
  </si>
  <si>
    <t>svorka OP</t>
  </si>
  <si>
    <t>MM25</t>
  </si>
  <si>
    <t>elekroinstalační lišta 18x13</t>
  </si>
  <si>
    <t>MM26</t>
  </si>
  <si>
    <t>elekroinstalační lišta 30x25</t>
  </si>
  <si>
    <t>MM27</t>
  </si>
  <si>
    <t>elekroinstalační lišta 60x40</t>
  </si>
  <si>
    <t>MM28</t>
  </si>
  <si>
    <t>pomocná ocelová konstrukce do 10kg</t>
  </si>
  <si>
    <t>D2</t>
  </si>
  <si>
    <t>Svítidla včetně zdrojů a startérů</t>
  </si>
  <si>
    <t>MM30</t>
  </si>
  <si>
    <t>C - ZÁŘIVKOVÉ SVÍTIDLO 2x58W, EP, IP 20, AL MŘÍŽKA</t>
  </si>
  <si>
    <t>MM31</t>
  </si>
  <si>
    <t>D - ZÁŘIVKOVÉ SVÍTIDLO 2x13W, IP 41, KULATÉ PLASTOVÉ</t>
  </si>
  <si>
    <t>MM32</t>
  </si>
  <si>
    <t>F - ZÁŘIVKOVÉ SVÍTIDLO 1x26W, PŘISAZENÉ, IP 65, PLASTOVÉ</t>
  </si>
  <si>
    <t>MM33</t>
  </si>
  <si>
    <t>N - NOUZOVÉ ZÁŘIVKOVÉ SVÍTIDLO 1x11W, NÁSTĚNNÉ, IP 20, NOUZOVĚ SVÍTÍCÍ, PIKTOGRAM</t>
  </si>
  <si>
    <t>MM34</t>
  </si>
  <si>
    <t>1-pól. vyp. (1) - strojek, kryt, rámeček, barva bílá</t>
  </si>
  <si>
    <t>MM35</t>
  </si>
  <si>
    <t>Střídav .přep. (6) - strojek, kryt, rámeček, barva bílá</t>
  </si>
  <si>
    <t>MM36</t>
  </si>
  <si>
    <t>Kříž. přep. (7) - strojek, kryt, rámeček, barva bílá</t>
  </si>
  <si>
    <t>MM37</t>
  </si>
  <si>
    <t>dvojzásuvka 16A/230V- strojek, kryt, rámeček, barva bílá</t>
  </si>
  <si>
    <t>MM38</t>
  </si>
  <si>
    <t>dvojzásuvka 16A/230V s přep. ochranou - strojek, kryt, rámeček, barva červená</t>
  </si>
  <si>
    <t>MM39</t>
  </si>
  <si>
    <t>KP68, KU68, nebo do dutých stěn</t>
  </si>
  <si>
    <t>MM40</t>
  </si>
  <si>
    <t>KR68, nebo do dutých stěn</t>
  </si>
  <si>
    <t>MM41</t>
  </si>
  <si>
    <t>KR97</t>
  </si>
  <si>
    <t>MM42</t>
  </si>
  <si>
    <t>krabice K250</t>
  </si>
  <si>
    <t>MM43</t>
  </si>
  <si>
    <t>krabice IP54 na povrch se svorkovnicí</t>
  </si>
  <si>
    <t>MM44</t>
  </si>
  <si>
    <t>ukončení vodičů pospojování</t>
  </si>
  <si>
    <t>MM45</t>
  </si>
  <si>
    <t>servisní vypínač 400V/16A, IP66</t>
  </si>
  <si>
    <t>MM46</t>
  </si>
  <si>
    <t>pohybové senzor, IP44</t>
  </si>
  <si>
    <t>MM47</t>
  </si>
  <si>
    <t>napojení pohonů rolet</t>
  </si>
  <si>
    <t>MM48</t>
  </si>
  <si>
    <t>protipožární ucpávka</t>
  </si>
  <si>
    <t>MM49</t>
  </si>
  <si>
    <t>ukončení kabelů do 5 x 6</t>
  </si>
  <si>
    <t>MM50</t>
  </si>
  <si>
    <t>ukončení kabelů do 5 x 1,5-4</t>
  </si>
  <si>
    <t>MM51</t>
  </si>
  <si>
    <t>ukončení kabelů do 3 x 1,5-4</t>
  </si>
  <si>
    <t>MM52</t>
  </si>
  <si>
    <t>průraz zdivem do 45 cm</t>
  </si>
  <si>
    <t>MM53</t>
  </si>
  <si>
    <t>průraz zdivem do 30 cm</t>
  </si>
  <si>
    <t>MM54</t>
  </si>
  <si>
    <t>průraz zdivem do 15 cm</t>
  </si>
  <si>
    <t>MM55</t>
  </si>
  <si>
    <t>průraz betonovým stropem DN 50</t>
  </si>
  <si>
    <t>MM56</t>
  </si>
  <si>
    <t>vysekání rýh ve zdi cihelné 3 x 3 cm, začištění, vymalování</t>
  </si>
  <si>
    <t>MM57</t>
  </si>
  <si>
    <t>vysekání rýh ve zdi cihelné 3 x 7 cm, začištění, vymalování</t>
  </si>
  <si>
    <t>MM58</t>
  </si>
  <si>
    <t>rozbourání betonon. základu, odvoz suti na skl. a pop. za uložení suti na skládku.</t>
  </si>
  <si>
    <t>MM59</t>
  </si>
  <si>
    <t>vysekání, vyvrtání kapes pro krabice</t>
  </si>
  <si>
    <t>MM60</t>
  </si>
  <si>
    <t>demontáž rozvaděče do 50kg, likvidace</t>
  </si>
  <si>
    <t>MM61</t>
  </si>
  <si>
    <t>demontáž svítidla, likvidace</t>
  </si>
  <si>
    <t>MM62</t>
  </si>
  <si>
    <t>nosný, podružný a režijní materiál</t>
  </si>
  <si>
    <t>D3</t>
  </si>
  <si>
    <t>HZS</t>
  </si>
  <si>
    <t>HZS01</t>
  </si>
  <si>
    <t>zabezpečení pracoviště</t>
  </si>
  <si>
    <t>hod</t>
  </si>
  <si>
    <t>HZS02</t>
  </si>
  <si>
    <t>demontáž a úprava stávající elektroinstalace</t>
  </si>
  <si>
    <t>HZS03</t>
  </si>
  <si>
    <t>napojení a úprava v rozvaděčích</t>
  </si>
  <si>
    <t>HZS04</t>
  </si>
  <si>
    <t>vynášení suti do kontejneru</t>
  </si>
  <si>
    <t>HZS05</t>
  </si>
  <si>
    <t>inženýrská činnost</t>
  </si>
  <si>
    <t>HZS06</t>
  </si>
  <si>
    <t>výchozí revize</t>
  </si>
  <si>
    <t>HZS07</t>
  </si>
  <si>
    <t>dokumentace skut. provedení</t>
  </si>
  <si>
    <t>D4</t>
  </si>
  <si>
    <t>Rozváděč RS</t>
  </si>
  <si>
    <t>RS01</t>
  </si>
  <si>
    <t>oceloplechová roz. na omítku 72 MOD IP40/30 - KOMPLET</t>
  </si>
  <si>
    <t>RS02</t>
  </si>
  <si>
    <t>vypínač 32A/3</t>
  </si>
  <si>
    <t>RS03</t>
  </si>
  <si>
    <t>pojistkový odpínač 10/3</t>
  </si>
  <si>
    <t>RS04</t>
  </si>
  <si>
    <t>válcové pojistkové vložky 16A</t>
  </si>
  <si>
    <t>RS05</t>
  </si>
  <si>
    <t>svodič přepětí C</t>
  </si>
  <si>
    <t>RS06</t>
  </si>
  <si>
    <t>jistič 10kA 16B/3</t>
  </si>
  <si>
    <t>RS07</t>
  </si>
  <si>
    <t>jistič 10kA 16B/1</t>
  </si>
  <si>
    <t>RS08</t>
  </si>
  <si>
    <t>jistič 10kA 10B/1</t>
  </si>
  <si>
    <t>RS09</t>
  </si>
  <si>
    <t>jistič 10kA 2B/1</t>
  </si>
  <si>
    <t>RS10</t>
  </si>
  <si>
    <t>chránič FI 40-4p/0.03</t>
  </si>
  <si>
    <t>RS11</t>
  </si>
  <si>
    <t>PE, N přípojnice</t>
  </si>
  <si>
    <t>RS12</t>
  </si>
  <si>
    <t>spoj. a podr. mat.</t>
  </si>
  <si>
    <t>D5</t>
  </si>
  <si>
    <t>RHE01</t>
  </si>
  <si>
    <t>jistič 10kA 32B/3</t>
  </si>
  <si>
    <t>RHE02</t>
  </si>
  <si>
    <t>jistič 10kA 32C/3</t>
  </si>
  <si>
    <t>RHE03</t>
  </si>
  <si>
    <t>jistič 10kA 10B/2p/0.03</t>
  </si>
  <si>
    <t>RHE04</t>
  </si>
  <si>
    <t>RHE05</t>
  </si>
  <si>
    <t>Malba</t>
  </si>
  <si>
    <t>Malby</t>
  </si>
  <si>
    <t>138,584</t>
  </si>
  <si>
    <t>03 - Kuchyňka a koupelna v 2.NP</t>
  </si>
  <si>
    <t xml:space="preserve">    997 - Přesun sutě</t>
  </si>
  <si>
    <t xml:space="preserve">    998 - Přesun hmot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</si>
  <si>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</si>
  <si>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</si>
  <si>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</si>
  <si>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</si>
  <si>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</si>
  <si>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</si>
  <si>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</si>
  <si>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787 - Dokončovací práce - zasklívání</t>
  </si>
  <si>
    <t xml:space="preserve">    46-M - Zemní práce při extr.mont.pracích</t>
  </si>
  <si>
    <t>HZS - Hodinové zúčtovací sazby</t>
  </si>
  <si>
    <t>-1965086457</t>
  </si>
  <si>
    <t>13010744</t>
  </si>
  <si>
    <t>ocel profilová IPE 120 jakost 11 375</t>
  </si>
  <si>
    <t>651795913</t>
  </si>
  <si>
    <t>1,5*10,6/1000"BO 05 viz. D.02</t>
  </si>
  <si>
    <t>342272245</t>
  </si>
  <si>
    <t>Příčky z pórobetonových tvárnic hladkých na tenké maltové lože objemová hmotnost do 500 kg/m3, tloušťka příčky 150 mm</t>
  </si>
  <si>
    <t>1020612978</t>
  </si>
  <si>
    <t>https://podminky.urs.cz/item/CS_URS_2022_01/342272245</t>
  </si>
  <si>
    <t>1,94*1,50</t>
  </si>
  <si>
    <t>-370680975</t>
  </si>
  <si>
    <t>1,94*6</t>
  </si>
  <si>
    <t>346481112</t>
  </si>
  <si>
    <t>Zaplentování rýh, potrubí, válcovaných nosníků, výklenků nebo nik jakéhokoliv tvaru, na maltu ve stěnách nebo před stěnami keramickým a funkčně podobným pletivem</t>
  </si>
  <si>
    <t>-1746266992</t>
  </si>
  <si>
    <t>https://podminky.urs.cz/item/CS_URS_2022_01/346481112</t>
  </si>
  <si>
    <t>1,5*0,15*3"BO 05 viz. D.02</t>
  </si>
  <si>
    <t>611325412</t>
  </si>
  <si>
    <t>Oprava vápenocementové omítky vnitřních ploch hladké, tloušťky do 20 mm stropů, v rozsahu opravované plochy přes 10 do 30%</t>
  </si>
  <si>
    <t>-1305185449</t>
  </si>
  <si>
    <t>https://podminky.urs.cz/item/CS_URS_2022_01/611325412</t>
  </si>
  <si>
    <t>27,74+5,43</t>
  </si>
  <si>
    <t>-1600918940</t>
  </si>
  <si>
    <t>1,94*(1,5+0,15)"instalační přizdívka</t>
  </si>
  <si>
    <t>0,34*0,6*2+0,8*0,15+1,5*0,2"Zapravení revizního otvoru</t>
  </si>
  <si>
    <t>612321111</t>
  </si>
  <si>
    <t>Omítka vápenocementová vnitřních ploch nanášená ručně jednovrstvá, tloušťky do 10 mm hrubá zatřená svislých konstrukcí stěn</t>
  </si>
  <si>
    <t>958764163</t>
  </si>
  <si>
    <t>https://podminky.urs.cz/item/CS_URS_2022_01/612321111</t>
  </si>
  <si>
    <t>57638016</t>
  </si>
  <si>
    <t>612325412</t>
  </si>
  <si>
    <t>Oprava vápenocementové omítky vnitřních ploch hladké, tloušťky do 20 mm stěn, v rozsahu opravované plochy přes 10 do 30%</t>
  </si>
  <si>
    <t>1226948427</t>
  </si>
  <si>
    <t>https://podminky.urs.cz/item/CS_URS_2022_01/612325412</t>
  </si>
  <si>
    <t>23,14*2,17+10*5,22</t>
  </si>
  <si>
    <t>631311124</t>
  </si>
  <si>
    <t>Mazanina z betonu prostého bez zvýšených nároků na prostředí tl. přes 80 do 120 mm tř. C 16/20</t>
  </si>
  <si>
    <t>332186584</t>
  </si>
  <si>
    <t>https://podminky.urs.cz/item/CS_URS_2022_01/631311124</t>
  </si>
  <si>
    <t>5,43*0,15</t>
  </si>
  <si>
    <t>631319012</t>
  </si>
  <si>
    <t>Příplatek k cenám mazanin za úpravu povrchu mazaniny přehlazením, mazanina tl. přes 80 do 120 mm</t>
  </si>
  <si>
    <t>-1087711691</t>
  </si>
  <si>
    <t>https://podminky.urs.cz/item/CS_URS_2022_01/631319012</t>
  </si>
  <si>
    <t>631319183</t>
  </si>
  <si>
    <t>Příplatek k cenám mazanin za sklon přes 15° do 35° od vodorovné roviny mazanina tl. přes 80 do 120 mm</t>
  </si>
  <si>
    <t>-568450757</t>
  </si>
  <si>
    <t>https://podminky.urs.cz/item/CS_URS_2022_01/631319183</t>
  </si>
  <si>
    <t>631319196</t>
  </si>
  <si>
    <t>Příplatek k cenám mazanin za malou plochu do 5 m2 jednotlivě mazanina tl. přes 80 do 120 mm</t>
  </si>
  <si>
    <t>-1421248173</t>
  </si>
  <si>
    <t>https://podminky.urs.cz/item/CS_URS_2022_01/631319196</t>
  </si>
  <si>
    <t>631351101</t>
  </si>
  <si>
    <t>Bednění v podlahách rýh a hran zřízení</t>
  </si>
  <si>
    <t>1720209501</t>
  </si>
  <si>
    <t>https://podminky.urs.cz/item/CS_URS_2022_01/631351101</t>
  </si>
  <si>
    <t>1,79*0,1</t>
  </si>
  <si>
    <t>631351102</t>
  </si>
  <si>
    <t>Bednění v podlahách rýh a hran odstranění</t>
  </si>
  <si>
    <t>-565267908</t>
  </si>
  <si>
    <t>https://podminky.urs.cz/item/CS_URS_2022_01/631351102</t>
  </si>
  <si>
    <t>631362021</t>
  </si>
  <si>
    <t>Výztuž mazanin ze svařovaných sítí z drátů typu KARI</t>
  </si>
  <si>
    <t>-1390356636</t>
  </si>
  <si>
    <t>https://podminky.urs.cz/item/CS_URS_2022_01/631362021</t>
  </si>
  <si>
    <t>2*5,43*1,3*1,1/1000</t>
  </si>
  <si>
    <t>634112115</t>
  </si>
  <si>
    <t>Obvodová dilatace mezi stěnou a mazaninou nebo potěrem podlahovým páskem z pěnového PE tl. do 10 mm, výšky 150 mm</t>
  </si>
  <si>
    <t>549091197</t>
  </si>
  <si>
    <t>https://podminky.urs.cz/item/CS_URS_2022_01/634112115</t>
  </si>
  <si>
    <t>965043341</t>
  </si>
  <si>
    <t>Bourání mazanin betonových s potěrem nebo teracem tl. do 100 mm, plochy přes 4 m2</t>
  </si>
  <si>
    <t>-460948870</t>
  </si>
  <si>
    <t>https://podminky.urs.cz/item/CS_URS_2022_01/965043341</t>
  </si>
  <si>
    <t>5,43*0,1*1,1"BO 01 viz. D.02</t>
  </si>
  <si>
    <t>965049111</t>
  </si>
  <si>
    <t>Bourání mazanin Příplatek k cenám za bourání mazanin betonových se svařovanou sítí, tl. do 100 mm</t>
  </si>
  <si>
    <t>-970134293</t>
  </si>
  <si>
    <t>https://podminky.urs.cz/item/CS_URS_2022_01/965049111</t>
  </si>
  <si>
    <t>965082933</t>
  </si>
  <si>
    <t>Odstranění násypu pod podlahami nebo ochranného násypu na střechách tl. do 200 mm, plochy přes 2 m2</t>
  </si>
  <si>
    <t>383009959</t>
  </si>
  <si>
    <t>https://podminky.urs.cz/item/CS_URS_2022_01/965082933</t>
  </si>
  <si>
    <t>5,43*0,15"BO 01 viz. D.02</t>
  </si>
  <si>
    <t>971033541</t>
  </si>
  <si>
    <t>Vybourání otvorů ve zdivu základovém nebo nadzákladovém z cihel, tvárnic, příčkovek z cihel pálených na maltu vápennou nebo vápenocementovou plochy do 1 m2, tl. do 300 mm</t>
  </si>
  <si>
    <t>1416251686</t>
  </si>
  <si>
    <t>https://podminky.urs.cz/item/CS_URS_2022_01/971033541</t>
  </si>
  <si>
    <t>0,8*0,6*0,34"BO 05viz. D.02</t>
  </si>
  <si>
    <t>974031153</t>
  </si>
  <si>
    <t>Vysekání rýh ve zdivu cihelném na maltu vápennou nebo vápenocementovou do hl. 100 mm a šířky do 100 mm</t>
  </si>
  <si>
    <t>49025694</t>
  </si>
  <si>
    <t>https://podminky.urs.cz/item/CS_URS_2022_01/974031153</t>
  </si>
  <si>
    <t>5+6+3"viz. D.07 - Specifikace</t>
  </si>
  <si>
    <t>974031164</t>
  </si>
  <si>
    <t>Vysekání rýh ve zdivu cihelném na maltu vápennou nebo vápenocementovou do hl. 150 mm a šířky do 150 mm</t>
  </si>
  <si>
    <t>1138787102</t>
  </si>
  <si>
    <t>https://podminky.urs.cz/item/CS_URS_2022_01/974031164</t>
  </si>
  <si>
    <t>1,5"BO 05 viz. D.02</t>
  </si>
  <si>
    <t>977151119</t>
  </si>
  <si>
    <t>Jádrové vrty diamantovými korunkami do stavebních materiálů (železobetonu, betonu, cihel, obkladů, dlažeb, kamene) průměru přes 100 do 110 mm</t>
  </si>
  <si>
    <t>1281848477</t>
  </si>
  <si>
    <t>https://podminky.urs.cz/item/CS_URS_2022_01/977151119</t>
  </si>
  <si>
    <t>0,5*2"Kanalizace viz. D.07 - Specifikace</t>
  </si>
  <si>
    <t>0,5+0,3*2"Voda viz. D.07 - Specifikace</t>
  </si>
  <si>
    <t>977151122</t>
  </si>
  <si>
    <t>Jádrové vrty diamantovými korunkami do stavebních materiálů (železobetonu, betonu, cihel, obkladů, dlažeb, kamene) průměru přes 120 do 130 mm</t>
  </si>
  <si>
    <t>1311109276</t>
  </si>
  <si>
    <t>https://podminky.urs.cz/item/CS_URS_2022_01/977151122</t>
  </si>
  <si>
    <t>0,5"viz. D.07 - Specifikace</t>
  </si>
  <si>
    <t>997</t>
  </si>
  <si>
    <t>Přesun sutě</t>
  </si>
  <si>
    <t>997013211</t>
  </si>
  <si>
    <t>Vnitrostaveništní doprava suti a vybouraných hmot vodorovně do 50 m svisle ručně (nošením po schodech) pro budovy a haly výšky do 6 m</t>
  </si>
  <si>
    <t>-1976770907</t>
  </si>
  <si>
    <t>https://podminky.urs.cz/item/CS_URS_2022_01/997013211</t>
  </si>
  <si>
    <t>-724279365</t>
  </si>
  <si>
    <t>-1180784668</t>
  </si>
  <si>
    <t>3,856*20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</si>
  <si>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</si>
  <si>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</si>
  <si>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-247964750</t>
  </si>
  <si>
    <t>https://podminky.urs.cz/item/CS_URS_2022_01/997013831</t>
  </si>
  <si>
    <t>998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</si>
  <si>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</si>
  <si>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</si>
  <si>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1000435332</t>
  </si>
  <si>
    <t>https://podminky.urs.cz/item/CS_URS_2022_01/998011001</t>
  </si>
  <si>
    <t>721</t>
  </si>
  <si>
    <t>Zdravotechnika - vnitřní kanalizace</t>
  </si>
  <si>
    <t>721174025</t>
  </si>
  <si>
    <t>Potrubí z plastových trub polypropylenové odpadní (svislé) DN 110</t>
  </si>
  <si>
    <t>-781570016</t>
  </si>
  <si>
    <t>https://podminky.urs.cz/item/CS_URS_2022_01/721174025</t>
  </si>
  <si>
    <t>4"viz. D.07 - Specifikace</t>
  </si>
  <si>
    <t>721174043</t>
  </si>
  <si>
    <t>Potrubí z plastových trub polypropylenové připojovací DN 50</t>
  </si>
  <si>
    <t>-561464776</t>
  </si>
  <si>
    <t>https://podminky.urs.cz/item/CS_URS_2022_01/721174043</t>
  </si>
  <si>
    <t>10"viz. D.07 - Specifikace</t>
  </si>
  <si>
    <t>721174045</t>
  </si>
  <si>
    <t>Potrubí z plastových trub polypropylenové připojovací DN 110</t>
  </si>
  <si>
    <t>-1930522264</t>
  </si>
  <si>
    <t>https://podminky.urs.cz/item/CS_URS_2022_01/721174045</t>
  </si>
  <si>
    <t>721194105</t>
  </si>
  <si>
    <t>Vyměření přípojek na potrubí vyvedení a upevnění odpadních výpustek DN 50</t>
  </si>
  <si>
    <t>-2131160432</t>
  </si>
  <si>
    <t>https://podminky.urs.cz/item/CS_URS_2022_01/721194105</t>
  </si>
  <si>
    <t>721194109</t>
  </si>
  <si>
    <t>Vyměření přípojek na potrubí vyvedení a upevnění odpadních výpustek DN 100</t>
  </si>
  <si>
    <t>-1145903418</t>
  </si>
  <si>
    <t>https://podminky.urs.cz/item/CS_URS_2022_01/721194109</t>
  </si>
  <si>
    <t>721212123</t>
  </si>
  <si>
    <t>Odtokové sprchové žlaby se zápachovou uzávěrkou a krycím roštem délky 800 mm</t>
  </si>
  <si>
    <t>-837157693</t>
  </si>
  <si>
    <t>https://podminky.urs.cz/item/CS_URS_2022_01/721212123</t>
  </si>
  <si>
    <t>721226512</t>
  </si>
  <si>
    <t>Zápachové uzávěrky podomítkové (Pe) s krycí deskou pro pračku a myčku DN 50</t>
  </si>
  <si>
    <t>-1257120925</t>
  </si>
  <si>
    <t>https://podminky.urs.cz/item/CS_URS_2022_01/721226512</t>
  </si>
  <si>
    <t>721274121</t>
  </si>
  <si>
    <t>Ventily přivzdušňovací odpadních potrubí vnitřní od DN 32 do DN 50</t>
  </si>
  <si>
    <t>-1112191064</t>
  </si>
  <si>
    <t>https://podminky.urs.cz/item/CS_URS_2022_01/721274121</t>
  </si>
  <si>
    <t>721290111</t>
  </si>
  <si>
    <t>Zkouška těsnosti kanalizace v objektech vodou do DN 125</t>
  </si>
  <si>
    <t>-1873923988</t>
  </si>
  <si>
    <t>https://podminky.urs.cz/item/CS_URS_2022_01/721290111</t>
  </si>
  <si>
    <t>10+8</t>
  </si>
  <si>
    <t>998721101</t>
  </si>
  <si>
    <t>Přesun hmot pro vnitřní kanalizace stanovený z hmotnosti přesunovaného materiálu vodorovná dopravní vzdálenost do 50 m v objektech výšky do 6 m</t>
  </si>
  <si>
    <t>-1565708028</t>
  </si>
  <si>
    <t>https://podminky.urs.cz/item/CS_URS_2022_01/998721101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</si>
  <si>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</si>
  <si>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</si>
  <si>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-2141265504</t>
  </si>
  <si>
    <t>https://podminky.urs.cz/item/CS_URS_2022_01/998721181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</si>
  <si>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</si>
  <si>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</si>
  <si>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</si>
  <si>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</si>
  <si>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1774597969</t>
  </si>
  <si>
    <t>https://podminky.urs.cz/item/CS_URS_2022_01/722174002</t>
  </si>
  <si>
    <t>18"viz. D.07 - Specifikace</t>
  </si>
  <si>
    <t>722174022</t>
  </si>
  <si>
    <t>Potrubí z plastových trubek z polypropylenu (PPR) svařovaných polyfuzně PN 20 (SDR 6) D 20 x 3,4</t>
  </si>
  <si>
    <t>110159417</t>
  </si>
  <si>
    <t>https://podminky.urs.cz/item/CS_URS_2022_01/722174022</t>
  </si>
  <si>
    <t>5"viz. D.07 - Specifikace</t>
  </si>
  <si>
    <t>722179191</t>
  </si>
  <si>
    <t>Příplatek k ceně rozvody vody z plastů za práce malého rozsahu na zakázce do 20 m rozvodu</t>
  </si>
  <si>
    <t>soubor</t>
  </si>
  <si>
    <t>1479007803</t>
  </si>
  <si>
    <t>https://podminky.urs.cz/item/CS_URS_2022_01/722179191</t>
  </si>
  <si>
    <t>1"viz. D.07 - Specifikace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</si>
  <si>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</si>
  <si>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</si>
  <si>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207996329</t>
  </si>
  <si>
    <t>https://podminky.urs.cz/item/CS_URS_2022_01/722181241</t>
  </si>
  <si>
    <t>18+5"viz. D.07 - Specifikace</t>
  </si>
  <si>
    <t>722190401</t>
  </si>
  <si>
    <t>Zřízení přípojek na potrubí vyvedení a upevnění výpustek do DN 25</t>
  </si>
  <si>
    <t>450833819</t>
  </si>
  <si>
    <t>https://podminky.urs.cz/item/CS_URS_2022_01/722190401</t>
  </si>
  <si>
    <t>722220111</t>
  </si>
  <si>
    <t>Armatury s jedním závitem nástěnky pro výtokový ventil G 1/2</t>
  </si>
  <si>
    <t>-572194532</t>
  </si>
  <si>
    <t>https://podminky.urs.cz/item/CS_URS_2022_01/722220111</t>
  </si>
  <si>
    <t>722220121</t>
  </si>
  <si>
    <t>Armatury s jedním závitem nástěnky pro baterii G 1/2</t>
  </si>
  <si>
    <t>pár</t>
  </si>
  <si>
    <t>-1401535317</t>
  </si>
  <si>
    <t>https://podminky.urs.cz/item/CS_URS_2022_01/722220121</t>
  </si>
  <si>
    <t>722290215</t>
  </si>
  <si>
    <t>Zkoušky, proplach a desinfekce vodovodního potrubí zkoušky těsnosti vodovodního potrubí hrdlového nebo přírubového do DN 100</t>
  </si>
  <si>
    <t>-973322172</t>
  </si>
  <si>
    <t>https://podminky.urs.cz/item/CS_URS_2022_01/722290215</t>
  </si>
  <si>
    <t>18+5</t>
  </si>
  <si>
    <t>722290234</t>
  </si>
  <si>
    <t>Zkoušky, proplach a desinfekce vodovodního potrubí proplach a desinfekce vodovodního potrubí do DN 80</t>
  </si>
  <si>
    <t>712072795</t>
  </si>
  <si>
    <t>https://podminky.urs.cz/item/CS_URS_2022_01/722290234</t>
  </si>
  <si>
    <t>998722101</t>
  </si>
  <si>
    <t>Přesun hmot pro vnitřní vodovod stanovený z hmotnosti přesunovaného materiálu vodorovná dopravní vzdálenost do 50 m v objektech výšky do 6 m</t>
  </si>
  <si>
    <t>540511454</t>
  </si>
  <si>
    <t>https://podminky.urs.cz/item/CS_URS_2022_01/998722101</t>
  </si>
  <si>
    <t>998722181</t>
  </si>
  <si>
    <t>Přesun hmot pro vnitřní vodovod stanovený z hmotnosti přesunovaného materiálu Příplatek k ceně za přesun prováděný bez použití mechanizace pro jakoukoliv výšku objektu</t>
  </si>
  <si>
    <t>1484169722</t>
  </si>
  <si>
    <t>https://podminky.urs.cz/item/CS_URS_2022_01/998722181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</si>
  <si>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</si>
  <si>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</si>
  <si>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</si>
  <si>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</si>
  <si>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-1549157911</t>
  </si>
  <si>
    <t>https://podminky.urs.cz/item/CS_URS_2022_01/725112022</t>
  </si>
  <si>
    <t>725211602</t>
  </si>
  <si>
    <t>Umyvadla keramická bílá bez výtokových armatur připevněná na stěnu šrouby bez sloupu nebo krytu na sifon 550 mm</t>
  </si>
  <si>
    <t>-801379074</t>
  </si>
  <si>
    <t>https://podminky.urs.cz/item/CS_URS_2022_01/725211602</t>
  </si>
  <si>
    <t>725244325R01</t>
  </si>
  <si>
    <t>Sprchové dveře s bočními stěnami do niky bezrámové skleněné, dveře otvíravé jednokřídlové, atyp. rozměr 1790/2100 mm dle specifikace doplňkových výrobků D02</t>
  </si>
  <si>
    <t>-1836265507</t>
  </si>
  <si>
    <t>725531103</t>
  </si>
  <si>
    <t>Elektrické ohřívače zásobníkové beztlakové přepadové objem nádrže (příkon) 15 l (2,0 kW)</t>
  </si>
  <si>
    <t>818206730</t>
  </si>
  <si>
    <t>https://podminky.urs.cz/item/CS_URS_2022_01/725531103</t>
  </si>
  <si>
    <t>725532317</t>
  </si>
  <si>
    <t>Elektrické ohřívače zásobníkové beztlakové přepadové akumulační s pojistným ventilem stacionární 0,6 MPa objem nádrže (příkon) 125 l (2,2 kW)</t>
  </si>
  <si>
    <t>-1754956898</t>
  </si>
  <si>
    <t>https://podminky.urs.cz/item/CS_URS_2022_01/725532317</t>
  </si>
  <si>
    <t>725813111</t>
  </si>
  <si>
    <t>Ventily rohové bez připojovací trubičky nebo flexi hadičky G 1/2</t>
  </si>
  <si>
    <t>-1155716135</t>
  </si>
  <si>
    <t>https://podminky.urs.cz/item/CS_URS_2022_01/725813111</t>
  </si>
  <si>
    <t>55190005</t>
  </si>
  <si>
    <t>flexi hadice ohebná k baterii D 8x12mm F 1/2"xM10 500mm</t>
  </si>
  <si>
    <t>891757448</t>
  </si>
  <si>
    <t>1"Voda viz. D.07 - Specifikace</t>
  </si>
  <si>
    <t>725822611</t>
  </si>
  <si>
    <t>Baterie umyvadlové stojánkové pákové bez výpusti</t>
  </si>
  <si>
    <t>1554739668</t>
  </si>
  <si>
    <t>https://podminky.urs.cz/item/CS_URS_2022_01/725822611</t>
  </si>
  <si>
    <t>725841311</t>
  </si>
  <si>
    <t>Baterie sprchové nástěnné pákové</t>
  </si>
  <si>
    <t>-1241722333</t>
  </si>
  <si>
    <t>https://podminky.urs.cz/item/CS_URS_2022_01/725841311</t>
  </si>
  <si>
    <t>725862113</t>
  </si>
  <si>
    <t>Zápachové uzávěrky zařizovacích předmětů pro dřezy s přípojkou pro pračku nebo myčku DN 40/50</t>
  </si>
  <si>
    <t>1812312206</t>
  </si>
  <si>
    <t>https://podminky.urs.cz/item/CS_URS_2022_01/725862113</t>
  </si>
  <si>
    <t>725980121</t>
  </si>
  <si>
    <t>Dvířka 15/15</t>
  </si>
  <si>
    <t>-1044287774</t>
  </si>
  <si>
    <t>https://podminky.urs.cz/item/CS_URS_2022_01/725980121</t>
  </si>
  <si>
    <t>998725101</t>
  </si>
  <si>
    <t>Přesun hmot pro zařizovací předměty stanovený z hmotnosti přesunovaného materiálu vodorovná dopravní vzdálenost do 50 m v objektech výšky do 6 m</t>
  </si>
  <si>
    <t>-1472722604</t>
  </si>
  <si>
    <t>https://podminky.urs.cz/item/CS_URS_2022_01/998725101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</si>
  <si>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</si>
  <si>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</si>
  <si>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-1817074869</t>
  </si>
  <si>
    <t>https://podminky.urs.cz/item/CS_URS_2022_01/998725181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</si>
  <si>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</si>
  <si>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</si>
  <si>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</si>
  <si>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</si>
  <si>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-1858898086</t>
  </si>
  <si>
    <t>https://podminky.urs.cz/item/CS_URS_2022_01/726111031</t>
  </si>
  <si>
    <t>998726111</t>
  </si>
  <si>
    <t>Přesun hmot pro instalační prefabrikáty stanovený z hmotnosti přesunovaného materiálu vodorovná dopravní vzdálenost do 50 m v objektech výšky do 6 m</t>
  </si>
  <si>
    <t>1608528209</t>
  </si>
  <si>
    <t>https://podminky.urs.cz/item/CS_URS_2022_01/998726111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</si>
  <si>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</si>
  <si>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</si>
  <si>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-1958420859</t>
  </si>
  <si>
    <t>https://podminky.urs.cz/item/CS_URS_2022_01/998726181</t>
  </si>
  <si>
    <t>735111810</t>
  </si>
  <si>
    <t>1368818266</t>
  </si>
  <si>
    <t>https://podminky.urs.cz/item/CS_URS_2022_01/735111810</t>
  </si>
  <si>
    <t>1,5*1</t>
  </si>
  <si>
    <t>735119140</t>
  </si>
  <si>
    <t>Otopná tělesa litinová montáž těles článkových</t>
  </si>
  <si>
    <t>579318007</t>
  </si>
  <si>
    <t>https://podminky.urs.cz/item/CS_URS_2022_01/735119140</t>
  </si>
  <si>
    <t>735191902</t>
  </si>
  <si>
    <t>Ostatní opravy otopných těles vyzkoušení tlakem po opravě otopných těles litinových</t>
  </si>
  <si>
    <t>-1989918154</t>
  </si>
  <si>
    <t>https://podminky.urs.cz/item/CS_URS_2022_01/735191902</t>
  </si>
  <si>
    <t>735191904</t>
  </si>
  <si>
    <t>Ostatní opravy otopných těles vyčištění propláchnutím vodou otopných těles litinových</t>
  </si>
  <si>
    <t>-1703956368</t>
  </si>
  <si>
    <t>https://podminky.urs.cz/item/CS_URS_2022_01/735191904</t>
  </si>
  <si>
    <t>735191905</t>
  </si>
  <si>
    <t>Ostatní opravy otopných těles odvzdušnění tělesa</t>
  </si>
  <si>
    <t>882283921</t>
  </si>
  <si>
    <t>https://podminky.urs.cz/item/CS_URS_2022_01/735191905</t>
  </si>
  <si>
    <t>735191910</t>
  </si>
  <si>
    <t>255909014</t>
  </si>
  <si>
    <t>https://podminky.urs.cz/item/CS_URS_2022_01/735191910</t>
  </si>
  <si>
    <t>998735101</t>
  </si>
  <si>
    <t>Přesun hmot pro otopná tělesa stanovený z hmotnosti přesunovaného materiálu vodorovná dopravní vzdálenost do 50 m v objektech výšky do 6 m</t>
  </si>
  <si>
    <t>1113978880</t>
  </si>
  <si>
    <t>https://podminky.urs.cz/item/CS_URS_2022_01/998735101</t>
  </si>
  <si>
    <t>763</t>
  </si>
  <si>
    <t>Konstrukce suché výstavby</t>
  </si>
  <si>
    <t>763121427</t>
  </si>
  <si>
    <t>Stěna předsazená ze sádrokartonových desek s nosnou konstrukcí z ocelových profilů CW, UW jednoduše opláštěná deskou impregnovanou H2 tl. 12,5 mm, TI tl. 40 mm, EI 30 stěna tl. 62,5 mm, profil 50</t>
  </si>
  <si>
    <t>1676731507</t>
  </si>
  <si>
    <t>https://podminky.urs.cz/item/CS_URS_2022_01/763121427</t>
  </si>
  <si>
    <t>5"NS 02 viz. D.03</t>
  </si>
  <si>
    <t>763121621</t>
  </si>
  <si>
    <t>Stěna předsazená ze sádrokartonových desek montáž desek na nosnou konstrukci, tl. 12,5 mm</t>
  </si>
  <si>
    <t>127195748</t>
  </si>
  <si>
    <t>https://podminky.urs.cz/item/CS_URS_2022_01/763121621</t>
  </si>
  <si>
    <t>1,5"BO 04 viz. D.02</t>
  </si>
  <si>
    <t>59030025</t>
  </si>
  <si>
    <t>deska SDK impregnovaná H2 tl 12,5mm</t>
  </si>
  <si>
    <t>-1557176892</t>
  </si>
  <si>
    <t>1,5*1,1 'Přepočtené koeficientem množství</t>
  </si>
  <si>
    <t>763121811</t>
  </si>
  <si>
    <t>Demontáž předsazených nebo šachtových stěn ze sádrokartonových desek s nosnou konstrukcí z ocelových profilů jednoduchých, opláštění jednoduché</t>
  </si>
  <si>
    <t>-715438242</t>
  </si>
  <si>
    <t>https://podminky.urs.cz/item/CS_URS_2022_01/763121811</t>
  </si>
  <si>
    <t>763131552</t>
  </si>
  <si>
    <t>Podhled ze sádrokartonových desek jednovrstvá zavěšená spodní konstrukce z ocelových profilů CD, UD jednoduše opláštěná deskou impregnovanou H2, tl. 12,5 mm, TI tl. 100 mm</t>
  </si>
  <si>
    <t>273721589</t>
  </si>
  <si>
    <t>https://podminky.urs.cz/item/CS_URS_2022_01/763131552</t>
  </si>
  <si>
    <t>2,5"NS 03 viz. D.03</t>
  </si>
  <si>
    <t>763131711</t>
  </si>
  <si>
    <t>Podhled ze sádrokartonových desek ostatní práce a konstrukce na podhledech ze sádrokartonových desek dilatace - koutový spoj strop/stěna</t>
  </si>
  <si>
    <t>26731072</t>
  </si>
  <si>
    <t>https://podminky.urs.cz/item/CS_URS_2022_01/763131711</t>
  </si>
  <si>
    <t>763131751</t>
  </si>
  <si>
    <t>Podhled ze sádrokartonových desek ostatní práce a konstrukce na podhledech ze sádrokartonových desek montáž parotěsné zábrany</t>
  </si>
  <si>
    <t>165114007</t>
  </si>
  <si>
    <t>https://podminky.urs.cz/item/CS_URS_2022_01/763131751</t>
  </si>
  <si>
    <t>28329274</t>
  </si>
  <si>
    <t>fólie PE vyztužená pro parotěsnou vrstvu (reakce na oheň - třída E) 110g/m2</t>
  </si>
  <si>
    <t>1200148431</t>
  </si>
  <si>
    <t>2,5*1,1 'Přepočtené koeficientem množství</t>
  </si>
  <si>
    <t>763131752</t>
  </si>
  <si>
    <t>Podhled ze sádrokartonových desek ostatní práce a konstrukce na podhledech ze sádrokartonových desek montáž jedné vrstvy tepelné izolace</t>
  </si>
  <si>
    <t>-462782920</t>
  </si>
  <si>
    <t>https://podminky.urs.cz/item/CS_URS_2022_01/763131752</t>
  </si>
  <si>
    <t>63150849</t>
  </si>
  <si>
    <t>pás tepelně izolační pro všechny druhy nezatížených izolací  λ=0,038-0,039 tl 100mm</t>
  </si>
  <si>
    <t>-490101928</t>
  </si>
  <si>
    <t>2,5*1,02 'Přepočtené koeficientem množství</t>
  </si>
  <si>
    <t>763131761</t>
  </si>
  <si>
    <t>Podhled ze sádrokartonových desek Příplatek k cenám za plochu do 3 m2 jednotlivě</t>
  </si>
  <si>
    <t>-169478663</t>
  </si>
  <si>
    <t>https://podminky.urs.cz/item/CS_URS_2022_01/763131761</t>
  </si>
  <si>
    <t>763131762</t>
  </si>
  <si>
    <t>Podhled ze sádrokartonových desek Příplatek k cenám za prostorové zakřivení podhledu</t>
  </si>
  <si>
    <t>445128253</t>
  </si>
  <si>
    <t>https://podminky.urs.cz/item/CS_URS_2022_01/763131762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</si>
  <si>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</si>
  <si>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</si>
  <si>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1083482149</t>
  </si>
  <si>
    <t>https://podminky.urs.cz/item/CS_URS_2022_01/998763301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</si>
  <si>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</si>
  <si>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</si>
  <si>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-518036568</t>
  </si>
  <si>
    <t>https://podminky.urs.cz/item/CS_URS_2022_01/998763381</t>
  </si>
  <si>
    <t>766421811</t>
  </si>
  <si>
    <t>Demontáž obložení podhledů panely, plochy do 1,5 m2</t>
  </si>
  <si>
    <t>593887946</t>
  </si>
  <si>
    <t>https://podminky.urs.cz/item/CS_URS_2022_01/766421811</t>
  </si>
  <si>
    <t>2,1"BO 03 viz. D.02</t>
  </si>
  <si>
    <t>766421822</t>
  </si>
  <si>
    <t>Demontáž obložení podhledů podkladových roštů</t>
  </si>
  <si>
    <t>1097362770</t>
  </si>
  <si>
    <t>https://podminky.urs.cz/item/CS_URS_2022_01/766421822</t>
  </si>
  <si>
    <t>766811142</t>
  </si>
  <si>
    <t>Montáž kuchyňských linek korpusu horních skříněk Příplatek k ceně za usazení vestavěných spotřebičů myčky nádobí</t>
  </si>
  <si>
    <t>547748084</t>
  </si>
  <si>
    <t>https://podminky.urs.cz/item/CS_URS_2022_01/766811142</t>
  </si>
  <si>
    <t>766812830</t>
  </si>
  <si>
    <t>Demontáž kuchyňských linek dřevěných nebo kovových včetně skříněk uchycených na stěně, délky přes 1500 do 1800 mm</t>
  </si>
  <si>
    <t>-977524741</t>
  </si>
  <si>
    <t>https://podminky.urs.cz/item/CS_URS_2022_01/766812830</t>
  </si>
  <si>
    <t>3,4"BO 02 viz. D.02</t>
  </si>
  <si>
    <t>R</t>
  </si>
  <si>
    <t>766A2002R01</t>
  </si>
  <si>
    <t>Kuchyňská linka zakázková (na míru), kompletní výroba, dodávka, montáž a doprava dle specifikace doplňkových výrobků D01</t>
  </si>
  <si>
    <t>1556420290</t>
  </si>
  <si>
    <t>998766101</t>
  </si>
  <si>
    <t>Přesun hmot pro konstrukce truhlářské stanovený z hmotnosti přesunovaného materiálu vodorovná dopravní vzdálenost do 50 m v objektech výšky do 6 m</t>
  </si>
  <si>
    <t>-1230572574</t>
  </si>
  <si>
    <t>https://podminky.urs.cz/item/CS_URS_2022_01/998766101</t>
  </si>
  <si>
    <t>1609696737</t>
  </si>
  <si>
    <t>771</t>
  </si>
  <si>
    <t>Podlahy z dlaždic</t>
  </si>
  <si>
    <t>771111011</t>
  </si>
  <si>
    <t>Příprava podkladu před provedením dlažby vysátí podlah</t>
  </si>
  <si>
    <t>-1409353327</t>
  </si>
  <si>
    <t>https://podminky.urs.cz/item/CS_URS_2022_01/771111011</t>
  </si>
  <si>
    <t>771121011</t>
  </si>
  <si>
    <t>Příprava podkladu před provedením dlažby nátěr penetrační na podlahu</t>
  </si>
  <si>
    <t>-1372268560</t>
  </si>
  <si>
    <t>https://podminky.urs.cz/item/CS_URS_2022_01/771121011</t>
  </si>
  <si>
    <t>771161022</t>
  </si>
  <si>
    <t>Příprava podkladu před provedením dlažby montáž profilu ukončujícího profilu pro schodové hrany</t>
  </si>
  <si>
    <t>-1881055322</t>
  </si>
  <si>
    <t>https://podminky.urs.cz/item/CS_URS_2022_01/771161022</t>
  </si>
  <si>
    <t>59054140</t>
  </si>
  <si>
    <t>profil schodový protiskluzový ušlechtilá nerez ocel V2A R10 V6 2x1000mm</t>
  </si>
  <si>
    <t>-1803374179</t>
  </si>
  <si>
    <t>2*1,1 'Přepočtené koeficientem množství</t>
  </si>
  <si>
    <t>771574262</t>
  </si>
  <si>
    <t>Montáž podlah z dlaždic keramických lepených flexibilním lepidlem velkoformátových pro vysoké mechanické zatížení protiskluzných nebo reliéfních (bezbariérových) přes 4 do 6 ks/m2</t>
  </si>
  <si>
    <t>1997384360</t>
  </si>
  <si>
    <t>https://podminky.urs.cz/item/CS_URS_2022_01/771574262</t>
  </si>
  <si>
    <t>5,43+1,79*0,1</t>
  </si>
  <si>
    <t>59761420</t>
  </si>
  <si>
    <t>dlažba velkoformátová keramická slinutá protiskluzná do interiéru i exteriéru pro vysoké mechanické namáhání přes 4 do 6 ks/m2 (dlaždice slinutá, 298 x 598 x 10 mm) - R10</t>
  </si>
  <si>
    <t>-1147141791</t>
  </si>
  <si>
    <t>5,609*1,15 'Přepočtené koeficientem množství</t>
  </si>
  <si>
    <t>771591112</t>
  </si>
  <si>
    <t>Izolace podlahy pod dlažbu nátěrem nebo stěrkou ve dvou vrstvách</t>
  </si>
  <si>
    <t>1512815624</t>
  </si>
  <si>
    <t>https://podminky.urs.cz/item/CS_URS_2022_01/771591112</t>
  </si>
  <si>
    <t>5,43+10*0,3+(1,2*2+1,79)*2,2</t>
  </si>
  <si>
    <t>771591116R01</t>
  </si>
  <si>
    <t>Podlahy - dokončovací práce spárování epoxidem</t>
  </si>
  <si>
    <t>-811305229</t>
  </si>
  <si>
    <t>https://podminky.urs.cz/item/CS_URS_2022_01/771591116R01</t>
  </si>
  <si>
    <t>771591185</t>
  </si>
  <si>
    <t>Podlahy - dokončovací práce pracnější řezání dlaždic keramických rovné</t>
  </si>
  <si>
    <t>2085919943</t>
  </si>
  <si>
    <t>https://podminky.urs.cz/item/CS_URS_2022_01/771591185</t>
  </si>
  <si>
    <t>6"schod do sprchy</t>
  </si>
  <si>
    <t>771591264</t>
  </si>
  <si>
    <t>Izolace podlahy pod dlažbu těsnícími izolačními pásy mezi podlahou a stěnu</t>
  </si>
  <si>
    <t>-1147494009</t>
  </si>
  <si>
    <t>https://podminky.urs.cz/item/CS_URS_2022_01/771591264</t>
  </si>
  <si>
    <t>10+0,3*4+2,2*2</t>
  </si>
  <si>
    <t>771591414</t>
  </si>
  <si>
    <t>Liniové odvodnění odvodňovacím žlabem s napojením na kontaktní izolaci pro bezbariérové sprchy v úrovni podlahy s horizontálním nebo vertikálním odtokem s rámovým krytem a děrovaným roštem délky 800 mm</t>
  </si>
  <si>
    <t>-991793694</t>
  </si>
  <si>
    <t>https://podminky.urs.cz/item/CS_URS_2022_01/771591414</t>
  </si>
  <si>
    <t>998771101</t>
  </si>
  <si>
    <t>Přesun hmot pro podlahy z dlaždic stanovený z hmotnosti přesunovaného materiálu vodorovná dopravní vzdálenost do 50 m v objektech výšky do 6 m</t>
  </si>
  <si>
    <t>-1586910348</t>
  </si>
  <si>
    <t>https://podminky.urs.cz/item/CS_URS_2022_01/998771101</t>
  </si>
  <si>
    <t>998771181</t>
  </si>
  <si>
    <t>Přesun hmot pro podlahy z dlaždic stanovený z hmotnosti přesunovaného materiálu Příplatek k ceně za přesun prováděný bez použití mechanizace pro jakoukoliv výšku objektu</t>
  </si>
  <si>
    <t>177910762</t>
  </si>
  <si>
    <t>https://podminky.urs.cz/item/CS_URS_2022_01/998771181</t>
  </si>
  <si>
    <t>-297967176</t>
  </si>
  <si>
    <t>5,43"m.č. 2.15</t>
  </si>
  <si>
    <t>1974435901</t>
  </si>
  <si>
    <t>10"m.č. 2.15</t>
  </si>
  <si>
    <t>781</t>
  </si>
  <si>
    <t>Dokončovací práce - obklady</t>
  </si>
  <si>
    <t>781111011</t>
  </si>
  <si>
    <t>Příprava podkladu před provedením obkladu oprášení (ometení) stěny</t>
  </si>
  <si>
    <t>874782524</t>
  </si>
  <si>
    <t>https://podminky.urs.cz/item/CS_URS_2022_01/781111011</t>
  </si>
  <si>
    <t>10*2,2</t>
  </si>
  <si>
    <t>781121011</t>
  </si>
  <si>
    <t>Příprava podkladu před provedením obkladu nátěr penetrační na stěnu</t>
  </si>
  <si>
    <t>-221119369</t>
  </si>
  <si>
    <t>https://podminky.urs.cz/item/CS_URS_2022_01/781121011</t>
  </si>
  <si>
    <t>781161012</t>
  </si>
  <si>
    <t>Příprava podkladu před provedením obkladu montáž profilu dilatační spáry koutové (při styku podlahy se stěnou)</t>
  </si>
  <si>
    <t>-116830381</t>
  </si>
  <si>
    <t>https://podminky.urs.cz/item/CS_URS_2022_01/781161012</t>
  </si>
  <si>
    <t>24551522</t>
  </si>
  <si>
    <t>tmel PUR lepící a těsnící</t>
  </si>
  <si>
    <t>tuba</t>
  </si>
  <si>
    <t>-305621967</t>
  </si>
  <si>
    <t>1*1,1 'Přepočtené koeficientem množství</t>
  </si>
  <si>
    <t>781474154</t>
  </si>
  <si>
    <t>Montáž obkladů vnitřních stěn z dlaždic keramických lepených flexibilním lepidlem velkoformátových hladkých přes 4 do 6 ks/m2</t>
  </si>
  <si>
    <t>-674537026</t>
  </si>
  <si>
    <t>https://podminky.urs.cz/item/CS_URS_2022_01/781474154</t>
  </si>
  <si>
    <t>59761001</t>
  </si>
  <si>
    <t>obklad velkoformátový keramický hladký přes 4 do 6ks/m2</t>
  </si>
  <si>
    <t>-798104857</t>
  </si>
  <si>
    <t>22*1,15 'Přepočtené koeficientem množství</t>
  </si>
  <si>
    <t>781474253</t>
  </si>
  <si>
    <t>Montáž obkladů vnitřních stěn z dlaždic keramických lepených flexibilním lepidlem maloformátových z listel, výšky přes 75 do 90 mm</t>
  </si>
  <si>
    <t>176310751</t>
  </si>
  <si>
    <t>https://podminky.urs.cz/item/CS_URS_2022_01/781474253</t>
  </si>
  <si>
    <t>10*2</t>
  </si>
  <si>
    <t>59761006</t>
  </si>
  <si>
    <t>listela reliéfní keramická koupelnová 250x50mm</t>
  </si>
  <si>
    <t>945570746</t>
  </si>
  <si>
    <t>20/0,25</t>
  </si>
  <si>
    <t>781491021</t>
  </si>
  <si>
    <t>Montáž zrcadel lepených silikonovým tmelem na keramický obklad, plochy do 1 m2</t>
  </si>
  <si>
    <t>1722478402</t>
  </si>
  <si>
    <t>https://podminky.urs.cz/item/CS_URS_2022_01/781491021</t>
  </si>
  <si>
    <t>63465122</t>
  </si>
  <si>
    <t>zrcadlo nemontované čiré tl 3mm max. rozměr 3210x2250mm</t>
  </si>
  <si>
    <t>-1191359141</t>
  </si>
  <si>
    <t>781494511R01</t>
  </si>
  <si>
    <t>Obklad - dokončující práce profily ukončovací lepené flexibilním lepidlem ukončovací</t>
  </si>
  <si>
    <t>1133267984</t>
  </si>
  <si>
    <t>https://podminky.urs.cz/item/CS_URS_2022_01/781494511R01</t>
  </si>
  <si>
    <t>2,2*3+1+2+10</t>
  </si>
  <si>
    <t>781495116R01</t>
  </si>
  <si>
    <t>Obklad - dokončující práce ostatní práce spárování epoxidem</t>
  </si>
  <si>
    <t>-55040281</t>
  </si>
  <si>
    <t>https://podminky.urs.cz/item/CS_URS_2022_01/781495116R01</t>
  </si>
  <si>
    <t>781495141</t>
  </si>
  <si>
    <t>Obklad - dokončující práce průnik obkladem kruhový, bez izolace do DN 30</t>
  </si>
  <si>
    <t>-1140044768</t>
  </si>
  <si>
    <t>https://podminky.urs.cz/item/CS_URS_2022_01/781495141</t>
  </si>
  <si>
    <t>781495143</t>
  </si>
  <si>
    <t>Obklad - dokončující práce průnik obkladem kruhový, bez izolace přes DN 90</t>
  </si>
  <si>
    <t>-1638192844</t>
  </si>
  <si>
    <t>https://podminky.urs.cz/item/CS_URS_2022_01/781495143</t>
  </si>
  <si>
    <t>998781101</t>
  </si>
  <si>
    <t>Přesun hmot pro obklady keramické stanovený z hmotnosti přesunovaného materiálu vodorovná dopravní vzdálenost do 50 m v objektech výšky do 6 m</t>
  </si>
  <si>
    <t>2106722596</t>
  </si>
  <si>
    <t>https://podminky.urs.cz/item/CS_URS_2022_01/998781101</t>
  </si>
  <si>
    <t>998781181</t>
  </si>
  <si>
    <t>Přesun hmot pro obklady keramické stanovený z hmotnosti přesunovaného materiálu Příplatek k cenám za přesun prováděný bez použití mechanizace pro jakoukoliv výšku objektu</t>
  </si>
  <si>
    <t>-2105971293</t>
  </si>
  <si>
    <t>https://podminky.urs.cz/item/CS_URS_2022_01/998781181</t>
  </si>
  <si>
    <t>783000103</t>
  </si>
  <si>
    <t>Zakrývání konstrukcí včetně pozdějšího odkrytí podlah nebo vodorovných ploch položením fólie</t>
  </si>
  <si>
    <t>-886765555</t>
  </si>
  <si>
    <t>https://podminky.urs.cz/item/CS_URS_2022_01/783000103</t>
  </si>
  <si>
    <t>28323151</t>
  </si>
  <si>
    <t>papír separační potažený PE fólií</t>
  </si>
  <si>
    <t>1789358051</t>
  </si>
  <si>
    <t>1*1,05 'Přepočtené koeficientem množství</t>
  </si>
  <si>
    <t>783601327</t>
  </si>
  <si>
    <t>Příprava podkladu otopných těles před provedením nátěrů článkových odmaštěním rozpouštědlovým</t>
  </si>
  <si>
    <t>-653084801</t>
  </si>
  <si>
    <t>https://podminky.urs.cz/item/CS_URS_2022_01/783601327</t>
  </si>
  <si>
    <t>5"BO 07 viz. D.02</t>
  </si>
  <si>
    <t>783601367</t>
  </si>
  <si>
    <t>Příprava podkladu armatur a kovových potrubí před provedením nátěru armatur přes DN 100 do DN 200 mm odmaštěním, odmašťovačem ředidlovým</t>
  </si>
  <si>
    <t>360621478</t>
  </si>
  <si>
    <t>https://podminky.urs.cz/item/CS_URS_2022_01/783601367</t>
  </si>
  <si>
    <t>783601421</t>
  </si>
  <si>
    <t>Příprava podkladu otopných těles před provedením nátěrů článkových očištění ometením</t>
  </si>
  <si>
    <t>444245824</t>
  </si>
  <si>
    <t>https://podminky.urs.cz/item/CS_URS_2022_01/783601421</t>
  </si>
  <si>
    <t>783601715</t>
  </si>
  <si>
    <t>Příprava podkladu armatur a kovových potrubí před provedením nátěru potrubí do DN 50 mm odmaštěním, odmašťovačem ředidlovým</t>
  </si>
  <si>
    <t>1523214838</t>
  </si>
  <si>
    <t>https://podminky.urs.cz/item/CS_URS_2022_01/783601715</t>
  </si>
  <si>
    <t>783624111</t>
  </si>
  <si>
    <t>Základní nátěr otopných těles jednonásobný článkových akrylátový</t>
  </si>
  <si>
    <t>-1962037874</t>
  </si>
  <si>
    <t>https://podminky.urs.cz/item/CS_URS_2022_01/783624111</t>
  </si>
  <si>
    <t>783624501</t>
  </si>
  <si>
    <t>Základní nátěr armatur a kovových potrubí jednonásobný armatur do DN 100 mm akrylátový</t>
  </si>
  <si>
    <t>-39475020</t>
  </si>
  <si>
    <t>https://podminky.urs.cz/item/CS_URS_2022_01/783624501</t>
  </si>
  <si>
    <t>783624551</t>
  </si>
  <si>
    <t>Základní nátěr armatur a kovových potrubí jednonásobný potrubí do DN 50 mm akrylátový</t>
  </si>
  <si>
    <t>-157209317</t>
  </si>
  <si>
    <t>https://podminky.urs.cz/item/CS_URS_2022_01/783624551</t>
  </si>
  <si>
    <t>783627117</t>
  </si>
  <si>
    <t>Krycí nátěr (email) otopných těles článkových dvojnásobný akrylátový</t>
  </si>
  <si>
    <t>785215217</t>
  </si>
  <si>
    <t>https://podminky.urs.cz/item/CS_URS_2022_01/783627117</t>
  </si>
  <si>
    <t>783627511</t>
  </si>
  <si>
    <t>Krycí nátěr (email) armatur a kovových potrubí armatur do DN 100 mm dvojnásobný akrylátový</t>
  </si>
  <si>
    <t>1254686047</t>
  </si>
  <si>
    <t>https://podminky.urs.cz/item/CS_URS_2022_01/783627511</t>
  </si>
  <si>
    <t>783627611</t>
  </si>
  <si>
    <t>Krycí nátěr (email) armatur a kovových potrubí potrubí do DN 50 mm dvojnásobný akrylátový</t>
  </si>
  <si>
    <t>468011002</t>
  </si>
  <si>
    <t>https://podminky.urs.cz/item/CS_URS_2022_01/783627611</t>
  </si>
  <si>
    <t>784171001</t>
  </si>
  <si>
    <t>Olepování vnitřních ploch (materiál ve specifikaci) včetně pozdějšího odlepení páskou nebo fólií v místnostech výšky do 3,80 m</t>
  </si>
  <si>
    <t>-99415960</t>
  </si>
  <si>
    <t>https://podminky.urs.cz/item/CS_URS_2022_01/784171001</t>
  </si>
  <si>
    <t>10+(1,64+2,64+0,8+2,66+1,04+2,66)*2+2,1+1</t>
  </si>
  <si>
    <t>58124838</t>
  </si>
  <si>
    <t>32488633</t>
  </si>
  <si>
    <t>35,98*1,05 'Přepočtené koeficientem množství</t>
  </si>
  <si>
    <t>426375772</t>
  </si>
  <si>
    <t>2037172251</t>
  </si>
  <si>
    <t>33,17*1,05 'Přepočtené koeficientem množství</t>
  </si>
  <si>
    <t>784171111</t>
  </si>
  <si>
    <t>Zakrytí nemalovaných ploch (materiál ve specifikaci) včetně pozdějšího odkrytí svislých ploch např. stěn, oken, dveří v místnostech výšky do 3,80</t>
  </si>
  <si>
    <t>-1461675952</t>
  </si>
  <si>
    <t>https://podminky.urs.cz/item/CS_URS_2022_01/784171111</t>
  </si>
  <si>
    <t>1,64*2,64+(0,8+1,04)*2,66+2*2</t>
  </si>
  <si>
    <t>58124842</t>
  </si>
  <si>
    <t>1694740083</t>
  </si>
  <si>
    <t>13,224*1,05 'Přepočtené koeficientem množství</t>
  </si>
  <si>
    <t>784181011</t>
  </si>
  <si>
    <t>Pačokování dvojnásobné v místnostech výšky do 3,80 m</t>
  </si>
  <si>
    <t>2032210310</t>
  </si>
  <si>
    <t>https://podminky.urs.cz/item/CS_URS_2022_01/784181011</t>
  </si>
  <si>
    <t>784181111</t>
  </si>
  <si>
    <t>Penetrace podkladu jednonásobná základní silikátová v místnostech výšky do 3,80 m</t>
  </si>
  <si>
    <t>1233860673</t>
  </si>
  <si>
    <t>https://podminky.urs.cz/item/CS_URS_2022_01/784181111</t>
  </si>
  <si>
    <t>5+20"opravy SDK kufru v 1.NP</t>
  </si>
  <si>
    <t>27,74+23,14*2,17"m.č. 2.10</t>
  </si>
  <si>
    <t>5,43+10*3,02"m.č. 2.15</t>
  </si>
  <si>
    <t>782048277</t>
  </si>
  <si>
    <t>1,64*2,64</t>
  </si>
  <si>
    <t>-1592851809</t>
  </si>
  <si>
    <t>784331001</t>
  </si>
  <si>
    <t>Malby protiplísňové dvojnásobné, bílé v místnostech výšky do 3,80 m</t>
  </si>
  <si>
    <t>732291630</t>
  </si>
  <si>
    <t>https://podminky.urs.cz/item/CS_URS_2022_01/784331001</t>
  </si>
  <si>
    <t>787</t>
  </si>
  <si>
    <t>Dokončovací práce - zasklívání</t>
  </si>
  <si>
    <t>787911115</t>
  </si>
  <si>
    <t>Zasklívání – ostatní práce montáž fólie na sklo neprůhledné</t>
  </si>
  <si>
    <t>-768745603</t>
  </si>
  <si>
    <t>https://podminky.urs.cz/item/CS_URS_2022_01/787911115</t>
  </si>
  <si>
    <t>1,64*1,41"viz. D.03</t>
  </si>
  <si>
    <t>63479014R01</t>
  </si>
  <si>
    <t>fólie na sklo mléčná neprůhledná</t>
  </si>
  <si>
    <t>-7551746</t>
  </si>
  <si>
    <t>2,312*1,03 'Přepočtené koeficientem množství</t>
  </si>
  <si>
    <t>998787101</t>
  </si>
  <si>
    <t>Přesun hmot pro zasklívání stanovený z hmotnosti přesunovaného materiálu vodorovná dopravní vzdálenost do 50 m v objektech výšky do 6 m</t>
  </si>
  <si>
    <t>19064940</t>
  </si>
  <si>
    <t>https://podminky.urs.cz/item/CS_URS_2022_01/998787101</t>
  </si>
  <si>
    <t>46-M</t>
  </si>
  <si>
    <t>Zemní práce při extr.mont.pracích</t>
  </si>
  <si>
    <t>460710055</t>
  </si>
  <si>
    <t>Vyplnění rýh a otvorů vyplnění a omítnutí rýh ve stěnách hloubky přes 5 do 7 cm a šířky přes 10 do 15 cm</t>
  </si>
  <si>
    <t>394585035</t>
  </si>
  <si>
    <t>https://podminky.urs.cz/item/CS_URS_2022_01/460710055</t>
  </si>
  <si>
    <t>5"Kanalizace viz. D.07 - Specifikace</t>
  </si>
  <si>
    <t>6+3"Voda viz. D.07 - Specifikace</t>
  </si>
  <si>
    <t>460710102</t>
  </si>
  <si>
    <t>Vyplnění rýh a otvorů zabetonování otvorů ve stropech včetně bednění a výztuže plochy do 0,09 m2 a tlouštky přes 10 d o 20 cm</t>
  </si>
  <si>
    <t>-810304923</t>
  </si>
  <si>
    <t>https://podminky.urs.cz/item/CS_URS_2022_01/460710102</t>
  </si>
  <si>
    <t>3+2"rozvody ZTI</t>
  </si>
  <si>
    <t>Hodinové zúčtovací sazby</t>
  </si>
  <si>
    <t>HZS2221</t>
  </si>
  <si>
    <t>Hodinové zúčtovací sazby profesí PSV provádění stavebních instalací elektrikář - DMTŽ stávající Elektroinstalace dle výkresu D.02</t>
  </si>
  <si>
    <t>512557986</t>
  </si>
  <si>
    <t>https://podminky.urs.cz/item/CS_URS_2022_01/HZS2221</t>
  </si>
  <si>
    <t>12"BO 02 a BO 06 viz. D.02</t>
  </si>
  <si>
    <t>HZS2222R01</t>
  </si>
  <si>
    <t>Kompletní úprava elektrointalace dle výkresu D.06, včetně úpravy stávající rozvodnice dodávky materiálu, dopravy apod.</t>
  </si>
  <si>
    <t>2041018776</t>
  </si>
  <si>
    <t>HZS4211</t>
  </si>
  <si>
    <t>Hodinové zúčtovací sazby ostatních profesí revizní a kontrolní činnost revizní technik</t>
  </si>
  <si>
    <t>-749913904</t>
  </si>
  <si>
    <t>https://podminky.urs.cz/item/CS_URS_2022_01/HZS4211</t>
  </si>
  <si>
    <t>12"výchozí revize úpravy ELI</t>
  </si>
  <si>
    <t>04 - Vedlejší rozpočtové náklady</t>
  </si>
  <si>
    <t>0 - Vedlejší rozpočtové náklady</t>
  </si>
  <si>
    <t>013254000</t>
  </si>
  <si>
    <t>Dokumentace skutečného provedení stavby</t>
  </si>
  <si>
    <t>1024</t>
  </si>
  <si>
    <t>1256701</t>
  </si>
  <si>
    <t>https://podminky.urs.cz/item/CS_URS_2022_01/013254000</t>
  </si>
  <si>
    <t>032002000</t>
  </si>
  <si>
    <t>Vybavení staveniště, buňkoviště, suché WC, apod..</t>
  </si>
  <si>
    <t>1240449122</t>
  </si>
  <si>
    <t>https://podminky.urs.cz/item/CS_URS_2022_01/032002000</t>
  </si>
  <si>
    <t>034103000</t>
  </si>
  <si>
    <t>Energie pro zařízení staveniště</t>
  </si>
  <si>
    <t>1495200009</t>
  </si>
  <si>
    <t>https://podminky.urs.cz/item/CS_URS_2022_01/034103000</t>
  </si>
  <si>
    <t>034203000</t>
  </si>
  <si>
    <t>Oplocení staveniště</t>
  </si>
  <si>
    <t>-1738814001</t>
  </si>
  <si>
    <t>https://podminky.urs.cz/item/CS_URS_2022_01/034203000</t>
  </si>
  <si>
    <t>034403000</t>
  </si>
  <si>
    <t>Dočasné dopravní značení na staveništi - montáž + demontáž</t>
  </si>
  <si>
    <t>-1573154888</t>
  </si>
  <si>
    <t>https://podminky.urs.cz/item/CS_URS_2022_01/034403000</t>
  </si>
  <si>
    <t>034503000</t>
  </si>
  <si>
    <t>Informační tabule na staveništi</t>
  </si>
  <si>
    <t>955336341</t>
  </si>
  <si>
    <t>https://podminky.urs.cz/item/CS_URS_2022_01/034503000</t>
  </si>
  <si>
    <t>039002000</t>
  </si>
  <si>
    <t>Zrušení zařízení staveniště</t>
  </si>
  <si>
    <t>-295755361</t>
  </si>
  <si>
    <t>https://podminky.urs.cz/item/CS_URS_2022_01/039002000</t>
  </si>
  <si>
    <t>039203000</t>
  </si>
  <si>
    <t>Úprava terénu po zrušení zařízení staveniště</t>
  </si>
  <si>
    <t>1815056312</t>
  </si>
  <si>
    <t>https://podminky.urs.cz/item/CS_URS_2022_01/039203000</t>
  </si>
  <si>
    <t>065002000</t>
  </si>
  <si>
    <t>Mimostaveništní doprava materiálů</t>
  </si>
  <si>
    <t>Komplet</t>
  </si>
  <si>
    <t>874011363</t>
  </si>
  <si>
    <t>https://podminky.urs.cz/item/CS_URS_2022_01/065002000</t>
  </si>
  <si>
    <t>SEZNAM FIGUR</t>
  </si>
  <si>
    <t>Výměra</t>
  </si>
  <si>
    <t xml:space="preserve"> 01</t>
  </si>
  <si>
    <t>Použití figury:</t>
  </si>
  <si>
    <t>Cementový postřik vnitřních stěn nanášený celoplošně ručně</t>
  </si>
  <si>
    <t>Vápenocementová omítka hladká jednovrstvá vnitřních stěn nanášená ručně</t>
  </si>
  <si>
    <t>Cementová omítka hrubá jednovrstvá zatřená vnitřních stěn nanášená ručně</t>
  </si>
  <si>
    <t>Cementový postřik vnitřních stropů nanášený celoplošně ručně</t>
  </si>
  <si>
    <t>Vápenocementová omítka hladká jednovrstvá vnitřních stropů rovných nanášená ručně</t>
  </si>
  <si>
    <t>Cementová omítka hrubá jednovrstvá zatřená vnitřních stropů rovných nanášená ručně</t>
  </si>
  <si>
    <t>Oprava vnitřní vápenocementové štukové omítky stěn v rozsahu plochy přes 10 do 30 %</t>
  </si>
  <si>
    <t>Olepování vnitřních ploch páskou v místnostech v přes 3,80 do 5,00 m</t>
  </si>
  <si>
    <t>Začištění omítek kolem oken, dveří, podlah nebo obkladů</t>
  </si>
  <si>
    <t xml:space="preserve"> 03</t>
  </si>
  <si>
    <t>Základní silikátová jednonásobná penetrace podkladu v místnostech výšky do 3,80m</t>
  </si>
  <si>
    <t>Dvojnásobné pačokování v místnostech výšky do 3,80 m</t>
  </si>
  <si>
    <t>Dvojnásobné bílé protiplísňové malby v místnostech výšky do 3,80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</si>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</sst>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071" TargetMode="External" /><Relationship Id="rId2" Type="http://schemas.openxmlformats.org/officeDocument/2006/relationships/hyperlink" Target="https://podminky.urs.cz/item/CS_URS_2022_01/113152112" TargetMode="External" /><Relationship Id="rId3" Type="http://schemas.openxmlformats.org/officeDocument/2006/relationships/hyperlink" Target="https://podminky.urs.cz/item/CS_URS_2022_01/132302101" TargetMode="External" /><Relationship Id="rId4" Type="http://schemas.openxmlformats.org/officeDocument/2006/relationships/hyperlink" Target="https://podminky.urs.cz/item/CS_URS_2022_01/132302109" TargetMode="External" /><Relationship Id="rId5" Type="http://schemas.openxmlformats.org/officeDocument/2006/relationships/hyperlink" Target="https://podminky.urs.cz/item/CS_URS_2022_01/161101501" TargetMode="External" /><Relationship Id="rId6" Type="http://schemas.openxmlformats.org/officeDocument/2006/relationships/hyperlink" Target="https://podminky.urs.cz/item/CS_URS_2022_01/162201201" TargetMode="External" /><Relationship Id="rId7" Type="http://schemas.openxmlformats.org/officeDocument/2006/relationships/hyperlink" Target="https://podminky.urs.cz/item/CS_URS_2022_01/162701105" TargetMode="External" /><Relationship Id="rId8" Type="http://schemas.openxmlformats.org/officeDocument/2006/relationships/hyperlink" Target="https://podminky.urs.cz/item/CS_URS_2022_01/167101101" TargetMode="External" /><Relationship Id="rId9" Type="http://schemas.openxmlformats.org/officeDocument/2006/relationships/hyperlink" Target="https://podminky.urs.cz/item/CS_URS_2022_01/174101102" TargetMode="External" /><Relationship Id="rId10" Type="http://schemas.openxmlformats.org/officeDocument/2006/relationships/hyperlink" Target="https://podminky.urs.cz/item/CS_URS_2022_01/273321311" TargetMode="External" /><Relationship Id="rId11" Type="http://schemas.openxmlformats.org/officeDocument/2006/relationships/hyperlink" Target="https://podminky.urs.cz/item/CS_URS_2022_01/273362021" TargetMode="External" /><Relationship Id="rId12" Type="http://schemas.openxmlformats.org/officeDocument/2006/relationships/hyperlink" Target="https://podminky.urs.cz/item/CS_URS_2022_01/274321411" TargetMode="External" /><Relationship Id="rId13" Type="http://schemas.openxmlformats.org/officeDocument/2006/relationships/hyperlink" Target="https://podminky.urs.cz/item/CS_URS_2022_01/274351215" TargetMode="External" /><Relationship Id="rId14" Type="http://schemas.openxmlformats.org/officeDocument/2006/relationships/hyperlink" Target="https://podminky.urs.cz/item/CS_URS_2022_01/274351216" TargetMode="External" /><Relationship Id="rId15" Type="http://schemas.openxmlformats.org/officeDocument/2006/relationships/hyperlink" Target="https://podminky.urs.cz/item/CS_URS_2022_01/274361821" TargetMode="External" /><Relationship Id="rId16" Type="http://schemas.openxmlformats.org/officeDocument/2006/relationships/hyperlink" Target="https://podminky.urs.cz/item/CS_URS_2022_01/311231126" TargetMode="External" /><Relationship Id="rId17" Type="http://schemas.openxmlformats.org/officeDocument/2006/relationships/hyperlink" Target="https://podminky.urs.cz/item/CS_URS_2022_01/311231129" TargetMode="External" /><Relationship Id="rId18" Type="http://schemas.openxmlformats.org/officeDocument/2006/relationships/hyperlink" Target="https://podminky.urs.cz/item/CS_URS_2022_01/311235141" TargetMode="External" /><Relationship Id="rId19" Type="http://schemas.openxmlformats.org/officeDocument/2006/relationships/hyperlink" Target="https://podminky.urs.cz/item/CS_URS_2022_01/317321311" TargetMode="External" /><Relationship Id="rId20" Type="http://schemas.openxmlformats.org/officeDocument/2006/relationships/hyperlink" Target="https://podminky.urs.cz/item/CS_URS_2022_01/317351107" TargetMode="External" /><Relationship Id="rId21" Type="http://schemas.openxmlformats.org/officeDocument/2006/relationships/hyperlink" Target="https://podminky.urs.cz/item/CS_URS_2022_01/317351108" TargetMode="External" /><Relationship Id="rId22" Type="http://schemas.openxmlformats.org/officeDocument/2006/relationships/hyperlink" Target="https://podminky.urs.cz/item/CS_URS_2022_01/317941121" TargetMode="External" /><Relationship Id="rId23" Type="http://schemas.openxmlformats.org/officeDocument/2006/relationships/hyperlink" Target="https://podminky.urs.cz/item/CS_URS_2022_01/317941123" TargetMode="External" /><Relationship Id="rId24" Type="http://schemas.openxmlformats.org/officeDocument/2006/relationships/hyperlink" Target="https://podminky.urs.cz/item/CS_URS_2022_01/317941125" TargetMode="External" /><Relationship Id="rId25" Type="http://schemas.openxmlformats.org/officeDocument/2006/relationships/hyperlink" Target="https://podminky.urs.cz/item/CS_URS_2022_01/342248112" TargetMode="External" /><Relationship Id="rId26" Type="http://schemas.openxmlformats.org/officeDocument/2006/relationships/hyperlink" Target="https://podminky.urs.cz/item/CS_URS_2022_01/342248113" TargetMode="External" /><Relationship Id="rId27" Type="http://schemas.openxmlformats.org/officeDocument/2006/relationships/hyperlink" Target="https://podminky.urs.cz/item/CS_URS_2022_01/342291121" TargetMode="External" /><Relationship Id="rId28" Type="http://schemas.openxmlformats.org/officeDocument/2006/relationships/hyperlink" Target="https://podminky.urs.cz/item/CS_URS_2022_01/417388144" TargetMode="External" /><Relationship Id="rId29" Type="http://schemas.openxmlformats.org/officeDocument/2006/relationships/hyperlink" Target="https://podminky.urs.cz/item/CS_URS_2022_01/417388164" TargetMode="External" /><Relationship Id="rId30" Type="http://schemas.openxmlformats.org/officeDocument/2006/relationships/hyperlink" Target="https://podminky.urs.cz/item/CS_URS_2022_01/417388174" TargetMode="External" /><Relationship Id="rId31" Type="http://schemas.openxmlformats.org/officeDocument/2006/relationships/hyperlink" Target="https://podminky.urs.cz/item/CS_URS_2022_01/564831111" TargetMode="External" /><Relationship Id="rId32" Type="http://schemas.openxmlformats.org/officeDocument/2006/relationships/hyperlink" Target="https://podminky.urs.cz/item/CS_URS_2022_01/596212210" TargetMode="External" /><Relationship Id="rId33" Type="http://schemas.openxmlformats.org/officeDocument/2006/relationships/hyperlink" Target="https://podminky.urs.cz/item/CS_URS_2022_01/611131101" TargetMode="External" /><Relationship Id="rId34" Type="http://schemas.openxmlformats.org/officeDocument/2006/relationships/hyperlink" Target="https://podminky.urs.cz/item/CS_URS_2022_01/611321121" TargetMode="External" /><Relationship Id="rId35" Type="http://schemas.openxmlformats.org/officeDocument/2006/relationships/hyperlink" Target="https://podminky.urs.cz/item/CS_URS_2022_01/611325422" TargetMode="External" /><Relationship Id="rId36" Type="http://schemas.openxmlformats.org/officeDocument/2006/relationships/hyperlink" Target="https://podminky.urs.cz/item/CS_URS_2022_01/611331111" TargetMode="External" /><Relationship Id="rId37" Type="http://schemas.openxmlformats.org/officeDocument/2006/relationships/hyperlink" Target="https://podminky.urs.cz/item/CS_URS_2022_01/612131101" TargetMode="External" /><Relationship Id="rId38" Type="http://schemas.openxmlformats.org/officeDocument/2006/relationships/hyperlink" Target="https://podminky.urs.cz/item/CS_URS_2022_01/612321121" TargetMode="External" /><Relationship Id="rId39" Type="http://schemas.openxmlformats.org/officeDocument/2006/relationships/hyperlink" Target="https://podminky.urs.cz/item/CS_URS_2022_01/612321141" TargetMode="External" /><Relationship Id="rId40" Type="http://schemas.openxmlformats.org/officeDocument/2006/relationships/hyperlink" Target="https://podminky.urs.cz/item/CS_URS_2022_01/612321191" TargetMode="External" /><Relationship Id="rId41" Type="http://schemas.openxmlformats.org/officeDocument/2006/relationships/hyperlink" Target="https://podminky.urs.cz/item/CS_URS_2022_01/612325422" TargetMode="External" /><Relationship Id="rId42" Type="http://schemas.openxmlformats.org/officeDocument/2006/relationships/hyperlink" Target="https://podminky.urs.cz/item/CS_URS_2022_01/612331111" TargetMode="External" /><Relationship Id="rId43" Type="http://schemas.openxmlformats.org/officeDocument/2006/relationships/hyperlink" Target="https://podminky.urs.cz/item/CS_URS_2022_01/619991001" TargetMode="External" /><Relationship Id="rId44" Type="http://schemas.openxmlformats.org/officeDocument/2006/relationships/hyperlink" Target="https://podminky.urs.cz/item/CS_URS_2022_01/619991011" TargetMode="External" /><Relationship Id="rId45" Type="http://schemas.openxmlformats.org/officeDocument/2006/relationships/hyperlink" Target="https://podminky.urs.cz/item/CS_URS_2022_01/619995001" TargetMode="External" /><Relationship Id="rId46" Type="http://schemas.openxmlformats.org/officeDocument/2006/relationships/hyperlink" Target="https://podminky.urs.cz/item/CS_URS_2022_01/622143003" TargetMode="External" /><Relationship Id="rId47" Type="http://schemas.openxmlformats.org/officeDocument/2006/relationships/hyperlink" Target="https://podminky.urs.cz/item/CS_URS_2022_01/631312131" TargetMode="External" /><Relationship Id="rId48" Type="http://schemas.openxmlformats.org/officeDocument/2006/relationships/hyperlink" Target="https://podminky.urs.cz/item/CS_URS_2022_01/631312141" TargetMode="External" /><Relationship Id="rId49" Type="http://schemas.openxmlformats.org/officeDocument/2006/relationships/hyperlink" Target="https://podminky.urs.cz/item/CS_URS_2022_01/914111111" TargetMode="External" /><Relationship Id="rId50" Type="http://schemas.openxmlformats.org/officeDocument/2006/relationships/hyperlink" Target="https://podminky.urs.cz/item/CS_URS_2022_01/915111115" TargetMode="External" /><Relationship Id="rId51" Type="http://schemas.openxmlformats.org/officeDocument/2006/relationships/hyperlink" Target="https://podminky.urs.cz/item/CS_URS_2022_01/919735124" TargetMode="External" /><Relationship Id="rId52" Type="http://schemas.openxmlformats.org/officeDocument/2006/relationships/hyperlink" Target="https://podminky.urs.cz/item/CS_URS_2022_01/943211111" TargetMode="External" /><Relationship Id="rId53" Type="http://schemas.openxmlformats.org/officeDocument/2006/relationships/hyperlink" Target="https://podminky.urs.cz/item/CS_URS_2022_01/943211211" TargetMode="External" /><Relationship Id="rId54" Type="http://schemas.openxmlformats.org/officeDocument/2006/relationships/hyperlink" Target="https://podminky.urs.cz/item/CS_URS_2022_01/943211811" TargetMode="External" /><Relationship Id="rId55" Type="http://schemas.openxmlformats.org/officeDocument/2006/relationships/hyperlink" Target="https://podminky.urs.cz/item/CS_URS_2022_01/946113114" TargetMode="External" /><Relationship Id="rId56" Type="http://schemas.openxmlformats.org/officeDocument/2006/relationships/hyperlink" Target="https://podminky.urs.cz/item/CS_URS_2022_01/946113214" TargetMode="External" /><Relationship Id="rId57" Type="http://schemas.openxmlformats.org/officeDocument/2006/relationships/hyperlink" Target="https://podminky.urs.cz/item/CS_URS_2022_01/946113814" TargetMode="External" /><Relationship Id="rId58" Type="http://schemas.openxmlformats.org/officeDocument/2006/relationships/hyperlink" Target="https://podminky.urs.cz/item/CS_URS_2022_01/952901114" TargetMode="External" /><Relationship Id="rId59" Type="http://schemas.openxmlformats.org/officeDocument/2006/relationships/hyperlink" Target="https://podminky.urs.cz/item/CS_URS_2022_01/963012520" TargetMode="External" /><Relationship Id="rId60" Type="http://schemas.openxmlformats.org/officeDocument/2006/relationships/hyperlink" Target="https://podminky.urs.cz/item/CS_URS_2022_01/963022819" TargetMode="External" /><Relationship Id="rId61" Type="http://schemas.openxmlformats.org/officeDocument/2006/relationships/hyperlink" Target="https://podminky.urs.cz/item/CS_URS_2022_01/963031434" TargetMode="External" /><Relationship Id="rId62" Type="http://schemas.openxmlformats.org/officeDocument/2006/relationships/hyperlink" Target="https://podminky.urs.cz/item/CS_URS_2022_01/963031439" TargetMode="External" /><Relationship Id="rId63" Type="http://schemas.openxmlformats.org/officeDocument/2006/relationships/hyperlink" Target="https://podminky.urs.cz/item/CS_URS_2022_01/965043331" TargetMode="External" /><Relationship Id="rId64" Type="http://schemas.openxmlformats.org/officeDocument/2006/relationships/hyperlink" Target="https://podminky.urs.cz/item/CS_URS_2022_01/968062456" TargetMode="External" /><Relationship Id="rId65" Type="http://schemas.openxmlformats.org/officeDocument/2006/relationships/hyperlink" Target="https://podminky.urs.cz/item/CS_URS_2022_01/971033471" TargetMode="External" /><Relationship Id="rId66" Type="http://schemas.openxmlformats.org/officeDocument/2006/relationships/hyperlink" Target="https://podminky.urs.cz/item/CS_URS_2022_01/971033641" TargetMode="External" /><Relationship Id="rId67" Type="http://schemas.openxmlformats.org/officeDocument/2006/relationships/hyperlink" Target="https://podminky.urs.cz/item/CS_URS_2022_01/971033681" TargetMode="External" /><Relationship Id="rId68" Type="http://schemas.openxmlformats.org/officeDocument/2006/relationships/hyperlink" Target="https://podminky.urs.cz/item/CS_URS_2022_01/972033161" TargetMode="External" /><Relationship Id="rId69" Type="http://schemas.openxmlformats.org/officeDocument/2006/relationships/hyperlink" Target="https://podminky.urs.cz/item/CS_URS_2022_01/972033171" TargetMode="External" /><Relationship Id="rId70" Type="http://schemas.openxmlformats.org/officeDocument/2006/relationships/hyperlink" Target="https://podminky.urs.cz/item/CS_URS_2022_01/973031345" TargetMode="External" /><Relationship Id="rId71" Type="http://schemas.openxmlformats.org/officeDocument/2006/relationships/hyperlink" Target="https://podminky.urs.cz/item/CS_URS_2022_01/975043111" TargetMode="External" /><Relationship Id="rId72" Type="http://schemas.openxmlformats.org/officeDocument/2006/relationships/hyperlink" Target="https://podminky.urs.cz/item/CS_URS_2022_01/975043121" TargetMode="External" /><Relationship Id="rId73" Type="http://schemas.openxmlformats.org/officeDocument/2006/relationships/hyperlink" Target="https://podminky.urs.cz/item/CS_URS_2022_01/975048111" TargetMode="External" /><Relationship Id="rId74" Type="http://schemas.openxmlformats.org/officeDocument/2006/relationships/hyperlink" Target="https://podminky.urs.cz/item/CS_URS_2022_01/975053141" TargetMode="External" /><Relationship Id="rId75" Type="http://schemas.openxmlformats.org/officeDocument/2006/relationships/hyperlink" Target="https://podminky.urs.cz/item/CS_URS_2022_01/975058141" TargetMode="External" /><Relationship Id="rId76" Type="http://schemas.openxmlformats.org/officeDocument/2006/relationships/hyperlink" Target="https://podminky.urs.cz/item/CS_URS_2022_01/977312114" TargetMode="External" /><Relationship Id="rId77" Type="http://schemas.openxmlformats.org/officeDocument/2006/relationships/hyperlink" Target="https://podminky.urs.cz/item/CS_URS_2022_01/985111111" TargetMode="External" /><Relationship Id="rId78" Type="http://schemas.openxmlformats.org/officeDocument/2006/relationships/hyperlink" Target="https://podminky.urs.cz/item/CS_URS_2022_01/985111121" TargetMode="External" /><Relationship Id="rId79" Type="http://schemas.openxmlformats.org/officeDocument/2006/relationships/hyperlink" Target="https://podminky.urs.cz/item/CS_URS_2022_01/985331213" TargetMode="External" /><Relationship Id="rId80" Type="http://schemas.openxmlformats.org/officeDocument/2006/relationships/hyperlink" Target="https://podminky.urs.cz/item/CS_URS_2022_01/985675111" TargetMode="External" /><Relationship Id="rId81" Type="http://schemas.openxmlformats.org/officeDocument/2006/relationships/hyperlink" Target="https://podminky.urs.cz/item/CS_URS_2022_01/985675121" TargetMode="External" /><Relationship Id="rId82" Type="http://schemas.openxmlformats.org/officeDocument/2006/relationships/hyperlink" Target="https://podminky.urs.cz/item/CS_URS_2022_01/997013213" TargetMode="External" /><Relationship Id="rId83" Type="http://schemas.openxmlformats.org/officeDocument/2006/relationships/hyperlink" Target="https://podminky.urs.cz/item/CS_URS_2022_01/997013501" TargetMode="External" /><Relationship Id="rId84" Type="http://schemas.openxmlformats.org/officeDocument/2006/relationships/hyperlink" Target="https://podminky.urs.cz/item/CS_URS_2022_01/997013509" TargetMode="External" /><Relationship Id="rId85" Type="http://schemas.openxmlformats.org/officeDocument/2006/relationships/hyperlink" Target="https://podminky.urs.cz/item/CS_URS_2022_01/997013801" TargetMode="External" /><Relationship Id="rId86" Type="http://schemas.openxmlformats.org/officeDocument/2006/relationships/hyperlink" Target="https://podminky.urs.cz/item/CS_URS_2022_01/998011002" TargetMode="External" /><Relationship Id="rId87" Type="http://schemas.openxmlformats.org/officeDocument/2006/relationships/hyperlink" Target="https://podminky.urs.cz/item/CS_URS_2022_01/711193131" TargetMode="External" /><Relationship Id="rId88" Type="http://schemas.openxmlformats.org/officeDocument/2006/relationships/hyperlink" Target="https://podminky.urs.cz/item/CS_URS_2022_01/998711101" TargetMode="External" /><Relationship Id="rId89" Type="http://schemas.openxmlformats.org/officeDocument/2006/relationships/hyperlink" Target="https://podminky.urs.cz/item/CS_URS_2022_01/735494811R01" TargetMode="External" /><Relationship Id="rId90" Type="http://schemas.openxmlformats.org/officeDocument/2006/relationships/hyperlink" Target="https://podminky.urs.cz/item/CS_URS_2022_01/735890802" TargetMode="External" /><Relationship Id="rId91" Type="http://schemas.openxmlformats.org/officeDocument/2006/relationships/hyperlink" Target="https://podminky.urs.cz/item/CS_URS_2022_01/762112811" TargetMode="External" /><Relationship Id="rId92" Type="http://schemas.openxmlformats.org/officeDocument/2006/relationships/hyperlink" Target="https://podminky.urs.cz/item/CS_URS_2022_01/762131811" TargetMode="External" /><Relationship Id="rId93" Type="http://schemas.openxmlformats.org/officeDocument/2006/relationships/hyperlink" Target="https://podminky.urs.cz/item/CS_URS_2022_01/766111820" TargetMode="External" /><Relationship Id="rId94" Type="http://schemas.openxmlformats.org/officeDocument/2006/relationships/hyperlink" Target="https://podminky.urs.cz/item/CS_URS_2022_01/766411811" TargetMode="External" /><Relationship Id="rId95" Type="http://schemas.openxmlformats.org/officeDocument/2006/relationships/hyperlink" Target="https://podminky.urs.cz/item/CS_URS_2022_01/766680822" TargetMode="External" /><Relationship Id="rId96" Type="http://schemas.openxmlformats.org/officeDocument/2006/relationships/hyperlink" Target="https://podminky.urs.cz/item/CS_URS_2022_01/766681832R01" TargetMode="External" /><Relationship Id="rId97" Type="http://schemas.openxmlformats.org/officeDocument/2006/relationships/hyperlink" Target="https://podminky.urs.cz/item/CS_URS_2022_01/766691914" TargetMode="External" /><Relationship Id="rId98" Type="http://schemas.openxmlformats.org/officeDocument/2006/relationships/hyperlink" Target="https://podminky.urs.cz/item/CS_URS_2022_01/998766102" TargetMode="External" /><Relationship Id="rId99" Type="http://schemas.openxmlformats.org/officeDocument/2006/relationships/hyperlink" Target="https://podminky.urs.cz/item/CS_URS_2022_01/998766181" TargetMode="External" /><Relationship Id="rId100" Type="http://schemas.openxmlformats.org/officeDocument/2006/relationships/hyperlink" Target="https://podminky.urs.cz/item/CS_URS_2022_01/767161813" TargetMode="External" /><Relationship Id="rId101" Type="http://schemas.openxmlformats.org/officeDocument/2006/relationships/hyperlink" Target="https://podminky.urs.cz/item/CS_URS_2022_01/767995115" TargetMode="External" /><Relationship Id="rId102" Type="http://schemas.openxmlformats.org/officeDocument/2006/relationships/hyperlink" Target="https://podminky.urs.cz/item/CS_URS_2022_01/767996701" TargetMode="External" /><Relationship Id="rId103" Type="http://schemas.openxmlformats.org/officeDocument/2006/relationships/hyperlink" Target="https://podminky.urs.cz/item/CS_URS_2022_01/998767101" TargetMode="External" /><Relationship Id="rId104" Type="http://schemas.openxmlformats.org/officeDocument/2006/relationships/hyperlink" Target="https://podminky.urs.cz/item/CS_URS_2022_01/998767102" TargetMode="External" /><Relationship Id="rId105" Type="http://schemas.openxmlformats.org/officeDocument/2006/relationships/hyperlink" Target="https://podminky.urs.cz/item/CS_URS_2022_01/998767181" TargetMode="External" /><Relationship Id="rId106" Type="http://schemas.openxmlformats.org/officeDocument/2006/relationships/hyperlink" Target="https://podminky.urs.cz/item/CS_URS_2022_01/773500910" TargetMode="External" /><Relationship Id="rId107" Type="http://schemas.openxmlformats.org/officeDocument/2006/relationships/hyperlink" Target="https://podminky.urs.cz/item/CS_URS_2022_01/998773102" TargetMode="External" /><Relationship Id="rId108" Type="http://schemas.openxmlformats.org/officeDocument/2006/relationships/hyperlink" Target="https://podminky.urs.cz/item/CS_URS_2022_01/998773181" TargetMode="External" /><Relationship Id="rId109" Type="http://schemas.openxmlformats.org/officeDocument/2006/relationships/hyperlink" Target="https://podminky.urs.cz/item/CS_URS_2022_01/776201811" TargetMode="External" /><Relationship Id="rId110" Type="http://schemas.openxmlformats.org/officeDocument/2006/relationships/hyperlink" Target="https://podminky.urs.cz/item/CS_URS_2022_01/776211111" TargetMode="External" /><Relationship Id="rId111" Type="http://schemas.openxmlformats.org/officeDocument/2006/relationships/hyperlink" Target="https://podminky.urs.cz/item/CS_URS_2022_01/776410811" TargetMode="External" /><Relationship Id="rId112" Type="http://schemas.openxmlformats.org/officeDocument/2006/relationships/hyperlink" Target="https://podminky.urs.cz/item/CS_URS_2022_01/776411111" TargetMode="External" /><Relationship Id="rId113" Type="http://schemas.openxmlformats.org/officeDocument/2006/relationships/hyperlink" Target="https://podminky.urs.cz/item/CS_URS_2022_01/998776102" TargetMode="External" /><Relationship Id="rId114" Type="http://schemas.openxmlformats.org/officeDocument/2006/relationships/hyperlink" Target="https://podminky.urs.cz/item/CS_URS_2022_01/998776181" TargetMode="External" /><Relationship Id="rId115" Type="http://schemas.openxmlformats.org/officeDocument/2006/relationships/hyperlink" Target="https://podminky.urs.cz/item/CS_URS_2022_01/783301313" TargetMode="External" /><Relationship Id="rId116" Type="http://schemas.openxmlformats.org/officeDocument/2006/relationships/hyperlink" Target="https://podminky.urs.cz/item/CS_URS_2022_01/783314101" TargetMode="External" /><Relationship Id="rId117" Type="http://schemas.openxmlformats.org/officeDocument/2006/relationships/hyperlink" Target="https://podminky.urs.cz/item/CS_URS_2022_01/783314203" TargetMode="External" /><Relationship Id="rId118" Type="http://schemas.openxmlformats.org/officeDocument/2006/relationships/hyperlink" Target="https://podminky.urs.cz/item/CS_URS_2022_01/783315101" TargetMode="External" /><Relationship Id="rId119" Type="http://schemas.openxmlformats.org/officeDocument/2006/relationships/hyperlink" Target="https://podminky.urs.cz/item/CS_URS_2022_01/783317101" TargetMode="External" /><Relationship Id="rId120" Type="http://schemas.openxmlformats.org/officeDocument/2006/relationships/hyperlink" Target="https://podminky.urs.cz/item/CS_URS_2022_01/783901453" TargetMode="External" /><Relationship Id="rId121" Type="http://schemas.openxmlformats.org/officeDocument/2006/relationships/hyperlink" Target="https://podminky.urs.cz/item/CS_URS_2022_01/783933171" TargetMode="External" /><Relationship Id="rId122" Type="http://schemas.openxmlformats.org/officeDocument/2006/relationships/hyperlink" Target="https://podminky.urs.cz/item/CS_URS_2022_01/783937163" TargetMode="External" /><Relationship Id="rId123" Type="http://schemas.openxmlformats.org/officeDocument/2006/relationships/hyperlink" Target="https://podminky.urs.cz/item/CS_URS_2022_01/784111035" TargetMode="External" /><Relationship Id="rId124" Type="http://schemas.openxmlformats.org/officeDocument/2006/relationships/hyperlink" Target="https://podminky.urs.cz/item/CS_URS_2022_01/784121005" TargetMode="External" /><Relationship Id="rId125" Type="http://schemas.openxmlformats.org/officeDocument/2006/relationships/hyperlink" Target="https://podminky.urs.cz/item/CS_URS_2022_01/784161403" TargetMode="External" /><Relationship Id="rId126" Type="http://schemas.openxmlformats.org/officeDocument/2006/relationships/hyperlink" Target="https://podminky.urs.cz/item/CS_URS_2022_01/784161405" TargetMode="External" /><Relationship Id="rId127" Type="http://schemas.openxmlformats.org/officeDocument/2006/relationships/hyperlink" Target="https://podminky.urs.cz/item/CS_URS_2022_01/784171003" TargetMode="External" /><Relationship Id="rId128" Type="http://schemas.openxmlformats.org/officeDocument/2006/relationships/hyperlink" Target="https://podminky.urs.cz/item/CS_URS_2022_01/784171101" TargetMode="External" /><Relationship Id="rId129" Type="http://schemas.openxmlformats.org/officeDocument/2006/relationships/hyperlink" Target="https://podminky.urs.cz/item/CS_URS_2022_01/784171115" TargetMode="External" /><Relationship Id="rId130" Type="http://schemas.openxmlformats.org/officeDocument/2006/relationships/hyperlink" Target="https://podminky.urs.cz/item/CS_URS_2022_01/784181003" TargetMode="External" /><Relationship Id="rId131" Type="http://schemas.openxmlformats.org/officeDocument/2006/relationships/hyperlink" Target="https://podminky.urs.cz/item/CS_URS_2022_01/784181013" TargetMode="External" /><Relationship Id="rId132" Type="http://schemas.openxmlformats.org/officeDocument/2006/relationships/hyperlink" Target="https://podminky.urs.cz/item/CS_URS_2022_01/784181103" TargetMode="External" /><Relationship Id="rId133" Type="http://schemas.openxmlformats.org/officeDocument/2006/relationships/hyperlink" Target="https://podminky.urs.cz/item/CS_URS_2022_01/784181123" TargetMode="External" /><Relationship Id="rId134" Type="http://schemas.openxmlformats.org/officeDocument/2006/relationships/hyperlink" Target="https://podminky.urs.cz/item/CS_URS_2022_01/784191003" TargetMode="External" /><Relationship Id="rId135" Type="http://schemas.openxmlformats.org/officeDocument/2006/relationships/hyperlink" Target="https://podminky.urs.cz/item/CS_URS_2022_01/784191007" TargetMode="External" /><Relationship Id="rId136" Type="http://schemas.openxmlformats.org/officeDocument/2006/relationships/hyperlink" Target="https://podminky.urs.cz/item/CS_URS_2022_01/784211103" TargetMode="External" /><Relationship Id="rId137" Type="http://schemas.openxmlformats.org/officeDocument/2006/relationships/hyperlink" Target="https://podminky.urs.cz/item/CS_URS_2022_01/784211113" TargetMode="External" /><Relationship Id="rId138" Type="http://schemas.openxmlformats.org/officeDocument/2006/relationships/hyperlink" Target="https://podminky.urs.cz/item/CS_URS_2022_01/727111304" TargetMode="External" /><Relationship Id="rId13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7941121" TargetMode="External" /><Relationship Id="rId2" Type="http://schemas.openxmlformats.org/officeDocument/2006/relationships/hyperlink" Target="https://podminky.urs.cz/item/CS_URS_2022_01/342272245" TargetMode="External" /><Relationship Id="rId3" Type="http://schemas.openxmlformats.org/officeDocument/2006/relationships/hyperlink" Target="https://podminky.urs.cz/item/CS_URS_2022_01/342291121" TargetMode="External" /><Relationship Id="rId4" Type="http://schemas.openxmlformats.org/officeDocument/2006/relationships/hyperlink" Target="https://podminky.urs.cz/item/CS_URS_2022_01/346481112" TargetMode="External" /><Relationship Id="rId5" Type="http://schemas.openxmlformats.org/officeDocument/2006/relationships/hyperlink" Target="https://podminky.urs.cz/item/CS_URS_2022_01/611325412" TargetMode="External" /><Relationship Id="rId6" Type="http://schemas.openxmlformats.org/officeDocument/2006/relationships/hyperlink" Target="https://podminky.urs.cz/item/CS_URS_2022_01/612131101" TargetMode="External" /><Relationship Id="rId7" Type="http://schemas.openxmlformats.org/officeDocument/2006/relationships/hyperlink" Target="https://podminky.urs.cz/item/CS_URS_2022_01/612321111" TargetMode="External" /><Relationship Id="rId8" Type="http://schemas.openxmlformats.org/officeDocument/2006/relationships/hyperlink" Target="https://podminky.urs.cz/item/CS_URS_2022_01/612321121" TargetMode="External" /><Relationship Id="rId9" Type="http://schemas.openxmlformats.org/officeDocument/2006/relationships/hyperlink" Target="https://podminky.urs.cz/item/CS_URS_2022_01/612325412" TargetMode="External" /><Relationship Id="rId10" Type="http://schemas.openxmlformats.org/officeDocument/2006/relationships/hyperlink" Target="https://podminky.urs.cz/item/CS_URS_2022_01/631311124" TargetMode="External" /><Relationship Id="rId11" Type="http://schemas.openxmlformats.org/officeDocument/2006/relationships/hyperlink" Target="https://podminky.urs.cz/item/CS_URS_2022_01/631319012" TargetMode="External" /><Relationship Id="rId12" Type="http://schemas.openxmlformats.org/officeDocument/2006/relationships/hyperlink" Target="https://podminky.urs.cz/item/CS_URS_2022_01/631319183" TargetMode="External" /><Relationship Id="rId13" Type="http://schemas.openxmlformats.org/officeDocument/2006/relationships/hyperlink" Target="https://podminky.urs.cz/item/CS_URS_2022_01/631319196" TargetMode="External" /><Relationship Id="rId14" Type="http://schemas.openxmlformats.org/officeDocument/2006/relationships/hyperlink" Target="https://podminky.urs.cz/item/CS_URS_2022_01/631351101" TargetMode="External" /><Relationship Id="rId15" Type="http://schemas.openxmlformats.org/officeDocument/2006/relationships/hyperlink" Target="https://podminky.urs.cz/item/CS_URS_2022_01/631351102" TargetMode="External" /><Relationship Id="rId16" Type="http://schemas.openxmlformats.org/officeDocument/2006/relationships/hyperlink" Target="https://podminky.urs.cz/item/CS_URS_2022_01/631362021" TargetMode="External" /><Relationship Id="rId17" Type="http://schemas.openxmlformats.org/officeDocument/2006/relationships/hyperlink" Target="https://podminky.urs.cz/item/CS_URS_2022_01/634112115" TargetMode="External" /><Relationship Id="rId18" Type="http://schemas.openxmlformats.org/officeDocument/2006/relationships/hyperlink" Target="https://podminky.urs.cz/item/CS_URS_2022_01/965043341" TargetMode="External" /><Relationship Id="rId19" Type="http://schemas.openxmlformats.org/officeDocument/2006/relationships/hyperlink" Target="https://podminky.urs.cz/item/CS_URS_2022_01/965049111" TargetMode="External" /><Relationship Id="rId20" Type="http://schemas.openxmlformats.org/officeDocument/2006/relationships/hyperlink" Target="https://podminky.urs.cz/item/CS_URS_2022_01/965082933" TargetMode="External" /><Relationship Id="rId21" Type="http://schemas.openxmlformats.org/officeDocument/2006/relationships/hyperlink" Target="https://podminky.urs.cz/item/CS_URS_2022_01/971033541" TargetMode="External" /><Relationship Id="rId22" Type="http://schemas.openxmlformats.org/officeDocument/2006/relationships/hyperlink" Target="https://podminky.urs.cz/item/CS_URS_2022_01/974031153" TargetMode="External" /><Relationship Id="rId23" Type="http://schemas.openxmlformats.org/officeDocument/2006/relationships/hyperlink" Target="https://podminky.urs.cz/item/CS_URS_2022_01/974031164" TargetMode="External" /><Relationship Id="rId24" Type="http://schemas.openxmlformats.org/officeDocument/2006/relationships/hyperlink" Target="https://podminky.urs.cz/item/CS_URS_2022_01/977151119" TargetMode="External" /><Relationship Id="rId25" Type="http://schemas.openxmlformats.org/officeDocument/2006/relationships/hyperlink" Target="https://podminky.urs.cz/item/CS_URS_2022_01/977151122" TargetMode="External" /><Relationship Id="rId26" Type="http://schemas.openxmlformats.org/officeDocument/2006/relationships/hyperlink" Target="https://podminky.urs.cz/item/CS_URS_2022_01/997013211" TargetMode="External" /><Relationship Id="rId27" Type="http://schemas.openxmlformats.org/officeDocument/2006/relationships/hyperlink" Target="https://podminky.urs.cz/item/CS_URS_2022_01/997013501" TargetMode="External" /><Relationship Id="rId28" Type="http://schemas.openxmlformats.org/officeDocument/2006/relationships/hyperlink" Target="https://podminky.urs.cz/item/CS_URS_2022_01/997013509" TargetMode="External" /><Relationship Id="rId29" Type="http://schemas.openxmlformats.org/officeDocument/2006/relationships/hyperlink" Target="https://podminky.urs.cz/item/CS_URS_2022_01/997013831" TargetMode="External" /><Relationship Id="rId30" Type="http://schemas.openxmlformats.org/officeDocument/2006/relationships/hyperlink" Target="https://podminky.urs.cz/item/CS_URS_2022_01/998011001" TargetMode="External" /><Relationship Id="rId31" Type="http://schemas.openxmlformats.org/officeDocument/2006/relationships/hyperlink" Target="https://podminky.urs.cz/item/CS_URS_2022_01/721174025" TargetMode="External" /><Relationship Id="rId32" Type="http://schemas.openxmlformats.org/officeDocument/2006/relationships/hyperlink" Target="https://podminky.urs.cz/item/CS_URS_2022_01/721174043" TargetMode="External" /><Relationship Id="rId33" Type="http://schemas.openxmlformats.org/officeDocument/2006/relationships/hyperlink" Target="https://podminky.urs.cz/item/CS_URS_2022_01/721174045" TargetMode="External" /><Relationship Id="rId34" Type="http://schemas.openxmlformats.org/officeDocument/2006/relationships/hyperlink" Target="https://podminky.urs.cz/item/CS_URS_2022_01/721194105" TargetMode="External" /><Relationship Id="rId35" Type="http://schemas.openxmlformats.org/officeDocument/2006/relationships/hyperlink" Target="https://podminky.urs.cz/item/CS_URS_2022_01/721194109" TargetMode="External" /><Relationship Id="rId36" Type="http://schemas.openxmlformats.org/officeDocument/2006/relationships/hyperlink" Target="https://podminky.urs.cz/item/CS_URS_2022_01/721212123" TargetMode="External" /><Relationship Id="rId37" Type="http://schemas.openxmlformats.org/officeDocument/2006/relationships/hyperlink" Target="https://podminky.urs.cz/item/CS_URS_2022_01/721226512" TargetMode="External" /><Relationship Id="rId38" Type="http://schemas.openxmlformats.org/officeDocument/2006/relationships/hyperlink" Target="https://podminky.urs.cz/item/CS_URS_2022_01/721274121" TargetMode="External" /><Relationship Id="rId39" Type="http://schemas.openxmlformats.org/officeDocument/2006/relationships/hyperlink" Target="https://podminky.urs.cz/item/CS_URS_2022_01/721290111" TargetMode="External" /><Relationship Id="rId40" Type="http://schemas.openxmlformats.org/officeDocument/2006/relationships/hyperlink" Target="https://podminky.urs.cz/item/CS_URS_2022_01/998721101" TargetMode="External" /><Relationship Id="rId41" Type="http://schemas.openxmlformats.org/officeDocument/2006/relationships/hyperlink" Target="https://podminky.urs.cz/item/CS_URS_2022_01/998721181" TargetMode="External" /><Relationship Id="rId42" Type="http://schemas.openxmlformats.org/officeDocument/2006/relationships/hyperlink" Target="https://podminky.urs.cz/item/CS_URS_2022_01/722174002" TargetMode="External" /><Relationship Id="rId43" Type="http://schemas.openxmlformats.org/officeDocument/2006/relationships/hyperlink" Target="https://podminky.urs.cz/item/CS_URS_2022_01/722174022" TargetMode="External" /><Relationship Id="rId44" Type="http://schemas.openxmlformats.org/officeDocument/2006/relationships/hyperlink" Target="https://podminky.urs.cz/item/CS_URS_2022_01/722179191" TargetMode="External" /><Relationship Id="rId45" Type="http://schemas.openxmlformats.org/officeDocument/2006/relationships/hyperlink" Target="https://podminky.urs.cz/item/CS_URS_2022_01/722181241" TargetMode="External" /><Relationship Id="rId46" Type="http://schemas.openxmlformats.org/officeDocument/2006/relationships/hyperlink" Target="https://podminky.urs.cz/item/CS_URS_2022_01/722190401" TargetMode="External" /><Relationship Id="rId47" Type="http://schemas.openxmlformats.org/officeDocument/2006/relationships/hyperlink" Target="https://podminky.urs.cz/item/CS_URS_2022_01/722220111" TargetMode="External" /><Relationship Id="rId48" Type="http://schemas.openxmlformats.org/officeDocument/2006/relationships/hyperlink" Target="https://podminky.urs.cz/item/CS_URS_2022_01/722220121" TargetMode="External" /><Relationship Id="rId49" Type="http://schemas.openxmlformats.org/officeDocument/2006/relationships/hyperlink" Target="https://podminky.urs.cz/item/CS_URS_2022_01/722290215" TargetMode="External" /><Relationship Id="rId50" Type="http://schemas.openxmlformats.org/officeDocument/2006/relationships/hyperlink" Target="https://podminky.urs.cz/item/CS_URS_2022_01/722290234" TargetMode="External" /><Relationship Id="rId51" Type="http://schemas.openxmlformats.org/officeDocument/2006/relationships/hyperlink" Target="https://podminky.urs.cz/item/CS_URS_2022_01/998722101" TargetMode="External" /><Relationship Id="rId52" Type="http://schemas.openxmlformats.org/officeDocument/2006/relationships/hyperlink" Target="https://podminky.urs.cz/item/CS_URS_2022_01/998722181" TargetMode="External" /><Relationship Id="rId53" Type="http://schemas.openxmlformats.org/officeDocument/2006/relationships/hyperlink" Target="https://podminky.urs.cz/item/CS_URS_2022_01/725112022" TargetMode="External" /><Relationship Id="rId54" Type="http://schemas.openxmlformats.org/officeDocument/2006/relationships/hyperlink" Target="https://podminky.urs.cz/item/CS_URS_2022_01/725211602" TargetMode="External" /><Relationship Id="rId55" Type="http://schemas.openxmlformats.org/officeDocument/2006/relationships/hyperlink" Target="https://podminky.urs.cz/item/CS_URS_2022_01/725531103" TargetMode="External" /><Relationship Id="rId56" Type="http://schemas.openxmlformats.org/officeDocument/2006/relationships/hyperlink" Target="https://podminky.urs.cz/item/CS_URS_2022_01/725532317" TargetMode="External" /><Relationship Id="rId57" Type="http://schemas.openxmlformats.org/officeDocument/2006/relationships/hyperlink" Target="https://podminky.urs.cz/item/CS_URS_2022_01/725813111" TargetMode="External" /><Relationship Id="rId58" Type="http://schemas.openxmlformats.org/officeDocument/2006/relationships/hyperlink" Target="https://podminky.urs.cz/item/CS_URS_2022_01/725822611" TargetMode="External" /><Relationship Id="rId59" Type="http://schemas.openxmlformats.org/officeDocument/2006/relationships/hyperlink" Target="https://podminky.urs.cz/item/CS_URS_2022_01/725841311" TargetMode="External" /><Relationship Id="rId60" Type="http://schemas.openxmlformats.org/officeDocument/2006/relationships/hyperlink" Target="https://podminky.urs.cz/item/CS_URS_2022_01/725862113" TargetMode="External" /><Relationship Id="rId61" Type="http://schemas.openxmlformats.org/officeDocument/2006/relationships/hyperlink" Target="https://podminky.urs.cz/item/CS_URS_2022_01/725980121" TargetMode="External" /><Relationship Id="rId62" Type="http://schemas.openxmlformats.org/officeDocument/2006/relationships/hyperlink" Target="https://podminky.urs.cz/item/CS_URS_2022_01/998725101" TargetMode="External" /><Relationship Id="rId63" Type="http://schemas.openxmlformats.org/officeDocument/2006/relationships/hyperlink" Target="https://podminky.urs.cz/item/CS_URS_2022_01/998725181" TargetMode="External" /><Relationship Id="rId64" Type="http://schemas.openxmlformats.org/officeDocument/2006/relationships/hyperlink" Target="https://podminky.urs.cz/item/CS_URS_2022_01/726111031" TargetMode="External" /><Relationship Id="rId65" Type="http://schemas.openxmlformats.org/officeDocument/2006/relationships/hyperlink" Target="https://podminky.urs.cz/item/CS_URS_2022_01/998726111" TargetMode="External" /><Relationship Id="rId66" Type="http://schemas.openxmlformats.org/officeDocument/2006/relationships/hyperlink" Target="https://podminky.urs.cz/item/CS_URS_2022_01/998726181" TargetMode="External" /><Relationship Id="rId67" Type="http://schemas.openxmlformats.org/officeDocument/2006/relationships/hyperlink" Target="https://podminky.urs.cz/item/CS_URS_2022_01/735111810" TargetMode="External" /><Relationship Id="rId68" Type="http://schemas.openxmlformats.org/officeDocument/2006/relationships/hyperlink" Target="https://podminky.urs.cz/item/CS_URS_2022_01/735119140" TargetMode="External" /><Relationship Id="rId69" Type="http://schemas.openxmlformats.org/officeDocument/2006/relationships/hyperlink" Target="https://podminky.urs.cz/item/CS_URS_2022_01/735191902" TargetMode="External" /><Relationship Id="rId70" Type="http://schemas.openxmlformats.org/officeDocument/2006/relationships/hyperlink" Target="https://podminky.urs.cz/item/CS_URS_2022_01/735191904" TargetMode="External" /><Relationship Id="rId71" Type="http://schemas.openxmlformats.org/officeDocument/2006/relationships/hyperlink" Target="https://podminky.urs.cz/item/CS_URS_2022_01/735191905" TargetMode="External" /><Relationship Id="rId72" Type="http://schemas.openxmlformats.org/officeDocument/2006/relationships/hyperlink" Target="https://podminky.urs.cz/item/CS_URS_2022_01/735191910" TargetMode="External" /><Relationship Id="rId73" Type="http://schemas.openxmlformats.org/officeDocument/2006/relationships/hyperlink" Target="https://podminky.urs.cz/item/CS_URS_2022_01/998735101" TargetMode="External" /><Relationship Id="rId74" Type="http://schemas.openxmlformats.org/officeDocument/2006/relationships/hyperlink" Target="https://podminky.urs.cz/item/CS_URS_2022_01/763121427" TargetMode="External" /><Relationship Id="rId75" Type="http://schemas.openxmlformats.org/officeDocument/2006/relationships/hyperlink" Target="https://podminky.urs.cz/item/CS_URS_2022_01/763121621" TargetMode="External" /><Relationship Id="rId76" Type="http://schemas.openxmlformats.org/officeDocument/2006/relationships/hyperlink" Target="https://podminky.urs.cz/item/CS_URS_2022_01/763121811" TargetMode="External" /><Relationship Id="rId77" Type="http://schemas.openxmlformats.org/officeDocument/2006/relationships/hyperlink" Target="https://podminky.urs.cz/item/CS_URS_2022_01/763131552" TargetMode="External" /><Relationship Id="rId78" Type="http://schemas.openxmlformats.org/officeDocument/2006/relationships/hyperlink" Target="https://podminky.urs.cz/item/CS_URS_2022_01/763131711" TargetMode="External" /><Relationship Id="rId79" Type="http://schemas.openxmlformats.org/officeDocument/2006/relationships/hyperlink" Target="https://podminky.urs.cz/item/CS_URS_2022_01/763131751" TargetMode="External" /><Relationship Id="rId80" Type="http://schemas.openxmlformats.org/officeDocument/2006/relationships/hyperlink" Target="https://podminky.urs.cz/item/CS_URS_2022_01/763131752" TargetMode="External" /><Relationship Id="rId81" Type="http://schemas.openxmlformats.org/officeDocument/2006/relationships/hyperlink" Target="https://podminky.urs.cz/item/CS_URS_2022_01/763131761" TargetMode="External" /><Relationship Id="rId82" Type="http://schemas.openxmlformats.org/officeDocument/2006/relationships/hyperlink" Target="https://podminky.urs.cz/item/CS_URS_2022_01/763131762" TargetMode="External" /><Relationship Id="rId83" Type="http://schemas.openxmlformats.org/officeDocument/2006/relationships/hyperlink" Target="https://podminky.urs.cz/item/CS_URS_2022_01/998763301" TargetMode="External" /><Relationship Id="rId84" Type="http://schemas.openxmlformats.org/officeDocument/2006/relationships/hyperlink" Target="https://podminky.urs.cz/item/CS_URS_2022_01/998763381" TargetMode="External" /><Relationship Id="rId85" Type="http://schemas.openxmlformats.org/officeDocument/2006/relationships/hyperlink" Target="https://podminky.urs.cz/item/CS_URS_2022_01/766421811" TargetMode="External" /><Relationship Id="rId86" Type="http://schemas.openxmlformats.org/officeDocument/2006/relationships/hyperlink" Target="https://podminky.urs.cz/item/CS_URS_2022_01/766421822" TargetMode="External" /><Relationship Id="rId87" Type="http://schemas.openxmlformats.org/officeDocument/2006/relationships/hyperlink" Target="https://podminky.urs.cz/item/CS_URS_2022_01/766811142" TargetMode="External" /><Relationship Id="rId88" Type="http://schemas.openxmlformats.org/officeDocument/2006/relationships/hyperlink" Target="https://podminky.urs.cz/item/CS_URS_2022_01/766812830" TargetMode="External" /><Relationship Id="rId89" Type="http://schemas.openxmlformats.org/officeDocument/2006/relationships/hyperlink" Target="https://podminky.urs.cz/item/CS_URS_2022_01/998766101" TargetMode="External" /><Relationship Id="rId90" Type="http://schemas.openxmlformats.org/officeDocument/2006/relationships/hyperlink" Target="https://podminky.urs.cz/item/CS_URS_2022_01/998766181" TargetMode="External" /><Relationship Id="rId91" Type="http://schemas.openxmlformats.org/officeDocument/2006/relationships/hyperlink" Target="https://podminky.urs.cz/item/CS_URS_2022_01/771111011" TargetMode="External" /><Relationship Id="rId92" Type="http://schemas.openxmlformats.org/officeDocument/2006/relationships/hyperlink" Target="https://podminky.urs.cz/item/CS_URS_2022_01/771121011" TargetMode="External" /><Relationship Id="rId93" Type="http://schemas.openxmlformats.org/officeDocument/2006/relationships/hyperlink" Target="https://podminky.urs.cz/item/CS_URS_2022_01/771161022" TargetMode="External" /><Relationship Id="rId94" Type="http://schemas.openxmlformats.org/officeDocument/2006/relationships/hyperlink" Target="https://podminky.urs.cz/item/CS_URS_2022_01/771574262" TargetMode="External" /><Relationship Id="rId95" Type="http://schemas.openxmlformats.org/officeDocument/2006/relationships/hyperlink" Target="https://podminky.urs.cz/item/CS_URS_2022_01/771591112" TargetMode="External" /><Relationship Id="rId96" Type="http://schemas.openxmlformats.org/officeDocument/2006/relationships/hyperlink" Target="https://podminky.urs.cz/item/CS_URS_2022_01/771591116R01" TargetMode="External" /><Relationship Id="rId97" Type="http://schemas.openxmlformats.org/officeDocument/2006/relationships/hyperlink" Target="https://podminky.urs.cz/item/CS_URS_2022_01/771591185" TargetMode="External" /><Relationship Id="rId98" Type="http://schemas.openxmlformats.org/officeDocument/2006/relationships/hyperlink" Target="https://podminky.urs.cz/item/CS_URS_2022_01/771591264" TargetMode="External" /><Relationship Id="rId99" Type="http://schemas.openxmlformats.org/officeDocument/2006/relationships/hyperlink" Target="https://podminky.urs.cz/item/CS_URS_2022_01/771591414" TargetMode="External" /><Relationship Id="rId100" Type="http://schemas.openxmlformats.org/officeDocument/2006/relationships/hyperlink" Target="https://podminky.urs.cz/item/CS_URS_2022_01/998771101" TargetMode="External" /><Relationship Id="rId101" Type="http://schemas.openxmlformats.org/officeDocument/2006/relationships/hyperlink" Target="https://podminky.urs.cz/item/CS_URS_2022_01/998771181" TargetMode="External" /><Relationship Id="rId102" Type="http://schemas.openxmlformats.org/officeDocument/2006/relationships/hyperlink" Target="https://podminky.urs.cz/item/CS_URS_2022_01/776201811" TargetMode="External" /><Relationship Id="rId103" Type="http://schemas.openxmlformats.org/officeDocument/2006/relationships/hyperlink" Target="https://podminky.urs.cz/item/CS_URS_2022_01/776410811" TargetMode="External" /><Relationship Id="rId104" Type="http://schemas.openxmlformats.org/officeDocument/2006/relationships/hyperlink" Target="https://podminky.urs.cz/item/CS_URS_2022_01/781111011" TargetMode="External" /><Relationship Id="rId105" Type="http://schemas.openxmlformats.org/officeDocument/2006/relationships/hyperlink" Target="https://podminky.urs.cz/item/CS_URS_2022_01/781121011" TargetMode="External" /><Relationship Id="rId106" Type="http://schemas.openxmlformats.org/officeDocument/2006/relationships/hyperlink" Target="https://podminky.urs.cz/item/CS_URS_2022_01/781161012" TargetMode="External" /><Relationship Id="rId107" Type="http://schemas.openxmlformats.org/officeDocument/2006/relationships/hyperlink" Target="https://podminky.urs.cz/item/CS_URS_2022_01/781474154" TargetMode="External" /><Relationship Id="rId108" Type="http://schemas.openxmlformats.org/officeDocument/2006/relationships/hyperlink" Target="https://podminky.urs.cz/item/CS_URS_2022_01/781474253" TargetMode="External" /><Relationship Id="rId109" Type="http://schemas.openxmlformats.org/officeDocument/2006/relationships/hyperlink" Target="https://podminky.urs.cz/item/CS_URS_2022_01/781491021" TargetMode="External" /><Relationship Id="rId110" Type="http://schemas.openxmlformats.org/officeDocument/2006/relationships/hyperlink" Target="https://podminky.urs.cz/item/CS_URS_2022_01/781494511R01" TargetMode="External" /><Relationship Id="rId111" Type="http://schemas.openxmlformats.org/officeDocument/2006/relationships/hyperlink" Target="https://podminky.urs.cz/item/CS_URS_2022_01/781495116R01" TargetMode="External" /><Relationship Id="rId112" Type="http://schemas.openxmlformats.org/officeDocument/2006/relationships/hyperlink" Target="https://podminky.urs.cz/item/CS_URS_2022_01/781495141" TargetMode="External" /><Relationship Id="rId113" Type="http://schemas.openxmlformats.org/officeDocument/2006/relationships/hyperlink" Target="https://podminky.urs.cz/item/CS_URS_2022_01/781495143" TargetMode="External" /><Relationship Id="rId114" Type="http://schemas.openxmlformats.org/officeDocument/2006/relationships/hyperlink" Target="https://podminky.urs.cz/item/CS_URS_2022_01/998781101" TargetMode="External" /><Relationship Id="rId115" Type="http://schemas.openxmlformats.org/officeDocument/2006/relationships/hyperlink" Target="https://podminky.urs.cz/item/CS_URS_2022_01/998781181" TargetMode="External" /><Relationship Id="rId116" Type="http://schemas.openxmlformats.org/officeDocument/2006/relationships/hyperlink" Target="https://podminky.urs.cz/item/CS_URS_2022_01/783000103" TargetMode="External" /><Relationship Id="rId117" Type="http://schemas.openxmlformats.org/officeDocument/2006/relationships/hyperlink" Target="https://podminky.urs.cz/item/CS_URS_2022_01/783601327" TargetMode="External" /><Relationship Id="rId118" Type="http://schemas.openxmlformats.org/officeDocument/2006/relationships/hyperlink" Target="https://podminky.urs.cz/item/CS_URS_2022_01/783601367" TargetMode="External" /><Relationship Id="rId119" Type="http://schemas.openxmlformats.org/officeDocument/2006/relationships/hyperlink" Target="https://podminky.urs.cz/item/CS_URS_2022_01/783601421" TargetMode="External" /><Relationship Id="rId120" Type="http://schemas.openxmlformats.org/officeDocument/2006/relationships/hyperlink" Target="https://podminky.urs.cz/item/CS_URS_2022_01/783601715" TargetMode="External" /><Relationship Id="rId121" Type="http://schemas.openxmlformats.org/officeDocument/2006/relationships/hyperlink" Target="https://podminky.urs.cz/item/CS_URS_2022_01/783624111" TargetMode="External" /><Relationship Id="rId122" Type="http://schemas.openxmlformats.org/officeDocument/2006/relationships/hyperlink" Target="https://podminky.urs.cz/item/CS_URS_2022_01/783624501" TargetMode="External" /><Relationship Id="rId123" Type="http://schemas.openxmlformats.org/officeDocument/2006/relationships/hyperlink" Target="https://podminky.urs.cz/item/CS_URS_2022_01/783624551" TargetMode="External" /><Relationship Id="rId124" Type="http://schemas.openxmlformats.org/officeDocument/2006/relationships/hyperlink" Target="https://podminky.urs.cz/item/CS_URS_2022_01/783627117" TargetMode="External" /><Relationship Id="rId125" Type="http://schemas.openxmlformats.org/officeDocument/2006/relationships/hyperlink" Target="https://podminky.urs.cz/item/CS_URS_2022_01/783627511" TargetMode="External" /><Relationship Id="rId126" Type="http://schemas.openxmlformats.org/officeDocument/2006/relationships/hyperlink" Target="https://podminky.urs.cz/item/CS_URS_2022_01/783627611" TargetMode="External" /><Relationship Id="rId127" Type="http://schemas.openxmlformats.org/officeDocument/2006/relationships/hyperlink" Target="https://podminky.urs.cz/item/CS_URS_2022_01/784171001" TargetMode="External" /><Relationship Id="rId128" Type="http://schemas.openxmlformats.org/officeDocument/2006/relationships/hyperlink" Target="https://podminky.urs.cz/item/CS_URS_2022_01/784171101" TargetMode="External" /><Relationship Id="rId129" Type="http://schemas.openxmlformats.org/officeDocument/2006/relationships/hyperlink" Target="https://podminky.urs.cz/item/CS_URS_2022_01/784171111" TargetMode="External" /><Relationship Id="rId130" Type="http://schemas.openxmlformats.org/officeDocument/2006/relationships/hyperlink" Target="https://podminky.urs.cz/item/CS_URS_2022_01/784181011" TargetMode="External" /><Relationship Id="rId131" Type="http://schemas.openxmlformats.org/officeDocument/2006/relationships/hyperlink" Target="https://podminky.urs.cz/item/CS_URS_2022_01/784181111" TargetMode="External" /><Relationship Id="rId132" Type="http://schemas.openxmlformats.org/officeDocument/2006/relationships/hyperlink" Target="https://podminky.urs.cz/item/CS_URS_2022_01/784191003" TargetMode="External" /><Relationship Id="rId133" Type="http://schemas.openxmlformats.org/officeDocument/2006/relationships/hyperlink" Target="https://podminky.urs.cz/item/CS_URS_2022_01/784191007" TargetMode="External" /><Relationship Id="rId134" Type="http://schemas.openxmlformats.org/officeDocument/2006/relationships/hyperlink" Target="https://podminky.urs.cz/item/CS_URS_2022_01/784331001" TargetMode="External" /><Relationship Id="rId135" Type="http://schemas.openxmlformats.org/officeDocument/2006/relationships/hyperlink" Target="https://podminky.urs.cz/item/CS_URS_2022_01/787911115" TargetMode="External" /><Relationship Id="rId136" Type="http://schemas.openxmlformats.org/officeDocument/2006/relationships/hyperlink" Target="https://podminky.urs.cz/item/CS_URS_2022_01/998787101" TargetMode="External" /><Relationship Id="rId137" Type="http://schemas.openxmlformats.org/officeDocument/2006/relationships/hyperlink" Target="https://podminky.urs.cz/item/CS_URS_2022_01/460710055" TargetMode="External" /><Relationship Id="rId138" Type="http://schemas.openxmlformats.org/officeDocument/2006/relationships/hyperlink" Target="https://podminky.urs.cz/item/CS_URS_2022_01/460710102" TargetMode="External" /><Relationship Id="rId139" Type="http://schemas.openxmlformats.org/officeDocument/2006/relationships/hyperlink" Target="https://podminky.urs.cz/item/CS_URS_2022_01/HZS2221" TargetMode="External" /><Relationship Id="rId140" Type="http://schemas.openxmlformats.org/officeDocument/2006/relationships/hyperlink" Target="https://podminky.urs.cz/item/CS_URS_2022_01/HZS4211" TargetMode="External" /><Relationship Id="rId14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2_01/032002000" TargetMode="External" /><Relationship Id="rId3" Type="http://schemas.openxmlformats.org/officeDocument/2006/relationships/hyperlink" Target="https://podminky.urs.cz/item/CS_URS_2022_01/034103000" TargetMode="External" /><Relationship Id="rId4" Type="http://schemas.openxmlformats.org/officeDocument/2006/relationships/hyperlink" Target="https://podminky.urs.cz/item/CS_URS_2022_01/034203000" TargetMode="External" /><Relationship Id="rId5" Type="http://schemas.openxmlformats.org/officeDocument/2006/relationships/hyperlink" Target="https://podminky.urs.cz/item/CS_URS_2022_01/034403000" TargetMode="External" /><Relationship Id="rId6" Type="http://schemas.openxmlformats.org/officeDocument/2006/relationships/hyperlink" Target="https://podminky.urs.cz/item/CS_URS_2022_01/034503000" TargetMode="External" /><Relationship Id="rId7" Type="http://schemas.openxmlformats.org/officeDocument/2006/relationships/hyperlink" Target="https://podminky.urs.cz/item/CS_URS_2022_01/039002000" TargetMode="External" /><Relationship Id="rId8" Type="http://schemas.openxmlformats.org/officeDocument/2006/relationships/hyperlink" Target="https://podminky.urs.cz/item/CS_URS_2022_01/039203000" TargetMode="External" /><Relationship Id="rId9" Type="http://schemas.openxmlformats.org/officeDocument/2006/relationships/hyperlink" Target="https://podminky.urs.cz/item/CS_URS_2022_01/065002000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21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L2022-10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Stará radnice č.p. 144 - Vestavba výtahu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Obec Jablunkov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23. 2. 2021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Jablunkov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Projekční kancelář lay-out s.r.o.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24.7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Vestavba osobního vý...'!J30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'01 - Vestavba osobního vý...'!P100</f>
        <v>0</v>
      </c>
      <c r="AV55" s="121">
        <f>'01 - Vestavba osobního vý...'!J33</f>
        <v>0</v>
      </c>
      <c r="AW55" s="121">
        <f>'01 - Vestavba osobního vý...'!J34</f>
        <v>0</v>
      </c>
      <c r="AX55" s="121">
        <f>'01 - Vestavba osobního vý...'!J35</f>
        <v>0</v>
      </c>
      <c r="AY55" s="121">
        <f>'01 - Vestavba osobního vý...'!J36</f>
        <v>0</v>
      </c>
      <c r="AZ55" s="121">
        <f>'01 - Vestavba osobního vý...'!F33</f>
        <v>0</v>
      </c>
      <c r="BA55" s="121">
        <f>'01 - Vestavba osobního vý...'!F34</f>
        <v>0</v>
      </c>
      <c r="BB55" s="121">
        <f>'01 - Vestavba osobního vý...'!F35</f>
        <v>0</v>
      </c>
      <c r="BC55" s="121">
        <f>'01 - Vestavba osobního vý...'!F36</f>
        <v>0</v>
      </c>
      <c r="BD55" s="123">
        <f>'01 - Vestavba osobního vý...'!F37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16.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Úprava elektroinstalace'!J30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82</v>
      </c>
      <c r="AR56" s="119"/>
      <c r="AS56" s="120">
        <v>0</v>
      </c>
      <c r="AT56" s="121">
        <f>ROUND(SUM(AV56:AW56),2)</f>
        <v>0</v>
      </c>
      <c r="AU56" s="122">
        <f>'02 - Úprava elektroinstalace'!P84</f>
        <v>0</v>
      </c>
      <c r="AV56" s="121">
        <f>'02 - Úprava elektroinstalace'!J33</f>
        <v>0</v>
      </c>
      <c r="AW56" s="121">
        <f>'02 - Úprava elektroinstalace'!J34</f>
        <v>0</v>
      </c>
      <c r="AX56" s="121">
        <f>'02 - Úprava elektroinstalace'!J35</f>
        <v>0</v>
      </c>
      <c r="AY56" s="121">
        <f>'02 - Úprava elektroinstalace'!J36</f>
        <v>0</v>
      </c>
      <c r="AZ56" s="121">
        <f>'02 - Úprava elektroinstalace'!F33</f>
        <v>0</v>
      </c>
      <c r="BA56" s="121">
        <f>'02 - Úprava elektroinstalace'!F34</f>
        <v>0</v>
      </c>
      <c r="BB56" s="121">
        <f>'02 - Úprava elektroinstalace'!F35</f>
        <v>0</v>
      </c>
      <c r="BC56" s="121">
        <f>'02 - Úprava elektroinstalace'!F36</f>
        <v>0</v>
      </c>
      <c r="BD56" s="123">
        <f>'02 - Úprava elektroinstalace'!F37</f>
        <v>0</v>
      </c>
      <c r="BE56" s="7"/>
      <c r="BT56" s="124" t="s">
        <v>83</v>
      </c>
      <c r="BV56" s="124" t="s">
        <v>77</v>
      </c>
      <c r="BW56" s="124" t="s">
        <v>88</v>
      </c>
      <c r="BX56" s="124" t="s">
        <v>5</v>
      </c>
      <c r="CL56" s="124" t="s">
        <v>21</v>
      </c>
      <c r="CM56" s="124" t="s">
        <v>85</v>
      </c>
    </row>
    <row r="57" spans="1:91" s="7" customFormat="1" ht="16.5" customHeight="1">
      <c r="A57" s="112" t="s">
        <v>79</v>
      </c>
      <c r="B57" s="113"/>
      <c r="C57" s="114"/>
      <c r="D57" s="115" t="s">
        <v>89</v>
      </c>
      <c r="E57" s="115"/>
      <c r="F57" s="115"/>
      <c r="G57" s="115"/>
      <c r="H57" s="115"/>
      <c r="I57" s="116"/>
      <c r="J57" s="115" t="s">
        <v>90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Kuchyňka a koupelna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82</v>
      </c>
      <c r="AR57" s="119"/>
      <c r="AS57" s="120">
        <v>0</v>
      </c>
      <c r="AT57" s="121">
        <f>ROUND(SUM(AV57:AW57),2)</f>
        <v>0</v>
      </c>
      <c r="AU57" s="122">
        <f>'03 - Kuchyňka a koupelna ...'!P102</f>
        <v>0</v>
      </c>
      <c r="AV57" s="121">
        <f>'03 - Kuchyňka a koupelna ...'!J33</f>
        <v>0</v>
      </c>
      <c r="AW57" s="121">
        <f>'03 - Kuchyňka a koupelna ...'!J34</f>
        <v>0</v>
      </c>
      <c r="AX57" s="121">
        <f>'03 - Kuchyňka a koupelna ...'!J35</f>
        <v>0</v>
      </c>
      <c r="AY57" s="121">
        <f>'03 - Kuchyňka a koupelna ...'!J36</f>
        <v>0</v>
      </c>
      <c r="AZ57" s="121">
        <f>'03 - Kuchyňka a koupelna ...'!F33</f>
        <v>0</v>
      </c>
      <c r="BA57" s="121">
        <f>'03 - Kuchyňka a koupelna ...'!F34</f>
        <v>0</v>
      </c>
      <c r="BB57" s="121">
        <f>'03 - Kuchyňka a koupelna ...'!F35</f>
        <v>0</v>
      </c>
      <c r="BC57" s="121">
        <f>'03 - Kuchyňka a koupelna ...'!F36</f>
        <v>0</v>
      </c>
      <c r="BD57" s="123">
        <f>'03 - Kuchyňka a koupelna ...'!F37</f>
        <v>0</v>
      </c>
      <c r="BE57" s="7"/>
      <c r="BT57" s="124" t="s">
        <v>83</v>
      </c>
      <c r="BV57" s="124" t="s">
        <v>77</v>
      </c>
      <c r="BW57" s="124" t="s">
        <v>91</v>
      </c>
      <c r="BX57" s="124" t="s">
        <v>5</v>
      </c>
      <c r="CL57" s="124" t="s">
        <v>19</v>
      </c>
      <c r="CM57" s="124" t="s">
        <v>85</v>
      </c>
    </row>
    <row r="58" spans="1:91" s="7" customFormat="1" ht="16.5" customHeight="1">
      <c r="A58" s="112" t="s">
        <v>79</v>
      </c>
      <c r="B58" s="113"/>
      <c r="C58" s="114"/>
      <c r="D58" s="115" t="s">
        <v>92</v>
      </c>
      <c r="E58" s="115"/>
      <c r="F58" s="115"/>
      <c r="G58" s="115"/>
      <c r="H58" s="115"/>
      <c r="I58" s="116"/>
      <c r="J58" s="115" t="s">
        <v>93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Vedlejší rozpočtové 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82</v>
      </c>
      <c r="AR58" s="119"/>
      <c r="AS58" s="125">
        <v>0</v>
      </c>
      <c r="AT58" s="126">
        <f>ROUND(SUM(AV58:AW58),2)</f>
        <v>0</v>
      </c>
      <c r="AU58" s="127">
        <f>'04 - Vedlejší rozpočtové ...'!P80</f>
        <v>0</v>
      </c>
      <c r="AV58" s="126">
        <f>'04 - Vedlejší rozpočtové ...'!J33</f>
        <v>0</v>
      </c>
      <c r="AW58" s="126">
        <f>'04 - Vedlejší rozpočtové ...'!J34</f>
        <v>0</v>
      </c>
      <c r="AX58" s="126">
        <f>'04 - Vedlejší rozpočtové ...'!J35</f>
        <v>0</v>
      </c>
      <c r="AY58" s="126">
        <f>'04 - Vedlejší rozpočtové ...'!J36</f>
        <v>0</v>
      </c>
      <c r="AZ58" s="126">
        <f>'04 - Vedlejší rozpočtové ...'!F33</f>
        <v>0</v>
      </c>
      <c r="BA58" s="126">
        <f>'04 - Vedlejší rozpočtové ...'!F34</f>
        <v>0</v>
      </c>
      <c r="BB58" s="126">
        <f>'04 - Vedlejší rozpočtové ...'!F35</f>
        <v>0</v>
      </c>
      <c r="BC58" s="126">
        <f>'04 - Vedlejší rozpočtové ...'!F36</f>
        <v>0</v>
      </c>
      <c r="BD58" s="128">
        <f>'04 - Vedlejší rozpočtové ...'!F37</f>
        <v>0</v>
      </c>
      <c r="BE58" s="7"/>
      <c r="BT58" s="124" t="s">
        <v>83</v>
      </c>
      <c r="BV58" s="124" t="s">
        <v>77</v>
      </c>
      <c r="BW58" s="124" t="s">
        <v>94</v>
      </c>
      <c r="BX58" s="124" t="s">
        <v>5</v>
      </c>
      <c r="CL58" s="124" t="s">
        <v>19</v>
      </c>
      <c r="CM58" s="124" t="s">
        <v>85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Vestavba osobního vý...'!C2" display="/"/>
    <hyperlink ref="A56" location="'02 - Úprava elektroinstalace'!C2" display="/"/>
    <hyperlink ref="A57" location="'03 - Kuchyňka a koupelna ...'!C2" display="/"/>
    <hyperlink ref="A58" location="'04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  <c r="AZ2" s="129" t="s">
        <v>95</v>
      </c>
      <c r="BA2" s="129" t="s">
        <v>96</v>
      </c>
      <c r="BB2" s="129" t="s">
        <v>21</v>
      </c>
      <c r="BC2" s="129" t="s">
        <v>97</v>
      </c>
      <c r="BD2" s="129" t="s">
        <v>85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  <c r="AZ3" s="129" t="s">
        <v>98</v>
      </c>
      <c r="BA3" s="129" t="s">
        <v>99</v>
      </c>
      <c r="BB3" s="129" t="s">
        <v>100</v>
      </c>
      <c r="BC3" s="129" t="s">
        <v>101</v>
      </c>
      <c r="BD3" s="129" t="s">
        <v>85</v>
      </c>
    </row>
    <row r="4" spans="2:56" s="1" customFormat="1" ht="24.95" customHeight="1">
      <c r="B4" s="21"/>
      <c r="D4" s="132" t="s">
        <v>102</v>
      </c>
      <c r="L4" s="21"/>
      <c r="M4" s="133" t="s">
        <v>10</v>
      </c>
      <c r="AT4" s="18" t="s">
        <v>4</v>
      </c>
      <c r="AZ4" s="129" t="s">
        <v>103</v>
      </c>
      <c r="BA4" s="129" t="s">
        <v>104</v>
      </c>
      <c r="BB4" s="129" t="s">
        <v>100</v>
      </c>
      <c r="BC4" s="129" t="s">
        <v>105</v>
      </c>
      <c r="BD4" s="129" t="s">
        <v>85</v>
      </c>
    </row>
    <row r="5" spans="2:56" s="1" customFormat="1" ht="6.95" customHeight="1">
      <c r="B5" s="21"/>
      <c r="L5" s="21"/>
      <c r="AZ5" s="129" t="s">
        <v>106</v>
      </c>
      <c r="BA5" s="129" t="s">
        <v>107</v>
      </c>
      <c r="BB5" s="129" t="s">
        <v>108</v>
      </c>
      <c r="BC5" s="129" t="s">
        <v>109</v>
      </c>
      <c r="BD5" s="129" t="s">
        <v>85</v>
      </c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Stará radnice č.p. 144 - Vestavba výtahu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110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111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21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23</v>
      </c>
      <c r="G12" s="39"/>
      <c r="H12" s="39"/>
      <c r="I12" s="134" t="s">
        <v>24</v>
      </c>
      <c r="J12" s="139" t="str">
        <f>'Rekapitulace stavby'!AN8</f>
        <v>23. 2. 2021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26</v>
      </c>
      <c r="E14" s="39"/>
      <c r="F14" s="39"/>
      <c r="G14" s="39"/>
      <c r="H14" s="39"/>
      <c r="I14" s="134" t="s">
        <v>27</v>
      </c>
      <c r="J14" s="138" t="s">
        <v>28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29</v>
      </c>
      <c r="F15" s="39"/>
      <c r="G15" s="39"/>
      <c r="H15" s="39"/>
      <c r="I15" s="134" t="s">
        <v>30</v>
      </c>
      <c r="J15" s="138" t="s">
        <v>21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31</v>
      </c>
      <c r="E17" s="39"/>
      <c r="F17" s="39"/>
      <c r="G17" s="39"/>
      <c r="H17" s="39"/>
      <c r="I17" s="134" t="s">
        <v>27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30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33</v>
      </c>
      <c r="E20" s="39"/>
      <c r="F20" s="39"/>
      <c r="G20" s="39"/>
      <c r="H20" s="39"/>
      <c r="I20" s="134" t="s">
        <v>27</v>
      </c>
      <c r="J20" s="138" t="s">
        <v>34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35</v>
      </c>
      <c r="F21" s="39"/>
      <c r="G21" s="39"/>
      <c r="H21" s="39"/>
      <c r="I21" s="134" t="s">
        <v>30</v>
      </c>
      <c r="J21" s="138" t="s">
        <v>21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37</v>
      </c>
      <c r="E23" s="39"/>
      <c r="F23" s="39"/>
      <c r="G23" s="39"/>
      <c r="H23" s="39"/>
      <c r="I23" s="134" t="s">
        <v>27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30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39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41</v>
      </c>
      <c r="E30" s="39"/>
      <c r="F30" s="39"/>
      <c r="G30" s="39"/>
      <c r="H30" s="39"/>
      <c r="I30" s="39"/>
      <c r="J30" s="146">
        <f>ROUND(J100,2)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43</v>
      </c>
      <c r="G32" s="39"/>
      <c r="H32" s="39"/>
      <c r="I32" s="147" t="s">
        <v>42</v>
      </c>
      <c r="J32" s="147" t="s">
        <v>44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45</v>
      </c>
      <c r="E33" s="134" t="s">
        <v>46</v>
      </c>
      <c r="F33" s="149">
        <f>ROUND((SUM(BE100:BE614)),2)</f>
        <v>0</v>
      </c>
      <c r="G33" s="39"/>
      <c r="H33" s="39"/>
      <c r="I33" s="150">
        <v>0.21</v>
      </c>
      <c r="J33" s="149">
        <f>ROUND(((SUM(BE100:BE614))*I33),2)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47</v>
      </c>
      <c r="F34" s="149">
        <f>ROUND((SUM(BF100:BF614)),2)</f>
        <v>0</v>
      </c>
      <c r="G34" s="39"/>
      <c r="H34" s="39"/>
      <c r="I34" s="150">
        <v>0.15</v>
      </c>
      <c r="J34" s="149">
        <f>ROUND(((SUM(BF100:BF614))*I34),2)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48</v>
      </c>
      <c r="F35" s="149">
        <f>ROUND((SUM(BG100:BG614)),2)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49</v>
      </c>
      <c r="F36" s="149">
        <f>ROUND((SUM(BH100:BH614)),2)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9">
        <f>ROUND((SUM(BI100:BI614)),2)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112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Stará radnice č.p. 144 - Vestavba výtahu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110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Vestavba osobního výtahu budovy č.p. 144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Obec Jablunkov</v>
      </c>
      <c r="G52" s="41"/>
      <c r="H52" s="41"/>
      <c r="I52" s="33" t="s">
        <v>24</v>
      </c>
      <c r="J52" s="73" t="str">
        <f>IF(J12="","",J12)</f>
        <v>23. 2. 2021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Jablunkov</v>
      </c>
      <c r="G54" s="41"/>
      <c r="H54" s="41"/>
      <c r="I54" s="33" t="s">
        <v>33</v>
      </c>
      <c r="J54" s="37" t="str">
        <f>E21</f>
        <v>Projekční kancelář lay-out s.r.o.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113</v>
      </c>
      <c r="D57" s="164"/>
      <c r="E57" s="164"/>
      <c r="F57" s="164"/>
      <c r="G57" s="164"/>
      <c r="H57" s="164"/>
      <c r="I57" s="164"/>
      <c r="J57" s="165" t="s">
        <v>114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73</v>
      </c>
      <c r="D59" s="41"/>
      <c r="E59" s="41"/>
      <c r="F59" s="41"/>
      <c r="G59" s="41"/>
      <c r="H59" s="41"/>
      <c r="I59" s="41"/>
      <c r="J59" s="103">
        <f>J100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115</v>
      </c>
    </row>
    <row r="60" spans="1:31" s="9" customFormat="1" ht="24.95" customHeight="1">
      <c r="A60" s="9"/>
      <c r="B60" s="167"/>
      <c r="C60" s="168"/>
      <c r="D60" s="169" t="s">
        <v>116</v>
      </c>
      <c r="E60" s="170"/>
      <c r="F60" s="170"/>
      <c r="G60" s="170"/>
      <c r="H60" s="170"/>
      <c r="I60" s="170"/>
      <c r="J60" s="171">
        <f>J101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117</v>
      </c>
      <c r="E61" s="176"/>
      <c r="F61" s="176"/>
      <c r="G61" s="176"/>
      <c r="H61" s="176"/>
      <c r="I61" s="176"/>
      <c r="J61" s="177">
        <f>J102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118</v>
      </c>
      <c r="E62" s="176"/>
      <c r="F62" s="176"/>
      <c r="G62" s="176"/>
      <c r="H62" s="176"/>
      <c r="I62" s="176"/>
      <c r="J62" s="177">
        <f>J127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119</v>
      </c>
      <c r="E63" s="176"/>
      <c r="F63" s="176"/>
      <c r="G63" s="176"/>
      <c r="H63" s="176"/>
      <c r="I63" s="176"/>
      <c r="J63" s="177">
        <f>J143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120</v>
      </c>
      <c r="E64" s="176"/>
      <c r="F64" s="176"/>
      <c r="G64" s="176"/>
      <c r="H64" s="176"/>
      <c r="I64" s="176"/>
      <c r="J64" s="177">
        <f>J192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121</v>
      </c>
      <c r="E65" s="176"/>
      <c r="F65" s="176"/>
      <c r="G65" s="176"/>
      <c r="H65" s="176"/>
      <c r="I65" s="176"/>
      <c r="J65" s="177">
        <f>J204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122</v>
      </c>
      <c r="E66" s="176"/>
      <c r="F66" s="176"/>
      <c r="G66" s="176"/>
      <c r="H66" s="176"/>
      <c r="I66" s="176"/>
      <c r="J66" s="177">
        <f>J210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123</v>
      </c>
      <c r="E67" s="176"/>
      <c r="F67" s="176"/>
      <c r="G67" s="176"/>
      <c r="H67" s="176"/>
      <c r="I67" s="176"/>
      <c r="J67" s="177">
        <f>J271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3"/>
      <c r="C68" s="174"/>
      <c r="D68" s="175" t="s">
        <v>124</v>
      </c>
      <c r="E68" s="176"/>
      <c r="F68" s="176"/>
      <c r="G68" s="176"/>
      <c r="H68" s="176"/>
      <c r="I68" s="176"/>
      <c r="J68" s="177">
        <f>J389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125</v>
      </c>
      <c r="E69" s="170"/>
      <c r="F69" s="170"/>
      <c r="G69" s="170"/>
      <c r="H69" s="170"/>
      <c r="I69" s="170"/>
      <c r="J69" s="171">
        <f>J401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126</v>
      </c>
      <c r="E70" s="176"/>
      <c r="F70" s="176"/>
      <c r="G70" s="176"/>
      <c r="H70" s="176"/>
      <c r="I70" s="176"/>
      <c r="J70" s="177">
        <f>J402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127</v>
      </c>
      <c r="E71" s="176"/>
      <c r="F71" s="176"/>
      <c r="G71" s="176"/>
      <c r="H71" s="176"/>
      <c r="I71" s="176"/>
      <c r="J71" s="177">
        <f>J408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128</v>
      </c>
      <c r="E72" s="176"/>
      <c r="F72" s="176"/>
      <c r="G72" s="176"/>
      <c r="H72" s="176"/>
      <c r="I72" s="176"/>
      <c r="J72" s="177">
        <f>J416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129</v>
      </c>
      <c r="E73" s="176"/>
      <c r="F73" s="176"/>
      <c r="G73" s="176"/>
      <c r="H73" s="176"/>
      <c r="I73" s="176"/>
      <c r="J73" s="177">
        <f>J425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130</v>
      </c>
      <c r="E74" s="176"/>
      <c r="F74" s="176"/>
      <c r="G74" s="176"/>
      <c r="H74" s="176"/>
      <c r="I74" s="176"/>
      <c r="J74" s="177">
        <f>J467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131</v>
      </c>
      <c r="E75" s="176"/>
      <c r="F75" s="176"/>
      <c r="G75" s="176"/>
      <c r="H75" s="176"/>
      <c r="I75" s="176"/>
      <c r="J75" s="177">
        <f>J501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132</v>
      </c>
      <c r="E76" s="176"/>
      <c r="F76" s="176"/>
      <c r="G76" s="176"/>
      <c r="H76" s="176"/>
      <c r="I76" s="176"/>
      <c r="J76" s="177">
        <f>J511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133</v>
      </c>
      <c r="E77" s="176"/>
      <c r="F77" s="176"/>
      <c r="G77" s="176"/>
      <c r="H77" s="176"/>
      <c r="I77" s="176"/>
      <c r="J77" s="177">
        <f>J534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134</v>
      </c>
      <c r="E78" s="176"/>
      <c r="F78" s="176"/>
      <c r="G78" s="176"/>
      <c r="H78" s="176"/>
      <c r="I78" s="176"/>
      <c r="J78" s="177">
        <f>J559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67"/>
      <c r="C79" s="168"/>
      <c r="D79" s="169" t="s">
        <v>135</v>
      </c>
      <c r="E79" s="170"/>
      <c r="F79" s="170"/>
      <c r="G79" s="170"/>
      <c r="H79" s="170"/>
      <c r="I79" s="170"/>
      <c r="J79" s="171">
        <f>J604</f>
        <v>0</v>
      </c>
      <c r="K79" s="168"/>
      <c r="L79" s="172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73"/>
      <c r="C80" s="174"/>
      <c r="D80" s="175" t="s">
        <v>136</v>
      </c>
      <c r="E80" s="176"/>
      <c r="F80" s="176"/>
      <c r="G80" s="176"/>
      <c r="H80" s="176"/>
      <c r="I80" s="176"/>
      <c r="J80" s="177">
        <f>J605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6" spans="1:31" s="2" customFormat="1" ht="6.95" customHeight="1">
      <c r="A86" s="39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95" customHeight="1">
      <c r="A87" s="39"/>
      <c r="B87" s="40"/>
      <c r="C87" s="24" t="s">
        <v>137</v>
      </c>
      <c r="D87" s="41"/>
      <c r="E87" s="41"/>
      <c r="F87" s="41"/>
      <c r="G87" s="41"/>
      <c r="H87" s="41"/>
      <c r="I87" s="41"/>
      <c r="J87" s="41"/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16</v>
      </c>
      <c r="D89" s="41"/>
      <c r="E89" s="41"/>
      <c r="F89" s="41"/>
      <c r="G89" s="41"/>
      <c r="H89" s="41"/>
      <c r="I89" s="41"/>
      <c r="J89" s="41"/>
      <c r="K89" s="41"/>
      <c r="L89" s="13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162" t="str">
        <f>E7</f>
        <v>Stará radnice č.p. 144 - Vestavba výtahu</v>
      </c>
      <c r="F90" s="33"/>
      <c r="G90" s="33"/>
      <c r="H90" s="33"/>
      <c r="I90" s="41"/>
      <c r="J90" s="41"/>
      <c r="K90" s="41"/>
      <c r="L90" s="13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110</v>
      </c>
      <c r="D91" s="41"/>
      <c r="E91" s="41"/>
      <c r="F91" s="41"/>
      <c r="G91" s="41"/>
      <c r="H91" s="41"/>
      <c r="I91" s="41"/>
      <c r="J91" s="41"/>
      <c r="K91" s="41"/>
      <c r="L91" s="13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E9</f>
        <v>01 - Vestavba osobního výtahu budovy č.p. 144</v>
      </c>
      <c r="F92" s="41"/>
      <c r="G92" s="41"/>
      <c r="H92" s="41"/>
      <c r="I92" s="41"/>
      <c r="J92" s="41"/>
      <c r="K92" s="41"/>
      <c r="L92" s="13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22</v>
      </c>
      <c r="D94" s="41"/>
      <c r="E94" s="41"/>
      <c r="F94" s="28" t="str">
        <f>F12</f>
        <v>Obec Jablunkov</v>
      </c>
      <c r="G94" s="41"/>
      <c r="H94" s="41"/>
      <c r="I94" s="33" t="s">
        <v>24</v>
      </c>
      <c r="J94" s="73" t="str">
        <f>IF(J12="","",J12)</f>
        <v>23. 2. 2021</v>
      </c>
      <c r="K94" s="41"/>
      <c r="L94" s="13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>
      <c r="A96" s="39"/>
      <c r="B96" s="40"/>
      <c r="C96" s="33" t="s">
        <v>26</v>
      </c>
      <c r="D96" s="41"/>
      <c r="E96" s="41"/>
      <c r="F96" s="28" t="str">
        <f>E15</f>
        <v>Město Jablunkov</v>
      </c>
      <c r="G96" s="41"/>
      <c r="H96" s="41"/>
      <c r="I96" s="33" t="s">
        <v>33</v>
      </c>
      <c r="J96" s="37" t="str">
        <f>E21</f>
        <v>Projekční kancelář lay-out s.r.o.</v>
      </c>
      <c r="K96" s="41"/>
      <c r="L96" s="13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31</v>
      </c>
      <c r="D97" s="41"/>
      <c r="E97" s="41"/>
      <c r="F97" s="28" t="str">
        <f>IF(E18="","",E18)</f>
        <v>Vyplň údaj</v>
      </c>
      <c r="G97" s="41"/>
      <c r="H97" s="41"/>
      <c r="I97" s="33" t="s">
        <v>37</v>
      </c>
      <c r="J97" s="37" t="str">
        <f>E24</f>
        <v xml:space="preserve"> </v>
      </c>
      <c r="K97" s="41"/>
      <c r="L97" s="13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3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79"/>
      <c r="B99" s="180"/>
      <c r="C99" s="181" t="s">
        <v>138</v>
      </c>
      <c r="D99" s="182" t="s">
        <v>60</v>
      </c>
      <c r="E99" s="182" t="s">
        <v>56</v>
      </c>
      <c r="F99" s="182" t="s">
        <v>57</v>
      </c>
      <c r="G99" s="182" t="s">
        <v>139</v>
      </c>
      <c r="H99" s="182" t="s">
        <v>140</v>
      </c>
      <c r="I99" s="182" t="s">
        <v>141</v>
      </c>
      <c r="J99" s="182" t="s">
        <v>114</v>
      </c>
      <c r="K99" s="183" t="s">
        <v>142</v>
      </c>
      <c r="L99" s="184"/>
      <c r="M99" s="93" t="s">
        <v>21</v>
      </c>
      <c r="N99" s="94" t="s">
        <v>45</v>
      </c>
      <c r="O99" s="94" t="s">
        <v>143</v>
      </c>
      <c r="P99" s="94" t="s">
        <v>144</v>
      </c>
      <c r="Q99" s="94" t="s">
        <v>145</v>
      </c>
      <c r="R99" s="94" t="s">
        <v>146</v>
      </c>
      <c r="S99" s="94" t="s">
        <v>147</v>
      </c>
      <c r="T99" s="95" t="s">
        <v>148</v>
      </c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63" s="2" customFormat="1" ht="22.8" customHeight="1">
      <c r="A100" s="39"/>
      <c r="B100" s="40"/>
      <c r="C100" s="100" t="s">
        <v>149</v>
      </c>
      <c r="D100" s="41"/>
      <c r="E100" s="41"/>
      <c r="F100" s="41"/>
      <c r="G100" s="41"/>
      <c r="H100" s="41"/>
      <c r="I100" s="41"/>
      <c r="J100" s="185">
        <f>BK100</f>
        <v>0</v>
      </c>
      <c r="K100" s="41"/>
      <c r="L100" s="45"/>
      <c r="M100" s="96"/>
      <c r="N100" s="186"/>
      <c r="O100" s="97"/>
      <c r="P100" s="187">
        <f>P101+P401+P604</f>
        <v>0</v>
      </c>
      <c r="Q100" s="97"/>
      <c r="R100" s="187">
        <f>R101+R401+R604</f>
        <v>66.45995053</v>
      </c>
      <c r="S100" s="97"/>
      <c r="T100" s="188">
        <f>T101+T401+T604</f>
        <v>40.5537648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74</v>
      </c>
      <c r="AU100" s="18" t="s">
        <v>115</v>
      </c>
      <c r="BK100" s="189">
        <f>BK101+BK401+BK604</f>
        <v>0</v>
      </c>
    </row>
    <row r="101" spans="1:63" s="12" customFormat="1" ht="25.9" customHeight="1">
      <c r="A101" s="12"/>
      <c r="B101" s="190"/>
      <c r="C101" s="191"/>
      <c r="D101" s="192" t="s">
        <v>74</v>
      </c>
      <c r="E101" s="193" t="s">
        <v>150</v>
      </c>
      <c r="F101" s="193" t="s">
        <v>151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P102+P127+P143+P192+P204+P210+P271</f>
        <v>0</v>
      </c>
      <c r="Q101" s="198"/>
      <c r="R101" s="199">
        <f>R102+R127+R143+R192+R204+R210+R271</f>
        <v>60.44133744</v>
      </c>
      <c r="S101" s="198"/>
      <c r="T101" s="200">
        <f>T102+T127+T143+T192+T204+T210+T271</f>
        <v>37.044351000000006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83</v>
      </c>
      <c r="AT101" s="202" t="s">
        <v>74</v>
      </c>
      <c r="AU101" s="202" t="s">
        <v>75</v>
      </c>
      <c r="AY101" s="201" t="s">
        <v>152</v>
      </c>
      <c r="BK101" s="203">
        <f>BK102+BK127+BK143+BK192+BK204+BK210+BK271</f>
        <v>0</v>
      </c>
    </row>
    <row r="102" spans="1:63" s="12" customFormat="1" ht="22.8" customHeight="1">
      <c r="A102" s="12"/>
      <c r="B102" s="190"/>
      <c r="C102" s="191"/>
      <c r="D102" s="192" t="s">
        <v>74</v>
      </c>
      <c r="E102" s="204" t="s">
        <v>83</v>
      </c>
      <c r="F102" s="204" t="s">
        <v>153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SUM(P103:P126)</f>
        <v>0</v>
      </c>
      <c r="Q102" s="198"/>
      <c r="R102" s="199">
        <f>SUM(R103:R126)</f>
        <v>1.053</v>
      </c>
      <c r="S102" s="198"/>
      <c r="T102" s="200">
        <f>SUM(T103:T126)</f>
        <v>6.427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83</v>
      </c>
      <c r="AT102" s="202" t="s">
        <v>74</v>
      </c>
      <c r="AU102" s="202" t="s">
        <v>83</v>
      </c>
      <c r="AY102" s="201" t="s">
        <v>152</v>
      </c>
      <c r="BK102" s="203">
        <f>SUM(BK103:BK126)</f>
        <v>0</v>
      </c>
    </row>
    <row r="103" spans="1:65" s="2" customFormat="1" ht="37.8" customHeight="1">
      <c r="A103" s="39"/>
      <c r="B103" s="40"/>
      <c r="C103" s="206" t="s">
        <v>83</v>
      </c>
      <c r="D103" s="206" t="s">
        <v>154</v>
      </c>
      <c r="E103" s="207" t="s">
        <v>155</v>
      </c>
      <c r="F103" s="208" t="s">
        <v>156</v>
      </c>
      <c r="G103" s="209" t="s">
        <v>100</v>
      </c>
      <c r="H103" s="210">
        <v>15</v>
      </c>
      <c r="I103" s="211"/>
      <c r="J103" s="212">
        <f>ROUND(I103*H103,2)</f>
        <v>0</v>
      </c>
      <c r="K103" s="208" t="s">
        <v>157</v>
      </c>
      <c r="L103" s="45"/>
      <c r="M103" s="213" t="s">
        <v>21</v>
      </c>
      <c r="N103" s="214" t="s">
        <v>46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0.295</v>
      </c>
      <c r="T103" s="216">
        <f>S103*H103</f>
        <v>4.425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158</v>
      </c>
      <c r="AT103" s="217" t="s">
        <v>154</v>
      </c>
      <c r="AU103" s="217" t="s">
        <v>85</v>
      </c>
      <c r="AY103" s="18" t="s">
        <v>152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83</v>
      </c>
      <c r="BK103" s="218">
        <f>ROUND(I103*H103,2)</f>
        <v>0</v>
      </c>
      <c r="BL103" s="18" t="s">
        <v>158</v>
      </c>
      <c r="BM103" s="217" t="s">
        <v>159</v>
      </c>
    </row>
    <row r="104" spans="1:47" s="2" customFormat="1" ht="12">
      <c r="A104" s="39"/>
      <c r="B104" s="40"/>
      <c r="C104" s="41"/>
      <c r="D104" s="219" t="s">
        <v>160</v>
      </c>
      <c r="E104" s="41"/>
      <c r="F104" s="220" t="s">
        <v>161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160</v>
      </c>
      <c r="AU104" s="18" t="s">
        <v>85</v>
      </c>
    </row>
    <row r="105" spans="1:51" s="13" customFormat="1" ht="12">
      <c r="A105" s="13"/>
      <c r="B105" s="224"/>
      <c r="C105" s="225"/>
      <c r="D105" s="226" t="s">
        <v>162</v>
      </c>
      <c r="E105" s="227" t="s">
        <v>21</v>
      </c>
      <c r="F105" s="228" t="s">
        <v>163</v>
      </c>
      <c r="G105" s="225"/>
      <c r="H105" s="229">
        <v>15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162</v>
      </c>
      <c r="AU105" s="235" t="s">
        <v>85</v>
      </c>
      <c r="AV105" s="13" t="s">
        <v>85</v>
      </c>
      <c r="AW105" s="13" t="s">
        <v>36</v>
      </c>
      <c r="AX105" s="13" t="s">
        <v>83</v>
      </c>
      <c r="AY105" s="235" t="s">
        <v>152</v>
      </c>
    </row>
    <row r="106" spans="1:65" s="2" customFormat="1" ht="24.15" customHeight="1">
      <c r="A106" s="39"/>
      <c r="B106" s="40"/>
      <c r="C106" s="206" t="s">
        <v>85</v>
      </c>
      <c r="D106" s="206" t="s">
        <v>154</v>
      </c>
      <c r="E106" s="207" t="s">
        <v>164</v>
      </c>
      <c r="F106" s="208" t="s">
        <v>165</v>
      </c>
      <c r="G106" s="209" t="s">
        <v>166</v>
      </c>
      <c r="H106" s="210">
        <v>1.54</v>
      </c>
      <c r="I106" s="211"/>
      <c r="J106" s="212">
        <f>ROUND(I106*H106,2)</f>
        <v>0</v>
      </c>
      <c r="K106" s="208" t="s">
        <v>157</v>
      </c>
      <c r="L106" s="45"/>
      <c r="M106" s="213" t="s">
        <v>21</v>
      </c>
      <c r="N106" s="214" t="s">
        <v>46</v>
      </c>
      <c r="O106" s="85"/>
      <c r="P106" s="215">
        <f>O106*H106</f>
        <v>0</v>
      </c>
      <c r="Q106" s="215">
        <v>0</v>
      </c>
      <c r="R106" s="215">
        <f>Q106*H106</f>
        <v>0</v>
      </c>
      <c r="S106" s="215">
        <v>1.3</v>
      </c>
      <c r="T106" s="216">
        <f>S106*H106</f>
        <v>2.0020000000000002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7" t="s">
        <v>158</v>
      </c>
      <c r="AT106" s="217" t="s">
        <v>154</v>
      </c>
      <c r="AU106" s="217" t="s">
        <v>85</v>
      </c>
      <c r="AY106" s="18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83</v>
      </c>
      <c r="BK106" s="218">
        <f>ROUND(I106*H106,2)</f>
        <v>0</v>
      </c>
      <c r="BL106" s="18" t="s">
        <v>158</v>
      </c>
      <c r="BM106" s="217" t="s">
        <v>167</v>
      </c>
    </row>
    <row r="107" spans="1:47" s="2" customFormat="1" ht="12">
      <c r="A107" s="39"/>
      <c r="B107" s="40"/>
      <c r="C107" s="41"/>
      <c r="D107" s="219" t="s">
        <v>160</v>
      </c>
      <c r="E107" s="41"/>
      <c r="F107" s="220" t="s">
        <v>168</v>
      </c>
      <c r="G107" s="41"/>
      <c r="H107" s="41"/>
      <c r="I107" s="221"/>
      <c r="J107" s="41"/>
      <c r="K107" s="41"/>
      <c r="L107" s="45"/>
      <c r="M107" s="222"/>
      <c r="N107" s="223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160</v>
      </c>
      <c r="AU107" s="18" t="s">
        <v>85</v>
      </c>
    </row>
    <row r="108" spans="1:51" s="13" customFormat="1" ht="12">
      <c r="A108" s="13"/>
      <c r="B108" s="224"/>
      <c r="C108" s="225"/>
      <c r="D108" s="226" t="s">
        <v>162</v>
      </c>
      <c r="E108" s="227" t="s">
        <v>21</v>
      </c>
      <c r="F108" s="228" t="s">
        <v>169</v>
      </c>
      <c r="G108" s="225"/>
      <c r="H108" s="229">
        <v>1.54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162</v>
      </c>
      <c r="AU108" s="235" t="s">
        <v>85</v>
      </c>
      <c r="AV108" s="13" t="s">
        <v>85</v>
      </c>
      <c r="AW108" s="13" t="s">
        <v>36</v>
      </c>
      <c r="AX108" s="13" t="s">
        <v>83</v>
      </c>
      <c r="AY108" s="235" t="s">
        <v>152</v>
      </c>
    </row>
    <row r="109" spans="1:65" s="2" customFormat="1" ht="24.15" customHeight="1">
      <c r="A109" s="39"/>
      <c r="B109" s="40"/>
      <c r="C109" s="206" t="s">
        <v>170</v>
      </c>
      <c r="D109" s="206" t="s">
        <v>154</v>
      </c>
      <c r="E109" s="207" t="s">
        <v>171</v>
      </c>
      <c r="F109" s="208" t="s">
        <v>172</v>
      </c>
      <c r="G109" s="209" t="s">
        <v>166</v>
      </c>
      <c r="H109" s="210">
        <v>1.694</v>
      </c>
      <c r="I109" s="211"/>
      <c r="J109" s="212">
        <f>ROUND(I109*H109,2)</f>
        <v>0</v>
      </c>
      <c r="K109" s="208" t="s">
        <v>157</v>
      </c>
      <c r="L109" s="45"/>
      <c r="M109" s="213" t="s">
        <v>21</v>
      </c>
      <c r="N109" s="214" t="s">
        <v>46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158</v>
      </c>
      <c r="AT109" s="217" t="s">
        <v>154</v>
      </c>
      <c r="AU109" s="217" t="s">
        <v>85</v>
      </c>
      <c r="AY109" s="18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83</v>
      </c>
      <c r="BK109" s="218">
        <f>ROUND(I109*H109,2)</f>
        <v>0</v>
      </c>
      <c r="BL109" s="18" t="s">
        <v>158</v>
      </c>
      <c r="BM109" s="217" t="s">
        <v>173</v>
      </c>
    </row>
    <row r="110" spans="1:47" s="2" customFormat="1" ht="12">
      <c r="A110" s="39"/>
      <c r="B110" s="40"/>
      <c r="C110" s="41"/>
      <c r="D110" s="219" t="s">
        <v>160</v>
      </c>
      <c r="E110" s="41"/>
      <c r="F110" s="220" t="s">
        <v>174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85</v>
      </c>
    </row>
    <row r="111" spans="1:51" s="13" customFormat="1" ht="12">
      <c r="A111" s="13"/>
      <c r="B111" s="224"/>
      <c r="C111" s="225"/>
      <c r="D111" s="226" t="s">
        <v>162</v>
      </c>
      <c r="E111" s="227" t="s">
        <v>21</v>
      </c>
      <c r="F111" s="228" t="s">
        <v>175</v>
      </c>
      <c r="G111" s="225"/>
      <c r="H111" s="229">
        <v>1.694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162</v>
      </c>
      <c r="AU111" s="235" t="s">
        <v>85</v>
      </c>
      <c r="AV111" s="13" t="s">
        <v>85</v>
      </c>
      <c r="AW111" s="13" t="s">
        <v>36</v>
      </c>
      <c r="AX111" s="13" t="s">
        <v>83</v>
      </c>
      <c r="AY111" s="235" t="s">
        <v>152</v>
      </c>
    </row>
    <row r="112" spans="1:65" s="2" customFormat="1" ht="33" customHeight="1">
      <c r="A112" s="39"/>
      <c r="B112" s="40"/>
      <c r="C112" s="206" t="s">
        <v>158</v>
      </c>
      <c r="D112" s="206" t="s">
        <v>154</v>
      </c>
      <c r="E112" s="207" t="s">
        <v>176</v>
      </c>
      <c r="F112" s="208" t="s">
        <v>177</v>
      </c>
      <c r="G112" s="209" t="s">
        <v>166</v>
      </c>
      <c r="H112" s="210">
        <v>1.694</v>
      </c>
      <c r="I112" s="211"/>
      <c r="J112" s="212">
        <f>ROUND(I112*H112,2)</f>
        <v>0</v>
      </c>
      <c r="K112" s="208" t="s">
        <v>157</v>
      </c>
      <c r="L112" s="45"/>
      <c r="M112" s="213" t="s">
        <v>21</v>
      </c>
      <c r="N112" s="214" t="s">
        <v>46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158</v>
      </c>
      <c r="AT112" s="217" t="s">
        <v>154</v>
      </c>
      <c r="AU112" s="217" t="s">
        <v>85</v>
      </c>
      <c r="AY112" s="18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83</v>
      </c>
      <c r="BK112" s="218">
        <f>ROUND(I112*H112,2)</f>
        <v>0</v>
      </c>
      <c r="BL112" s="18" t="s">
        <v>158</v>
      </c>
      <c r="BM112" s="217" t="s">
        <v>178</v>
      </c>
    </row>
    <row r="113" spans="1:47" s="2" customFormat="1" ht="12">
      <c r="A113" s="39"/>
      <c r="B113" s="40"/>
      <c r="C113" s="41"/>
      <c r="D113" s="219" t="s">
        <v>160</v>
      </c>
      <c r="E113" s="41"/>
      <c r="F113" s="220" t="s">
        <v>179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160</v>
      </c>
      <c r="AU113" s="18" t="s">
        <v>85</v>
      </c>
    </row>
    <row r="114" spans="1:65" s="2" customFormat="1" ht="24.15" customHeight="1">
      <c r="A114" s="39"/>
      <c r="B114" s="40"/>
      <c r="C114" s="206" t="s">
        <v>180</v>
      </c>
      <c r="D114" s="206" t="s">
        <v>154</v>
      </c>
      <c r="E114" s="207" t="s">
        <v>181</v>
      </c>
      <c r="F114" s="208" t="s">
        <v>182</v>
      </c>
      <c r="G114" s="209" t="s">
        <v>166</v>
      </c>
      <c r="H114" s="210">
        <v>1.694</v>
      </c>
      <c r="I114" s="211"/>
      <c r="J114" s="212">
        <f>ROUND(I114*H114,2)</f>
        <v>0</v>
      </c>
      <c r="K114" s="208" t="s">
        <v>157</v>
      </c>
      <c r="L114" s="45"/>
      <c r="M114" s="213" t="s">
        <v>21</v>
      </c>
      <c r="N114" s="214" t="s">
        <v>46</v>
      </c>
      <c r="O114" s="85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158</v>
      </c>
      <c r="AT114" s="217" t="s">
        <v>154</v>
      </c>
      <c r="AU114" s="217" t="s">
        <v>85</v>
      </c>
      <c r="AY114" s="18" t="s">
        <v>152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83</v>
      </c>
      <c r="BK114" s="218">
        <f>ROUND(I114*H114,2)</f>
        <v>0</v>
      </c>
      <c r="BL114" s="18" t="s">
        <v>158</v>
      </c>
      <c r="BM114" s="217" t="s">
        <v>183</v>
      </c>
    </row>
    <row r="115" spans="1:47" s="2" customFormat="1" ht="12">
      <c r="A115" s="39"/>
      <c r="B115" s="40"/>
      <c r="C115" s="41"/>
      <c r="D115" s="219" t="s">
        <v>160</v>
      </c>
      <c r="E115" s="41"/>
      <c r="F115" s="220" t="s">
        <v>184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160</v>
      </c>
      <c r="AU115" s="18" t="s">
        <v>85</v>
      </c>
    </row>
    <row r="116" spans="1:65" s="2" customFormat="1" ht="24.15" customHeight="1">
      <c r="A116" s="39"/>
      <c r="B116" s="40"/>
      <c r="C116" s="206" t="s">
        <v>185</v>
      </c>
      <c r="D116" s="206" t="s">
        <v>154</v>
      </c>
      <c r="E116" s="207" t="s">
        <v>186</v>
      </c>
      <c r="F116" s="208" t="s">
        <v>187</v>
      </c>
      <c r="G116" s="209" t="s">
        <v>166</v>
      </c>
      <c r="H116" s="210">
        <v>1.694</v>
      </c>
      <c r="I116" s="211"/>
      <c r="J116" s="212">
        <f>ROUND(I116*H116,2)</f>
        <v>0</v>
      </c>
      <c r="K116" s="208" t="s">
        <v>157</v>
      </c>
      <c r="L116" s="45"/>
      <c r="M116" s="213" t="s">
        <v>21</v>
      </c>
      <c r="N116" s="214" t="s">
        <v>46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158</v>
      </c>
      <c r="AT116" s="217" t="s">
        <v>154</v>
      </c>
      <c r="AU116" s="217" t="s">
        <v>85</v>
      </c>
      <c r="AY116" s="18" t="s">
        <v>152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83</v>
      </c>
      <c r="BK116" s="218">
        <f>ROUND(I116*H116,2)</f>
        <v>0</v>
      </c>
      <c r="BL116" s="18" t="s">
        <v>158</v>
      </c>
      <c r="BM116" s="217" t="s">
        <v>188</v>
      </c>
    </row>
    <row r="117" spans="1:47" s="2" customFormat="1" ht="12">
      <c r="A117" s="39"/>
      <c r="B117" s="40"/>
      <c r="C117" s="41"/>
      <c r="D117" s="219" t="s">
        <v>160</v>
      </c>
      <c r="E117" s="41"/>
      <c r="F117" s="220" t="s">
        <v>189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160</v>
      </c>
      <c r="AU117" s="18" t="s">
        <v>85</v>
      </c>
    </row>
    <row r="118" spans="1:65" s="2" customFormat="1" ht="33" customHeight="1">
      <c r="A118" s="39"/>
      <c r="B118" s="40"/>
      <c r="C118" s="206" t="s">
        <v>190</v>
      </c>
      <c r="D118" s="206" t="s">
        <v>154</v>
      </c>
      <c r="E118" s="207" t="s">
        <v>191</v>
      </c>
      <c r="F118" s="208" t="s">
        <v>192</v>
      </c>
      <c r="G118" s="209" t="s">
        <v>166</v>
      </c>
      <c r="H118" s="210">
        <v>1.694</v>
      </c>
      <c r="I118" s="211"/>
      <c r="J118" s="212">
        <f>ROUND(I118*H118,2)</f>
        <v>0</v>
      </c>
      <c r="K118" s="208" t="s">
        <v>157</v>
      </c>
      <c r="L118" s="45"/>
      <c r="M118" s="213" t="s">
        <v>21</v>
      </c>
      <c r="N118" s="214" t="s">
        <v>46</v>
      </c>
      <c r="O118" s="85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158</v>
      </c>
      <c r="AT118" s="217" t="s">
        <v>154</v>
      </c>
      <c r="AU118" s="217" t="s">
        <v>85</v>
      </c>
      <c r="AY118" s="18" t="s">
        <v>152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83</v>
      </c>
      <c r="BK118" s="218">
        <f>ROUND(I118*H118,2)</f>
        <v>0</v>
      </c>
      <c r="BL118" s="18" t="s">
        <v>158</v>
      </c>
      <c r="BM118" s="217" t="s">
        <v>193</v>
      </c>
    </row>
    <row r="119" spans="1:47" s="2" customFormat="1" ht="12">
      <c r="A119" s="39"/>
      <c r="B119" s="40"/>
      <c r="C119" s="41"/>
      <c r="D119" s="219" t="s">
        <v>160</v>
      </c>
      <c r="E119" s="41"/>
      <c r="F119" s="220" t="s">
        <v>194</v>
      </c>
      <c r="G119" s="41"/>
      <c r="H119" s="41"/>
      <c r="I119" s="221"/>
      <c r="J119" s="41"/>
      <c r="K119" s="41"/>
      <c r="L119" s="45"/>
      <c r="M119" s="222"/>
      <c r="N119" s="223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160</v>
      </c>
      <c r="AU119" s="18" t="s">
        <v>85</v>
      </c>
    </row>
    <row r="120" spans="1:65" s="2" customFormat="1" ht="24.15" customHeight="1">
      <c r="A120" s="39"/>
      <c r="B120" s="40"/>
      <c r="C120" s="206" t="s">
        <v>195</v>
      </c>
      <c r="D120" s="206" t="s">
        <v>154</v>
      </c>
      <c r="E120" s="207" t="s">
        <v>196</v>
      </c>
      <c r="F120" s="208" t="s">
        <v>197</v>
      </c>
      <c r="G120" s="209" t="s">
        <v>166</v>
      </c>
      <c r="H120" s="210">
        <v>1.694</v>
      </c>
      <c r="I120" s="211"/>
      <c r="J120" s="212">
        <f>ROUND(I120*H120,2)</f>
        <v>0</v>
      </c>
      <c r="K120" s="208" t="s">
        <v>157</v>
      </c>
      <c r="L120" s="45"/>
      <c r="M120" s="213" t="s">
        <v>21</v>
      </c>
      <c r="N120" s="214" t="s">
        <v>46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158</v>
      </c>
      <c r="AT120" s="217" t="s">
        <v>154</v>
      </c>
      <c r="AU120" s="217" t="s">
        <v>85</v>
      </c>
      <c r="AY120" s="18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83</v>
      </c>
      <c r="BK120" s="218">
        <f>ROUND(I120*H120,2)</f>
        <v>0</v>
      </c>
      <c r="BL120" s="18" t="s">
        <v>158</v>
      </c>
      <c r="BM120" s="217" t="s">
        <v>198</v>
      </c>
    </row>
    <row r="121" spans="1:47" s="2" customFormat="1" ht="12">
      <c r="A121" s="39"/>
      <c r="B121" s="40"/>
      <c r="C121" s="41"/>
      <c r="D121" s="219" t="s">
        <v>160</v>
      </c>
      <c r="E121" s="41"/>
      <c r="F121" s="220" t="s">
        <v>199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160</v>
      </c>
      <c r="AU121" s="18" t="s">
        <v>85</v>
      </c>
    </row>
    <row r="122" spans="1:65" s="2" customFormat="1" ht="24.15" customHeight="1">
      <c r="A122" s="39"/>
      <c r="B122" s="40"/>
      <c r="C122" s="206" t="s">
        <v>200</v>
      </c>
      <c r="D122" s="206" t="s">
        <v>154</v>
      </c>
      <c r="E122" s="207" t="s">
        <v>201</v>
      </c>
      <c r="F122" s="208" t="s">
        <v>202</v>
      </c>
      <c r="G122" s="209" t="s">
        <v>166</v>
      </c>
      <c r="H122" s="210">
        <v>0.585</v>
      </c>
      <c r="I122" s="211"/>
      <c r="J122" s="212">
        <f>ROUND(I122*H122,2)</f>
        <v>0</v>
      </c>
      <c r="K122" s="208" t="s">
        <v>157</v>
      </c>
      <c r="L122" s="45"/>
      <c r="M122" s="213" t="s">
        <v>21</v>
      </c>
      <c r="N122" s="214" t="s">
        <v>46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158</v>
      </c>
      <c r="AT122" s="217" t="s">
        <v>154</v>
      </c>
      <c r="AU122" s="217" t="s">
        <v>85</v>
      </c>
      <c r="AY122" s="18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83</v>
      </c>
      <c r="BK122" s="218">
        <f>ROUND(I122*H122,2)</f>
        <v>0</v>
      </c>
      <c r="BL122" s="18" t="s">
        <v>158</v>
      </c>
      <c r="BM122" s="217" t="s">
        <v>203</v>
      </c>
    </row>
    <row r="123" spans="1:47" s="2" customFormat="1" ht="12">
      <c r="A123" s="39"/>
      <c r="B123" s="40"/>
      <c r="C123" s="41"/>
      <c r="D123" s="219" t="s">
        <v>160</v>
      </c>
      <c r="E123" s="41"/>
      <c r="F123" s="220" t="s">
        <v>204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160</v>
      </c>
      <c r="AU123" s="18" t="s">
        <v>85</v>
      </c>
    </row>
    <row r="124" spans="1:51" s="13" customFormat="1" ht="12">
      <c r="A124" s="13"/>
      <c r="B124" s="224"/>
      <c r="C124" s="225"/>
      <c r="D124" s="226" t="s">
        <v>162</v>
      </c>
      <c r="E124" s="227" t="s">
        <v>21</v>
      </c>
      <c r="F124" s="228" t="s">
        <v>205</v>
      </c>
      <c r="G124" s="225"/>
      <c r="H124" s="229">
        <v>0.585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162</v>
      </c>
      <c r="AU124" s="235" t="s">
        <v>85</v>
      </c>
      <c r="AV124" s="13" t="s">
        <v>85</v>
      </c>
      <c r="AW124" s="13" t="s">
        <v>36</v>
      </c>
      <c r="AX124" s="13" t="s">
        <v>83</v>
      </c>
      <c r="AY124" s="235" t="s">
        <v>152</v>
      </c>
    </row>
    <row r="125" spans="1:65" s="2" customFormat="1" ht="16.5" customHeight="1">
      <c r="A125" s="39"/>
      <c r="B125" s="40"/>
      <c r="C125" s="236" t="s">
        <v>206</v>
      </c>
      <c r="D125" s="236" t="s">
        <v>207</v>
      </c>
      <c r="E125" s="237" t="s">
        <v>208</v>
      </c>
      <c r="F125" s="238" t="s">
        <v>209</v>
      </c>
      <c r="G125" s="239" t="s">
        <v>210</v>
      </c>
      <c r="H125" s="240">
        <v>1.053</v>
      </c>
      <c r="I125" s="241"/>
      <c r="J125" s="242">
        <f>ROUND(I125*H125,2)</f>
        <v>0</v>
      </c>
      <c r="K125" s="238" t="s">
        <v>157</v>
      </c>
      <c r="L125" s="243"/>
      <c r="M125" s="244" t="s">
        <v>21</v>
      </c>
      <c r="N125" s="245" t="s">
        <v>46</v>
      </c>
      <c r="O125" s="85"/>
      <c r="P125" s="215">
        <f>O125*H125</f>
        <v>0</v>
      </c>
      <c r="Q125" s="215">
        <v>1</v>
      </c>
      <c r="R125" s="215">
        <f>Q125*H125</f>
        <v>1.053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195</v>
      </c>
      <c r="AT125" s="217" t="s">
        <v>207</v>
      </c>
      <c r="AU125" s="217" t="s">
        <v>85</v>
      </c>
      <c r="AY125" s="18" t="s">
        <v>152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83</v>
      </c>
      <c r="BK125" s="218">
        <f>ROUND(I125*H125,2)</f>
        <v>0</v>
      </c>
      <c r="BL125" s="18" t="s">
        <v>158</v>
      </c>
      <c r="BM125" s="217" t="s">
        <v>211</v>
      </c>
    </row>
    <row r="126" spans="1:51" s="13" customFormat="1" ht="12">
      <c r="A126" s="13"/>
      <c r="B126" s="224"/>
      <c r="C126" s="225"/>
      <c r="D126" s="226" t="s">
        <v>162</v>
      </c>
      <c r="E126" s="227" t="s">
        <v>21</v>
      </c>
      <c r="F126" s="228" t="s">
        <v>212</v>
      </c>
      <c r="G126" s="225"/>
      <c r="H126" s="229">
        <v>1.053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162</v>
      </c>
      <c r="AU126" s="235" t="s">
        <v>85</v>
      </c>
      <c r="AV126" s="13" t="s">
        <v>85</v>
      </c>
      <c r="AW126" s="13" t="s">
        <v>36</v>
      </c>
      <c r="AX126" s="13" t="s">
        <v>83</v>
      </c>
      <c r="AY126" s="235" t="s">
        <v>152</v>
      </c>
    </row>
    <row r="127" spans="1:63" s="12" customFormat="1" ht="22.8" customHeight="1">
      <c r="A127" s="12"/>
      <c r="B127" s="190"/>
      <c r="C127" s="191"/>
      <c r="D127" s="192" t="s">
        <v>74</v>
      </c>
      <c r="E127" s="204" t="s">
        <v>85</v>
      </c>
      <c r="F127" s="204" t="s">
        <v>213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SUM(P128:P142)</f>
        <v>0</v>
      </c>
      <c r="Q127" s="198"/>
      <c r="R127" s="199">
        <f>SUM(R128:R142)</f>
        <v>3.4363313499999992</v>
      </c>
      <c r="S127" s="198"/>
      <c r="T127" s="200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83</v>
      </c>
      <c r="AT127" s="202" t="s">
        <v>74</v>
      </c>
      <c r="AU127" s="202" t="s">
        <v>83</v>
      </c>
      <c r="AY127" s="201" t="s">
        <v>152</v>
      </c>
      <c r="BK127" s="203">
        <f>SUM(BK128:BK142)</f>
        <v>0</v>
      </c>
    </row>
    <row r="128" spans="1:65" s="2" customFormat="1" ht="21.75" customHeight="1">
      <c r="A128" s="39"/>
      <c r="B128" s="40"/>
      <c r="C128" s="206" t="s">
        <v>214</v>
      </c>
      <c r="D128" s="206" t="s">
        <v>154</v>
      </c>
      <c r="E128" s="207" t="s">
        <v>215</v>
      </c>
      <c r="F128" s="208" t="s">
        <v>216</v>
      </c>
      <c r="G128" s="209" t="s">
        <v>166</v>
      </c>
      <c r="H128" s="210">
        <v>0.435</v>
      </c>
      <c r="I128" s="211"/>
      <c r="J128" s="212">
        <f>ROUND(I128*H128,2)</f>
        <v>0</v>
      </c>
      <c r="K128" s="208" t="s">
        <v>157</v>
      </c>
      <c r="L128" s="45"/>
      <c r="M128" s="213" t="s">
        <v>21</v>
      </c>
      <c r="N128" s="214" t="s">
        <v>46</v>
      </c>
      <c r="O128" s="85"/>
      <c r="P128" s="215">
        <f>O128*H128</f>
        <v>0</v>
      </c>
      <c r="Q128" s="215">
        <v>2.30102</v>
      </c>
      <c r="R128" s="215">
        <f>Q128*H128</f>
        <v>1.0009436999999999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158</v>
      </c>
      <c r="AT128" s="217" t="s">
        <v>154</v>
      </c>
      <c r="AU128" s="217" t="s">
        <v>85</v>
      </c>
      <c r="AY128" s="18" t="s">
        <v>152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83</v>
      </c>
      <c r="BK128" s="218">
        <f>ROUND(I128*H128,2)</f>
        <v>0</v>
      </c>
      <c r="BL128" s="18" t="s">
        <v>158</v>
      </c>
      <c r="BM128" s="217" t="s">
        <v>217</v>
      </c>
    </row>
    <row r="129" spans="1:47" s="2" customFormat="1" ht="12">
      <c r="A129" s="39"/>
      <c r="B129" s="40"/>
      <c r="C129" s="41"/>
      <c r="D129" s="219" t="s">
        <v>160</v>
      </c>
      <c r="E129" s="41"/>
      <c r="F129" s="220" t="s">
        <v>218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160</v>
      </c>
      <c r="AU129" s="18" t="s">
        <v>85</v>
      </c>
    </row>
    <row r="130" spans="1:51" s="13" customFormat="1" ht="12">
      <c r="A130" s="13"/>
      <c r="B130" s="224"/>
      <c r="C130" s="225"/>
      <c r="D130" s="226" t="s">
        <v>162</v>
      </c>
      <c r="E130" s="227" t="s">
        <v>21</v>
      </c>
      <c r="F130" s="228" t="s">
        <v>219</v>
      </c>
      <c r="G130" s="225"/>
      <c r="H130" s="229">
        <v>0.435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162</v>
      </c>
      <c r="AU130" s="235" t="s">
        <v>85</v>
      </c>
      <c r="AV130" s="13" t="s">
        <v>85</v>
      </c>
      <c r="AW130" s="13" t="s">
        <v>36</v>
      </c>
      <c r="AX130" s="13" t="s">
        <v>83</v>
      </c>
      <c r="AY130" s="235" t="s">
        <v>152</v>
      </c>
    </row>
    <row r="131" spans="1:65" s="2" customFormat="1" ht="16.5" customHeight="1">
      <c r="A131" s="39"/>
      <c r="B131" s="40"/>
      <c r="C131" s="206" t="s">
        <v>220</v>
      </c>
      <c r="D131" s="206" t="s">
        <v>154</v>
      </c>
      <c r="E131" s="207" t="s">
        <v>221</v>
      </c>
      <c r="F131" s="208" t="s">
        <v>222</v>
      </c>
      <c r="G131" s="209" t="s">
        <v>210</v>
      </c>
      <c r="H131" s="210">
        <v>0.03</v>
      </c>
      <c r="I131" s="211"/>
      <c r="J131" s="212">
        <f>ROUND(I131*H131,2)</f>
        <v>0</v>
      </c>
      <c r="K131" s="208" t="s">
        <v>157</v>
      </c>
      <c r="L131" s="45"/>
      <c r="M131" s="213" t="s">
        <v>21</v>
      </c>
      <c r="N131" s="214" t="s">
        <v>46</v>
      </c>
      <c r="O131" s="85"/>
      <c r="P131" s="215">
        <f>O131*H131</f>
        <v>0</v>
      </c>
      <c r="Q131" s="215">
        <v>1.06277</v>
      </c>
      <c r="R131" s="215">
        <f>Q131*H131</f>
        <v>0.0318831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158</v>
      </c>
      <c r="AT131" s="217" t="s">
        <v>154</v>
      </c>
      <c r="AU131" s="217" t="s">
        <v>85</v>
      </c>
      <c r="AY131" s="18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83</v>
      </c>
      <c r="BK131" s="218">
        <f>ROUND(I131*H131,2)</f>
        <v>0</v>
      </c>
      <c r="BL131" s="18" t="s">
        <v>158</v>
      </c>
      <c r="BM131" s="217" t="s">
        <v>223</v>
      </c>
    </row>
    <row r="132" spans="1:47" s="2" customFormat="1" ht="12">
      <c r="A132" s="39"/>
      <c r="B132" s="40"/>
      <c r="C132" s="41"/>
      <c r="D132" s="219" t="s">
        <v>160</v>
      </c>
      <c r="E132" s="41"/>
      <c r="F132" s="220" t="s">
        <v>224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85</v>
      </c>
    </row>
    <row r="133" spans="1:65" s="2" customFormat="1" ht="21.75" customHeight="1">
      <c r="A133" s="39"/>
      <c r="B133" s="40"/>
      <c r="C133" s="206" t="s">
        <v>225</v>
      </c>
      <c r="D133" s="206" t="s">
        <v>154</v>
      </c>
      <c r="E133" s="207" t="s">
        <v>226</v>
      </c>
      <c r="F133" s="208" t="s">
        <v>227</v>
      </c>
      <c r="G133" s="209" t="s">
        <v>166</v>
      </c>
      <c r="H133" s="210">
        <v>0.951</v>
      </c>
      <c r="I133" s="211"/>
      <c r="J133" s="212">
        <f>ROUND(I133*H133,2)</f>
        <v>0</v>
      </c>
      <c r="K133" s="208" t="s">
        <v>157</v>
      </c>
      <c r="L133" s="45"/>
      <c r="M133" s="213" t="s">
        <v>21</v>
      </c>
      <c r="N133" s="214" t="s">
        <v>46</v>
      </c>
      <c r="O133" s="85"/>
      <c r="P133" s="215">
        <f>O133*H133</f>
        <v>0</v>
      </c>
      <c r="Q133" s="215">
        <v>2.50187</v>
      </c>
      <c r="R133" s="215">
        <f>Q133*H133</f>
        <v>2.3792783699999998</v>
      </c>
      <c r="S133" s="215">
        <v>0</v>
      </c>
      <c r="T133" s="21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7" t="s">
        <v>158</v>
      </c>
      <c r="AT133" s="217" t="s">
        <v>154</v>
      </c>
      <c r="AU133" s="217" t="s">
        <v>85</v>
      </c>
      <c r="AY133" s="18" t="s">
        <v>152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158</v>
      </c>
      <c r="BM133" s="217" t="s">
        <v>228</v>
      </c>
    </row>
    <row r="134" spans="1:47" s="2" customFormat="1" ht="12">
      <c r="A134" s="39"/>
      <c r="B134" s="40"/>
      <c r="C134" s="41"/>
      <c r="D134" s="219" t="s">
        <v>160</v>
      </c>
      <c r="E134" s="41"/>
      <c r="F134" s="220" t="s">
        <v>229</v>
      </c>
      <c r="G134" s="41"/>
      <c r="H134" s="41"/>
      <c r="I134" s="221"/>
      <c r="J134" s="41"/>
      <c r="K134" s="41"/>
      <c r="L134" s="45"/>
      <c r="M134" s="222"/>
      <c r="N134" s="223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160</v>
      </c>
      <c r="AU134" s="18" t="s">
        <v>85</v>
      </c>
    </row>
    <row r="135" spans="1:51" s="13" customFormat="1" ht="12">
      <c r="A135" s="13"/>
      <c r="B135" s="224"/>
      <c r="C135" s="225"/>
      <c r="D135" s="226" t="s">
        <v>162</v>
      </c>
      <c r="E135" s="227" t="s">
        <v>21</v>
      </c>
      <c r="F135" s="228" t="s">
        <v>230</v>
      </c>
      <c r="G135" s="225"/>
      <c r="H135" s="229">
        <v>0.951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162</v>
      </c>
      <c r="AU135" s="235" t="s">
        <v>85</v>
      </c>
      <c r="AV135" s="13" t="s">
        <v>85</v>
      </c>
      <c r="AW135" s="13" t="s">
        <v>36</v>
      </c>
      <c r="AX135" s="13" t="s">
        <v>83</v>
      </c>
      <c r="AY135" s="235" t="s">
        <v>152</v>
      </c>
    </row>
    <row r="136" spans="1:65" s="2" customFormat="1" ht="24.15" customHeight="1">
      <c r="A136" s="39"/>
      <c r="B136" s="40"/>
      <c r="C136" s="206" t="s">
        <v>231</v>
      </c>
      <c r="D136" s="206" t="s">
        <v>154</v>
      </c>
      <c r="E136" s="207" t="s">
        <v>232</v>
      </c>
      <c r="F136" s="208" t="s">
        <v>233</v>
      </c>
      <c r="G136" s="209" t="s">
        <v>100</v>
      </c>
      <c r="H136" s="210">
        <v>2.926</v>
      </c>
      <c r="I136" s="211"/>
      <c r="J136" s="212">
        <f>ROUND(I136*H136,2)</f>
        <v>0</v>
      </c>
      <c r="K136" s="208" t="s">
        <v>157</v>
      </c>
      <c r="L136" s="45"/>
      <c r="M136" s="213" t="s">
        <v>21</v>
      </c>
      <c r="N136" s="214" t="s">
        <v>46</v>
      </c>
      <c r="O136" s="85"/>
      <c r="P136" s="215">
        <f>O136*H136</f>
        <v>0</v>
      </c>
      <c r="Q136" s="215">
        <v>0.00103</v>
      </c>
      <c r="R136" s="215">
        <f>Q136*H136</f>
        <v>0.0030137800000000006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158</v>
      </c>
      <c r="AT136" s="217" t="s">
        <v>154</v>
      </c>
      <c r="AU136" s="217" t="s">
        <v>85</v>
      </c>
      <c r="AY136" s="18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158</v>
      </c>
      <c r="BM136" s="217" t="s">
        <v>234</v>
      </c>
    </row>
    <row r="137" spans="1:47" s="2" customFormat="1" ht="12">
      <c r="A137" s="39"/>
      <c r="B137" s="40"/>
      <c r="C137" s="41"/>
      <c r="D137" s="219" t="s">
        <v>160</v>
      </c>
      <c r="E137" s="41"/>
      <c r="F137" s="220" t="s">
        <v>235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160</v>
      </c>
      <c r="AU137" s="18" t="s">
        <v>85</v>
      </c>
    </row>
    <row r="138" spans="1:51" s="13" customFormat="1" ht="12">
      <c r="A138" s="13"/>
      <c r="B138" s="224"/>
      <c r="C138" s="225"/>
      <c r="D138" s="226" t="s">
        <v>162</v>
      </c>
      <c r="E138" s="227" t="s">
        <v>21</v>
      </c>
      <c r="F138" s="228" t="s">
        <v>236</v>
      </c>
      <c r="G138" s="225"/>
      <c r="H138" s="229">
        <v>2.926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162</v>
      </c>
      <c r="AU138" s="235" t="s">
        <v>85</v>
      </c>
      <c r="AV138" s="13" t="s">
        <v>85</v>
      </c>
      <c r="AW138" s="13" t="s">
        <v>36</v>
      </c>
      <c r="AX138" s="13" t="s">
        <v>83</v>
      </c>
      <c r="AY138" s="235" t="s">
        <v>152</v>
      </c>
    </row>
    <row r="139" spans="1:65" s="2" customFormat="1" ht="24.15" customHeight="1">
      <c r="A139" s="39"/>
      <c r="B139" s="40"/>
      <c r="C139" s="206" t="s">
        <v>8</v>
      </c>
      <c r="D139" s="206" t="s">
        <v>154</v>
      </c>
      <c r="E139" s="207" t="s">
        <v>237</v>
      </c>
      <c r="F139" s="208" t="s">
        <v>238</v>
      </c>
      <c r="G139" s="209" t="s">
        <v>100</v>
      </c>
      <c r="H139" s="210">
        <v>2.926</v>
      </c>
      <c r="I139" s="211"/>
      <c r="J139" s="212">
        <f>ROUND(I139*H139,2)</f>
        <v>0</v>
      </c>
      <c r="K139" s="208" t="s">
        <v>157</v>
      </c>
      <c r="L139" s="45"/>
      <c r="M139" s="213" t="s">
        <v>21</v>
      </c>
      <c r="N139" s="214" t="s">
        <v>46</v>
      </c>
      <c r="O139" s="85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158</v>
      </c>
      <c r="AT139" s="217" t="s">
        <v>154</v>
      </c>
      <c r="AU139" s="217" t="s">
        <v>85</v>
      </c>
      <c r="AY139" s="18" t="s">
        <v>152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158</v>
      </c>
      <c r="BM139" s="217" t="s">
        <v>239</v>
      </c>
    </row>
    <row r="140" spans="1:47" s="2" customFormat="1" ht="12">
      <c r="A140" s="39"/>
      <c r="B140" s="40"/>
      <c r="C140" s="41"/>
      <c r="D140" s="219" t="s">
        <v>160</v>
      </c>
      <c r="E140" s="41"/>
      <c r="F140" s="220" t="s">
        <v>240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160</v>
      </c>
      <c r="AU140" s="18" t="s">
        <v>85</v>
      </c>
    </row>
    <row r="141" spans="1:65" s="2" customFormat="1" ht="16.5" customHeight="1">
      <c r="A141" s="39"/>
      <c r="B141" s="40"/>
      <c r="C141" s="206" t="s">
        <v>241</v>
      </c>
      <c r="D141" s="206" t="s">
        <v>154</v>
      </c>
      <c r="E141" s="207" t="s">
        <v>242</v>
      </c>
      <c r="F141" s="208" t="s">
        <v>243</v>
      </c>
      <c r="G141" s="209" t="s">
        <v>210</v>
      </c>
      <c r="H141" s="210">
        <v>0.02</v>
      </c>
      <c r="I141" s="211"/>
      <c r="J141" s="212">
        <f>ROUND(I141*H141,2)</f>
        <v>0</v>
      </c>
      <c r="K141" s="208" t="s">
        <v>157</v>
      </c>
      <c r="L141" s="45"/>
      <c r="M141" s="213" t="s">
        <v>21</v>
      </c>
      <c r="N141" s="214" t="s">
        <v>46</v>
      </c>
      <c r="O141" s="85"/>
      <c r="P141" s="215">
        <f>O141*H141</f>
        <v>0</v>
      </c>
      <c r="Q141" s="215">
        <v>1.06062</v>
      </c>
      <c r="R141" s="215">
        <f>Q141*H141</f>
        <v>0.0212124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158</v>
      </c>
      <c r="AT141" s="217" t="s">
        <v>154</v>
      </c>
      <c r="AU141" s="217" t="s">
        <v>85</v>
      </c>
      <c r="AY141" s="18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83</v>
      </c>
      <c r="BK141" s="218">
        <f>ROUND(I141*H141,2)</f>
        <v>0</v>
      </c>
      <c r="BL141" s="18" t="s">
        <v>158</v>
      </c>
      <c r="BM141" s="217" t="s">
        <v>244</v>
      </c>
    </row>
    <row r="142" spans="1:47" s="2" customFormat="1" ht="12">
      <c r="A142" s="39"/>
      <c r="B142" s="40"/>
      <c r="C142" s="41"/>
      <c r="D142" s="219" t="s">
        <v>160</v>
      </c>
      <c r="E142" s="41"/>
      <c r="F142" s="220" t="s">
        <v>245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160</v>
      </c>
      <c r="AU142" s="18" t="s">
        <v>85</v>
      </c>
    </row>
    <row r="143" spans="1:63" s="12" customFormat="1" ht="22.8" customHeight="1">
      <c r="A143" s="12"/>
      <c r="B143" s="190"/>
      <c r="C143" s="191"/>
      <c r="D143" s="192" t="s">
        <v>74</v>
      </c>
      <c r="E143" s="204" t="s">
        <v>170</v>
      </c>
      <c r="F143" s="204" t="s">
        <v>246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SUM(P144:P191)</f>
        <v>0</v>
      </c>
      <c r="Q143" s="198"/>
      <c r="R143" s="199">
        <f>SUM(R144:R191)</f>
        <v>26.63163965</v>
      </c>
      <c r="S143" s="198"/>
      <c r="T143" s="200">
        <f>SUM(T144:T191)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83</v>
      </c>
      <c r="AT143" s="202" t="s">
        <v>74</v>
      </c>
      <c r="AU143" s="202" t="s">
        <v>83</v>
      </c>
      <c r="AY143" s="201" t="s">
        <v>152</v>
      </c>
      <c r="BK143" s="203">
        <f>SUM(BK144:BK191)</f>
        <v>0</v>
      </c>
    </row>
    <row r="144" spans="1:65" s="2" customFormat="1" ht="21.75" customHeight="1">
      <c r="A144" s="39"/>
      <c r="B144" s="40"/>
      <c r="C144" s="206" t="s">
        <v>247</v>
      </c>
      <c r="D144" s="206" t="s">
        <v>154</v>
      </c>
      <c r="E144" s="207" t="s">
        <v>248</v>
      </c>
      <c r="F144" s="208" t="s">
        <v>249</v>
      </c>
      <c r="G144" s="209" t="s">
        <v>166</v>
      </c>
      <c r="H144" s="210">
        <v>1.82</v>
      </c>
      <c r="I144" s="211"/>
      <c r="J144" s="212">
        <f>ROUND(I144*H144,2)</f>
        <v>0</v>
      </c>
      <c r="K144" s="208" t="s">
        <v>157</v>
      </c>
      <c r="L144" s="45"/>
      <c r="M144" s="213" t="s">
        <v>21</v>
      </c>
      <c r="N144" s="214" t="s">
        <v>46</v>
      </c>
      <c r="O144" s="85"/>
      <c r="P144" s="215">
        <f>O144*H144</f>
        <v>0</v>
      </c>
      <c r="Q144" s="215">
        <v>1.78636</v>
      </c>
      <c r="R144" s="215">
        <f>Q144*H144</f>
        <v>3.2511752</v>
      </c>
      <c r="S144" s="215">
        <v>0</v>
      </c>
      <c r="T144" s="21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7" t="s">
        <v>158</v>
      </c>
      <c r="AT144" s="217" t="s">
        <v>154</v>
      </c>
      <c r="AU144" s="217" t="s">
        <v>85</v>
      </c>
      <c r="AY144" s="18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158</v>
      </c>
      <c r="BM144" s="217" t="s">
        <v>250</v>
      </c>
    </row>
    <row r="145" spans="1:47" s="2" customFormat="1" ht="12">
      <c r="A145" s="39"/>
      <c r="B145" s="40"/>
      <c r="C145" s="41"/>
      <c r="D145" s="219" t="s">
        <v>160</v>
      </c>
      <c r="E145" s="41"/>
      <c r="F145" s="220" t="s">
        <v>251</v>
      </c>
      <c r="G145" s="41"/>
      <c r="H145" s="41"/>
      <c r="I145" s="221"/>
      <c r="J145" s="41"/>
      <c r="K145" s="41"/>
      <c r="L145" s="45"/>
      <c r="M145" s="222"/>
      <c r="N145" s="223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160</v>
      </c>
      <c r="AU145" s="18" t="s">
        <v>85</v>
      </c>
    </row>
    <row r="146" spans="1:51" s="13" customFormat="1" ht="12">
      <c r="A146" s="13"/>
      <c r="B146" s="224"/>
      <c r="C146" s="225"/>
      <c r="D146" s="226" t="s">
        <v>162</v>
      </c>
      <c r="E146" s="227" t="s">
        <v>21</v>
      </c>
      <c r="F146" s="228" t="s">
        <v>252</v>
      </c>
      <c r="G146" s="225"/>
      <c r="H146" s="229">
        <v>1.82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162</v>
      </c>
      <c r="AU146" s="235" t="s">
        <v>85</v>
      </c>
      <c r="AV146" s="13" t="s">
        <v>85</v>
      </c>
      <c r="AW146" s="13" t="s">
        <v>36</v>
      </c>
      <c r="AX146" s="13" t="s">
        <v>83</v>
      </c>
      <c r="AY146" s="235" t="s">
        <v>152</v>
      </c>
    </row>
    <row r="147" spans="1:65" s="2" customFormat="1" ht="16.5" customHeight="1">
      <c r="A147" s="39"/>
      <c r="B147" s="40"/>
      <c r="C147" s="206" t="s">
        <v>253</v>
      </c>
      <c r="D147" s="206" t="s">
        <v>154</v>
      </c>
      <c r="E147" s="207" t="s">
        <v>254</v>
      </c>
      <c r="F147" s="208" t="s">
        <v>255</v>
      </c>
      <c r="G147" s="209" t="s">
        <v>166</v>
      </c>
      <c r="H147" s="210">
        <v>6.787</v>
      </c>
      <c r="I147" s="211"/>
      <c r="J147" s="212">
        <f>ROUND(I147*H147,2)</f>
        <v>0</v>
      </c>
      <c r="K147" s="208" t="s">
        <v>157</v>
      </c>
      <c r="L147" s="45"/>
      <c r="M147" s="213" t="s">
        <v>21</v>
      </c>
      <c r="N147" s="214" t="s">
        <v>46</v>
      </c>
      <c r="O147" s="85"/>
      <c r="P147" s="215">
        <f>O147*H147</f>
        <v>0</v>
      </c>
      <c r="Q147" s="215">
        <v>1.80972</v>
      </c>
      <c r="R147" s="215">
        <f>Q147*H147</f>
        <v>12.28256964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158</v>
      </c>
      <c r="AT147" s="217" t="s">
        <v>154</v>
      </c>
      <c r="AU147" s="217" t="s">
        <v>85</v>
      </c>
      <c r="AY147" s="18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158</v>
      </c>
      <c r="BM147" s="217" t="s">
        <v>256</v>
      </c>
    </row>
    <row r="148" spans="1:47" s="2" customFormat="1" ht="12">
      <c r="A148" s="39"/>
      <c r="B148" s="40"/>
      <c r="C148" s="41"/>
      <c r="D148" s="219" t="s">
        <v>160</v>
      </c>
      <c r="E148" s="41"/>
      <c r="F148" s="220" t="s">
        <v>257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160</v>
      </c>
      <c r="AU148" s="18" t="s">
        <v>85</v>
      </c>
    </row>
    <row r="149" spans="1:51" s="13" customFormat="1" ht="12">
      <c r="A149" s="13"/>
      <c r="B149" s="224"/>
      <c r="C149" s="225"/>
      <c r="D149" s="226" t="s">
        <v>162</v>
      </c>
      <c r="E149" s="227" t="s">
        <v>21</v>
      </c>
      <c r="F149" s="228" t="s">
        <v>258</v>
      </c>
      <c r="G149" s="225"/>
      <c r="H149" s="229">
        <v>2.045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162</v>
      </c>
      <c r="AU149" s="235" t="s">
        <v>85</v>
      </c>
      <c r="AV149" s="13" t="s">
        <v>85</v>
      </c>
      <c r="AW149" s="13" t="s">
        <v>36</v>
      </c>
      <c r="AX149" s="13" t="s">
        <v>75</v>
      </c>
      <c r="AY149" s="235" t="s">
        <v>152</v>
      </c>
    </row>
    <row r="150" spans="1:51" s="13" customFormat="1" ht="12">
      <c r="A150" s="13"/>
      <c r="B150" s="224"/>
      <c r="C150" s="225"/>
      <c r="D150" s="226" t="s">
        <v>162</v>
      </c>
      <c r="E150" s="227" t="s">
        <v>21</v>
      </c>
      <c r="F150" s="228" t="s">
        <v>259</v>
      </c>
      <c r="G150" s="225"/>
      <c r="H150" s="229">
        <v>1.743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162</v>
      </c>
      <c r="AU150" s="235" t="s">
        <v>85</v>
      </c>
      <c r="AV150" s="13" t="s">
        <v>85</v>
      </c>
      <c r="AW150" s="13" t="s">
        <v>36</v>
      </c>
      <c r="AX150" s="13" t="s">
        <v>75</v>
      </c>
      <c r="AY150" s="235" t="s">
        <v>152</v>
      </c>
    </row>
    <row r="151" spans="1:51" s="13" customFormat="1" ht="12">
      <c r="A151" s="13"/>
      <c r="B151" s="224"/>
      <c r="C151" s="225"/>
      <c r="D151" s="226" t="s">
        <v>162</v>
      </c>
      <c r="E151" s="227" t="s">
        <v>21</v>
      </c>
      <c r="F151" s="228" t="s">
        <v>260</v>
      </c>
      <c r="G151" s="225"/>
      <c r="H151" s="229">
        <v>2.999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162</v>
      </c>
      <c r="AU151" s="235" t="s">
        <v>85</v>
      </c>
      <c r="AV151" s="13" t="s">
        <v>85</v>
      </c>
      <c r="AW151" s="13" t="s">
        <v>36</v>
      </c>
      <c r="AX151" s="13" t="s">
        <v>75</v>
      </c>
      <c r="AY151" s="235" t="s">
        <v>152</v>
      </c>
    </row>
    <row r="152" spans="1:51" s="14" customFormat="1" ht="12">
      <c r="A152" s="14"/>
      <c r="B152" s="246"/>
      <c r="C152" s="247"/>
      <c r="D152" s="226" t="s">
        <v>162</v>
      </c>
      <c r="E152" s="248" t="s">
        <v>21</v>
      </c>
      <c r="F152" s="249" t="s">
        <v>261</v>
      </c>
      <c r="G152" s="247"/>
      <c r="H152" s="250">
        <v>6.787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162</v>
      </c>
      <c r="AU152" s="256" t="s">
        <v>85</v>
      </c>
      <c r="AV152" s="14" t="s">
        <v>158</v>
      </c>
      <c r="AW152" s="14" t="s">
        <v>36</v>
      </c>
      <c r="AX152" s="14" t="s">
        <v>83</v>
      </c>
      <c r="AY152" s="256" t="s">
        <v>152</v>
      </c>
    </row>
    <row r="153" spans="1:65" s="2" customFormat="1" ht="24.15" customHeight="1">
      <c r="A153" s="39"/>
      <c r="B153" s="40"/>
      <c r="C153" s="206" t="s">
        <v>262</v>
      </c>
      <c r="D153" s="206" t="s">
        <v>154</v>
      </c>
      <c r="E153" s="207" t="s">
        <v>263</v>
      </c>
      <c r="F153" s="208" t="s">
        <v>264</v>
      </c>
      <c r="G153" s="209" t="s">
        <v>100</v>
      </c>
      <c r="H153" s="210">
        <v>13.325</v>
      </c>
      <c r="I153" s="211"/>
      <c r="J153" s="212">
        <f>ROUND(I153*H153,2)</f>
        <v>0</v>
      </c>
      <c r="K153" s="208" t="s">
        <v>157</v>
      </c>
      <c r="L153" s="45"/>
      <c r="M153" s="213" t="s">
        <v>21</v>
      </c>
      <c r="N153" s="214" t="s">
        <v>46</v>
      </c>
      <c r="O153" s="85"/>
      <c r="P153" s="215">
        <f>O153*H153</f>
        <v>0</v>
      </c>
      <c r="Q153" s="215">
        <v>0.21828</v>
      </c>
      <c r="R153" s="215">
        <f>Q153*H153</f>
        <v>2.908581</v>
      </c>
      <c r="S153" s="215">
        <v>0</v>
      </c>
      <c r="T153" s="21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158</v>
      </c>
      <c r="AT153" s="217" t="s">
        <v>154</v>
      </c>
      <c r="AU153" s="217" t="s">
        <v>85</v>
      </c>
      <c r="AY153" s="18" t="s">
        <v>152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83</v>
      </c>
      <c r="BK153" s="218">
        <f>ROUND(I153*H153,2)</f>
        <v>0</v>
      </c>
      <c r="BL153" s="18" t="s">
        <v>158</v>
      </c>
      <c r="BM153" s="217" t="s">
        <v>265</v>
      </c>
    </row>
    <row r="154" spans="1:47" s="2" customFormat="1" ht="12">
      <c r="A154" s="39"/>
      <c r="B154" s="40"/>
      <c r="C154" s="41"/>
      <c r="D154" s="219" t="s">
        <v>160</v>
      </c>
      <c r="E154" s="41"/>
      <c r="F154" s="220" t="s">
        <v>266</v>
      </c>
      <c r="G154" s="41"/>
      <c r="H154" s="41"/>
      <c r="I154" s="221"/>
      <c r="J154" s="41"/>
      <c r="K154" s="41"/>
      <c r="L154" s="45"/>
      <c r="M154" s="222"/>
      <c r="N154" s="223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160</v>
      </c>
      <c r="AU154" s="18" t="s">
        <v>85</v>
      </c>
    </row>
    <row r="155" spans="1:51" s="13" customFormat="1" ht="12">
      <c r="A155" s="13"/>
      <c r="B155" s="224"/>
      <c r="C155" s="225"/>
      <c r="D155" s="226" t="s">
        <v>162</v>
      </c>
      <c r="E155" s="227" t="s">
        <v>21</v>
      </c>
      <c r="F155" s="228" t="s">
        <v>267</v>
      </c>
      <c r="G155" s="225"/>
      <c r="H155" s="229">
        <v>13.325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162</v>
      </c>
      <c r="AU155" s="235" t="s">
        <v>85</v>
      </c>
      <c r="AV155" s="13" t="s">
        <v>85</v>
      </c>
      <c r="AW155" s="13" t="s">
        <v>36</v>
      </c>
      <c r="AX155" s="13" t="s">
        <v>83</v>
      </c>
      <c r="AY155" s="235" t="s">
        <v>152</v>
      </c>
    </row>
    <row r="156" spans="1:65" s="2" customFormat="1" ht="16.5" customHeight="1">
      <c r="A156" s="39"/>
      <c r="B156" s="40"/>
      <c r="C156" s="206" t="s">
        <v>268</v>
      </c>
      <c r="D156" s="206" t="s">
        <v>154</v>
      </c>
      <c r="E156" s="207" t="s">
        <v>269</v>
      </c>
      <c r="F156" s="208" t="s">
        <v>270</v>
      </c>
      <c r="G156" s="209" t="s">
        <v>166</v>
      </c>
      <c r="H156" s="210">
        <v>1.14</v>
      </c>
      <c r="I156" s="211"/>
      <c r="J156" s="212">
        <f>ROUND(I156*H156,2)</f>
        <v>0</v>
      </c>
      <c r="K156" s="208" t="s">
        <v>157</v>
      </c>
      <c r="L156" s="45"/>
      <c r="M156" s="213" t="s">
        <v>21</v>
      </c>
      <c r="N156" s="214" t="s">
        <v>46</v>
      </c>
      <c r="O156" s="85"/>
      <c r="P156" s="215">
        <f>O156*H156</f>
        <v>0</v>
      </c>
      <c r="Q156" s="215">
        <v>2.30103</v>
      </c>
      <c r="R156" s="215">
        <f>Q156*H156</f>
        <v>2.6231742</v>
      </c>
      <c r="S156" s="215">
        <v>0</v>
      </c>
      <c r="T156" s="21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7" t="s">
        <v>158</v>
      </c>
      <c r="AT156" s="217" t="s">
        <v>154</v>
      </c>
      <c r="AU156" s="217" t="s">
        <v>85</v>
      </c>
      <c r="AY156" s="18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158</v>
      </c>
      <c r="BM156" s="217" t="s">
        <v>271</v>
      </c>
    </row>
    <row r="157" spans="1:47" s="2" customFormat="1" ht="12">
      <c r="A157" s="39"/>
      <c r="B157" s="40"/>
      <c r="C157" s="41"/>
      <c r="D157" s="219" t="s">
        <v>160</v>
      </c>
      <c r="E157" s="41"/>
      <c r="F157" s="220" t="s">
        <v>272</v>
      </c>
      <c r="G157" s="41"/>
      <c r="H157" s="41"/>
      <c r="I157" s="221"/>
      <c r="J157" s="41"/>
      <c r="K157" s="41"/>
      <c r="L157" s="45"/>
      <c r="M157" s="222"/>
      <c r="N157" s="223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160</v>
      </c>
      <c r="AU157" s="18" t="s">
        <v>85</v>
      </c>
    </row>
    <row r="158" spans="1:51" s="13" customFormat="1" ht="12">
      <c r="A158" s="13"/>
      <c r="B158" s="224"/>
      <c r="C158" s="225"/>
      <c r="D158" s="226" t="s">
        <v>162</v>
      </c>
      <c r="E158" s="227" t="s">
        <v>21</v>
      </c>
      <c r="F158" s="228" t="s">
        <v>273</v>
      </c>
      <c r="G158" s="225"/>
      <c r="H158" s="229">
        <v>1.14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162</v>
      </c>
      <c r="AU158" s="235" t="s">
        <v>85</v>
      </c>
      <c r="AV158" s="13" t="s">
        <v>85</v>
      </c>
      <c r="AW158" s="13" t="s">
        <v>36</v>
      </c>
      <c r="AX158" s="13" t="s">
        <v>83</v>
      </c>
      <c r="AY158" s="235" t="s">
        <v>152</v>
      </c>
    </row>
    <row r="159" spans="1:65" s="2" customFormat="1" ht="33" customHeight="1">
      <c r="A159" s="39"/>
      <c r="B159" s="40"/>
      <c r="C159" s="206" t="s">
        <v>7</v>
      </c>
      <c r="D159" s="206" t="s">
        <v>154</v>
      </c>
      <c r="E159" s="207" t="s">
        <v>274</v>
      </c>
      <c r="F159" s="208" t="s">
        <v>275</v>
      </c>
      <c r="G159" s="209" t="s">
        <v>100</v>
      </c>
      <c r="H159" s="210">
        <v>2.423</v>
      </c>
      <c r="I159" s="211"/>
      <c r="J159" s="212">
        <f>ROUND(I159*H159,2)</f>
        <v>0</v>
      </c>
      <c r="K159" s="208" t="s">
        <v>157</v>
      </c>
      <c r="L159" s="45"/>
      <c r="M159" s="213" t="s">
        <v>21</v>
      </c>
      <c r="N159" s="214" t="s">
        <v>46</v>
      </c>
      <c r="O159" s="85"/>
      <c r="P159" s="215">
        <f>O159*H159</f>
        <v>0</v>
      </c>
      <c r="Q159" s="215">
        <v>0.01052</v>
      </c>
      <c r="R159" s="215">
        <f>Q159*H159</f>
        <v>0.02548996</v>
      </c>
      <c r="S159" s="215">
        <v>0</v>
      </c>
      <c r="T159" s="21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7" t="s">
        <v>158</v>
      </c>
      <c r="AT159" s="217" t="s">
        <v>154</v>
      </c>
      <c r="AU159" s="217" t="s">
        <v>85</v>
      </c>
      <c r="AY159" s="18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83</v>
      </c>
      <c r="BK159" s="218">
        <f>ROUND(I159*H159,2)</f>
        <v>0</v>
      </c>
      <c r="BL159" s="18" t="s">
        <v>158</v>
      </c>
      <c r="BM159" s="217" t="s">
        <v>276</v>
      </c>
    </row>
    <row r="160" spans="1:47" s="2" customFormat="1" ht="12">
      <c r="A160" s="39"/>
      <c r="B160" s="40"/>
      <c r="C160" s="41"/>
      <c r="D160" s="219" t="s">
        <v>160</v>
      </c>
      <c r="E160" s="41"/>
      <c r="F160" s="220" t="s">
        <v>277</v>
      </c>
      <c r="G160" s="41"/>
      <c r="H160" s="41"/>
      <c r="I160" s="221"/>
      <c r="J160" s="41"/>
      <c r="K160" s="41"/>
      <c r="L160" s="45"/>
      <c r="M160" s="222"/>
      <c r="N160" s="223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85</v>
      </c>
    </row>
    <row r="161" spans="1:51" s="13" customFormat="1" ht="12">
      <c r="A161" s="13"/>
      <c r="B161" s="224"/>
      <c r="C161" s="225"/>
      <c r="D161" s="226" t="s">
        <v>162</v>
      </c>
      <c r="E161" s="227" t="s">
        <v>21</v>
      </c>
      <c r="F161" s="228" t="s">
        <v>278</v>
      </c>
      <c r="G161" s="225"/>
      <c r="H161" s="229">
        <v>2.423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162</v>
      </c>
      <c r="AU161" s="235" t="s">
        <v>85</v>
      </c>
      <c r="AV161" s="13" t="s">
        <v>85</v>
      </c>
      <c r="AW161" s="13" t="s">
        <v>36</v>
      </c>
      <c r="AX161" s="13" t="s">
        <v>83</v>
      </c>
      <c r="AY161" s="235" t="s">
        <v>152</v>
      </c>
    </row>
    <row r="162" spans="1:65" s="2" customFormat="1" ht="33" customHeight="1">
      <c r="A162" s="39"/>
      <c r="B162" s="40"/>
      <c r="C162" s="206" t="s">
        <v>279</v>
      </c>
      <c r="D162" s="206" t="s">
        <v>154</v>
      </c>
      <c r="E162" s="207" t="s">
        <v>280</v>
      </c>
      <c r="F162" s="208" t="s">
        <v>281</v>
      </c>
      <c r="G162" s="209" t="s">
        <v>100</v>
      </c>
      <c r="H162" s="210">
        <v>2.423</v>
      </c>
      <c r="I162" s="211"/>
      <c r="J162" s="212">
        <f>ROUND(I162*H162,2)</f>
        <v>0</v>
      </c>
      <c r="K162" s="208" t="s">
        <v>157</v>
      </c>
      <c r="L162" s="45"/>
      <c r="M162" s="213" t="s">
        <v>21</v>
      </c>
      <c r="N162" s="214" t="s">
        <v>46</v>
      </c>
      <c r="O162" s="85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158</v>
      </c>
      <c r="AT162" s="217" t="s">
        <v>154</v>
      </c>
      <c r="AU162" s="217" t="s">
        <v>85</v>
      </c>
      <c r="AY162" s="18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158</v>
      </c>
      <c r="BM162" s="217" t="s">
        <v>282</v>
      </c>
    </row>
    <row r="163" spans="1:47" s="2" customFormat="1" ht="12">
      <c r="A163" s="39"/>
      <c r="B163" s="40"/>
      <c r="C163" s="41"/>
      <c r="D163" s="219" t="s">
        <v>160</v>
      </c>
      <c r="E163" s="41"/>
      <c r="F163" s="220" t="s">
        <v>283</v>
      </c>
      <c r="G163" s="41"/>
      <c r="H163" s="41"/>
      <c r="I163" s="221"/>
      <c r="J163" s="41"/>
      <c r="K163" s="41"/>
      <c r="L163" s="45"/>
      <c r="M163" s="222"/>
      <c r="N163" s="223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160</v>
      </c>
      <c r="AU163" s="18" t="s">
        <v>85</v>
      </c>
    </row>
    <row r="164" spans="1:65" s="2" customFormat="1" ht="24.15" customHeight="1">
      <c r="A164" s="39"/>
      <c r="B164" s="40"/>
      <c r="C164" s="206" t="s">
        <v>284</v>
      </c>
      <c r="D164" s="206" t="s">
        <v>154</v>
      </c>
      <c r="E164" s="207" t="s">
        <v>285</v>
      </c>
      <c r="F164" s="208" t="s">
        <v>286</v>
      </c>
      <c r="G164" s="209" t="s">
        <v>210</v>
      </c>
      <c r="H164" s="210">
        <v>0.316</v>
      </c>
      <c r="I164" s="211"/>
      <c r="J164" s="212">
        <f>ROUND(I164*H164,2)</f>
        <v>0</v>
      </c>
      <c r="K164" s="208" t="s">
        <v>157</v>
      </c>
      <c r="L164" s="45"/>
      <c r="M164" s="213" t="s">
        <v>21</v>
      </c>
      <c r="N164" s="214" t="s">
        <v>46</v>
      </c>
      <c r="O164" s="85"/>
      <c r="P164" s="215">
        <f>O164*H164</f>
        <v>0</v>
      </c>
      <c r="Q164" s="215">
        <v>0.01954</v>
      </c>
      <c r="R164" s="215">
        <f>Q164*H164</f>
        <v>0.0061746399999999995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158</v>
      </c>
      <c r="AT164" s="217" t="s">
        <v>154</v>
      </c>
      <c r="AU164" s="217" t="s">
        <v>85</v>
      </c>
      <c r="AY164" s="18" t="s">
        <v>152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158</v>
      </c>
      <c r="BM164" s="217" t="s">
        <v>287</v>
      </c>
    </row>
    <row r="165" spans="1:47" s="2" customFormat="1" ht="12">
      <c r="A165" s="39"/>
      <c r="B165" s="40"/>
      <c r="C165" s="41"/>
      <c r="D165" s="219" t="s">
        <v>160</v>
      </c>
      <c r="E165" s="41"/>
      <c r="F165" s="220" t="s">
        <v>288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160</v>
      </c>
      <c r="AU165" s="18" t="s">
        <v>85</v>
      </c>
    </row>
    <row r="166" spans="1:51" s="13" customFormat="1" ht="12">
      <c r="A166" s="13"/>
      <c r="B166" s="224"/>
      <c r="C166" s="225"/>
      <c r="D166" s="226" t="s">
        <v>162</v>
      </c>
      <c r="E166" s="227" t="s">
        <v>21</v>
      </c>
      <c r="F166" s="228" t="s">
        <v>289</v>
      </c>
      <c r="G166" s="225"/>
      <c r="H166" s="229">
        <v>0.316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162</v>
      </c>
      <c r="AU166" s="235" t="s">
        <v>85</v>
      </c>
      <c r="AV166" s="13" t="s">
        <v>85</v>
      </c>
      <c r="AW166" s="13" t="s">
        <v>36</v>
      </c>
      <c r="AX166" s="13" t="s">
        <v>83</v>
      </c>
      <c r="AY166" s="235" t="s">
        <v>152</v>
      </c>
    </row>
    <row r="167" spans="1:65" s="2" customFormat="1" ht="21.75" customHeight="1">
      <c r="A167" s="39"/>
      <c r="B167" s="40"/>
      <c r="C167" s="236" t="s">
        <v>290</v>
      </c>
      <c r="D167" s="236" t="s">
        <v>207</v>
      </c>
      <c r="E167" s="237" t="s">
        <v>291</v>
      </c>
      <c r="F167" s="238" t="s">
        <v>292</v>
      </c>
      <c r="G167" s="239" t="s">
        <v>210</v>
      </c>
      <c r="H167" s="240">
        <v>0.055</v>
      </c>
      <c r="I167" s="241"/>
      <c r="J167" s="242">
        <f>ROUND(I167*H167,2)</f>
        <v>0</v>
      </c>
      <c r="K167" s="238" t="s">
        <v>157</v>
      </c>
      <c r="L167" s="243"/>
      <c r="M167" s="244" t="s">
        <v>21</v>
      </c>
      <c r="N167" s="245" t="s">
        <v>46</v>
      </c>
      <c r="O167" s="85"/>
      <c r="P167" s="215">
        <f>O167*H167</f>
        <v>0</v>
      </c>
      <c r="Q167" s="215">
        <v>1</v>
      </c>
      <c r="R167" s="215">
        <f>Q167*H167</f>
        <v>0.055</v>
      </c>
      <c r="S167" s="215">
        <v>0</v>
      </c>
      <c r="T167" s="21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7" t="s">
        <v>195</v>
      </c>
      <c r="AT167" s="217" t="s">
        <v>207</v>
      </c>
      <c r="AU167" s="217" t="s">
        <v>85</v>
      </c>
      <c r="AY167" s="18" t="s">
        <v>152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158</v>
      </c>
      <c r="BM167" s="217" t="s">
        <v>293</v>
      </c>
    </row>
    <row r="168" spans="1:47" s="2" customFormat="1" ht="12">
      <c r="A168" s="39"/>
      <c r="B168" s="40"/>
      <c r="C168" s="41"/>
      <c r="D168" s="226" t="s">
        <v>294</v>
      </c>
      <c r="E168" s="41"/>
      <c r="F168" s="257" t="s">
        <v>295</v>
      </c>
      <c r="G168" s="41"/>
      <c r="H168" s="41"/>
      <c r="I168" s="221"/>
      <c r="J168" s="41"/>
      <c r="K168" s="41"/>
      <c r="L168" s="45"/>
      <c r="M168" s="222"/>
      <c r="N168" s="223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294</v>
      </c>
      <c r="AU168" s="18" t="s">
        <v>85</v>
      </c>
    </row>
    <row r="169" spans="1:51" s="13" customFormat="1" ht="12">
      <c r="A169" s="13"/>
      <c r="B169" s="224"/>
      <c r="C169" s="225"/>
      <c r="D169" s="226" t="s">
        <v>162</v>
      </c>
      <c r="E169" s="227" t="s">
        <v>21</v>
      </c>
      <c r="F169" s="228" t="s">
        <v>296</v>
      </c>
      <c r="G169" s="225"/>
      <c r="H169" s="229">
        <v>0.055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162</v>
      </c>
      <c r="AU169" s="235" t="s">
        <v>85</v>
      </c>
      <c r="AV169" s="13" t="s">
        <v>85</v>
      </c>
      <c r="AW169" s="13" t="s">
        <v>36</v>
      </c>
      <c r="AX169" s="13" t="s">
        <v>83</v>
      </c>
      <c r="AY169" s="235" t="s">
        <v>152</v>
      </c>
    </row>
    <row r="170" spans="1:65" s="2" customFormat="1" ht="21.75" customHeight="1">
      <c r="A170" s="39"/>
      <c r="B170" s="40"/>
      <c r="C170" s="236" t="s">
        <v>297</v>
      </c>
      <c r="D170" s="236" t="s">
        <v>207</v>
      </c>
      <c r="E170" s="237" t="s">
        <v>298</v>
      </c>
      <c r="F170" s="238" t="s">
        <v>299</v>
      </c>
      <c r="G170" s="239" t="s">
        <v>210</v>
      </c>
      <c r="H170" s="240">
        <v>0.261</v>
      </c>
      <c r="I170" s="241"/>
      <c r="J170" s="242">
        <f>ROUND(I170*H170,2)</f>
        <v>0</v>
      </c>
      <c r="K170" s="238" t="s">
        <v>157</v>
      </c>
      <c r="L170" s="243"/>
      <c r="M170" s="244" t="s">
        <v>21</v>
      </c>
      <c r="N170" s="245" t="s">
        <v>46</v>
      </c>
      <c r="O170" s="85"/>
      <c r="P170" s="215">
        <f>O170*H170</f>
        <v>0</v>
      </c>
      <c r="Q170" s="215">
        <v>1</v>
      </c>
      <c r="R170" s="215">
        <f>Q170*H170</f>
        <v>0.261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195</v>
      </c>
      <c r="AT170" s="217" t="s">
        <v>207</v>
      </c>
      <c r="AU170" s="217" t="s">
        <v>85</v>
      </c>
      <c r="AY170" s="18" t="s">
        <v>152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158</v>
      </c>
      <c r="BM170" s="217" t="s">
        <v>300</v>
      </c>
    </row>
    <row r="171" spans="1:47" s="2" customFormat="1" ht="12">
      <c r="A171" s="39"/>
      <c r="B171" s="40"/>
      <c r="C171" s="41"/>
      <c r="D171" s="226" t="s">
        <v>294</v>
      </c>
      <c r="E171" s="41"/>
      <c r="F171" s="257" t="s">
        <v>301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294</v>
      </c>
      <c r="AU171" s="18" t="s">
        <v>85</v>
      </c>
    </row>
    <row r="172" spans="1:51" s="13" customFormat="1" ht="12">
      <c r="A172" s="13"/>
      <c r="B172" s="224"/>
      <c r="C172" s="225"/>
      <c r="D172" s="226" t="s">
        <v>162</v>
      </c>
      <c r="E172" s="227" t="s">
        <v>21</v>
      </c>
      <c r="F172" s="228" t="s">
        <v>302</v>
      </c>
      <c r="G172" s="225"/>
      <c r="H172" s="229">
        <v>19.6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162</v>
      </c>
      <c r="AU172" s="235" t="s">
        <v>85</v>
      </c>
      <c r="AV172" s="13" t="s">
        <v>85</v>
      </c>
      <c r="AW172" s="13" t="s">
        <v>36</v>
      </c>
      <c r="AX172" s="13" t="s">
        <v>75</v>
      </c>
      <c r="AY172" s="235" t="s">
        <v>152</v>
      </c>
    </row>
    <row r="173" spans="1:51" s="13" customFormat="1" ht="12">
      <c r="A173" s="13"/>
      <c r="B173" s="224"/>
      <c r="C173" s="225"/>
      <c r="D173" s="226" t="s">
        <v>162</v>
      </c>
      <c r="E173" s="227" t="s">
        <v>21</v>
      </c>
      <c r="F173" s="228" t="s">
        <v>303</v>
      </c>
      <c r="G173" s="225"/>
      <c r="H173" s="229">
        <v>0.261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162</v>
      </c>
      <c r="AU173" s="235" t="s">
        <v>85</v>
      </c>
      <c r="AV173" s="13" t="s">
        <v>85</v>
      </c>
      <c r="AW173" s="13" t="s">
        <v>36</v>
      </c>
      <c r="AX173" s="13" t="s">
        <v>83</v>
      </c>
      <c r="AY173" s="235" t="s">
        <v>152</v>
      </c>
    </row>
    <row r="174" spans="1:65" s="2" customFormat="1" ht="24.15" customHeight="1">
      <c r="A174" s="39"/>
      <c r="B174" s="40"/>
      <c r="C174" s="206" t="s">
        <v>304</v>
      </c>
      <c r="D174" s="206" t="s">
        <v>154</v>
      </c>
      <c r="E174" s="207" t="s">
        <v>305</v>
      </c>
      <c r="F174" s="208" t="s">
        <v>306</v>
      </c>
      <c r="G174" s="209" t="s">
        <v>210</v>
      </c>
      <c r="H174" s="210">
        <v>0.079</v>
      </c>
      <c r="I174" s="211"/>
      <c r="J174" s="212">
        <f>ROUND(I174*H174,2)</f>
        <v>0</v>
      </c>
      <c r="K174" s="208" t="s">
        <v>157</v>
      </c>
      <c r="L174" s="45"/>
      <c r="M174" s="213" t="s">
        <v>21</v>
      </c>
      <c r="N174" s="214" t="s">
        <v>46</v>
      </c>
      <c r="O174" s="85"/>
      <c r="P174" s="215">
        <f>O174*H174</f>
        <v>0</v>
      </c>
      <c r="Q174" s="215">
        <v>0.01709</v>
      </c>
      <c r="R174" s="215">
        <f>Q174*H174</f>
        <v>0.00135011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158</v>
      </c>
      <c r="AT174" s="217" t="s">
        <v>154</v>
      </c>
      <c r="AU174" s="217" t="s">
        <v>85</v>
      </c>
      <c r="AY174" s="18" t="s">
        <v>152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158</v>
      </c>
      <c r="BM174" s="217" t="s">
        <v>307</v>
      </c>
    </row>
    <row r="175" spans="1:47" s="2" customFormat="1" ht="12">
      <c r="A175" s="39"/>
      <c r="B175" s="40"/>
      <c r="C175" s="41"/>
      <c r="D175" s="219" t="s">
        <v>160</v>
      </c>
      <c r="E175" s="41"/>
      <c r="F175" s="220" t="s">
        <v>308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160</v>
      </c>
      <c r="AU175" s="18" t="s">
        <v>85</v>
      </c>
    </row>
    <row r="176" spans="1:51" s="13" customFormat="1" ht="12">
      <c r="A176" s="13"/>
      <c r="B176" s="224"/>
      <c r="C176" s="225"/>
      <c r="D176" s="226" t="s">
        <v>162</v>
      </c>
      <c r="E176" s="227" t="s">
        <v>21</v>
      </c>
      <c r="F176" s="228" t="s">
        <v>309</v>
      </c>
      <c r="G176" s="225"/>
      <c r="H176" s="229">
        <v>0.079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162</v>
      </c>
      <c r="AU176" s="235" t="s">
        <v>85</v>
      </c>
      <c r="AV176" s="13" t="s">
        <v>85</v>
      </c>
      <c r="AW176" s="13" t="s">
        <v>36</v>
      </c>
      <c r="AX176" s="13" t="s">
        <v>83</v>
      </c>
      <c r="AY176" s="235" t="s">
        <v>152</v>
      </c>
    </row>
    <row r="177" spans="1:65" s="2" customFormat="1" ht="16.5" customHeight="1">
      <c r="A177" s="39"/>
      <c r="B177" s="40"/>
      <c r="C177" s="236" t="s">
        <v>310</v>
      </c>
      <c r="D177" s="236" t="s">
        <v>207</v>
      </c>
      <c r="E177" s="237" t="s">
        <v>311</v>
      </c>
      <c r="F177" s="238" t="s">
        <v>312</v>
      </c>
      <c r="G177" s="239" t="s">
        <v>210</v>
      </c>
      <c r="H177" s="240">
        <v>0.079</v>
      </c>
      <c r="I177" s="241"/>
      <c r="J177" s="242">
        <f>ROUND(I177*H177,2)</f>
        <v>0</v>
      </c>
      <c r="K177" s="238" t="s">
        <v>157</v>
      </c>
      <c r="L177" s="243"/>
      <c r="M177" s="244" t="s">
        <v>21</v>
      </c>
      <c r="N177" s="245" t="s">
        <v>46</v>
      </c>
      <c r="O177" s="85"/>
      <c r="P177" s="215">
        <f>O177*H177</f>
        <v>0</v>
      </c>
      <c r="Q177" s="215">
        <v>1</v>
      </c>
      <c r="R177" s="215">
        <f>Q177*H177</f>
        <v>0.079</v>
      </c>
      <c r="S177" s="215">
        <v>0</v>
      </c>
      <c r="T177" s="21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7" t="s">
        <v>195</v>
      </c>
      <c r="AT177" s="217" t="s">
        <v>207</v>
      </c>
      <c r="AU177" s="217" t="s">
        <v>85</v>
      </c>
      <c r="AY177" s="18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158</v>
      </c>
      <c r="BM177" s="217" t="s">
        <v>313</v>
      </c>
    </row>
    <row r="178" spans="1:47" s="2" customFormat="1" ht="12">
      <c r="A178" s="39"/>
      <c r="B178" s="40"/>
      <c r="C178" s="41"/>
      <c r="D178" s="226" t="s">
        <v>294</v>
      </c>
      <c r="E178" s="41"/>
      <c r="F178" s="257" t="s">
        <v>314</v>
      </c>
      <c r="G178" s="41"/>
      <c r="H178" s="41"/>
      <c r="I178" s="221"/>
      <c r="J178" s="41"/>
      <c r="K178" s="41"/>
      <c r="L178" s="45"/>
      <c r="M178" s="222"/>
      <c r="N178" s="223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294</v>
      </c>
      <c r="AU178" s="18" t="s">
        <v>85</v>
      </c>
    </row>
    <row r="179" spans="1:65" s="2" customFormat="1" ht="24.15" customHeight="1">
      <c r="A179" s="39"/>
      <c r="B179" s="40"/>
      <c r="C179" s="206" t="s">
        <v>315</v>
      </c>
      <c r="D179" s="206" t="s">
        <v>154</v>
      </c>
      <c r="E179" s="207" t="s">
        <v>316</v>
      </c>
      <c r="F179" s="208" t="s">
        <v>317</v>
      </c>
      <c r="G179" s="209" t="s">
        <v>210</v>
      </c>
      <c r="H179" s="210">
        <v>2.562</v>
      </c>
      <c r="I179" s="211"/>
      <c r="J179" s="212">
        <f>ROUND(I179*H179,2)</f>
        <v>0</v>
      </c>
      <c r="K179" s="208" t="s">
        <v>157</v>
      </c>
      <c r="L179" s="45"/>
      <c r="M179" s="213" t="s">
        <v>21</v>
      </c>
      <c r="N179" s="214" t="s">
        <v>46</v>
      </c>
      <c r="O179" s="85"/>
      <c r="P179" s="215">
        <f>O179*H179</f>
        <v>0</v>
      </c>
      <c r="Q179" s="215">
        <v>0.01221</v>
      </c>
      <c r="R179" s="215">
        <f>Q179*H179</f>
        <v>0.03128202</v>
      </c>
      <c r="S179" s="215">
        <v>0</v>
      </c>
      <c r="T179" s="21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7" t="s">
        <v>158</v>
      </c>
      <c r="AT179" s="217" t="s">
        <v>154</v>
      </c>
      <c r="AU179" s="217" t="s">
        <v>85</v>
      </c>
      <c r="AY179" s="18" t="s">
        <v>152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158</v>
      </c>
      <c r="BM179" s="217" t="s">
        <v>318</v>
      </c>
    </row>
    <row r="180" spans="1:47" s="2" customFormat="1" ht="12">
      <c r="A180" s="39"/>
      <c r="B180" s="40"/>
      <c r="C180" s="41"/>
      <c r="D180" s="219" t="s">
        <v>160</v>
      </c>
      <c r="E180" s="41"/>
      <c r="F180" s="220" t="s">
        <v>319</v>
      </c>
      <c r="G180" s="41"/>
      <c r="H180" s="41"/>
      <c r="I180" s="221"/>
      <c r="J180" s="41"/>
      <c r="K180" s="41"/>
      <c r="L180" s="45"/>
      <c r="M180" s="222"/>
      <c r="N180" s="223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160</v>
      </c>
      <c r="AU180" s="18" t="s">
        <v>85</v>
      </c>
    </row>
    <row r="181" spans="1:51" s="13" customFormat="1" ht="12">
      <c r="A181" s="13"/>
      <c r="B181" s="224"/>
      <c r="C181" s="225"/>
      <c r="D181" s="226" t="s">
        <v>162</v>
      </c>
      <c r="E181" s="227" t="s">
        <v>21</v>
      </c>
      <c r="F181" s="228" t="s">
        <v>320</v>
      </c>
      <c r="G181" s="225"/>
      <c r="H181" s="229">
        <v>2.562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162</v>
      </c>
      <c r="AU181" s="235" t="s">
        <v>85</v>
      </c>
      <c r="AV181" s="13" t="s">
        <v>85</v>
      </c>
      <c r="AW181" s="13" t="s">
        <v>36</v>
      </c>
      <c r="AX181" s="13" t="s">
        <v>83</v>
      </c>
      <c r="AY181" s="235" t="s">
        <v>152</v>
      </c>
    </row>
    <row r="182" spans="1:65" s="2" customFormat="1" ht="16.5" customHeight="1">
      <c r="A182" s="39"/>
      <c r="B182" s="40"/>
      <c r="C182" s="236" t="s">
        <v>321</v>
      </c>
      <c r="D182" s="236" t="s">
        <v>207</v>
      </c>
      <c r="E182" s="237" t="s">
        <v>322</v>
      </c>
      <c r="F182" s="238" t="s">
        <v>323</v>
      </c>
      <c r="G182" s="239" t="s">
        <v>210</v>
      </c>
      <c r="H182" s="240">
        <v>2.562</v>
      </c>
      <c r="I182" s="241"/>
      <c r="J182" s="242">
        <f>ROUND(I182*H182,2)</f>
        <v>0</v>
      </c>
      <c r="K182" s="238" t="s">
        <v>157</v>
      </c>
      <c r="L182" s="243"/>
      <c r="M182" s="244" t="s">
        <v>21</v>
      </c>
      <c r="N182" s="245" t="s">
        <v>46</v>
      </c>
      <c r="O182" s="85"/>
      <c r="P182" s="215">
        <f>O182*H182</f>
        <v>0</v>
      </c>
      <c r="Q182" s="215">
        <v>1</v>
      </c>
      <c r="R182" s="215">
        <f>Q182*H182</f>
        <v>2.562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195</v>
      </c>
      <c r="AT182" s="217" t="s">
        <v>207</v>
      </c>
      <c r="AU182" s="217" t="s">
        <v>85</v>
      </c>
      <c r="AY182" s="18" t="s">
        <v>152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83</v>
      </c>
      <c r="BK182" s="218">
        <f>ROUND(I182*H182,2)</f>
        <v>0</v>
      </c>
      <c r="BL182" s="18" t="s">
        <v>158</v>
      </c>
      <c r="BM182" s="217" t="s">
        <v>324</v>
      </c>
    </row>
    <row r="183" spans="1:65" s="2" customFormat="1" ht="24.15" customHeight="1">
      <c r="A183" s="39"/>
      <c r="B183" s="40"/>
      <c r="C183" s="206" t="s">
        <v>325</v>
      </c>
      <c r="D183" s="206" t="s">
        <v>154</v>
      </c>
      <c r="E183" s="207" t="s">
        <v>326</v>
      </c>
      <c r="F183" s="208" t="s">
        <v>327</v>
      </c>
      <c r="G183" s="209" t="s">
        <v>100</v>
      </c>
      <c r="H183" s="210">
        <v>16.652</v>
      </c>
      <c r="I183" s="211"/>
      <c r="J183" s="212">
        <f>ROUND(I183*H183,2)</f>
        <v>0</v>
      </c>
      <c r="K183" s="208" t="s">
        <v>157</v>
      </c>
      <c r="L183" s="45"/>
      <c r="M183" s="213" t="s">
        <v>21</v>
      </c>
      <c r="N183" s="214" t="s">
        <v>46</v>
      </c>
      <c r="O183" s="85"/>
      <c r="P183" s="215">
        <f>O183*H183</f>
        <v>0</v>
      </c>
      <c r="Q183" s="215">
        <v>0.11669</v>
      </c>
      <c r="R183" s="215">
        <f>Q183*H183</f>
        <v>1.94312188</v>
      </c>
      <c r="S183" s="215">
        <v>0</v>
      </c>
      <c r="T183" s="21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7" t="s">
        <v>158</v>
      </c>
      <c r="AT183" s="217" t="s">
        <v>154</v>
      </c>
      <c r="AU183" s="217" t="s">
        <v>85</v>
      </c>
      <c r="AY183" s="18" t="s">
        <v>152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83</v>
      </c>
      <c r="BK183" s="218">
        <f>ROUND(I183*H183,2)</f>
        <v>0</v>
      </c>
      <c r="BL183" s="18" t="s">
        <v>158</v>
      </c>
      <c r="BM183" s="217" t="s">
        <v>328</v>
      </c>
    </row>
    <row r="184" spans="1:47" s="2" customFormat="1" ht="12">
      <c r="A184" s="39"/>
      <c r="B184" s="40"/>
      <c r="C184" s="41"/>
      <c r="D184" s="219" t="s">
        <v>160</v>
      </c>
      <c r="E184" s="41"/>
      <c r="F184" s="220" t="s">
        <v>329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160</v>
      </c>
      <c r="AU184" s="18" t="s">
        <v>85</v>
      </c>
    </row>
    <row r="185" spans="1:51" s="13" customFormat="1" ht="12">
      <c r="A185" s="13"/>
      <c r="B185" s="224"/>
      <c r="C185" s="225"/>
      <c r="D185" s="226" t="s">
        <v>162</v>
      </c>
      <c r="E185" s="227" t="s">
        <v>21</v>
      </c>
      <c r="F185" s="228" t="s">
        <v>330</v>
      </c>
      <c r="G185" s="225"/>
      <c r="H185" s="229">
        <v>16.652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162</v>
      </c>
      <c r="AU185" s="235" t="s">
        <v>85</v>
      </c>
      <c r="AV185" s="13" t="s">
        <v>85</v>
      </c>
      <c r="AW185" s="13" t="s">
        <v>36</v>
      </c>
      <c r="AX185" s="13" t="s">
        <v>83</v>
      </c>
      <c r="AY185" s="235" t="s">
        <v>152</v>
      </c>
    </row>
    <row r="186" spans="1:65" s="2" customFormat="1" ht="24.15" customHeight="1">
      <c r="A186" s="39"/>
      <c r="B186" s="40"/>
      <c r="C186" s="206" t="s">
        <v>331</v>
      </c>
      <c r="D186" s="206" t="s">
        <v>154</v>
      </c>
      <c r="E186" s="207" t="s">
        <v>332</v>
      </c>
      <c r="F186" s="208" t="s">
        <v>333</v>
      </c>
      <c r="G186" s="209" t="s">
        <v>100</v>
      </c>
      <c r="H186" s="210">
        <v>4.135</v>
      </c>
      <c r="I186" s="211"/>
      <c r="J186" s="212">
        <f>ROUND(I186*H186,2)</f>
        <v>0</v>
      </c>
      <c r="K186" s="208" t="s">
        <v>157</v>
      </c>
      <c r="L186" s="45"/>
      <c r="M186" s="213" t="s">
        <v>21</v>
      </c>
      <c r="N186" s="214" t="s">
        <v>46</v>
      </c>
      <c r="O186" s="85"/>
      <c r="P186" s="215">
        <f>O186*H186</f>
        <v>0</v>
      </c>
      <c r="Q186" s="215">
        <v>0.1434</v>
      </c>
      <c r="R186" s="215">
        <f>Q186*H186</f>
        <v>0.592959</v>
      </c>
      <c r="S186" s="215">
        <v>0</v>
      </c>
      <c r="T186" s="21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7" t="s">
        <v>158</v>
      </c>
      <c r="AT186" s="217" t="s">
        <v>154</v>
      </c>
      <c r="AU186" s="217" t="s">
        <v>85</v>
      </c>
      <c r="AY186" s="18" t="s">
        <v>152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83</v>
      </c>
      <c r="BK186" s="218">
        <f>ROUND(I186*H186,2)</f>
        <v>0</v>
      </c>
      <c r="BL186" s="18" t="s">
        <v>158</v>
      </c>
      <c r="BM186" s="217" t="s">
        <v>334</v>
      </c>
    </row>
    <row r="187" spans="1:47" s="2" customFormat="1" ht="12">
      <c r="A187" s="39"/>
      <c r="B187" s="40"/>
      <c r="C187" s="41"/>
      <c r="D187" s="219" t="s">
        <v>160</v>
      </c>
      <c r="E187" s="41"/>
      <c r="F187" s="220" t="s">
        <v>335</v>
      </c>
      <c r="G187" s="41"/>
      <c r="H187" s="41"/>
      <c r="I187" s="221"/>
      <c r="J187" s="41"/>
      <c r="K187" s="41"/>
      <c r="L187" s="45"/>
      <c r="M187" s="222"/>
      <c r="N187" s="223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160</v>
      </c>
      <c r="AU187" s="18" t="s">
        <v>85</v>
      </c>
    </row>
    <row r="188" spans="1:51" s="13" customFormat="1" ht="12">
      <c r="A188" s="13"/>
      <c r="B188" s="224"/>
      <c r="C188" s="225"/>
      <c r="D188" s="226" t="s">
        <v>162</v>
      </c>
      <c r="E188" s="227" t="s">
        <v>21</v>
      </c>
      <c r="F188" s="228" t="s">
        <v>336</v>
      </c>
      <c r="G188" s="225"/>
      <c r="H188" s="229">
        <v>4.135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162</v>
      </c>
      <c r="AU188" s="235" t="s">
        <v>85</v>
      </c>
      <c r="AV188" s="13" t="s">
        <v>85</v>
      </c>
      <c r="AW188" s="13" t="s">
        <v>36</v>
      </c>
      <c r="AX188" s="13" t="s">
        <v>83</v>
      </c>
      <c r="AY188" s="235" t="s">
        <v>152</v>
      </c>
    </row>
    <row r="189" spans="1:65" s="2" customFormat="1" ht="16.5" customHeight="1">
      <c r="A189" s="39"/>
      <c r="B189" s="40"/>
      <c r="C189" s="206" t="s">
        <v>337</v>
      </c>
      <c r="D189" s="206" t="s">
        <v>154</v>
      </c>
      <c r="E189" s="207" t="s">
        <v>338</v>
      </c>
      <c r="F189" s="208" t="s">
        <v>339</v>
      </c>
      <c r="G189" s="209" t="s">
        <v>108</v>
      </c>
      <c r="H189" s="210">
        <v>67.4</v>
      </c>
      <c r="I189" s="211"/>
      <c r="J189" s="212">
        <f>ROUND(I189*H189,2)</f>
        <v>0</v>
      </c>
      <c r="K189" s="208" t="s">
        <v>157</v>
      </c>
      <c r="L189" s="45"/>
      <c r="M189" s="213" t="s">
        <v>21</v>
      </c>
      <c r="N189" s="214" t="s">
        <v>46</v>
      </c>
      <c r="O189" s="85"/>
      <c r="P189" s="215">
        <f>O189*H189</f>
        <v>0</v>
      </c>
      <c r="Q189" s="215">
        <v>0.00013</v>
      </c>
      <c r="R189" s="215">
        <f>Q189*H189</f>
        <v>0.008762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158</v>
      </c>
      <c r="AT189" s="217" t="s">
        <v>154</v>
      </c>
      <c r="AU189" s="217" t="s">
        <v>85</v>
      </c>
      <c r="AY189" s="18" t="s">
        <v>152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83</v>
      </c>
      <c r="BK189" s="218">
        <f>ROUND(I189*H189,2)</f>
        <v>0</v>
      </c>
      <c r="BL189" s="18" t="s">
        <v>158</v>
      </c>
      <c r="BM189" s="217" t="s">
        <v>340</v>
      </c>
    </row>
    <row r="190" spans="1:47" s="2" customFormat="1" ht="12">
      <c r="A190" s="39"/>
      <c r="B190" s="40"/>
      <c r="C190" s="41"/>
      <c r="D190" s="219" t="s">
        <v>160</v>
      </c>
      <c r="E190" s="41"/>
      <c r="F190" s="220" t="s">
        <v>341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160</v>
      </c>
      <c r="AU190" s="18" t="s">
        <v>85</v>
      </c>
    </row>
    <row r="191" spans="1:51" s="13" customFormat="1" ht="12">
      <c r="A191" s="13"/>
      <c r="B191" s="224"/>
      <c r="C191" s="225"/>
      <c r="D191" s="226" t="s">
        <v>162</v>
      </c>
      <c r="E191" s="227" t="s">
        <v>21</v>
      </c>
      <c r="F191" s="228" t="s">
        <v>342</v>
      </c>
      <c r="G191" s="225"/>
      <c r="H191" s="229">
        <v>67.4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162</v>
      </c>
      <c r="AU191" s="235" t="s">
        <v>85</v>
      </c>
      <c r="AV191" s="13" t="s">
        <v>85</v>
      </c>
      <c r="AW191" s="13" t="s">
        <v>36</v>
      </c>
      <c r="AX191" s="13" t="s">
        <v>83</v>
      </c>
      <c r="AY191" s="235" t="s">
        <v>152</v>
      </c>
    </row>
    <row r="192" spans="1:63" s="12" customFormat="1" ht="22.8" customHeight="1">
      <c r="A192" s="12"/>
      <c r="B192" s="190"/>
      <c r="C192" s="191"/>
      <c r="D192" s="192" t="s">
        <v>74</v>
      </c>
      <c r="E192" s="204" t="s">
        <v>158</v>
      </c>
      <c r="F192" s="204" t="s">
        <v>343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SUM(P193:P203)</f>
        <v>0</v>
      </c>
      <c r="Q192" s="198"/>
      <c r="R192" s="199">
        <f>SUM(R193:R203)</f>
        <v>1.70433365</v>
      </c>
      <c r="S192" s="198"/>
      <c r="T192" s="200">
        <f>SUM(T193:T203)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83</v>
      </c>
      <c r="AT192" s="202" t="s">
        <v>74</v>
      </c>
      <c r="AU192" s="202" t="s">
        <v>83</v>
      </c>
      <c r="AY192" s="201" t="s">
        <v>152</v>
      </c>
      <c r="BK192" s="203">
        <f>SUM(BK193:BK203)</f>
        <v>0</v>
      </c>
    </row>
    <row r="193" spans="1:65" s="2" customFormat="1" ht="24.15" customHeight="1">
      <c r="A193" s="39"/>
      <c r="B193" s="40"/>
      <c r="C193" s="206" t="s">
        <v>344</v>
      </c>
      <c r="D193" s="206" t="s">
        <v>154</v>
      </c>
      <c r="E193" s="207" t="s">
        <v>345</v>
      </c>
      <c r="F193" s="208" t="s">
        <v>346</v>
      </c>
      <c r="G193" s="209" t="s">
        <v>108</v>
      </c>
      <c r="H193" s="210">
        <v>2.075</v>
      </c>
      <c r="I193" s="211"/>
      <c r="J193" s="212">
        <f>ROUND(I193*H193,2)</f>
        <v>0</v>
      </c>
      <c r="K193" s="208" t="s">
        <v>157</v>
      </c>
      <c r="L193" s="45"/>
      <c r="M193" s="213" t="s">
        <v>21</v>
      </c>
      <c r="N193" s="214" t="s">
        <v>46</v>
      </c>
      <c r="O193" s="85"/>
      <c r="P193" s="215">
        <f>O193*H193</f>
        <v>0</v>
      </c>
      <c r="Q193" s="215">
        <v>0.08947</v>
      </c>
      <c r="R193" s="215">
        <f>Q193*H193</f>
        <v>0.18565025000000002</v>
      </c>
      <c r="S193" s="215">
        <v>0</v>
      </c>
      <c r="T193" s="21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7" t="s">
        <v>158</v>
      </c>
      <c r="AT193" s="217" t="s">
        <v>154</v>
      </c>
      <c r="AU193" s="217" t="s">
        <v>85</v>
      </c>
      <c r="AY193" s="18" t="s">
        <v>152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158</v>
      </c>
      <c r="BM193" s="217" t="s">
        <v>347</v>
      </c>
    </row>
    <row r="194" spans="1:47" s="2" customFormat="1" ht="12">
      <c r="A194" s="39"/>
      <c r="B194" s="40"/>
      <c r="C194" s="41"/>
      <c r="D194" s="219" t="s">
        <v>160</v>
      </c>
      <c r="E194" s="41"/>
      <c r="F194" s="220" t="s">
        <v>348</v>
      </c>
      <c r="G194" s="41"/>
      <c r="H194" s="41"/>
      <c r="I194" s="221"/>
      <c r="J194" s="41"/>
      <c r="K194" s="41"/>
      <c r="L194" s="45"/>
      <c r="M194" s="222"/>
      <c r="N194" s="22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160</v>
      </c>
      <c r="AU194" s="18" t="s">
        <v>85</v>
      </c>
    </row>
    <row r="195" spans="1:51" s="13" customFormat="1" ht="12">
      <c r="A195" s="13"/>
      <c r="B195" s="224"/>
      <c r="C195" s="225"/>
      <c r="D195" s="226" t="s">
        <v>162</v>
      </c>
      <c r="E195" s="227" t="s">
        <v>21</v>
      </c>
      <c r="F195" s="228" t="s">
        <v>349</v>
      </c>
      <c r="G195" s="225"/>
      <c r="H195" s="229">
        <v>2.075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162</v>
      </c>
      <c r="AU195" s="235" t="s">
        <v>85</v>
      </c>
      <c r="AV195" s="13" t="s">
        <v>85</v>
      </c>
      <c r="AW195" s="13" t="s">
        <v>36</v>
      </c>
      <c r="AX195" s="13" t="s">
        <v>83</v>
      </c>
      <c r="AY195" s="235" t="s">
        <v>152</v>
      </c>
    </row>
    <row r="196" spans="1:65" s="2" customFormat="1" ht="24.15" customHeight="1">
      <c r="A196" s="39"/>
      <c r="B196" s="40"/>
      <c r="C196" s="206" t="s">
        <v>350</v>
      </c>
      <c r="D196" s="206" t="s">
        <v>154</v>
      </c>
      <c r="E196" s="207" t="s">
        <v>351</v>
      </c>
      <c r="F196" s="208" t="s">
        <v>352</v>
      </c>
      <c r="G196" s="209" t="s">
        <v>108</v>
      </c>
      <c r="H196" s="210">
        <v>3.42</v>
      </c>
      <c r="I196" s="211"/>
      <c r="J196" s="212">
        <f>ROUND(I196*H196,2)</f>
        <v>0</v>
      </c>
      <c r="K196" s="208" t="s">
        <v>157</v>
      </c>
      <c r="L196" s="45"/>
      <c r="M196" s="213" t="s">
        <v>21</v>
      </c>
      <c r="N196" s="214" t="s">
        <v>46</v>
      </c>
      <c r="O196" s="85"/>
      <c r="P196" s="215">
        <f>O196*H196</f>
        <v>0</v>
      </c>
      <c r="Q196" s="215">
        <v>0.14528</v>
      </c>
      <c r="R196" s="215">
        <f>Q196*H196</f>
        <v>0.49685759999999995</v>
      </c>
      <c r="S196" s="215">
        <v>0</v>
      </c>
      <c r="T196" s="21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7" t="s">
        <v>158</v>
      </c>
      <c r="AT196" s="217" t="s">
        <v>154</v>
      </c>
      <c r="AU196" s="217" t="s">
        <v>85</v>
      </c>
      <c r="AY196" s="18" t="s">
        <v>152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158</v>
      </c>
      <c r="BM196" s="217" t="s">
        <v>353</v>
      </c>
    </row>
    <row r="197" spans="1:47" s="2" customFormat="1" ht="12">
      <c r="A197" s="39"/>
      <c r="B197" s="40"/>
      <c r="C197" s="41"/>
      <c r="D197" s="219" t="s">
        <v>160</v>
      </c>
      <c r="E197" s="41"/>
      <c r="F197" s="220" t="s">
        <v>354</v>
      </c>
      <c r="G197" s="41"/>
      <c r="H197" s="41"/>
      <c r="I197" s="221"/>
      <c r="J197" s="41"/>
      <c r="K197" s="41"/>
      <c r="L197" s="45"/>
      <c r="M197" s="222"/>
      <c r="N197" s="22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160</v>
      </c>
      <c r="AU197" s="18" t="s">
        <v>85</v>
      </c>
    </row>
    <row r="198" spans="1:51" s="13" customFormat="1" ht="12">
      <c r="A198" s="13"/>
      <c r="B198" s="224"/>
      <c r="C198" s="225"/>
      <c r="D198" s="226" t="s">
        <v>162</v>
      </c>
      <c r="E198" s="227" t="s">
        <v>21</v>
      </c>
      <c r="F198" s="228" t="s">
        <v>355</v>
      </c>
      <c r="G198" s="225"/>
      <c r="H198" s="229">
        <v>3.42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162</v>
      </c>
      <c r="AU198" s="235" t="s">
        <v>85</v>
      </c>
      <c r="AV198" s="13" t="s">
        <v>85</v>
      </c>
      <c r="AW198" s="13" t="s">
        <v>36</v>
      </c>
      <c r="AX198" s="13" t="s">
        <v>83</v>
      </c>
      <c r="AY198" s="235" t="s">
        <v>152</v>
      </c>
    </row>
    <row r="199" spans="1:65" s="2" customFormat="1" ht="24.15" customHeight="1">
      <c r="A199" s="39"/>
      <c r="B199" s="40"/>
      <c r="C199" s="206" t="s">
        <v>356</v>
      </c>
      <c r="D199" s="206" t="s">
        <v>154</v>
      </c>
      <c r="E199" s="207" t="s">
        <v>357</v>
      </c>
      <c r="F199" s="208" t="s">
        <v>358</v>
      </c>
      <c r="G199" s="209" t="s">
        <v>108</v>
      </c>
      <c r="H199" s="210">
        <v>1.7</v>
      </c>
      <c r="I199" s="211"/>
      <c r="J199" s="212">
        <f>ROUND(I199*H199,2)</f>
        <v>0</v>
      </c>
      <c r="K199" s="208" t="s">
        <v>359</v>
      </c>
      <c r="L199" s="45"/>
      <c r="M199" s="213" t="s">
        <v>21</v>
      </c>
      <c r="N199" s="214" t="s">
        <v>46</v>
      </c>
      <c r="O199" s="85"/>
      <c r="P199" s="215">
        <f>O199*H199</f>
        <v>0</v>
      </c>
      <c r="Q199" s="215">
        <v>0.16785</v>
      </c>
      <c r="R199" s="215">
        <f>Q199*H199</f>
        <v>0.285345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158</v>
      </c>
      <c r="AT199" s="217" t="s">
        <v>154</v>
      </c>
      <c r="AU199" s="217" t="s">
        <v>85</v>
      </c>
      <c r="AY199" s="18" t="s">
        <v>152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158</v>
      </c>
      <c r="BM199" s="217" t="s">
        <v>360</v>
      </c>
    </row>
    <row r="200" spans="1:51" s="13" customFormat="1" ht="12">
      <c r="A200" s="13"/>
      <c r="B200" s="224"/>
      <c r="C200" s="225"/>
      <c r="D200" s="226" t="s">
        <v>162</v>
      </c>
      <c r="E200" s="227" t="s">
        <v>21</v>
      </c>
      <c r="F200" s="228" t="s">
        <v>361</v>
      </c>
      <c r="G200" s="225"/>
      <c r="H200" s="229">
        <v>1.7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162</v>
      </c>
      <c r="AU200" s="235" t="s">
        <v>85</v>
      </c>
      <c r="AV200" s="13" t="s">
        <v>85</v>
      </c>
      <c r="AW200" s="13" t="s">
        <v>36</v>
      </c>
      <c r="AX200" s="13" t="s">
        <v>83</v>
      </c>
      <c r="AY200" s="235" t="s">
        <v>152</v>
      </c>
    </row>
    <row r="201" spans="1:65" s="2" customFormat="1" ht="24.15" customHeight="1">
      <c r="A201" s="39"/>
      <c r="B201" s="40"/>
      <c r="C201" s="206" t="s">
        <v>362</v>
      </c>
      <c r="D201" s="206" t="s">
        <v>154</v>
      </c>
      <c r="E201" s="207" t="s">
        <v>363</v>
      </c>
      <c r="F201" s="208" t="s">
        <v>364</v>
      </c>
      <c r="G201" s="209" t="s">
        <v>108</v>
      </c>
      <c r="H201" s="210">
        <v>4.08</v>
      </c>
      <c r="I201" s="211"/>
      <c r="J201" s="212">
        <f>ROUND(I201*H201,2)</f>
        <v>0</v>
      </c>
      <c r="K201" s="208" t="s">
        <v>157</v>
      </c>
      <c r="L201" s="45"/>
      <c r="M201" s="213" t="s">
        <v>21</v>
      </c>
      <c r="N201" s="214" t="s">
        <v>46</v>
      </c>
      <c r="O201" s="85"/>
      <c r="P201" s="215">
        <f>O201*H201</f>
        <v>0</v>
      </c>
      <c r="Q201" s="215">
        <v>0.18051</v>
      </c>
      <c r="R201" s="215">
        <f>Q201*H201</f>
        <v>0.7364808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158</v>
      </c>
      <c r="AT201" s="217" t="s">
        <v>154</v>
      </c>
      <c r="AU201" s="217" t="s">
        <v>85</v>
      </c>
      <c r="AY201" s="18" t="s">
        <v>152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158</v>
      </c>
      <c r="BM201" s="217" t="s">
        <v>365</v>
      </c>
    </row>
    <row r="202" spans="1:47" s="2" customFormat="1" ht="12">
      <c r="A202" s="39"/>
      <c r="B202" s="40"/>
      <c r="C202" s="41"/>
      <c r="D202" s="219" t="s">
        <v>160</v>
      </c>
      <c r="E202" s="41"/>
      <c r="F202" s="220" t="s">
        <v>366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160</v>
      </c>
      <c r="AU202" s="18" t="s">
        <v>85</v>
      </c>
    </row>
    <row r="203" spans="1:51" s="13" customFormat="1" ht="12">
      <c r="A203" s="13"/>
      <c r="B203" s="224"/>
      <c r="C203" s="225"/>
      <c r="D203" s="226" t="s">
        <v>162</v>
      </c>
      <c r="E203" s="227" t="s">
        <v>21</v>
      </c>
      <c r="F203" s="228" t="s">
        <v>367</v>
      </c>
      <c r="G203" s="225"/>
      <c r="H203" s="229">
        <v>4.08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162</v>
      </c>
      <c r="AU203" s="235" t="s">
        <v>85</v>
      </c>
      <c r="AV203" s="13" t="s">
        <v>85</v>
      </c>
      <c r="AW203" s="13" t="s">
        <v>36</v>
      </c>
      <c r="AX203" s="13" t="s">
        <v>83</v>
      </c>
      <c r="AY203" s="235" t="s">
        <v>152</v>
      </c>
    </row>
    <row r="204" spans="1:63" s="12" customFormat="1" ht="22.8" customHeight="1">
      <c r="A204" s="12"/>
      <c r="B204" s="190"/>
      <c r="C204" s="191"/>
      <c r="D204" s="192" t="s">
        <v>74</v>
      </c>
      <c r="E204" s="204" t="s">
        <v>180</v>
      </c>
      <c r="F204" s="204" t="s">
        <v>368</v>
      </c>
      <c r="G204" s="191"/>
      <c r="H204" s="191"/>
      <c r="I204" s="194"/>
      <c r="J204" s="205">
        <f>BK204</f>
        <v>0</v>
      </c>
      <c r="K204" s="191"/>
      <c r="L204" s="196"/>
      <c r="M204" s="197"/>
      <c r="N204" s="198"/>
      <c r="O204" s="198"/>
      <c r="P204" s="199">
        <f>SUM(P205:P209)</f>
        <v>0</v>
      </c>
      <c r="Q204" s="198"/>
      <c r="R204" s="199">
        <f>SUM(R205:R209)</f>
        <v>5.1243</v>
      </c>
      <c r="S204" s="198"/>
      <c r="T204" s="200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1" t="s">
        <v>83</v>
      </c>
      <c r="AT204" s="202" t="s">
        <v>74</v>
      </c>
      <c r="AU204" s="202" t="s">
        <v>83</v>
      </c>
      <c r="AY204" s="201" t="s">
        <v>152</v>
      </c>
      <c r="BK204" s="203">
        <f>SUM(BK205:BK209)</f>
        <v>0</v>
      </c>
    </row>
    <row r="205" spans="1:65" s="2" customFormat="1" ht="21.75" customHeight="1">
      <c r="A205" s="39"/>
      <c r="B205" s="40"/>
      <c r="C205" s="206" t="s">
        <v>369</v>
      </c>
      <c r="D205" s="206" t="s">
        <v>154</v>
      </c>
      <c r="E205" s="207" t="s">
        <v>370</v>
      </c>
      <c r="F205" s="208" t="s">
        <v>371</v>
      </c>
      <c r="G205" s="209" t="s">
        <v>100</v>
      </c>
      <c r="H205" s="210">
        <v>15</v>
      </c>
      <c r="I205" s="211"/>
      <c r="J205" s="212">
        <f>ROUND(I205*H205,2)</f>
        <v>0</v>
      </c>
      <c r="K205" s="208" t="s">
        <v>157</v>
      </c>
      <c r="L205" s="45"/>
      <c r="M205" s="213" t="s">
        <v>21</v>
      </c>
      <c r="N205" s="214" t="s">
        <v>46</v>
      </c>
      <c r="O205" s="85"/>
      <c r="P205" s="215">
        <f>O205*H205</f>
        <v>0</v>
      </c>
      <c r="Q205" s="215">
        <v>0.23</v>
      </c>
      <c r="R205" s="215">
        <f>Q205*H205</f>
        <v>3.45</v>
      </c>
      <c r="S205" s="215">
        <v>0</v>
      </c>
      <c r="T205" s="21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7" t="s">
        <v>158</v>
      </c>
      <c r="AT205" s="217" t="s">
        <v>154</v>
      </c>
      <c r="AU205" s="217" t="s">
        <v>85</v>
      </c>
      <c r="AY205" s="18" t="s">
        <v>152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158</v>
      </c>
      <c r="BM205" s="217" t="s">
        <v>372</v>
      </c>
    </row>
    <row r="206" spans="1:47" s="2" customFormat="1" ht="12">
      <c r="A206" s="39"/>
      <c r="B206" s="40"/>
      <c r="C206" s="41"/>
      <c r="D206" s="219" t="s">
        <v>160</v>
      </c>
      <c r="E206" s="41"/>
      <c r="F206" s="220" t="s">
        <v>373</v>
      </c>
      <c r="G206" s="41"/>
      <c r="H206" s="41"/>
      <c r="I206" s="221"/>
      <c r="J206" s="41"/>
      <c r="K206" s="41"/>
      <c r="L206" s="45"/>
      <c r="M206" s="222"/>
      <c r="N206" s="223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160</v>
      </c>
      <c r="AU206" s="18" t="s">
        <v>85</v>
      </c>
    </row>
    <row r="207" spans="1:65" s="2" customFormat="1" ht="37.8" customHeight="1">
      <c r="A207" s="39"/>
      <c r="B207" s="40"/>
      <c r="C207" s="206" t="s">
        <v>374</v>
      </c>
      <c r="D207" s="206" t="s">
        <v>154</v>
      </c>
      <c r="E207" s="207" t="s">
        <v>375</v>
      </c>
      <c r="F207" s="208" t="s">
        <v>376</v>
      </c>
      <c r="G207" s="209" t="s">
        <v>100</v>
      </c>
      <c r="H207" s="210">
        <v>15</v>
      </c>
      <c r="I207" s="211"/>
      <c r="J207" s="212">
        <f>ROUND(I207*H207,2)</f>
        <v>0</v>
      </c>
      <c r="K207" s="208" t="s">
        <v>157</v>
      </c>
      <c r="L207" s="45"/>
      <c r="M207" s="213" t="s">
        <v>21</v>
      </c>
      <c r="N207" s="214" t="s">
        <v>46</v>
      </c>
      <c r="O207" s="85"/>
      <c r="P207" s="215">
        <f>O207*H207</f>
        <v>0</v>
      </c>
      <c r="Q207" s="215">
        <v>0.11162</v>
      </c>
      <c r="R207" s="215">
        <f>Q207*H207</f>
        <v>1.6743</v>
      </c>
      <c r="S207" s="215">
        <v>0</v>
      </c>
      <c r="T207" s="21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7" t="s">
        <v>158</v>
      </c>
      <c r="AT207" s="217" t="s">
        <v>154</v>
      </c>
      <c r="AU207" s="217" t="s">
        <v>85</v>
      </c>
      <c r="AY207" s="18" t="s">
        <v>152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158</v>
      </c>
      <c r="BM207" s="217" t="s">
        <v>377</v>
      </c>
    </row>
    <row r="208" spans="1:47" s="2" customFormat="1" ht="12">
      <c r="A208" s="39"/>
      <c r="B208" s="40"/>
      <c r="C208" s="41"/>
      <c r="D208" s="219" t="s">
        <v>160</v>
      </c>
      <c r="E208" s="41"/>
      <c r="F208" s="220" t="s">
        <v>378</v>
      </c>
      <c r="G208" s="41"/>
      <c r="H208" s="41"/>
      <c r="I208" s="221"/>
      <c r="J208" s="41"/>
      <c r="K208" s="41"/>
      <c r="L208" s="45"/>
      <c r="M208" s="222"/>
      <c r="N208" s="223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160</v>
      </c>
      <c r="AU208" s="18" t="s">
        <v>85</v>
      </c>
    </row>
    <row r="209" spans="1:51" s="13" customFormat="1" ht="12">
      <c r="A209" s="13"/>
      <c r="B209" s="224"/>
      <c r="C209" s="225"/>
      <c r="D209" s="226" t="s">
        <v>162</v>
      </c>
      <c r="E209" s="227" t="s">
        <v>21</v>
      </c>
      <c r="F209" s="228" t="s">
        <v>379</v>
      </c>
      <c r="G209" s="225"/>
      <c r="H209" s="229">
        <v>15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162</v>
      </c>
      <c r="AU209" s="235" t="s">
        <v>85</v>
      </c>
      <c r="AV209" s="13" t="s">
        <v>85</v>
      </c>
      <c r="AW209" s="13" t="s">
        <v>36</v>
      </c>
      <c r="AX209" s="13" t="s">
        <v>83</v>
      </c>
      <c r="AY209" s="235" t="s">
        <v>152</v>
      </c>
    </row>
    <row r="210" spans="1:63" s="12" customFormat="1" ht="22.8" customHeight="1">
      <c r="A210" s="12"/>
      <c r="B210" s="190"/>
      <c r="C210" s="191"/>
      <c r="D210" s="192" t="s">
        <v>74</v>
      </c>
      <c r="E210" s="204" t="s">
        <v>185</v>
      </c>
      <c r="F210" s="204" t="s">
        <v>380</v>
      </c>
      <c r="G210" s="191"/>
      <c r="H210" s="191"/>
      <c r="I210" s="194"/>
      <c r="J210" s="205">
        <f>BK210</f>
        <v>0</v>
      </c>
      <c r="K210" s="191"/>
      <c r="L210" s="196"/>
      <c r="M210" s="197"/>
      <c r="N210" s="198"/>
      <c r="O210" s="198"/>
      <c r="P210" s="199">
        <f>SUM(P211:P270)</f>
        <v>0</v>
      </c>
      <c r="Q210" s="198"/>
      <c r="R210" s="199">
        <f>SUM(R211:R270)</f>
        <v>21.77257571</v>
      </c>
      <c r="S210" s="198"/>
      <c r="T210" s="200">
        <f>SUM(T211:T270)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83</v>
      </c>
      <c r="AT210" s="202" t="s">
        <v>74</v>
      </c>
      <c r="AU210" s="202" t="s">
        <v>83</v>
      </c>
      <c r="AY210" s="201" t="s">
        <v>152</v>
      </c>
      <c r="BK210" s="203">
        <f>SUM(BK211:BK270)</f>
        <v>0</v>
      </c>
    </row>
    <row r="211" spans="1:65" s="2" customFormat="1" ht="21.75" customHeight="1">
      <c r="A211" s="39"/>
      <c r="B211" s="40"/>
      <c r="C211" s="206" t="s">
        <v>381</v>
      </c>
      <c r="D211" s="206" t="s">
        <v>154</v>
      </c>
      <c r="E211" s="207" t="s">
        <v>382</v>
      </c>
      <c r="F211" s="208" t="s">
        <v>383</v>
      </c>
      <c r="G211" s="209" t="s">
        <v>100</v>
      </c>
      <c r="H211" s="210">
        <v>15.42</v>
      </c>
      <c r="I211" s="211"/>
      <c r="J211" s="212">
        <f>ROUND(I211*H211,2)</f>
        <v>0</v>
      </c>
      <c r="K211" s="208" t="s">
        <v>157</v>
      </c>
      <c r="L211" s="45"/>
      <c r="M211" s="213" t="s">
        <v>21</v>
      </c>
      <c r="N211" s="214" t="s">
        <v>46</v>
      </c>
      <c r="O211" s="85"/>
      <c r="P211" s="215">
        <f>O211*H211</f>
        <v>0</v>
      </c>
      <c r="Q211" s="215">
        <v>0.00735</v>
      </c>
      <c r="R211" s="215">
        <f>Q211*H211</f>
        <v>0.113337</v>
      </c>
      <c r="S211" s="215">
        <v>0</v>
      </c>
      <c r="T211" s="21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7" t="s">
        <v>158</v>
      </c>
      <c r="AT211" s="217" t="s">
        <v>154</v>
      </c>
      <c r="AU211" s="217" t="s">
        <v>85</v>
      </c>
      <c r="AY211" s="18" t="s">
        <v>152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83</v>
      </c>
      <c r="BK211" s="218">
        <f>ROUND(I211*H211,2)</f>
        <v>0</v>
      </c>
      <c r="BL211" s="18" t="s">
        <v>158</v>
      </c>
      <c r="BM211" s="217" t="s">
        <v>384</v>
      </c>
    </row>
    <row r="212" spans="1:47" s="2" customFormat="1" ht="12">
      <c r="A212" s="39"/>
      <c r="B212" s="40"/>
      <c r="C212" s="41"/>
      <c r="D212" s="219" t="s">
        <v>160</v>
      </c>
      <c r="E212" s="41"/>
      <c r="F212" s="220" t="s">
        <v>385</v>
      </c>
      <c r="G212" s="41"/>
      <c r="H212" s="41"/>
      <c r="I212" s="221"/>
      <c r="J212" s="41"/>
      <c r="K212" s="41"/>
      <c r="L212" s="45"/>
      <c r="M212" s="222"/>
      <c r="N212" s="223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160</v>
      </c>
      <c r="AU212" s="18" t="s">
        <v>85</v>
      </c>
    </row>
    <row r="213" spans="1:51" s="13" customFormat="1" ht="12">
      <c r="A213" s="13"/>
      <c r="B213" s="224"/>
      <c r="C213" s="225"/>
      <c r="D213" s="226" t="s">
        <v>162</v>
      </c>
      <c r="E213" s="227" t="s">
        <v>98</v>
      </c>
      <c r="F213" s="228" t="s">
        <v>386</v>
      </c>
      <c r="G213" s="225"/>
      <c r="H213" s="229">
        <v>15.42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162</v>
      </c>
      <c r="AU213" s="235" t="s">
        <v>85</v>
      </c>
      <c r="AV213" s="13" t="s">
        <v>85</v>
      </c>
      <c r="AW213" s="13" t="s">
        <v>36</v>
      </c>
      <c r="AX213" s="13" t="s">
        <v>83</v>
      </c>
      <c r="AY213" s="235" t="s">
        <v>152</v>
      </c>
    </row>
    <row r="214" spans="1:65" s="2" customFormat="1" ht="24.15" customHeight="1">
      <c r="A214" s="39"/>
      <c r="B214" s="40"/>
      <c r="C214" s="206" t="s">
        <v>387</v>
      </c>
      <c r="D214" s="206" t="s">
        <v>154</v>
      </c>
      <c r="E214" s="207" t="s">
        <v>388</v>
      </c>
      <c r="F214" s="208" t="s">
        <v>389</v>
      </c>
      <c r="G214" s="209" t="s">
        <v>100</v>
      </c>
      <c r="H214" s="210">
        <v>15.42</v>
      </c>
      <c r="I214" s="211"/>
      <c r="J214" s="212">
        <f>ROUND(I214*H214,2)</f>
        <v>0</v>
      </c>
      <c r="K214" s="208" t="s">
        <v>157</v>
      </c>
      <c r="L214" s="45"/>
      <c r="M214" s="213" t="s">
        <v>21</v>
      </c>
      <c r="N214" s="214" t="s">
        <v>46</v>
      </c>
      <c r="O214" s="85"/>
      <c r="P214" s="215">
        <f>O214*H214</f>
        <v>0</v>
      </c>
      <c r="Q214" s="215">
        <v>0.0154</v>
      </c>
      <c r="R214" s="215">
        <f>Q214*H214</f>
        <v>0.237468</v>
      </c>
      <c r="S214" s="215">
        <v>0</v>
      </c>
      <c r="T214" s="21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7" t="s">
        <v>158</v>
      </c>
      <c r="AT214" s="217" t="s">
        <v>154</v>
      </c>
      <c r="AU214" s="217" t="s">
        <v>85</v>
      </c>
      <c r="AY214" s="18" t="s">
        <v>152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158</v>
      </c>
      <c r="BM214" s="217" t="s">
        <v>390</v>
      </c>
    </row>
    <row r="215" spans="1:47" s="2" customFormat="1" ht="12">
      <c r="A215" s="39"/>
      <c r="B215" s="40"/>
      <c r="C215" s="41"/>
      <c r="D215" s="219" t="s">
        <v>160</v>
      </c>
      <c r="E215" s="41"/>
      <c r="F215" s="220" t="s">
        <v>391</v>
      </c>
      <c r="G215" s="41"/>
      <c r="H215" s="41"/>
      <c r="I215" s="221"/>
      <c r="J215" s="41"/>
      <c r="K215" s="41"/>
      <c r="L215" s="45"/>
      <c r="M215" s="222"/>
      <c r="N215" s="223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160</v>
      </c>
      <c r="AU215" s="18" t="s">
        <v>85</v>
      </c>
    </row>
    <row r="216" spans="1:51" s="13" customFormat="1" ht="12">
      <c r="A216" s="13"/>
      <c r="B216" s="224"/>
      <c r="C216" s="225"/>
      <c r="D216" s="226" t="s">
        <v>162</v>
      </c>
      <c r="E216" s="227" t="s">
        <v>21</v>
      </c>
      <c r="F216" s="228" t="s">
        <v>98</v>
      </c>
      <c r="G216" s="225"/>
      <c r="H216" s="229">
        <v>15.42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162</v>
      </c>
      <c r="AU216" s="235" t="s">
        <v>85</v>
      </c>
      <c r="AV216" s="13" t="s">
        <v>85</v>
      </c>
      <c r="AW216" s="13" t="s">
        <v>36</v>
      </c>
      <c r="AX216" s="13" t="s">
        <v>83</v>
      </c>
      <c r="AY216" s="235" t="s">
        <v>152</v>
      </c>
    </row>
    <row r="217" spans="1:65" s="2" customFormat="1" ht="24.15" customHeight="1">
      <c r="A217" s="39"/>
      <c r="B217" s="40"/>
      <c r="C217" s="206" t="s">
        <v>392</v>
      </c>
      <c r="D217" s="206" t="s">
        <v>154</v>
      </c>
      <c r="E217" s="207" t="s">
        <v>393</v>
      </c>
      <c r="F217" s="208" t="s">
        <v>394</v>
      </c>
      <c r="G217" s="209" t="s">
        <v>100</v>
      </c>
      <c r="H217" s="210">
        <v>84.85</v>
      </c>
      <c r="I217" s="211"/>
      <c r="J217" s="212">
        <f>ROUND(I217*H217,2)</f>
        <v>0</v>
      </c>
      <c r="K217" s="208" t="s">
        <v>157</v>
      </c>
      <c r="L217" s="45"/>
      <c r="M217" s="213" t="s">
        <v>21</v>
      </c>
      <c r="N217" s="214" t="s">
        <v>46</v>
      </c>
      <c r="O217" s="85"/>
      <c r="P217" s="215">
        <f>O217*H217</f>
        <v>0</v>
      </c>
      <c r="Q217" s="215">
        <v>0.017</v>
      </c>
      <c r="R217" s="215">
        <f>Q217*H217</f>
        <v>1.44245</v>
      </c>
      <c r="S217" s="215">
        <v>0</v>
      </c>
      <c r="T217" s="21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7" t="s">
        <v>158</v>
      </c>
      <c r="AT217" s="217" t="s">
        <v>154</v>
      </c>
      <c r="AU217" s="217" t="s">
        <v>85</v>
      </c>
      <c r="AY217" s="18" t="s">
        <v>152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158</v>
      </c>
      <c r="BM217" s="217" t="s">
        <v>395</v>
      </c>
    </row>
    <row r="218" spans="1:47" s="2" customFormat="1" ht="12">
      <c r="A218" s="39"/>
      <c r="B218" s="40"/>
      <c r="C218" s="41"/>
      <c r="D218" s="219" t="s">
        <v>160</v>
      </c>
      <c r="E218" s="41"/>
      <c r="F218" s="220" t="s">
        <v>396</v>
      </c>
      <c r="G218" s="41"/>
      <c r="H218" s="41"/>
      <c r="I218" s="221"/>
      <c r="J218" s="41"/>
      <c r="K218" s="41"/>
      <c r="L218" s="45"/>
      <c r="M218" s="222"/>
      <c r="N218" s="223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160</v>
      </c>
      <c r="AU218" s="18" t="s">
        <v>85</v>
      </c>
    </row>
    <row r="219" spans="1:51" s="13" customFormat="1" ht="12">
      <c r="A219" s="13"/>
      <c r="B219" s="224"/>
      <c r="C219" s="225"/>
      <c r="D219" s="226" t="s">
        <v>162</v>
      </c>
      <c r="E219" s="227" t="s">
        <v>21</v>
      </c>
      <c r="F219" s="228" t="s">
        <v>397</v>
      </c>
      <c r="G219" s="225"/>
      <c r="H219" s="229">
        <v>84.85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162</v>
      </c>
      <c r="AU219" s="235" t="s">
        <v>85</v>
      </c>
      <c r="AV219" s="13" t="s">
        <v>85</v>
      </c>
      <c r="AW219" s="13" t="s">
        <v>36</v>
      </c>
      <c r="AX219" s="13" t="s">
        <v>83</v>
      </c>
      <c r="AY219" s="235" t="s">
        <v>152</v>
      </c>
    </row>
    <row r="220" spans="1:65" s="2" customFormat="1" ht="24.15" customHeight="1">
      <c r="A220" s="39"/>
      <c r="B220" s="40"/>
      <c r="C220" s="206" t="s">
        <v>398</v>
      </c>
      <c r="D220" s="206" t="s">
        <v>154</v>
      </c>
      <c r="E220" s="207" t="s">
        <v>399</v>
      </c>
      <c r="F220" s="208" t="s">
        <v>400</v>
      </c>
      <c r="G220" s="209" t="s">
        <v>100</v>
      </c>
      <c r="H220" s="210">
        <v>15.42</v>
      </c>
      <c r="I220" s="211"/>
      <c r="J220" s="212">
        <f>ROUND(I220*H220,2)</f>
        <v>0</v>
      </c>
      <c r="K220" s="208" t="s">
        <v>157</v>
      </c>
      <c r="L220" s="45"/>
      <c r="M220" s="213" t="s">
        <v>21</v>
      </c>
      <c r="N220" s="214" t="s">
        <v>46</v>
      </c>
      <c r="O220" s="85"/>
      <c r="P220" s="215">
        <f>O220*H220</f>
        <v>0</v>
      </c>
      <c r="Q220" s="215">
        <v>0.021</v>
      </c>
      <c r="R220" s="215">
        <f>Q220*H220</f>
        <v>0.32382</v>
      </c>
      <c r="S220" s="215">
        <v>0</v>
      </c>
      <c r="T220" s="21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7" t="s">
        <v>158</v>
      </c>
      <c r="AT220" s="217" t="s">
        <v>154</v>
      </c>
      <c r="AU220" s="217" t="s">
        <v>85</v>
      </c>
      <c r="AY220" s="18" t="s">
        <v>152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158</v>
      </c>
      <c r="BM220" s="217" t="s">
        <v>401</v>
      </c>
    </row>
    <row r="221" spans="1:47" s="2" customFormat="1" ht="12">
      <c r="A221" s="39"/>
      <c r="B221" s="40"/>
      <c r="C221" s="41"/>
      <c r="D221" s="219" t="s">
        <v>160</v>
      </c>
      <c r="E221" s="41"/>
      <c r="F221" s="220" t="s">
        <v>402</v>
      </c>
      <c r="G221" s="41"/>
      <c r="H221" s="41"/>
      <c r="I221" s="221"/>
      <c r="J221" s="41"/>
      <c r="K221" s="41"/>
      <c r="L221" s="45"/>
      <c r="M221" s="222"/>
      <c r="N221" s="223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160</v>
      </c>
      <c r="AU221" s="18" t="s">
        <v>85</v>
      </c>
    </row>
    <row r="222" spans="1:51" s="13" customFormat="1" ht="12">
      <c r="A222" s="13"/>
      <c r="B222" s="224"/>
      <c r="C222" s="225"/>
      <c r="D222" s="226" t="s">
        <v>162</v>
      </c>
      <c r="E222" s="227" t="s">
        <v>21</v>
      </c>
      <c r="F222" s="228" t="s">
        <v>98</v>
      </c>
      <c r="G222" s="225"/>
      <c r="H222" s="229">
        <v>15.42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162</v>
      </c>
      <c r="AU222" s="235" t="s">
        <v>85</v>
      </c>
      <c r="AV222" s="13" t="s">
        <v>85</v>
      </c>
      <c r="AW222" s="13" t="s">
        <v>36</v>
      </c>
      <c r="AX222" s="13" t="s">
        <v>83</v>
      </c>
      <c r="AY222" s="235" t="s">
        <v>152</v>
      </c>
    </row>
    <row r="223" spans="1:65" s="2" customFormat="1" ht="21.75" customHeight="1">
      <c r="A223" s="39"/>
      <c r="B223" s="40"/>
      <c r="C223" s="206" t="s">
        <v>403</v>
      </c>
      <c r="D223" s="206" t="s">
        <v>154</v>
      </c>
      <c r="E223" s="207" t="s">
        <v>404</v>
      </c>
      <c r="F223" s="208" t="s">
        <v>405</v>
      </c>
      <c r="G223" s="209" t="s">
        <v>100</v>
      </c>
      <c r="H223" s="210">
        <v>195.292</v>
      </c>
      <c r="I223" s="211"/>
      <c r="J223" s="212">
        <f>ROUND(I223*H223,2)</f>
        <v>0</v>
      </c>
      <c r="K223" s="208" t="s">
        <v>157</v>
      </c>
      <c r="L223" s="45"/>
      <c r="M223" s="213" t="s">
        <v>21</v>
      </c>
      <c r="N223" s="214" t="s">
        <v>46</v>
      </c>
      <c r="O223" s="85"/>
      <c r="P223" s="215">
        <f>O223*H223</f>
        <v>0</v>
      </c>
      <c r="Q223" s="215">
        <v>0.00735</v>
      </c>
      <c r="R223" s="215">
        <f>Q223*H223</f>
        <v>1.4353962</v>
      </c>
      <c r="S223" s="215">
        <v>0</v>
      </c>
      <c r="T223" s="21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7" t="s">
        <v>158</v>
      </c>
      <c r="AT223" s="217" t="s">
        <v>154</v>
      </c>
      <c r="AU223" s="217" t="s">
        <v>85</v>
      </c>
      <c r="AY223" s="18" t="s">
        <v>152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158</v>
      </c>
      <c r="BM223" s="217" t="s">
        <v>406</v>
      </c>
    </row>
    <row r="224" spans="1:47" s="2" customFormat="1" ht="12">
      <c r="A224" s="39"/>
      <c r="B224" s="40"/>
      <c r="C224" s="41"/>
      <c r="D224" s="219" t="s">
        <v>160</v>
      </c>
      <c r="E224" s="41"/>
      <c r="F224" s="220" t="s">
        <v>407</v>
      </c>
      <c r="G224" s="41"/>
      <c r="H224" s="41"/>
      <c r="I224" s="221"/>
      <c r="J224" s="41"/>
      <c r="K224" s="41"/>
      <c r="L224" s="45"/>
      <c r="M224" s="222"/>
      <c r="N224" s="223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160</v>
      </c>
      <c r="AU224" s="18" t="s">
        <v>85</v>
      </c>
    </row>
    <row r="225" spans="1:51" s="13" customFormat="1" ht="12">
      <c r="A225" s="13"/>
      <c r="B225" s="224"/>
      <c r="C225" s="225"/>
      <c r="D225" s="226" t="s">
        <v>162</v>
      </c>
      <c r="E225" s="227" t="s">
        <v>21</v>
      </c>
      <c r="F225" s="228" t="s">
        <v>408</v>
      </c>
      <c r="G225" s="225"/>
      <c r="H225" s="229">
        <v>84.525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162</v>
      </c>
      <c r="AU225" s="235" t="s">
        <v>85</v>
      </c>
      <c r="AV225" s="13" t="s">
        <v>85</v>
      </c>
      <c r="AW225" s="13" t="s">
        <v>36</v>
      </c>
      <c r="AX225" s="13" t="s">
        <v>75</v>
      </c>
      <c r="AY225" s="235" t="s">
        <v>152</v>
      </c>
    </row>
    <row r="226" spans="1:51" s="13" customFormat="1" ht="12">
      <c r="A226" s="13"/>
      <c r="B226" s="224"/>
      <c r="C226" s="225"/>
      <c r="D226" s="226" t="s">
        <v>162</v>
      </c>
      <c r="E226" s="227" t="s">
        <v>21</v>
      </c>
      <c r="F226" s="228" t="s">
        <v>409</v>
      </c>
      <c r="G226" s="225"/>
      <c r="H226" s="229">
        <v>35.615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162</v>
      </c>
      <c r="AU226" s="235" t="s">
        <v>85</v>
      </c>
      <c r="AV226" s="13" t="s">
        <v>85</v>
      </c>
      <c r="AW226" s="13" t="s">
        <v>36</v>
      </c>
      <c r="AX226" s="13" t="s">
        <v>75</v>
      </c>
      <c r="AY226" s="235" t="s">
        <v>152</v>
      </c>
    </row>
    <row r="227" spans="1:51" s="13" customFormat="1" ht="12">
      <c r="A227" s="13"/>
      <c r="B227" s="224"/>
      <c r="C227" s="225"/>
      <c r="D227" s="226" t="s">
        <v>162</v>
      </c>
      <c r="E227" s="227" t="s">
        <v>21</v>
      </c>
      <c r="F227" s="228" t="s">
        <v>410</v>
      </c>
      <c r="G227" s="225"/>
      <c r="H227" s="229">
        <v>25.916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162</v>
      </c>
      <c r="AU227" s="235" t="s">
        <v>85</v>
      </c>
      <c r="AV227" s="13" t="s">
        <v>85</v>
      </c>
      <c r="AW227" s="13" t="s">
        <v>36</v>
      </c>
      <c r="AX227" s="13" t="s">
        <v>75</v>
      </c>
      <c r="AY227" s="235" t="s">
        <v>152</v>
      </c>
    </row>
    <row r="228" spans="1:51" s="13" customFormat="1" ht="12">
      <c r="A228" s="13"/>
      <c r="B228" s="224"/>
      <c r="C228" s="225"/>
      <c r="D228" s="226" t="s">
        <v>162</v>
      </c>
      <c r="E228" s="227" t="s">
        <v>21</v>
      </c>
      <c r="F228" s="228" t="s">
        <v>411</v>
      </c>
      <c r="G228" s="225"/>
      <c r="H228" s="229">
        <v>24.37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162</v>
      </c>
      <c r="AU228" s="235" t="s">
        <v>85</v>
      </c>
      <c r="AV228" s="13" t="s">
        <v>85</v>
      </c>
      <c r="AW228" s="13" t="s">
        <v>36</v>
      </c>
      <c r="AX228" s="13" t="s">
        <v>75</v>
      </c>
      <c r="AY228" s="235" t="s">
        <v>152</v>
      </c>
    </row>
    <row r="229" spans="1:51" s="13" customFormat="1" ht="12">
      <c r="A229" s="13"/>
      <c r="B229" s="224"/>
      <c r="C229" s="225"/>
      <c r="D229" s="226" t="s">
        <v>162</v>
      </c>
      <c r="E229" s="227" t="s">
        <v>21</v>
      </c>
      <c r="F229" s="228" t="s">
        <v>412</v>
      </c>
      <c r="G229" s="225"/>
      <c r="H229" s="229">
        <v>20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162</v>
      </c>
      <c r="AU229" s="235" t="s">
        <v>85</v>
      </c>
      <c r="AV229" s="13" t="s">
        <v>85</v>
      </c>
      <c r="AW229" s="13" t="s">
        <v>36</v>
      </c>
      <c r="AX229" s="13" t="s">
        <v>75</v>
      </c>
      <c r="AY229" s="235" t="s">
        <v>152</v>
      </c>
    </row>
    <row r="230" spans="1:51" s="13" customFormat="1" ht="12">
      <c r="A230" s="13"/>
      <c r="B230" s="224"/>
      <c r="C230" s="225"/>
      <c r="D230" s="226" t="s">
        <v>162</v>
      </c>
      <c r="E230" s="227" t="s">
        <v>21</v>
      </c>
      <c r="F230" s="228" t="s">
        <v>413</v>
      </c>
      <c r="G230" s="225"/>
      <c r="H230" s="229">
        <v>4.866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162</v>
      </c>
      <c r="AU230" s="235" t="s">
        <v>85</v>
      </c>
      <c r="AV230" s="13" t="s">
        <v>85</v>
      </c>
      <c r="AW230" s="13" t="s">
        <v>36</v>
      </c>
      <c r="AX230" s="13" t="s">
        <v>75</v>
      </c>
      <c r="AY230" s="235" t="s">
        <v>152</v>
      </c>
    </row>
    <row r="231" spans="1:51" s="14" customFormat="1" ht="12">
      <c r="A231" s="14"/>
      <c r="B231" s="246"/>
      <c r="C231" s="247"/>
      <c r="D231" s="226" t="s">
        <v>162</v>
      </c>
      <c r="E231" s="248" t="s">
        <v>95</v>
      </c>
      <c r="F231" s="249" t="s">
        <v>261</v>
      </c>
      <c r="G231" s="247"/>
      <c r="H231" s="250">
        <v>195.292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162</v>
      </c>
      <c r="AU231" s="256" t="s">
        <v>85</v>
      </c>
      <c r="AV231" s="14" t="s">
        <v>158</v>
      </c>
      <c r="AW231" s="14" t="s">
        <v>36</v>
      </c>
      <c r="AX231" s="14" t="s">
        <v>83</v>
      </c>
      <c r="AY231" s="256" t="s">
        <v>152</v>
      </c>
    </row>
    <row r="232" spans="1:65" s="2" customFormat="1" ht="24.15" customHeight="1">
      <c r="A232" s="39"/>
      <c r="B232" s="40"/>
      <c r="C232" s="206" t="s">
        <v>414</v>
      </c>
      <c r="D232" s="206" t="s">
        <v>154</v>
      </c>
      <c r="E232" s="207" t="s">
        <v>415</v>
      </c>
      <c r="F232" s="208" t="s">
        <v>416</v>
      </c>
      <c r="G232" s="209" t="s">
        <v>100</v>
      </c>
      <c r="H232" s="210">
        <v>195.292</v>
      </c>
      <c r="I232" s="211"/>
      <c r="J232" s="212">
        <f>ROUND(I232*H232,2)</f>
        <v>0</v>
      </c>
      <c r="K232" s="208" t="s">
        <v>157</v>
      </c>
      <c r="L232" s="45"/>
      <c r="M232" s="213" t="s">
        <v>21</v>
      </c>
      <c r="N232" s="214" t="s">
        <v>46</v>
      </c>
      <c r="O232" s="85"/>
      <c r="P232" s="215">
        <f>O232*H232</f>
        <v>0</v>
      </c>
      <c r="Q232" s="215">
        <v>0.0154</v>
      </c>
      <c r="R232" s="215">
        <f>Q232*H232</f>
        <v>3.0074968</v>
      </c>
      <c r="S232" s="215">
        <v>0</v>
      </c>
      <c r="T232" s="21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7" t="s">
        <v>158</v>
      </c>
      <c r="AT232" s="217" t="s">
        <v>154</v>
      </c>
      <c r="AU232" s="217" t="s">
        <v>85</v>
      </c>
      <c r="AY232" s="18" t="s">
        <v>152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  <c r="BL232" s="18" t="s">
        <v>158</v>
      </c>
      <c r="BM232" s="217" t="s">
        <v>417</v>
      </c>
    </row>
    <row r="233" spans="1:47" s="2" customFormat="1" ht="12">
      <c r="A233" s="39"/>
      <c r="B233" s="40"/>
      <c r="C233" s="41"/>
      <c r="D233" s="219" t="s">
        <v>160</v>
      </c>
      <c r="E233" s="41"/>
      <c r="F233" s="220" t="s">
        <v>418</v>
      </c>
      <c r="G233" s="41"/>
      <c r="H233" s="41"/>
      <c r="I233" s="221"/>
      <c r="J233" s="41"/>
      <c r="K233" s="41"/>
      <c r="L233" s="45"/>
      <c r="M233" s="222"/>
      <c r="N233" s="223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160</v>
      </c>
      <c r="AU233" s="18" t="s">
        <v>85</v>
      </c>
    </row>
    <row r="234" spans="1:51" s="13" customFormat="1" ht="12">
      <c r="A234" s="13"/>
      <c r="B234" s="224"/>
      <c r="C234" s="225"/>
      <c r="D234" s="226" t="s">
        <v>162</v>
      </c>
      <c r="E234" s="227" t="s">
        <v>21</v>
      </c>
      <c r="F234" s="228" t="s">
        <v>95</v>
      </c>
      <c r="G234" s="225"/>
      <c r="H234" s="229">
        <v>195.292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162</v>
      </c>
      <c r="AU234" s="235" t="s">
        <v>85</v>
      </c>
      <c r="AV234" s="13" t="s">
        <v>85</v>
      </c>
      <c r="AW234" s="13" t="s">
        <v>36</v>
      </c>
      <c r="AX234" s="13" t="s">
        <v>83</v>
      </c>
      <c r="AY234" s="235" t="s">
        <v>152</v>
      </c>
    </row>
    <row r="235" spans="1:65" s="2" customFormat="1" ht="24.15" customHeight="1">
      <c r="A235" s="39"/>
      <c r="B235" s="40"/>
      <c r="C235" s="206" t="s">
        <v>419</v>
      </c>
      <c r="D235" s="206" t="s">
        <v>154</v>
      </c>
      <c r="E235" s="207" t="s">
        <v>420</v>
      </c>
      <c r="F235" s="208" t="s">
        <v>421</v>
      </c>
      <c r="G235" s="209" t="s">
        <v>100</v>
      </c>
      <c r="H235" s="210">
        <v>22.867</v>
      </c>
      <c r="I235" s="211"/>
      <c r="J235" s="212">
        <f>ROUND(I235*H235,2)</f>
        <v>0</v>
      </c>
      <c r="K235" s="208" t="s">
        <v>157</v>
      </c>
      <c r="L235" s="45"/>
      <c r="M235" s="213" t="s">
        <v>21</v>
      </c>
      <c r="N235" s="214" t="s">
        <v>46</v>
      </c>
      <c r="O235" s="85"/>
      <c r="P235" s="215">
        <f>O235*H235</f>
        <v>0</v>
      </c>
      <c r="Q235" s="215">
        <v>0.01838</v>
      </c>
      <c r="R235" s="215">
        <f>Q235*H235</f>
        <v>0.42029546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158</v>
      </c>
      <c r="AT235" s="217" t="s">
        <v>154</v>
      </c>
      <c r="AU235" s="217" t="s">
        <v>85</v>
      </c>
      <c r="AY235" s="18" t="s">
        <v>152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83</v>
      </c>
      <c r="BK235" s="218">
        <f>ROUND(I235*H235,2)</f>
        <v>0</v>
      </c>
      <c r="BL235" s="18" t="s">
        <v>158</v>
      </c>
      <c r="BM235" s="217" t="s">
        <v>422</v>
      </c>
    </row>
    <row r="236" spans="1:47" s="2" customFormat="1" ht="12">
      <c r="A236" s="39"/>
      <c r="B236" s="40"/>
      <c r="C236" s="41"/>
      <c r="D236" s="219" t="s">
        <v>160</v>
      </c>
      <c r="E236" s="41"/>
      <c r="F236" s="220" t="s">
        <v>423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160</v>
      </c>
      <c r="AU236" s="18" t="s">
        <v>85</v>
      </c>
    </row>
    <row r="237" spans="1:65" s="2" customFormat="1" ht="24.15" customHeight="1">
      <c r="A237" s="39"/>
      <c r="B237" s="40"/>
      <c r="C237" s="206" t="s">
        <v>424</v>
      </c>
      <c r="D237" s="206" t="s">
        <v>154</v>
      </c>
      <c r="E237" s="207" t="s">
        <v>425</v>
      </c>
      <c r="F237" s="208" t="s">
        <v>426</v>
      </c>
      <c r="G237" s="209" t="s">
        <v>100</v>
      </c>
      <c r="H237" s="210">
        <v>45.734</v>
      </c>
      <c r="I237" s="211"/>
      <c r="J237" s="212">
        <f>ROUND(I237*H237,2)</f>
        <v>0</v>
      </c>
      <c r="K237" s="208" t="s">
        <v>157</v>
      </c>
      <c r="L237" s="45"/>
      <c r="M237" s="213" t="s">
        <v>21</v>
      </c>
      <c r="N237" s="214" t="s">
        <v>46</v>
      </c>
      <c r="O237" s="85"/>
      <c r="P237" s="215">
        <f>O237*H237</f>
        <v>0</v>
      </c>
      <c r="Q237" s="215">
        <v>0.0079</v>
      </c>
      <c r="R237" s="215">
        <f>Q237*H237</f>
        <v>0.3612986</v>
      </c>
      <c r="S237" s="215">
        <v>0</v>
      </c>
      <c r="T237" s="21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158</v>
      </c>
      <c r="AT237" s="217" t="s">
        <v>154</v>
      </c>
      <c r="AU237" s="217" t="s">
        <v>85</v>
      </c>
      <c r="AY237" s="18" t="s">
        <v>152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83</v>
      </c>
      <c r="BK237" s="218">
        <f>ROUND(I237*H237,2)</f>
        <v>0</v>
      </c>
      <c r="BL237" s="18" t="s">
        <v>158</v>
      </c>
      <c r="BM237" s="217" t="s">
        <v>427</v>
      </c>
    </row>
    <row r="238" spans="1:47" s="2" customFormat="1" ht="12">
      <c r="A238" s="39"/>
      <c r="B238" s="40"/>
      <c r="C238" s="41"/>
      <c r="D238" s="219" t="s">
        <v>160</v>
      </c>
      <c r="E238" s="41"/>
      <c r="F238" s="220" t="s">
        <v>428</v>
      </c>
      <c r="G238" s="41"/>
      <c r="H238" s="41"/>
      <c r="I238" s="221"/>
      <c r="J238" s="41"/>
      <c r="K238" s="41"/>
      <c r="L238" s="45"/>
      <c r="M238" s="222"/>
      <c r="N238" s="223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160</v>
      </c>
      <c r="AU238" s="18" t="s">
        <v>85</v>
      </c>
    </row>
    <row r="239" spans="1:51" s="13" customFormat="1" ht="12">
      <c r="A239" s="13"/>
      <c r="B239" s="224"/>
      <c r="C239" s="225"/>
      <c r="D239" s="226" t="s">
        <v>162</v>
      </c>
      <c r="E239" s="227" t="s">
        <v>21</v>
      </c>
      <c r="F239" s="228" t="s">
        <v>429</v>
      </c>
      <c r="G239" s="225"/>
      <c r="H239" s="229">
        <v>45.734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162</v>
      </c>
      <c r="AU239" s="235" t="s">
        <v>85</v>
      </c>
      <c r="AV239" s="13" t="s">
        <v>85</v>
      </c>
      <c r="AW239" s="13" t="s">
        <v>36</v>
      </c>
      <c r="AX239" s="13" t="s">
        <v>83</v>
      </c>
      <c r="AY239" s="235" t="s">
        <v>152</v>
      </c>
    </row>
    <row r="240" spans="1:65" s="2" customFormat="1" ht="24.15" customHeight="1">
      <c r="A240" s="39"/>
      <c r="B240" s="40"/>
      <c r="C240" s="206" t="s">
        <v>430</v>
      </c>
      <c r="D240" s="206" t="s">
        <v>154</v>
      </c>
      <c r="E240" s="207" t="s">
        <v>431</v>
      </c>
      <c r="F240" s="208" t="s">
        <v>432</v>
      </c>
      <c r="G240" s="209" t="s">
        <v>100</v>
      </c>
      <c r="H240" s="210">
        <v>259.471</v>
      </c>
      <c r="I240" s="211"/>
      <c r="J240" s="212">
        <f>ROUND(I240*H240,2)</f>
        <v>0</v>
      </c>
      <c r="K240" s="208" t="s">
        <v>157</v>
      </c>
      <c r="L240" s="45"/>
      <c r="M240" s="213" t="s">
        <v>21</v>
      </c>
      <c r="N240" s="214" t="s">
        <v>46</v>
      </c>
      <c r="O240" s="85"/>
      <c r="P240" s="215">
        <f>O240*H240</f>
        <v>0</v>
      </c>
      <c r="Q240" s="215">
        <v>0.017</v>
      </c>
      <c r="R240" s="215">
        <f>Q240*H240</f>
        <v>4.411007000000001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158</v>
      </c>
      <c r="AT240" s="217" t="s">
        <v>154</v>
      </c>
      <c r="AU240" s="217" t="s">
        <v>85</v>
      </c>
      <c r="AY240" s="18" t="s">
        <v>152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83</v>
      </c>
      <c r="BK240" s="218">
        <f>ROUND(I240*H240,2)</f>
        <v>0</v>
      </c>
      <c r="BL240" s="18" t="s">
        <v>158</v>
      </c>
      <c r="BM240" s="217" t="s">
        <v>433</v>
      </c>
    </row>
    <row r="241" spans="1:47" s="2" customFormat="1" ht="12">
      <c r="A241" s="39"/>
      <c r="B241" s="40"/>
      <c r="C241" s="41"/>
      <c r="D241" s="219" t="s">
        <v>160</v>
      </c>
      <c r="E241" s="41"/>
      <c r="F241" s="220" t="s">
        <v>434</v>
      </c>
      <c r="G241" s="41"/>
      <c r="H241" s="41"/>
      <c r="I241" s="221"/>
      <c r="J241" s="41"/>
      <c r="K241" s="41"/>
      <c r="L241" s="45"/>
      <c r="M241" s="222"/>
      <c r="N241" s="223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160</v>
      </c>
      <c r="AU241" s="18" t="s">
        <v>85</v>
      </c>
    </row>
    <row r="242" spans="1:51" s="13" customFormat="1" ht="12">
      <c r="A242" s="13"/>
      <c r="B242" s="224"/>
      <c r="C242" s="225"/>
      <c r="D242" s="226" t="s">
        <v>162</v>
      </c>
      <c r="E242" s="227" t="s">
        <v>21</v>
      </c>
      <c r="F242" s="228" t="s">
        <v>103</v>
      </c>
      <c r="G242" s="225"/>
      <c r="H242" s="229">
        <v>259.471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162</v>
      </c>
      <c r="AU242" s="235" t="s">
        <v>85</v>
      </c>
      <c r="AV242" s="13" t="s">
        <v>85</v>
      </c>
      <c r="AW242" s="13" t="s">
        <v>36</v>
      </c>
      <c r="AX242" s="13" t="s">
        <v>83</v>
      </c>
      <c r="AY242" s="235" t="s">
        <v>152</v>
      </c>
    </row>
    <row r="243" spans="1:65" s="2" customFormat="1" ht="24.15" customHeight="1">
      <c r="A243" s="39"/>
      <c r="B243" s="40"/>
      <c r="C243" s="206" t="s">
        <v>435</v>
      </c>
      <c r="D243" s="206" t="s">
        <v>154</v>
      </c>
      <c r="E243" s="207" t="s">
        <v>436</v>
      </c>
      <c r="F243" s="208" t="s">
        <v>437</v>
      </c>
      <c r="G243" s="209" t="s">
        <v>100</v>
      </c>
      <c r="H243" s="210">
        <v>195.292</v>
      </c>
      <c r="I243" s="211"/>
      <c r="J243" s="212">
        <f>ROUND(I243*H243,2)</f>
        <v>0</v>
      </c>
      <c r="K243" s="208" t="s">
        <v>157</v>
      </c>
      <c r="L243" s="45"/>
      <c r="M243" s="213" t="s">
        <v>21</v>
      </c>
      <c r="N243" s="214" t="s">
        <v>46</v>
      </c>
      <c r="O243" s="85"/>
      <c r="P243" s="215">
        <f>O243*H243</f>
        <v>0</v>
      </c>
      <c r="Q243" s="215">
        <v>0.021</v>
      </c>
      <c r="R243" s="215">
        <f>Q243*H243</f>
        <v>4.101132000000001</v>
      </c>
      <c r="S243" s="215">
        <v>0</v>
      </c>
      <c r="T243" s="21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7" t="s">
        <v>158</v>
      </c>
      <c r="AT243" s="217" t="s">
        <v>154</v>
      </c>
      <c r="AU243" s="217" t="s">
        <v>85</v>
      </c>
      <c r="AY243" s="18" t="s">
        <v>152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83</v>
      </c>
      <c r="BK243" s="218">
        <f>ROUND(I243*H243,2)</f>
        <v>0</v>
      </c>
      <c r="BL243" s="18" t="s">
        <v>158</v>
      </c>
      <c r="BM243" s="217" t="s">
        <v>438</v>
      </c>
    </row>
    <row r="244" spans="1:47" s="2" customFormat="1" ht="12">
      <c r="A244" s="39"/>
      <c r="B244" s="40"/>
      <c r="C244" s="41"/>
      <c r="D244" s="219" t="s">
        <v>160</v>
      </c>
      <c r="E244" s="41"/>
      <c r="F244" s="220" t="s">
        <v>439</v>
      </c>
      <c r="G244" s="41"/>
      <c r="H244" s="41"/>
      <c r="I244" s="221"/>
      <c r="J244" s="41"/>
      <c r="K244" s="41"/>
      <c r="L244" s="45"/>
      <c r="M244" s="222"/>
      <c r="N244" s="223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160</v>
      </c>
      <c r="AU244" s="18" t="s">
        <v>85</v>
      </c>
    </row>
    <row r="245" spans="1:51" s="13" customFormat="1" ht="12">
      <c r="A245" s="13"/>
      <c r="B245" s="224"/>
      <c r="C245" s="225"/>
      <c r="D245" s="226" t="s">
        <v>162</v>
      </c>
      <c r="E245" s="227" t="s">
        <v>21</v>
      </c>
      <c r="F245" s="228" t="s">
        <v>95</v>
      </c>
      <c r="G245" s="225"/>
      <c r="H245" s="229">
        <v>195.292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162</v>
      </c>
      <c r="AU245" s="235" t="s">
        <v>85</v>
      </c>
      <c r="AV245" s="13" t="s">
        <v>85</v>
      </c>
      <c r="AW245" s="13" t="s">
        <v>36</v>
      </c>
      <c r="AX245" s="13" t="s">
        <v>83</v>
      </c>
      <c r="AY245" s="235" t="s">
        <v>152</v>
      </c>
    </row>
    <row r="246" spans="1:65" s="2" customFormat="1" ht="21.75" customHeight="1">
      <c r="A246" s="39"/>
      <c r="B246" s="40"/>
      <c r="C246" s="206" t="s">
        <v>440</v>
      </c>
      <c r="D246" s="206" t="s">
        <v>154</v>
      </c>
      <c r="E246" s="207" t="s">
        <v>441</v>
      </c>
      <c r="F246" s="208" t="s">
        <v>442</v>
      </c>
      <c r="G246" s="209" t="s">
        <v>100</v>
      </c>
      <c r="H246" s="210">
        <v>120</v>
      </c>
      <c r="I246" s="211"/>
      <c r="J246" s="212">
        <f>ROUND(I246*H246,2)</f>
        <v>0</v>
      </c>
      <c r="K246" s="208" t="s">
        <v>157</v>
      </c>
      <c r="L246" s="45"/>
      <c r="M246" s="213" t="s">
        <v>21</v>
      </c>
      <c r="N246" s="214" t="s">
        <v>46</v>
      </c>
      <c r="O246" s="85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7" t="s">
        <v>158</v>
      </c>
      <c r="AT246" s="217" t="s">
        <v>154</v>
      </c>
      <c r="AU246" s="217" t="s">
        <v>85</v>
      </c>
      <c r="AY246" s="18" t="s">
        <v>152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83</v>
      </c>
      <c r="BK246" s="218">
        <f>ROUND(I246*H246,2)</f>
        <v>0</v>
      </c>
      <c r="BL246" s="18" t="s">
        <v>158</v>
      </c>
      <c r="BM246" s="217" t="s">
        <v>443</v>
      </c>
    </row>
    <row r="247" spans="1:47" s="2" customFormat="1" ht="12">
      <c r="A247" s="39"/>
      <c r="B247" s="40"/>
      <c r="C247" s="41"/>
      <c r="D247" s="219" t="s">
        <v>160</v>
      </c>
      <c r="E247" s="41"/>
      <c r="F247" s="220" t="s">
        <v>444</v>
      </c>
      <c r="G247" s="41"/>
      <c r="H247" s="41"/>
      <c r="I247" s="221"/>
      <c r="J247" s="41"/>
      <c r="K247" s="41"/>
      <c r="L247" s="45"/>
      <c r="M247" s="222"/>
      <c r="N247" s="223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160</v>
      </c>
      <c r="AU247" s="18" t="s">
        <v>85</v>
      </c>
    </row>
    <row r="248" spans="1:51" s="13" customFormat="1" ht="12">
      <c r="A248" s="13"/>
      <c r="B248" s="224"/>
      <c r="C248" s="225"/>
      <c r="D248" s="226" t="s">
        <v>162</v>
      </c>
      <c r="E248" s="227" t="s">
        <v>21</v>
      </c>
      <c r="F248" s="228" t="s">
        <v>445</v>
      </c>
      <c r="G248" s="225"/>
      <c r="H248" s="229">
        <v>120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162</v>
      </c>
      <c r="AU248" s="235" t="s">
        <v>85</v>
      </c>
      <c r="AV248" s="13" t="s">
        <v>85</v>
      </c>
      <c r="AW248" s="13" t="s">
        <v>36</v>
      </c>
      <c r="AX248" s="13" t="s">
        <v>83</v>
      </c>
      <c r="AY248" s="235" t="s">
        <v>152</v>
      </c>
    </row>
    <row r="249" spans="1:65" s="2" customFormat="1" ht="24.15" customHeight="1">
      <c r="A249" s="39"/>
      <c r="B249" s="40"/>
      <c r="C249" s="206" t="s">
        <v>446</v>
      </c>
      <c r="D249" s="206" t="s">
        <v>154</v>
      </c>
      <c r="E249" s="207" t="s">
        <v>447</v>
      </c>
      <c r="F249" s="208" t="s">
        <v>448</v>
      </c>
      <c r="G249" s="209" t="s">
        <v>100</v>
      </c>
      <c r="H249" s="210">
        <v>11.032</v>
      </c>
      <c r="I249" s="211"/>
      <c r="J249" s="212">
        <f>ROUND(I249*H249,2)</f>
        <v>0</v>
      </c>
      <c r="K249" s="208" t="s">
        <v>157</v>
      </c>
      <c r="L249" s="45"/>
      <c r="M249" s="213" t="s">
        <v>21</v>
      </c>
      <c r="N249" s="214" t="s">
        <v>46</v>
      </c>
      <c r="O249" s="85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7" t="s">
        <v>158</v>
      </c>
      <c r="AT249" s="217" t="s">
        <v>154</v>
      </c>
      <c r="AU249" s="217" t="s">
        <v>85</v>
      </c>
      <c r="AY249" s="18" t="s">
        <v>152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83</v>
      </c>
      <c r="BK249" s="218">
        <f>ROUND(I249*H249,2)</f>
        <v>0</v>
      </c>
      <c r="BL249" s="18" t="s">
        <v>158</v>
      </c>
      <c r="BM249" s="217" t="s">
        <v>449</v>
      </c>
    </row>
    <row r="250" spans="1:47" s="2" customFormat="1" ht="12">
      <c r="A250" s="39"/>
      <c r="B250" s="40"/>
      <c r="C250" s="41"/>
      <c r="D250" s="219" t="s">
        <v>160</v>
      </c>
      <c r="E250" s="41"/>
      <c r="F250" s="220" t="s">
        <v>450</v>
      </c>
      <c r="G250" s="41"/>
      <c r="H250" s="41"/>
      <c r="I250" s="221"/>
      <c r="J250" s="41"/>
      <c r="K250" s="41"/>
      <c r="L250" s="45"/>
      <c r="M250" s="222"/>
      <c r="N250" s="223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160</v>
      </c>
      <c r="AU250" s="18" t="s">
        <v>85</v>
      </c>
    </row>
    <row r="251" spans="1:51" s="13" customFormat="1" ht="12">
      <c r="A251" s="13"/>
      <c r="B251" s="224"/>
      <c r="C251" s="225"/>
      <c r="D251" s="226" t="s">
        <v>162</v>
      </c>
      <c r="E251" s="227" t="s">
        <v>21</v>
      </c>
      <c r="F251" s="228" t="s">
        <v>451</v>
      </c>
      <c r="G251" s="225"/>
      <c r="H251" s="229">
        <v>6.816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162</v>
      </c>
      <c r="AU251" s="235" t="s">
        <v>85</v>
      </c>
      <c r="AV251" s="13" t="s">
        <v>85</v>
      </c>
      <c r="AW251" s="13" t="s">
        <v>36</v>
      </c>
      <c r="AX251" s="13" t="s">
        <v>75</v>
      </c>
      <c r="AY251" s="235" t="s">
        <v>152</v>
      </c>
    </row>
    <row r="252" spans="1:51" s="13" customFormat="1" ht="12">
      <c r="A252" s="13"/>
      <c r="B252" s="224"/>
      <c r="C252" s="225"/>
      <c r="D252" s="226" t="s">
        <v>162</v>
      </c>
      <c r="E252" s="227" t="s">
        <v>21</v>
      </c>
      <c r="F252" s="228" t="s">
        <v>452</v>
      </c>
      <c r="G252" s="225"/>
      <c r="H252" s="229">
        <v>4.216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162</v>
      </c>
      <c r="AU252" s="235" t="s">
        <v>85</v>
      </c>
      <c r="AV252" s="13" t="s">
        <v>85</v>
      </c>
      <c r="AW252" s="13" t="s">
        <v>36</v>
      </c>
      <c r="AX252" s="13" t="s">
        <v>75</v>
      </c>
      <c r="AY252" s="235" t="s">
        <v>152</v>
      </c>
    </row>
    <row r="253" spans="1:51" s="14" customFormat="1" ht="12">
      <c r="A253" s="14"/>
      <c r="B253" s="246"/>
      <c r="C253" s="247"/>
      <c r="D253" s="226" t="s">
        <v>162</v>
      </c>
      <c r="E253" s="248" t="s">
        <v>21</v>
      </c>
      <c r="F253" s="249" t="s">
        <v>261</v>
      </c>
      <c r="G253" s="247"/>
      <c r="H253" s="250">
        <v>11.032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162</v>
      </c>
      <c r="AU253" s="256" t="s">
        <v>85</v>
      </c>
      <c r="AV253" s="14" t="s">
        <v>158</v>
      </c>
      <c r="AW253" s="14" t="s">
        <v>36</v>
      </c>
      <c r="AX253" s="14" t="s">
        <v>83</v>
      </c>
      <c r="AY253" s="256" t="s">
        <v>152</v>
      </c>
    </row>
    <row r="254" spans="1:65" s="2" customFormat="1" ht="16.5" customHeight="1">
      <c r="A254" s="39"/>
      <c r="B254" s="40"/>
      <c r="C254" s="206" t="s">
        <v>453</v>
      </c>
      <c r="D254" s="206" t="s">
        <v>154</v>
      </c>
      <c r="E254" s="207" t="s">
        <v>454</v>
      </c>
      <c r="F254" s="208" t="s">
        <v>455</v>
      </c>
      <c r="G254" s="209" t="s">
        <v>108</v>
      </c>
      <c r="H254" s="210">
        <v>18.29</v>
      </c>
      <c r="I254" s="211"/>
      <c r="J254" s="212">
        <f>ROUND(I254*H254,2)</f>
        <v>0</v>
      </c>
      <c r="K254" s="208" t="s">
        <v>157</v>
      </c>
      <c r="L254" s="45"/>
      <c r="M254" s="213" t="s">
        <v>21</v>
      </c>
      <c r="N254" s="214" t="s">
        <v>46</v>
      </c>
      <c r="O254" s="85"/>
      <c r="P254" s="215">
        <f>O254*H254</f>
        <v>0</v>
      </c>
      <c r="Q254" s="215">
        <v>0.0015</v>
      </c>
      <c r="R254" s="215">
        <f>Q254*H254</f>
        <v>0.027434999999999998</v>
      </c>
      <c r="S254" s="215">
        <v>0</v>
      </c>
      <c r="T254" s="21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7" t="s">
        <v>158</v>
      </c>
      <c r="AT254" s="217" t="s">
        <v>154</v>
      </c>
      <c r="AU254" s="217" t="s">
        <v>85</v>
      </c>
      <c r="AY254" s="18" t="s">
        <v>152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158</v>
      </c>
      <c r="BM254" s="217" t="s">
        <v>456</v>
      </c>
    </row>
    <row r="255" spans="1:47" s="2" customFormat="1" ht="12">
      <c r="A255" s="39"/>
      <c r="B255" s="40"/>
      <c r="C255" s="41"/>
      <c r="D255" s="219" t="s">
        <v>160</v>
      </c>
      <c r="E255" s="41"/>
      <c r="F255" s="220" t="s">
        <v>457</v>
      </c>
      <c r="G255" s="41"/>
      <c r="H255" s="41"/>
      <c r="I255" s="221"/>
      <c r="J255" s="41"/>
      <c r="K255" s="41"/>
      <c r="L255" s="45"/>
      <c r="M255" s="222"/>
      <c r="N255" s="223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160</v>
      </c>
      <c r="AU255" s="18" t="s">
        <v>85</v>
      </c>
    </row>
    <row r="256" spans="1:51" s="13" customFormat="1" ht="12">
      <c r="A256" s="13"/>
      <c r="B256" s="224"/>
      <c r="C256" s="225"/>
      <c r="D256" s="226" t="s">
        <v>162</v>
      </c>
      <c r="E256" s="227" t="s">
        <v>21</v>
      </c>
      <c r="F256" s="228" t="s">
        <v>106</v>
      </c>
      <c r="G256" s="225"/>
      <c r="H256" s="229">
        <v>18.29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162</v>
      </c>
      <c r="AU256" s="235" t="s">
        <v>85</v>
      </c>
      <c r="AV256" s="13" t="s">
        <v>85</v>
      </c>
      <c r="AW256" s="13" t="s">
        <v>36</v>
      </c>
      <c r="AX256" s="13" t="s">
        <v>83</v>
      </c>
      <c r="AY256" s="235" t="s">
        <v>152</v>
      </c>
    </row>
    <row r="257" spans="1:65" s="2" customFormat="1" ht="24.15" customHeight="1">
      <c r="A257" s="39"/>
      <c r="B257" s="40"/>
      <c r="C257" s="206" t="s">
        <v>458</v>
      </c>
      <c r="D257" s="206" t="s">
        <v>154</v>
      </c>
      <c r="E257" s="207" t="s">
        <v>459</v>
      </c>
      <c r="F257" s="208" t="s">
        <v>460</v>
      </c>
      <c r="G257" s="209" t="s">
        <v>108</v>
      </c>
      <c r="H257" s="210">
        <v>26.3</v>
      </c>
      <c r="I257" s="211"/>
      <c r="J257" s="212">
        <f>ROUND(I257*H257,2)</f>
        <v>0</v>
      </c>
      <c r="K257" s="208" t="s">
        <v>157</v>
      </c>
      <c r="L257" s="45"/>
      <c r="M257" s="213" t="s">
        <v>21</v>
      </c>
      <c r="N257" s="214" t="s">
        <v>46</v>
      </c>
      <c r="O257" s="85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7" t="s">
        <v>158</v>
      </c>
      <c r="AT257" s="217" t="s">
        <v>154</v>
      </c>
      <c r="AU257" s="217" t="s">
        <v>85</v>
      </c>
      <c r="AY257" s="18" t="s">
        <v>152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83</v>
      </c>
      <c r="BK257" s="218">
        <f>ROUND(I257*H257,2)</f>
        <v>0</v>
      </c>
      <c r="BL257" s="18" t="s">
        <v>158</v>
      </c>
      <c r="BM257" s="217" t="s">
        <v>461</v>
      </c>
    </row>
    <row r="258" spans="1:47" s="2" customFormat="1" ht="12">
      <c r="A258" s="39"/>
      <c r="B258" s="40"/>
      <c r="C258" s="41"/>
      <c r="D258" s="219" t="s">
        <v>160</v>
      </c>
      <c r="E258" s="41"/>
      <c r="F258" s="220" t="s">
        <v>462</v>
      </c>
      <c r="G258" s="41"/>
      <c r="H258" s="41"/>
      <c r="I258" s="221"/>
      <c r="J258" s="41"/>
      <c r="K258" s="41"/>
      <c r="L258" s="45"/>
      <c r="M258" s="222"/>
      <c r="N258" s="223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160</v>
      </c>
      <c r="AU258" s="18" t="s">
        <v>85</v>
      </c>
    </row>
    <row r="259" spans="1:51" s="13" customFormat="1" ht="12">
      <c r="A259" s="13"/>
      <c r="B259" s="224"/>
      <c r="C259" s="225"/>
      <c r="D259" s="226" t="s">
        <v>162</v>
      </c>
      <c r="E259" s="227" t="s">
        <v>21</v>
      </c>
      <c r="F259" s="228" t="s">
        <v>463</v>
      </c>
      <c r="G259" s="225"/>
      <c r="H259" s="229">
        <v>26.3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162</v>
      </c>
      <c r="AU259" s="235" t="s">
        <v>85</v>
      </c>
      <c r="AV259" s="13" t="s">
        <v>85</v>
      </c>
      <c r="AW259" s="13" t="s">
        <v>36</v>
      </c>
      <c r="AX259" s="13" t="s">
        <v>83</v>
      </c>
      <c r="AY259" s="235" t="s">
        <v>152</v>
      </c>
    </row>
    <row r="260" spans="1:65" s="2" customFormat="1" ht="16.5" customHeight="1">
      <c r="A260" s="39"/>
      <c r="B260" s="40"/>
      <c r="C260" s="236" t="s">
        <v>464</v>
      </c>
      <c r="D260" s="236" t="s">
        <v>207</v>
      </c>
      <c r="E260" s="237" t="s">
        <v>465</v>
      </c>
      <c r="F260" s="238" t="s">
        <v>466</v>
      </c>
      <c r="G260" s="239" t="s">
        <v>108</v>
      </c>
      <c r="H260" s="240">
        <v>27.615</v>
      </c>
      <c r="I260" s="241"/>
      <c r="J260" s="242">
        <f>ROUND(I260*H260,2)</f>
        <v>0</v>
      </c>
      <c r="K260" s="238" t="s">
        <v>467</v>
      </c>
      <c r="L260" s="243"/>
      <c r="M260" s="244" t="s">
        <v>21</v>
      </c>
      <c r="N260" s="245" t="s">
        <v>46</v>
      </c>
      <c r="O260" s="85"/>
      <c r="P260" s="215">
        <f>O260*H260</f>
        <v>0</v>
      </c>
      <c r="Q260" s="215">
        <v>3E-05</v>
      </c>
      <c r="R260" s="215">
        <f>Q260*H260</f>
        <v>0.00082845</v>
      </c>
      <c r="S260" s="215">
        <v>0</v>
      </c>
      <c r="T260" s="21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7" t="s">
        <v>195</v>
      </c>
      <c r="AT260" s="217" t="s">
        <v>207</v>
      </c>
      <c r="AU260" s="217" t="s">
        <v>85</v>
      </c>
      <c r="AY260" s="18" t="s">
        <v>152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83</v>
      </c>
      <c r="BK260" s="218">
        <f>ROUND(I260*H260,2)</f>
        <v>0</v>
      </c>
      <c r="BL260" s="18" t="s">
        <v>158</v>
      </c>
      <c r="BM260" s="217" t="s">
        <v>468</v>
      </c>
    </row>
    <row r="261" spans="1:51" s="13" customFormat="1" ht="12">
      <c r="A261" s="13"/>
      <c r="B261" s="224"/>
      <c r="C261" s="225"/>
      <c r="D261" s="226" t="s">
        <v>162</v>
      </c>
      <c r="E261" s="225"/>
      <c r="F261" s="228" t="s">
        <v>469</v>
      </c>
      <c r="G261" s="225"/>
      <c r="H261" s="229">
        <v>27.615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162</v>
      </c>
      <c r="AU261" s="235" t="s">
        <v>85</v>
      </c>
      <c r="AV261" s="13" t="s">
        <v>85</v>
      </c>
      <c r="AW261" s="13" t="s">
        <v>4</v>
      </c>
      <c r="AX261" s="13" t="s">
        <v>83</v>
      </c>
      <c r="AY261" s="235" t="s">
        <v>152</v>
      </c>
    </row>
    <row r="262" spans="1:65" s="2" customFormat="1" ht="24.15" customHeight="1">
      <c r="A262" s="39"/>
      <c r="B262" s="40"/>
      <c r="C262" s="206" t="s">
        <v>470</v>
      </c>
      <c r="D262" s="206" t="s">
        <v>154</v>
      </c>
      <c r="E262" s="207" t="s">
        <v>471</v>
      </c>
      <c r="F262" s="208" t="s">
        <v>472</v>
      </c>
      <c r="G262" s="209" t="s">
        <v>166</v>
      </c>
      <c r="H262" s="210">
        <v>1.64</v>
      </c>
      <c r="I262" s="211"/>
      <c r="J262" s="212">
        <f>ROUND(I262*H262,2)</f>
        <v>0</v>
      </c>
      <c r="K262" s="208" t="s">
        <v>157</v>
      </c>
      <c r="L262" s="45"/>
      <c r="M262" s="213" t="s">
        <v>21</v>
      </c>
      <c r="N262" s="214" t="s">
        <v>46</v>
      </c>
      <c r="O262" s="85"/>
      <c r="P262" s="215">
        <f>O262*H262</f>
        <v>0</v>
      </c>
      <c r="Q262" s="215">
        <v>2.30102</v>
      </c>
      <c r="R262" s="215">
        <f>Q262*H262</f>
        <v>3.7736727999999995</v>
      </c>
      <c r="S262" s="215">
        <v>0</v>
      </c>
      <c r="T262" s="21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7" t="s">
        <v>158</v>
      </c>
      <c r="AT262" s="217" t="s">
        <v>154</v>
      </c>
      <c r="AU262" s="217" t="s">
        <v>85</v>
      </c>
      <c r="AY262" s="18" t="s">
        <v>152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83</v>
      </c>
      <c r="BK262" s="218">
        <f>ROUND(I262*H262,2)</f>
        <v>0</v>
      </c>
      <c r="BL262" s="18" t="s">
        <v>158</v>
      </c>
      <c r="BM262" s="217" t="s">
        <v>473</v>
      </c>
    </row>
    <row r="263" spans="1:47" s="2" customFormat="1" ht="12">
      <c r="A263" s="39"/>
      <c r="B263" s="40"/>
      <c r="C263" s="41"/>
      <c r="D263" s="219" t="s">
        <v>160</v>
      </c>
      <c r="E263" s="41"/>
      <c r="F263" s="220" t="s">
        <v>474</v>
      </c>
      <c r="G263" s="41"/>
      <c r="H263" s="41"/>
      <c r="I263" s="221"/>
      <c r="J263" s="41"/>
      <c r="K263" s="41"/>
      <c r="L263" s="45"/>
      <c r="M263" s="222"/>
      <c r="N263" s="223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160</v>
      </c>
      <c r="AU263" s="18" t="s">
        <v>85</v>
      </c>
    </row>
    <row r="264" spans="1:51" s="13" customFormat="1" ht="12">
      <c r="A264" s="13"/>
      <c r="B264" s="224"/>
      <c r="C264" s="225"/>
      <c r="D264" s="226" t="s">
        <v>162</v>
      </c>
      <c r="E264" s="227" t="s">
        <v>21</v>
      </c>
      <c r="F264" s="228" t="s">
        <v>475</v>
      </c>
      <c r="G264" s="225"/>
      <c r="H264" s="229">
        <v>0.3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162</v>
      </c>
      <c r="AU264" s="235" t="s">
        <v>85</v>
      </c>
      <c r="AV264" s="13" t="s">
        <v>85</v>
      </c>
      <c r="AW264" s="13" t="s">
        <v>36</v>
      </c>
      <c r="AX264" s="13" t="s">
        <v>75</v>
      </c>
      <c r="AY264" s="235" t="s">
        <v>152</v>
      </c>
    </row>
    <row r="265" spans="1:51" s="13" customFormat="1" ht="12">
      <c r="A265" s="13"/>
      <c r="B265" s="224"/>
      <c r="C265" s="225"/>
      <c r="D265" s="226" t="s">
        <v>162</v>
      </c>
      <c r="E265" s="227" t="s">
        <v>21</v>
      </c>
      <c r="F265" s="228" t="s">
        <v>476</v>
      </c>
      <c r="G265" s="225"/>
      <c r="H265" s="229">
        <v>0.68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162</v>
      </c>
      <c r="AU265" s="235" t="s">
        <v>85</v>
      </c>
      <c r="AV265" s="13" t="s">
        <v>85</v>
      </c>
      <c r="AW265" s="13" t="s">
        <v>36</v>
      </c>
      <c r="AX265" s="13" t="s">
        <v>75</v>
      </c>
      <c r="AY265" s="235" t="s">
        <v>152</v>
      </c>
    </row>
    <row r="266" spans="1:51" s="13" customFormat="1" ht="12">
      <c r="A266" s="13"/>
      <c r="B266" s="224"/>
      <c r="C266" s="225"/>
      <c r="D266" s="226" t="s">
        <v>162</v>
      </c>
      <c r="E266" s="227" t="s">
        <v>21</v>
      </c>
      <c r="F266" s="228" t="s">
        <v>477</v>
      </c>
      <c r="G266" s="225"/>
      <c r="H266" s="229">
        <v>0.66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162</v>
      </c>
      <c r="AU266" s="235" t="s">
        <v>85</v>
      </c>
      <c r="AV266" s="13" t="s">
        <v>85</v>
      </c>
      <c r="AW266" s="13" t="s">
        <v>36</v>
      </c>
      <c r="AX266" s="13" t="s">
        <v>75</v>
      </c>
      <c r="AY266" s="235" t="s">
        <v>152</v>
      </c>
    </row>
    <row r="267" spans="1:51" s="14" customFormat="1" ht="12">
      <c r="A267" s="14"/>
      <c r="B267" s="246"/>
      <c r="C267" s="247"/>
      <c r="D267" s="226" t="s">
        <v>162</v>
      </c>
      <c r="E267" s="248" t="s">
        <v>21</v>
      </c>
      <c r="F267" s="249" t="s">
        <v>261</v>
      </c>
      <c r="G267" s="247"/>
      <c r="H267" s="250">
        <v>1.64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162</v>
      </c>
      <c r="AU267" s="256" t="s">
        <v>85</v>
      </c>
      <c r="AV267" s="14" t="s">
        <v>158</v>
      </c>
      <c r="AW267" s="14" t="s">
        <v>36</v>
      </c>
      <c r="AX267" s="14" t="s">
        <v>83</v>
      </c>
      <c r="AY267" s="256" t="s">
        <v>152</v>
      </c>
    </row>
    <row r="268" spans="1:65" s="2" customFormat="1" ht="24.15" customHeight="1">
      <c r="A268" s="39"/>
      <c r="B268" s="40"/>
      <c r="C268" s="206" t="s">
        <v>478</v>
      </c>
      <c r="D268" s="206" t="s">
        <v>154</v>
      </c>
      <c r="E268" s="207" t="s">
        <v>479</v>
      </c>
      <c r="F268" s="208" t="s">
        <v>480</v>
      </c>
      <c r="G268" s="209" t="s">
        <v>166</v>
      </c>
      <c r="H268" s="210">
        <v>0.92</v>
      </c>
      <c r="I268" s="211"/>
      <c r="J268" s="212">
        <f>ROUND(I268*H268,2)</f>
        <v>0</v>
      </c>
      <c r="K268" s="208" t="s">
        <v>157</v>
      </c>
      <c r="L268" s="45"/>
      <c r="M268" s="213" t="s">
        <v>21</v>
      </c>
      <c r="N268" s="214" t="s">
        <v>46</v>
      </c>
      <c r="O268" s="85"/>
      <c r="P268" s="215">
        <f>O268*H268</f>
        <v>0</v>
      </c>
      <c r="Q268" s="215">
        <v>2.30102</v>
      </c>
      <c r="R268" s="215">
        <f>Q268*H268</f>
        <v>2.1169384</v>
      </c>
      <c r="S268" s="215">
        <v>0</v>
      </c>
      <c r="T268" s="21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7" t="s">
        <v>158</v>
      </c>
      <c r="AT268" s="217" t="s">
        <v>154</v>
      </c>
      <c r="AU268" s="217" t="s">
        <v>85</v>
      </c>
      <c r="AY268" s="18" t="s">
        <v>152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83</v>
      </c>
      <c r="BK268" s="218">
        <f>ROUND(I268*H268,2)</f>
        <v>0</v>
      </c>
      <c r="BL268" s="18" t="s">
        <v>158</v>
      </c>
      <c r="BM268" s="217" t="s">
        <v>481</v>
      </c>
    </row>
    <row r="269" spans="1:47" s="2" customFormat="1" ht="12">
      <c r="A269" s="39"/>
      <c r="B269" s="40"/>
      <c r="C269" s="41"/>
      <c r="D269" s="219" t="s">
        <v>160</v>
      </c>
      <c r="E269" s="41"/>
      <c r="F269" s="220" t="s">
        <v>482</v>
      </c>
      <c r="G269" s="41"/>
      <c r="H269" s="41"/>
      <c r="I269" s="221"/>
      <c r="J269" s="41"/>
      <c r="K269" s="41"/>
      <c r="L269" s="45"/>
      <c r="M269" s="222"/>
      <c r="N269" s="223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160</v>
      </c>
      <c r="AU269" s="18" t="s">
        <v>85</v>
      </c>
    </row>
    <row r="270" spans="1:51" s="13" customFormat="1" ht="12">
      <c r="A270" s="13"/>
      <c r="B270" s="224"/>
      <c r="C270" s="225"/>
      <c r="D270" s="226" t="s">
        <v>162</v>
      </c>
      <c r="E270" s="227" t="s">
        <v>21</v>
      </c>
      <c r="F270" s="228" t="s">
        <v>483</v>
      </c>
      <c r="G270" s="225"/>
      <c r="H270" s="229">
        <v>0.92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162</v>
      </c>
      <c r="AU270" s="235" t="s">
        <v>85</v>
      </c>
      <c r="AV270" s="13" t="s">
        <v>85</v>
      </c>
      <c r="AW270" s="13" t="s">
        <v>36</v>
      </c>
      <c r="AX270" s="13" t="s">
        <v>83</v>
      </c>
      <c r="AY270" s="235" t="s">
        <v>152</v>
      </c>
    </row>
    <row r="271" spans="1:63" s="12" customFormat="1" ht="22.8" customHeight="1">
      <c r="A271" s="12"/>
      <c r="B271" s="190"/>
      <c r="C271" s="191"/>
      <c r="D271" s="192" t="s">
        <v>74</v>
      </c>
      <c r="E271" s="204" t="s">
        <v>200</v>
      </c>
      <c r="F271" s="204" t="s">
        <v>484</v>
      </c>
      <c r="G271" s="191"/>
      <c r="H271" s="191"/>
      <c r="I271" s="194"/>
      <c r="J271" s="205">
        <f>BK271</f>
        <v>0</v>
      </c>
      <c r="K271" s="191"/>
      <c r="L271" s="196"/>
      <c r="M271" s="197"/>
      <c r="N271" s="198"/>
      <c r="O271" s="198"/>
      <c r="P271" s="199">
        <f>P272+SUM(P273:P389)</f>
        <v>0</v>
      </c>
      <c r="Q271" s="198"/>
      <c r="R271" s="199">
        <f>R272+SUM(R273:R389)</f>
        <v>0.71915708</v>
      </c>
      <c r="S271" s="198"/>
      <c r="T271" s="200">
        <f>T272+SUM(T273:T389)</f>
        <v>30.617351000000003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1" t="s">
        <v>83</v>
      </c>
      <c r="AT271" s="202" t="s">
        <v>74</v>
      </c>
      <c r="AU271" s="202" t="s">
        <v>83</v>
      </c>
      <c r="AY271" s="201" t="s">
        <v>152</v>
      </c>
      <c r="BK271" s="203">
        <f>BK272+SUM(BK273:BK389)</f>
        <v>0</v>
      </c>
    </row>
    <row r="272" spans="1:65" s="2" customFormat="1" ht="16.5" customHeight="1">
      <c r="A272" s="39"/>
      <c r="B272" s="40"/>
      <c r="C272" s="206" t="s">
        <v>485</v>
      </c>
      <c r="D272" s="206" t="s">
        <v>154</v>
      </c>
      <c r="E272" s="207" t="s">
        <v>486</v>
      </c>
      <c r="F272" s="208" t="s">
        <v>487</v>
      </c>
      <c r="G272" s="209" t="s">
        <v>488</v>
      </c>
      <c r="H272" s="210">
        <v>1</v>
      </c>
      <c r="I272" s="211"/>
      <c r="J272" s="212">
        <f>ROUND(I272*H272,2)</f>
        <v>0</v>
      </c>
      <c r="K272" s="208" t="s">
        <v>157</v>
      </c>
      <c r="L272" s="45"/>
      <c r="M272" s="213" t="s">
        <v>21</v>
      </c>
      <c r="N272" s="214" t="s">
        <v>46</v>
      </c>
      <c r="O272" s="85"/>
      <c r="P272" s="215">
        <f>O272*H272</f>
        <v>0</v>
      </c>
      <c r="Q272" s="215">
        <v>0.0007</v>
      </c>
      <c r="R272" s="215">
        <f>Q272*H272</f>
        <v>0.0007</v>
      </c>
      <c r="S272" s="215">
        <v>0</v>
      </c>
      <c r="T272" s="21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7" t="s">
        <v>158</v>
      </c>
      <c r="AT272" s="217" t="s">
        <v>154</v>
      </c>
      <c r="AU272" s="217" t="s">
        <v>85</v>
      </c>
      <c r="AY272" s="18" t="s">
        <v>152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83</v>
      </c>
      <c r="BK272" s="218">
        <f>ROUND(I272*H272,2)</f>
        <v>0</v>
      </c>
      <c r="BL272" s="18" t="s">
        <v>158</v>
      </c>
      <c r="BM272" s="217" t="s">
        <v>489</v>
      </c>
    </row>
    <row r="273" spans="1:47" s="2" customFormat="1" ht="12">
      <c r="A273" s="39"/>
      <c r="B273" s="40"/>
      <c r="C273" s="41"/>
      <c r="D273" s="219" t="s">
        <v>160</v>
      </c>
      <c r="E273" s="41"/>
      <c r="F273" s="220" t="s">
        <v>490</v>
      </c>
      <c r="G273" s="41"/>
      <c r="H273" s="41"/>
      <c r="I273" s="221"/>
      <c r="J273" s="41"/>
      <c r="K273" s="41"/>
      <c r="L273" s="45"/>
      <c r="M273" s="222"/>
      <c r="N273" s="223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160</v>
      </c>
      <c r="AU273" s="18" t="s">
        <v>85</v>
      </c>
    </row>
    <row r="274" spans="1:51" s="13" customFormat="1" ht="12">
      <c r="A274" s="13"/>
      <c r="B274" s="224"/>
      <c r="C274" s="225"/>
      <c r="D274" s="226" t="s">
        <v>162</v>
      </c>
      <c r="E274" s="227" t="s">
        <v>21</v>
      </c>
      <c r="F274" s="228" t="s">
        <v>491</v>
      </c>
      <c r="G274" s="225"/>
      <c r="H274" s="229">
        <v>1</v>
      </c>
      <c r="I274" s="230"/>
      <c r="J274" s="225"/>
      <c r="K274" s="225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162</v>
      </c>
      <c r="AU274" s="235" t="s">
        <v>85</v>
      </c>
      <c r="AV274" s="13" t="s">
        <v>85</v>
      </c>
      <c r="AW274" s="13" t="s">
        <v>36</v>
      </c>
      <c r="AX274" s="13" t="s">
        <v>83</v>
      </c>
      <c r="AY274" s="235" t="s">
        <v>152</v>
      </c>
    </row>
    <row r="275" spans="1:65" s="2" customFormat="1" ht="24.15" customHeight="1">
      <c r="A275" s="39"/>
      <c r="B275" s="40"/>
      <c r="C275" s="236" t="s">
        <v>492</v>
      </c>
      <c r="D275" s="236" t="s">
        <v>207</v>
      </c>
      <c r="E275" s="237" t="s">
        <v>493</v>
      </c>
      <c r="F275" s="238" t="s">
        <v>494</v>
      </c>
      <c r="G275" s="239" t="s">
        <v>495</v>
      </c>
      <c r="H275" s="240">
        <v>1</v>
      </c>
      <c r="I275" s="241"/>
      <c r="J275" s="242">
        <f>ROUND(I275*H275,2)</f>
        <v>0</v>
      </c>
      <c r="K275" s="238" t="s">
        <v>359</v>
      </c>
      <c r="L275" s="243"/>
      <c r="M275" s="244" t="s">
        <v>21</v>
      </c>
      <c r="N275" s="245" t="s">
        <v>46</v>
      </c>
      <c r="O275" s="85"/>
      <c r="P275" s="215">
        <f>O275*H275</f>
        <v>0</v>
      </c>
      <c r="Q275" s="215">
        <v>0.004</v>
      </c>
      <c r="R275" s="215">
        <f>Q275*H275</f>
        <v>0.004</v>
      </c>
      <c r="S275" s="215">
        <v>0</v>
      </c>
      <c r="T275" s="21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7" t="s">
        <v>195</v>
      </c>
      <c r="AT275" s="217" t="s">
        <v>207</v>
      </c>
      <c r="AU275" s="217" t="s">
        <v>85</v>
      </c>
      <c r="AY275" s="18" t="s">
        <v>152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83</v>
      </c>
      <c r="BK275" s="218">
        <f>ROUND(I275*H275,2)</f>
        <v>0</v>
      </c>
      <c r="BL275" s="18" t="s">
        <v>158</v>
      </c>
      <c r="BM275" s="217" t="s">
        <v>496</v>
      </c>
    </row>
    <row r="276" spans="1:51" s="13" customFormat="1" ht="12">
      <c r="A276" s="13"/>
      <c r="B276" s="224"/>
      <c r="C276" s="225"/>
      <c r="D276" s="226" t="s">
        <v>162</v>
      </c>
      <c r="E276" s="227" t="s">
        <v>21</v>
      </c>
      <c r="F276" s="228" t="s">
        <v>491</v>
      </c>
      <c r="G276" s="225"/>
      <c r="H276" s="229">
        <v>1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162</v>
      </c>
      <c r="AU276" s="235" t="s">
        <v>85</v>
      </c>
      <c r="AV276" s="13" t="s">
        <v>85</v>
      </c>
      <c r="AW276" s="13" t="s">
        <v>36</v>
      </c>
      <c r="AX276" s="13" t="s">
        <v>83</v>
      </c>
      <c r="AY276" s="235" t="s">
        <v>152</v>
      </c>
    </row>
    <row r="277" spans="1:65" s="2" customFormat="1" ht="16.5" customHeight="1">
      <c r="A277" s="39"/>
      <c r="B277" s="40"/>
      <c r="C277" s="206" t="s">
        <v>497</v>
      </c>
      <c r="D277" s="206" t="s">
        <v>154</v>
      </c>
      <c r="E277" s="207" t="s">
        <v>498</v>
      </c>
      <c r="F277" s="208" t="s">
        <v>499</v>
      </c>
      <c r="G277" s="209" t="s">
        <v>108</v>
      </c>
      <c r="H277" s="210">
        <v>22</v>
      </c>
      <c r="I277" s="211"/>
      <c r="J277" s="212">
        <f>ROUND(I277*H277,2)</f>
        <v>0</v>
      </c>
      <c r="K277" s="208" t="s">
        <v>157</v>
      </c>
      <c r="L277" s="45"/>
      <c r="M277" s="213" t="s">
        <v>21</v>
      </c>
      <c r="N277" s="214" t="s">
        <v>46</v>
      </c>
      <c r="O277" s="85"/>
      <c r="P277" s="215">
        <f>O277*H277</f>
        <v>0</v>
      </c>
      <c r="Q277" s="215">
        <v>8E-05</v>
      </c>
      <c r="R277" s="215">
        <f>Q277*H277</f>
        <v>0.00176</v>
      </c>
      <c r="S277" s="215">
        <v>0</v>
      </c>
      <c r="T277" s="21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7" t="s">
        <v>158</v>
      </c>
      <c r="AT277" s="217" t="s">
        <v>154</v>
      </c>
      <c r="AU277" s="217" t="s">
        <v>85</v>
      </c>
      <c r="AY277" s="18" t="s">
        <v>152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8" t="s">
        <v>83</v>
      </c>
      <c r="BK277" s="218">
        <f>ROUND(I277*H277,2)</f>
        <v>0</v>
      </c>
      <c r="BL277" s="18" t="s">
        <v>158</v>
      </c>
      <c r="BM277" s="217" t="s">
        <v>500</v>
      </c>
    </row>
    <row r="278" spans="1:47" s="2" customFormat="1" ht="12">
      <c r="A278" s="39"/>
      <c r="B278" s="40"/>
      <c r="C278" s="41"/>
      <c r="D278" s="219" t="s">
        <v>160</v>
      </c>
      <c r="E278" s="41"/>
      <c r="F278" s="220" t="s">
        <v>501</v>
      </c>
      <c r="G278" s="41"/>
      <c r="H278" s="41"/>
      <c r="I278" s="221"/>
      <c r="J278" s="41"/>
      <c r="K278" s="41"/>
      <c r="L278" s="45"/>
      <c r="M278" s="222"/>
      <c r="N278" s="223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160</v>
      </c>
      <c r="AU278" s="18" t="s">
        <v>85</v>
      </c>
    </row>
    <row r="279" spans="1:51" s="13" customFormat="1" ht="12">
      <c r="A279" s="13"/>
      <c r="B279" s="224"/>
      <c r="C279" s="225"/>
      <c r="D279" s="226" t="s">
        <v>162</v>
      </c>
      <c r="E279" s="227" t="s">
        <v>21</v>
      </c>
      <c r="F279" s="228" t="s">
        <v>502</v>
      </c>
      <c r="G279" s="225"/>
      <c r="H279" s="229">
        <v>22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162</v>
      </c>
      <c r="AU279" s="235" t="s">
        <v>85</v>
      </c>
      <c r="AV279" s="13" t="s">
        <v>85</v>
      </c>
      <c r="AW279" s="13" t="s">
        <v>36</v>
      </c>
      <c r="AX279" s="13" t="s">
        <v>83</v>
      </c>
      <c r="AY279" s="235" t="s">
        <v>152</v>
      </c>
    </row>
    <row r="280" spans="1:65" s="2" customFormat="1" ht="16.5" customHeight="1">
      <c r="A280" s="39"/>
      <c r="B280" s="40"/>
      <c r="C280" s="206" t="s">
        <v>503</v>
      </c>
      <c r="D280" s="206" t="s">
        <v>154</v>
      </c>
      <c r="E280" s="207" t="s">
        <v>504</v>
      </c>
      <c r="F280" s="208" t="s">
        <v>505</v>
      </c>
      <c r="G280" s="209" t="s">
        <v>108</v>
      </c>
      <c r="H280" s="210">
        <v>8.61</v>
      </c>
      <c r="I280" s="211"/>
      <c r="J280" s="212">
        <f>ROUND(I280*H280,2)</f>
        <v>0</v>
      </c>
      <c r="K280" s="208" t="s">
        <v>157</v>
      </c>
      <c r="L280" s="45"/>
      <c r="M280" s="213" t="s">
        <v>21</v>
      </c>
      <c r="N280" s="214" t="s">
        <v>46</v>
      </c>
      <c r="O280" s="85"/>
      <c r="P280" s="215">
        <f>O280*H280</f>
        <v>0</v>
      </c>
      <c r="Q280" s="215">
        <v>8E-05</v>
      </c>
      <c r="R280" s="215">
        <f>Q280*H280</f>
        <v>0.0006888</v>
      </c>
      <c r="S280" s="215">
        <v>0</v>
      </c>
      <c r="T280" s="21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7" t="s">
        <v>158</v>
      </c>
      <c r="AT280" s="217" t="s">
        <v>154</v>
      </c>
      <c r="AU280" s="217" t="s">
        <v>85</v>
      </c>
      <c r="AY280" s="18" t="s">
        <v>152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83</v>
      </c>
      <c r="BK280" s="218">
        <f>ROUND(I280*H280,2)</f>
        <v>0</v>
      </c>
      <c r="BL280" s="18" t="s">
        <v>158</v>
      </c>
      <c r="BM280" s="217" t="s">
        <v>506</v>
      </c>
    </row>
    <row r="281" spans="1:47" s="2" customFormat="1" ht="12">
      <c r="A281" s="39"/>
      <c r="B281" s="40"/>
      <c r="C281" s="41"/>
      <c r="D281" s="219" t="s">
        <v>160</v>
      </c>
      <c r="E281" s="41"/>
      <c r="F281" s="220" t="s">
        <v>507</v>
      </c>
      <c r="G281" s="41"/>
      <c r="H281" s="41"/>
      <c r="I281" s="221"/>
      <c r="J281" s="41"/>
      <c r="K281" s="41"/>
      <c r="L281" s="45"/>
      <c r="M281" s="222"/>
      <c r="N281" s="223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160</v>
      </c>
      <c r="AU281" s="18" t="s">
        <v>85</v>
      </c>
    </row>
    <row r="282" spans="1:51" s="13" customFormat="1" ht="12">
      <c r="A282" s="13"/>
      <c r="B282" s="224"/>
      <c r="C282" s="225"/>
      <c r="D282" s="226" t="s">
        <v>162</v>
      </c>
      <c r="E282" s="227" t="s">
        <v>21</v>
      </c>
      <c r="F282" s="228" t="s">
        <v>508</v>
      </c>
      <c r="G282" s="225"/>
      <c r="H282" s="229">
        <v>8.61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162</v>
      </c>
      <c r="AU282" s="235" t="s">
        <v>85</v>
      </c>
      <c r="AV282" s="13" t="s">
        <v>85</v>
      </c>
      <c r="AW282" s="13" t="s">
        <v>36</v>
      </c>
      <c r="AX282" s="13" t="s">
        <v>83</v>
      </c>
      <c r="AY282" s="235" t="s">
        <v>152</v>
      </c>
    </row>
    <row r="283" spans="1:65" s="2" customFormat="1" ht="24.15" customHeight="1">
      <c r="A283" s="39"/>
      <c r="B283" s="40"/>
      <c r="C283" s="206" t="s">
        <v>509</v>
      </c>
      <c r="D283" s="206" t="s">
        <v>154</v>
      </c>
      <c r="E283" s="207" t="s">
        <v>510</v>
      </c>
      <c r="F283" s="208" t="s">
        <v>511</v>
      </c>
      <c r="G283" s="209" t="s">
        <v>166</v>
      </c>
      <c r="H283" s="210">
        <v>94.037</v>
      </c>
      <c r="I283" s="211"/>
      <c r="J283" s="212">
        <f>ROUND(I283*H283,2)</f>
        <v>0</v>
      </c>
      <c r="K283" s="208" t="s">
        <v>157</v>
      </c>
      <c r="L283" s="45"/>
      <c r="M283" s="213" t="s">
        <v>21</v>
      </c>
      <c r="N283" s="214" t="s">
        <v>46</v>
      </c>
      <c r="O283" s="85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7" t="s">
        <v>158</v>
      </c>
      <c r="AT283" s="217" t="s">
        <v>154</v>
      </c>
      <c r="AU283" s="217" t="s">
        <v>85</v>
      </c>
      <c r="AY283" s="18" t="s">
        <v>152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83</v>
      </c>
      <c r="BK283" s="218">
        <f>ROUND(I283*H283,2)</f>
        <v>0</v>
      </c>
      <c r="BL283" s="18" t="s">
        <v>158</v>
      </c>
      <c r="BM283" s="217" t="s">
        <v>512</v>
      </c>
    </row>
    <row r="284" spans="1:47" s="2" customFormat="1" ht="12">
      <c r="A284" s="39"/>
      <c r="B284" s="40"/>
      <c r="C284" s="41"/>
      <c r="D284" s="219" t="s">
        <v>160</v>
      </c>
      <c r="E284" s="41"/>
      <c r="F284" s="220" t="s">
        <v>513</v>
      </c>
      <c r="G284" s="41"/>
      <c r="H284" s="41"/>
      <c r="I284" s="221"/>
      <c r="J284" s="41"/>
      <c r="K284" s="41"/>
      <c r="L284" s="45"/>
      <c r="M284" s="222"/>
      <c r="N284" s="223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160</v>
      </c>
      <c r="AU284" s="18" t="s">
        <v>85</v>
      </c>
    </row>
    <row r="285" spans="1:51" s="13" customFormat="1" ht="12">
      <c r="A285" s="13"/>
      <c r="B285" s="224"/>
      <c r="C285" s="225"/>
      <c r="D285" s="226" t="s">
        <v>162</v>
      </c>
      <c r="E285" s="227" t="s">
        <v>21</v>
      </c>
      <c r="F285" s="228" t="s">
        <v>514</v>
      </c>
      <c r="G285" s="225"/>
      <c r="H285" s="229">
        <v>30.887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162</v>
      </c>
      <c r="AU285" s="235" t="s">
        <v>85</v>
      </c>
      <c r="AV285" s="13" t="s">
        <v>85</v>
      </c>
      <c r="AW285" s="13" t="s">
        <v>36</v>
      </c>
      <c r="AX285" s="13" t="s">
        <v>75</v>
      </c>
      <c r="AY285" s="235" t="s">
        <v>152</v>
      </c>
    </row>
    <row r="286" spans="1:51" s="13" customFormat="1" ht="12">
      <c r="A286" s="13"/>
      <c r="B286" s="224"/>
      <c r="C286" s="225"/>
      <c r="D286" s="226" t="s">
        <v>162</v>
      </c>
      <c r="E286" s="227" t="s">
        <v>21</v>
      </c>
      <c r="F286" s="228" t="s">
        <v>515</v>
      </c>
      <c r="G286" s="225"/>
      <c r="H286" s="229">
        <v>29.63</v>
      </c>
      <c r="I286" s="230"/>
      <c r="J286" s="225"/>
      <c r="K286" s="225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162</v>
      </c>
      <c r="AU286" s="235" t="s">
        <v>85</v>
      </c>
      <c r="AV286" s="13" t="s">
        <v>85</v>
      </c>
      <c r="AW286" s="13" t="s">
        <v>36</v>
      </c>
      <c r="AX286" s="13" t="s">
        <v>75</v>
      </c>
      <c r="AY286" s="235" t="s">
        <v>152</v>
      </c>
    </row>
    <row r="287" spans="1:51" s="13" customFormat="1" ht="12">
      <c r="A287" s="13"/>
      <c r="B287" s="224"/>
      <c r="C287" s="225"/>
      <c r="D287" s="226" t="s">
        <v>162</v>
      </c>
      <c r="E287" s="227" t="s">
        <v>21</v>
      </c>
      <c r="F287" s="228" t="s">
        <v>516</v>
      </c>
      <c r="G287" s="225"/>
      <c r="H287" s="229">
        <v>33.52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162</v>
      </c>
      <c r="AU287" s="235" t="s">
        <v>85</v>
      </c>
      <c r="AV287" s="13" t="s">
        <v>85</v>
      </c>
      <c r="AW287" s="13" t="s">
        <v>36</v>
      </c>
      <c r="AX287" s="13" t="s">
        <v>75</v>
      </c>
      <c r="AY287" s="235" t="s">
        <v>152</v>
      </c>
    </row>
    <row r="288" spans="1:51" s="14" customFormat="1" ht="12">
      <c r="A288" s="14"/>
      <c r="B288" s="246"/>
      <c r="C288" s="247"/>
      <c r="D288" s="226" t="s">
        <v>162</v>
      </c>
      <c r="E288" s="248" t="s">
        <v>21</v>
      </c>
      <c r="F288" s="249" t="s">
        <v>261</v>
      </c>
      <c r="G288" s="247"/>
      <c r="H288" s="250">
        <v>94.037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162</v>
      </c>
      <c r="AU288" s="256" t="s">
        <v>85</v>
      </c>
      <c r="AV288" s="14" t="s">
        <v>158</v>
      </c>
      <c r="AW288" s="14" t="s">
        <v>36</v>
      </c>
      <c r="AX288" s="14" t="s">
        <v>83</v>
      </c>
      <c r="AY288" s="256" t="s">
        <v>152</v>
      </c>
    </row>
    <row r="289" spans="1:65" s="2" customFormat="1" ht="24.15" customHeight="1">
      <c r="A289" s="39"/>
      <c r="B289" s="40"/>
      <c r="C289" s="206" t="s">
        <v>517</v>
      </c>
      <c r="D289" s="206" t="s">
        <v>154</v>
      </c>
      <c r="E289" s="207" t="s">
        <v>518</v>
      </c>
      <c r="F289" s="208" t="s">
        <v>519</v>
      </c>
      <c r="G289" s="209" t="s">
        <v>166</v>
      </c>
      <c r="H289" s="210">
        <v>2821.11</v>
      </c>
      <c r="I289" s="211"/>
      <c r="J289" s="212">
        <f>ROUND(I289*H289,2)</f>
        <v>0</v>
      </c>
      <c r="K289" s="208" t="s">
        <v>157</v>
      </c>
      <c r="L289" s="45"/>
      <c r="M289" s="213" t="s">
        <v>21</v>
      </c>
      <c r="N289" s="214" t="s">
        <v>46</v>
      </c>
      <c r="O289" s="85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7" t="s">
        <v>158</v>
      </c>
      <c r="AT289" s="217" t="s">
        <v>154</v>
      </c>
      <c r="AU289" s="217" t="s">
        <v>85</v>
      </c>
      <c r="AY289" s="18" t="s">
        <v>152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158</v>
      </c>
      <c r="BM289" s="217" t="s">
        <v>520</v>
      </c>
    </row>
    <row r="290" spans="1:47" s="2" customFormat="1" ht="12">
      <c r="A290" s="39"/>
      <c r="B290" s="40"/>
      <c r="C290" s="41"/>
      <c r="D290" s="219" t="s">
        <v>160</v>
      </c>
      <c r="E290" s="41"/>
      <c r="F290" s="220" t="s">
        <v>521</v>
      </c>
      <c r="G290" s="41"/>
      <c r="H290" s="41"/>
      <c r="I290" s="221"/>
      <c r="J290" s="41"/>
      <c r="K290" s="41"/>
      <c r="L290" s="45"/>
      <c r="M290" s="222"/>
      <c r="N290" s="223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160</v>
      </c>
      <c r="AU290" s="18" t="s">
        <v>85</v>
      </c>
    </row>
    <row r="291" spans="1:51" s="13" customFormat="1" ht="12">
      <c r="A291" s="13"/>
      <c r="B291" s="224"/>
      <c r="C291" s="225"/>
      <c r="D291" s="226" t="s">
        <v>162</v>
      </c>
      <c r="E291" s="227" t="s">
        <v>21</v>
      </c>
      <c r="F291" s="228" t="s">
        <v>522</v>
      </c>
      <c r="G291" s="225"/>
      <c r="H291" s="229">
        <v>2821.11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162</v>
      </c>
      <c r="AU291" s="235" t="s">
        <v>85</v>
      </c>
      <c r="AV291" s="13" t="s">
        <v>85</v>
      </c>
      <c r="AW291" s="13" t="s">
        <v>36</v>
      </c>
      <c r="AX291" s="13" t="s">
        <v>83</v>
      </c>
      <c r="AY291" s="235" t="s">
        <v>152</v>
      </c>
    </row>
    <row r="292" spans="1:65" s="2" customFormat="1" ht="24.15" customHeight="1">
      <c r="A292" s="39"/>
      <c r="B292" s="40"/>
      <c r="C292" s="206" t="s">
        <v>523</v>
      </c>
      <c r="D292" s="206" t="s">
        <v>154</v>
      </c>
      <c r="E292" s="207" t="s">
        <v>524</v>
      </c>
      <c r="F292" s="208" t="s">
        <v>525</v>
      </c>
      <c r="G292" s="209" t="s">
        <v>166</v>
      </c>
      <c r="H292" s="210">
        <v>94.037</v>
      </c>
      <c r="I292" s="211"/>
      <c r="J292" s="212">
        <f>ROUND(I292*H292,2)</f>
        <v>0</v>
      </c>
      <c r="K292" s="208" t="s">
        <v>157</v>
      </c>
      <c r="L292" s="45"/>
      <c r="M292" s="213" t="s">
        <v>21</v>
      </c>
      <c r="N292" s="214" t="s">
        <v>46</v>
      </c>
      <c r="O292" s="85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7" t="s">
        <v>158</v>
      </c>
      <c r="AT292" s="217" t="s">
        <v>154</v>
      </c>
      <c r="AU292" s="217" t="s">
        <v>85</v>
      </c>
      <c r="AY292" s="18" t="s">
        <v>152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8" t="s">
        <v>83</v>
      </c>
      <c r="BK292" s="218">
        <f>ROUND(I292*H292,2)</f>
        <v>0</v>
      </c>
      <c r="BL292" s="18" t="s">
        <v>158</v>
      </c>
      <c r="BM292" s="217" t="s">
        <v>526</v>
      </c>
    </row>
    <row r="293" spans="1:47" s="2" customFormat="1" ht="12">
      <c r="A293" s="39"/>
      <c r="B293" s="40"/>
      <c r="C293" s="41"/>
      <c r="D293" s="219" t="s">
        <v>160</v>
      </c>
      <c r="E293" s="41"/>
      <c r="F293" s="220" t="s">
        <v>527</v>
      </c>
      <c r="G293" s="41"/>
      <c r="H293" s="41"/>
      <c r="I293" s="221"/>
      <c r="J293" s="41"/>
      <c r="K293" s="41"/>
      <c r="L293" s="45"/>
      <c r="M293" s="222"/>
      <c r="N293" s="223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160</v>
      </c>
      <c r="AU293" s="18" t="s">
        <v>85</v>
      </c>
    </row>
    <row r="294" spans="1:51" s="13" customFormat="1" ht="12">
      <c r="A294" s="13"/>
      <c r="B294" s="224"/>
      <c r="C294" s="225"/>
      <c r="D294" s="226" t="s">
        <v>162</v>
      </c>
      <c r="E294" s="227" t="s">
        <v>21</v>
      </c>
      <c r="F294" s="228" t="s">
        <v>528</v>
      </c>
      <c r="G294" s="225"/>
      <c r="H294" s="229">
        <v>94.037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162</v>
      </c>
      <c r="AU294" s="235" t="s">
        <v>85</v>
      </c>
      <c r="AV294" s="13" t="s">
        <v>85</v>
      </c>
      <c r="AW294" s="13" t="s">
        <v>36</v>
      </c>
      <c r="AX294" s="13" t="s">
        <v>83</v>
      </c>
      <c r="AY294" s="235" t="s">
        <v>152</v>
      </c>
    </row>
    <row r="295" spans="1:65" s="2" customFormat="1" ht="24.15" customHeight="1">
      <c r="A295" s="39"/>
      <c r="B295" s="40"/>
      <c r="C295" s="206" t="s">
        <v>529</v>
      </c>
      <c r="D295" s="206" t="s">
        <v>154</v>
      </c>
      <c r="E295" s="207" t="s">
        <v>530</v>
      </c>
      <c r="F295" s="208" t="s">
        <v>531</v>
      </c>
      <c r="G295" s="209" t="s">
        <v>488</v>
      </c>
      <c r="H295" s="210">
        <v>3</v>
      </c>
      <c r="I295" s="211"/>
      <c r="J295" s="212">
        <f>ROUND(I295*H295,2)</f>
        <v>0</v>
      </c>
      <c r="K295" s="208" t="s">
        <v>157</v>
      </c>
      <c r="L295" s="45"/>
      <c r="M295" s="213" t="s">
        <v>21</v>
      </c>
      <c r="N295" s="214" t="s">
        <v>46</v>
      </c>
      <c r="O295" s="85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7" t="s">
        <v>158</v>
      </c>
      <c r="AT295" s="217" t="s">
        <v>154</v>
      </c>
      <c r="AU295" s="217" t="s">
        <v>85</v>
      </c>
      <c r="AY295" s="18" t="s">
        <v>152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8" t="s">
        <v>83</v>
      </c>
      <c r="BK295" s="218">
        <f>ROUND(I295*H295,2)</f>
        <v>0</v>
      </c>
      <c r="BL295" s="18" t="s">
        <v>158</v>
      </c>
      <c r="BM295" s="217" t="s">
        <v>532</v>
      </c>
    </row>
    <row r="296" spans="1:47" s="2" customFormat="1" ht="12">
      <c r="A296" s="39"/>
      <c r="B296" s="40"/>
      <c r="C296" s="41"/>
      <c r="D296" s="219" t="s">
        <v>160</v>
      </c>
      <c r="E296" s="41"/>
      <c r="F296" s="220" t="s">
        <v>533</v>
      </c>
      <c r="G296" s="41"/>
      <c r="H296" s="41"/>
      <c r="I296" s="221"/>
      <c r="J296" s="41"/>
      <c r="K296" s="41"/>
      <c r="L296" s="45"/>
      <c r="M296" s="222"/>
      <c r="N296" s="223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160</v>
      </c>
      <c r="AU296" s="18" t="s">
        <v>85</v>
      </c>
    </row>
    <row r="297" spans="1:65" s="2" customFormat="1" ht="24.15" customHeight="1">
      <c r="A297" s="39"/>
      <c r="B297" s="40"/>
      <c r="C297" s="206" t="s">
        <v>534</v>
      </c>
      <c r="D297" s="206" t="s">
        <v>154</v>
      </c>
      <c r="E297" s="207" t="s">
        <v>535</v>
      </c>
      <c r="F297" s="208" t="s">
        <v>536</v>
      </c>
      <c r="G297" s="209" t="s">
        <v>488</v>
      </c>
      <c r="H297" s="210">
        <v>60</v>
      </c>
      <c r="I297" s="211"/>
      <c r="J297" s="212">
        <f>ROUND(I297*H297,2)</f>
        <v>0</v>
      </c>
      <c r="K297" s="208" t="s">
        <v>157</v>
      </c>
      <c r="L297" s="45"/>
      <c r="M297" s="213" t="s">
        <v>21</v>
      </c>
      <c r="N297" s="214" t="s">
        <v>46</v>
      </c>
      <c r="O297" s="85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7" t="s">
        <v>158</v>
      </c>
      <c r="AT297" s="217" t="s">
        <v>154</v>
      </c>
      <c r="AU297" s="217" t="s">
        <v>85</v>
      </c>
      <c r="AY297" s="18" t="s">
        <v>152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158</v>
      </c>
      <c r="BM297" s="217" t="s">
        <v>537</v>
      </c>
    </row>
    <row r="298" spans="1:47" s="2" customFormat="1" ht="12">
      <c r="A298" s="39"/>
      <c r="B298" s="40"/>
      <c r="C298" s="41"/>
      <c r="D298" s="219" t="s">
        <v>160</v>
      </c>
      <c r="E298" s="41"/>
      <c r="F298" s="220" t="s">
        <v>538</v>
      </c>
      <c r="G298" s="41"/>
      <c r="H298" s="41"/>
      <c r="I298" s="221"/>
      <c r="J298" s="41"/>
      <c r="K298" s="41"/>
      <c r="L298" s="45"/>
      <c r="M298" s="222"/>
      <c r="N298" s="223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160</v>
      </c>
      <c r="AU298" s="18" t="s">
        <v>85</v>
      </c>
    </row>
    <row r="299" spans="1:51" s="13" customFormat="1" ht="12">
      <c r="A299" s="13"/>
      <c r="B299" s="224"/>
      <c r="C299" s="225"/>
      <c r="D299" s="226" t="s">
        <v>162</v>
      </c>
      <c r="E299" s="227" t="s">
        <v>21</v>
      </c>
      <c r="F299" s="228" t="s">
        <v>539</v>
      </c>
      <c r="G299" s="225"/>
      <c r="H299" s="229">
        <v>60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162</v>
      </c>
      <c r="AU299" s="235" t="s">
        <v>85</v>
      </c>
      <c r="AV299" s="13" t="s">
        <v>85</v>
      </c>
      <c r="AW299" s="13" t="s">
        <v>36</v>
      </c>
      <c r="AX299" s="13" t="s">
        <v>83</v>
      </c>
      <c r="AY299" s="235" t="s">
        <v>152</v>
      </c>
    </row>
    <row r="300" spans="1:65" s="2" customFormat="1" ht="24.15" customHeight="1">
      <c r="A300" s="39"/>
      <c r="B300" s="40"/>
      <c r="C300" s="206" t="s">
        <v>540</v>
      </c>
      <c r="D300" s="206" t="s">
        <v>154</v>
      </c>
      <c r="E300" s="207" t="s">
        <v>541</v>
      </c>
      <c r="F300" s="208" t="s">
        <v>542</v>
      </c>
      <c r="G300" s="209" t="s">
        <v>488</v>
      </c>
      <c r="H300" s="210">
        <v>3</v>
      </c>
      <c r="I300" s="211"/>
      <c r="J300" s="212">
        <f>ROUND(I300*H300,2)</f>
        <v>0</v>
      </c>
      <c r="K300" s="208" t="s">
        <v>157</v>
      </c>
      <c r="L300" s="45"/>
      <c r="M300" s="213" t="s">
        <v>21</v>
      </c>
      <c r="N300" s="214" t="s">
        <v>46</v>
      </c>
      <c r="O300" s="85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7" t="s">
        <v>158</v>
      </c>
      <c r="AT300" s="217" t="s">
        <v>154</v>
      </c>
      <c r="AU300" s="217" t="s">
        <v>85</v>
      </c>
      <c r="AY300" s="18" t="s">
        <v>152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8" t="s">
        <v>83</v>
      </c>
      <c r="BK300" s="218">
        <f>ROUND(I300*H300,2)</f>
        <v>0</v>
      </c>
      <c r="BL300" s="18" t="s">
        <v>158</v>
      </c>
      <c r="BM300" s="217" t="s">
        <v>543</v>
      </c>
    </row>
    <row r="301" spans="1:47" s="2" customFormat="1" ht="12">
      <c r="A301" s="39"/>
      <c r="B301" s="40"/>
      <c r="C301" s="41"/>
      <c r="D301" s="219" t="s">
        <v>160</v>
      </c>
      <c r="E301" s="41"/>
      <c r="F301" s="220" t="s">
        <v>544</v>
      </c>
      <c r="G301" s="41"/>
      <c r="H301" s="41"/>
      <c r="I301" s="221"/>
      <c r="J301" s="41"/>
      <c r="K301" s="41"/>
      <c r="L301" s="45"/>
      <c r="M301" s="222"/>
      <c r="N301" s="223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160</v>
      </c>
      <c r="AU301" s="18" t="s">
        <v>85</v>
      </c>
    </row>
    <row r="302" spans="1:65" s="2" customFormat="1" ht="24.15" customHeight="1">
      <c r="A302" s="39"/>
      <c r="B302" s="40"/>
      <c r="C302" s="206" t="s">
        <v>545</v>
      </c>
      <c r="D302" s="206" t="s">
        <v>154</v>
      </c>
      <c r="E302" s="207" t="s">
        <v>546</v>
      </c>
      <c r="F302" s="208" t="s">
        <v>547</v>
      </c>
      <c r="G302" s="209" t="s">
        <v>100</v>
      </c>
      <c r="H302" s="210">
        <v>486.1</v>
      </c>
      <c r="I302" s="211"/>
      <c r="J302" s="212">
        <f>ROUND(I302*H302,2)</f>
        <v>0</v>
      </c>
      <c r="K302" s="208" t="s">
        <v>157</v>
      </c>
      <c r="L302" s="45"/>
      <c r="M302" s="213" t="s">
        <v>21</v>
      </c>
      <c r="N302" s="214" t="s">
        <v>46</v>
      </c>
      <c r="O302" s="85"/>
      <c r="P302" s="215">
        <f>O302*H302</f>
        <v>0</v>
      </c>
      <c r="Q302" s="215">
        <v>4E-05</v>
      </c>
      <c r="R302" s="215">
        <f>Q302*H302</f>
        <v>0.019444000000000003</v>
      </c>
      <c r="S302" s="215">
        <v>0</v>
      </c>
      <c r="T302" s="21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7" t="s">
        <v>158</v>
      </c>
      <c r="AT302" s="217" t="s">
        <v>154</v>
      </c>
      <c r="AU302" s="217" t="s">
        <v>85</v>
      </c>
      <c r="AY302" s="18" t="s">
        <v>152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83</v>
      </c>
      <c r="BK302" s="218">
        <f>ROUND(I302*H302,2)</f>
        <v>0</v>
      </c>
      <c r="BL302" s="18" t="s">
        <v>158</v>
      </c>
      <c r="BM302" s="217" t="s">
        <v>548</v>
      </c>
    </row>
    <row r="303" spans="1:47" s="2" customFormat="1" ht="12">
      <c r="A303" s="39"/>
      <c r="B303" s="40"/>
      <c r="C303" s="41"/>
      <c r="D303" s="219" t="s">
        <v>160</v>
      </c>
      <c r="E303" s="41"/>
      <c r="F303" s="220" t="s">
        <v>549</v>
      </c>
      <c r="G303" s="41"/>
      <c r="H303" s="41"/>
      <c r="I303" s="221"/>
      <c r="J303" s="41"/>
      <c r="K303" s="41"/>
      <c r="L303" s="45"/>
      <c r="M303" s="222"/>
      <c r="N303" s="223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160</v>
      </c>
      <c r="AU303" s="18" t="s">
        <v>85</v>
      </c>
    </row>
    <row r="304" spans="1:51" s="13" customFormat="1" ht="12">
      <c r="A304" s="13"/>
      <c r="B304" s="224"/>
      <c r="C304" s="225"/>
      <c r="D304" s="226" t="s">
        <v>162</v>
      </c>
      <c r="E304" s="227" t="s">
        <v>21</v>
      </c>
      <c r="F304" s="228" t="s">
        <v>550</v>
      </c>
      <c r="G304" s="225"/>
      <c r="H304" s="229">
        <v>486.1</v>
      </c>
      <c r="I304" s="230"/>
      <c r="J304" s="225"/>
      <c r="K304" s="225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162</v>
      </c>
      <c r="AU304" s="235" t="s">
        <v>85</v>
      </c>
      <c r="AV304" s="13" t="s">
        <v>85</v>
      </c>
      <c r="AW304" s="13" t="s">
        <v>36</v>
      </c>
      <c r="AX304" s="13" t="s">
        <v>83</v>
      </c>
      <c r="AY304" s="235" t="s">
        <v>152</v>
      </c>
    </row>
    <row r="305" spans="1:65" s="2" customFormat="1" ht="24.15" customHeight="1">
      <c r="A305" s="39"/>
      <c r="B305" s="40"/>
      <c r="C305" s="206" t="s">
        <v>551</v>
      </c>
      <c r="D305" s="206" t="s">
        <v>154</v>
      </c>
      <c r="E305" s="207" t="s">
        <v>552</v>
      </c>
      <c r="F305" s="208" t="s">
        <v>553</v>
      </c>
      <c r="G305" s="209" t="s">
        <v>166</v>
      </c>
      <c r="H305" s="210">
        <v>0.605</v>
      </c>
      <c r="I305" s="211"/>
      <c r="J305" s="212">
        <f>ROUND(I305*H305,2)</f>
        <v>0</v>
      </c>
      <c r="K305" s="208" t="s">
        <v>157</v>
      </c>
      <c r="L305" s="45"/>
      <c r="M305" s="213" t="s">
        <v>21</v>
      </c>
      <c r="N305" s="214" t="s">
        <v>46</v>
      </c>
      <c r="O305" s="85"/>
      <c r="P305" s="215">
        <f>O305*H305</f>
        <v>0</v>
      </c>
      <c r="Q305" s="215">
        <v>0</v>
      </c>
      <c r="R305" s="215">
        <f>Q305*H305</f>
        <v>0</v>
      </c>
      <c r="S305" s="215">
        <v>1.6</v>
      </c>
      <c r="T305" s="216">
        <f>S305*H305</f>
        <v>0.968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7" t="s">
        <v>158</v>
      </c>
      <c r="AT305" s="217" t="s">
        <v>154</v>
      </c>
      <c r="AU305" s="217" t="s">
        <v>85</v>
      </c>
      <c r="AY305" s="18" t="s">
        <v>152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8" t="s">
        <v>83</v>
      </c>
      <c r="BK305" s="218">
        <f>ROUND(I305*H305,2)</f>
        <v>0</v>
      </c>
      <c r="BL305" s="18" t="s">
        <v>158</v>
      </c>
      <c r="BM305" s="217" t="s">
        <v>554</v>
      </c>
    </row>
    <row r="306" spans="1:47" s="2" customFormat="1" ht="12">
      <c r="A306" s="39"/>
      <c r="B306" s="40"/>
      <c r="C306" s="41"/>
      <c r="D306" s="219" t="s">
        <v>160</v>
      </c>
      <c r="E306" s="41"/>
      <c r="F306" s="220" t="s">
        <v>555</v>
      </c>
      <c r="G306" s="41"/>
      <c r="H306" s="41"/>
      <c r="I306" s="221"/>
      <c r="J306" s="41"/>
      <c r="K306" s="41"/>
      <c r="L306" s="45"/>
      <c r="M306" s="222"/>
      <c r="N306" s="223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160</v>
      </c>
      <c r="AU306" s="18" t="s">
        <v>85</v>
      </c>
    </row>
    <row r="307" spans="1:51" s="13" customFormat="1" ht="12">
      <c r="A307" s="13"/>
      <c r="B307" s="224"/>
      <c r="C307" s="225"/>
      <c r="D307" s="226" t="s">
        <v>162</v>
      </c>
      <c r="E307" s="227" t="s">
        <v>21</v>
      </c>
      <c r="F307" s="228" t="s">
        <v>556</v>
      </c>
      <c r="G307" s="225"/>
      <c r="H307" s="229">
        <v>0.605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162</v>
      </c>
      <c r="AU307" s="235" t="s">
        <v>85</v>
      </c>
      <c r="AV307" s="13" t="s">
        <v>85</v>
      </c>
      <c r="AW307" s="13" t="s">
        <v>36</v>
      </c>
      <c r="AX307" s="13" t="s">
        <v>83</v>
      </c>
      <c r="AY307" s="235" t="s">
        <v>152</v>
      </c>
    </row>
    <row r="308" spans="1:65" s="2" customFormat="1" ht="16.5" customHeight="1">
      <c r="A308" s="39"/>
      <c r="B308" s="40"/>
      <c r="C308" s="206" t="s">
        <v>557</v>
      </c>
      <c r="D308" s="206" t="s">
        <v>154</v>
      </c>
      <c r="E308" s="207" t="s">
        <v>558</v>
      </c>
      <c r="F308" s="208" t="s">
        <v>559</v>
      </c>
      <c r="G308" s="209" t="s">
        <v>108</v>
      </c>
      <c r="H308" s="210">
        <v>10.78</v>
      </c>
      <c r="I308" s="211"/>
      <c r="J308" s="212">
        <f>ROUND(I308*H308,2)</f>
        <v>0</v>
      </c>
      <c r="K308" s="208" t="s">
        <v>157</v>
      </c>
      <c r="L308" s="45"/>
      <c r="M308" s="213" t="s">
        <v>21</v>
      </c>
      <c r="N308" s="214" t="s">
        <v>46</v>
      </c>
      <c r="O308" s="85"/>
      <c r="P308" s="215">
        <f>O308*H308</f>
        <v>0</v>
      </c>
      <c r="Q308" s="215">
        <v>0</v>
      </c>
      <c r="R308" s="215">
        <f>Q308*H308</f>
        <v>0</v>
      </c>
      <c r="S308" s="215">
        <v>0.112</v>
      </c>
      <c r="T308" s="216">
        <f>S308*H308</f>
        <v>1.20736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7" t="s">
        <v>158</v>
      </c>
      <c r="AT308" s="217" t="s">
        <v>154</v>
      </c>
      <c r="AU308" s="217" t="s">
        <v>85</v>
      </c>
      <c r="AY308" s="18" t="s">
        <v>152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83</v>
      </c>
      <c r="BK308" s="218">
        <f>ROUND(I308*H308,2)</f>
        <v>0</v>
      </c>
      <c r="BL308" s="18" t="s">
        <v>158</v>
      </c>
      <c r="BM308" s="217" t="s">
        <v>560</v>
      </c>
    </row>
    <row r="309" spans="1:47" s="2" customFormat="1" ht="12">
      <c r="A309" s="39"/>
      <c r="B309" s="40"/>
      <c r="C309" s="41"/>
      <c r="D309" s="219" t="s">
        <v>160</v>
      </c>
      <c r="E309" s="41"/>
      <c r="F309" s="220" t="s">
        <v>561</v>
      </c>
      <c r="G309" s="41"/>
      <c r="H309" s="41"/>
      <c r="I309" s="221"/>
      <c r="J309" s="41"/>
      <c r="K309" s="41"/>
      <c r="L309" s="45"/>
      <c r="M309" s="222"/>
      <c r="N309" s="223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160</v>
      </c>
      <c r="AU309" s="18" t="s">
        <v>85</v>
      </c>
    </row>
    <row r="310" spans="1:51" s="13" customFormat="1" ht="12">
      <c r="A310" s="13"/>
      <c r="B310" s="224"/>
      <c r="C310" s="225"/>
      <c r="D310" s="226" t="s">
        <v>162</v>
      </c>
      <c r="E310" s="227" t="s">
        <v>21</v>
      </c>
      <c r="F310" s="228" t="s">
        <v>562</v>
      </c>
      <c r="G310" s="225"/>
      <c r="H310" s="229">
        <v>10.78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162</v>
      </c>
      <c r="AU310" s="235" t="s">
        <v>85</v>
      </c>
      <c r="AV310" s="13" t="s">
        <v>85</v>
      </c>
      <c r="AW310" s="13" t="s">
        <v>36</v>
      </c>
      <c r="AX310" s="13" t="s">
        <v>83</v>
      </c>
      <c r="AY310" s="235" t="s">
        <v>152</v>
      </c>
    </row>
    <row r="311" spans="1:65" s="2" customFormat="1" ht="16.5" customHeight="1">
      <c r="A311" s="39"/>
      <c r="B311" s="40"/>
      <c r="C311" s="206" t="s">
        <v>563</v>
      </c>
      <c r="D311" s="206" t="s">
        <v>154</v>
      </c>
      <c r="E311" s="207" t="s">
        <v>564</v>
      </c>
      <c r="F311" s="208" t="s">
        <v>565</v>
      </c>
      <c r="G311" s="209" t="s">
        <v>100</v>
      </c>
      <c r="H311" s="210">
        <v>3.783</v>
      </c>
      <c r="I311" s="211"/>
      <c r="J311" s="212">
        <f>ROUND(I311*H311,2)</f>
        <v>0</v>
      </c>
      <c r="K311" s="208" t="s">
        <v>157</v>
      </c>
      <c r="L311" s="45"/>
      <c r="M311" s="213" t="s">
        <v>21</v>
      </c>
      <c r="N311" s="214" t="s">
        <v>46</v>
      </c>
      <c r="O311" s="85"/>
      <c r="P311" s="215">
        <f>O311*H311</f>
        <v>0</v>
      </c>
      <c r="Q311" s="215">
        <v>0</v>
      </c>
      <c r="R311" s="215">
        <f>Q311*H311</f>
        <v>0</v>
      </c>
      <c r="S311" s="215">
        <v>0.558</v>
      </c>
      <c r="T311" s="216">
        <f>S311*H311</f>
        <v>2.110914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7" t="s">
        <v>158</v>
      </c>
      <c r="AT311" s="217" t="s">
        <v>154</v>
      </c>
      <c r="AU311" s="217" t="s">
        <v>85</v>
      </c>
      <c r="AY311" s="18" t="s">
        <v>152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8" t="s">
        <v>83</v>
      </c>
      <c r="BK311" s="218">
        <f>ROUND(I311*H311,2)</f>
        <v>0</v>
      </c>
      <c r="BL311" s="18" t="s">
        <v>158</v>
      </c>
      <c r="BM311" s="217" t="s">
        <v>566</v>
      </c>
    </row>
    <row r="312" spans="1:47" s="2" customFormat="1" ht="12">
      <c r="A312" s="39"/>
      <c r="B312" s="40"/>
      <c r="C312" s="41"/>
      <c r="D312" s="219" t="s">
        <v>160</v>
      </c>
      <c r="E312" s="41"/>
      <c r="F312" s="220" t="s">
        <v>567</v>
      </c>
      <c r="G312" s="41"/>
      <c r="H312" s="41"/>
      <c r="I312" s="221"/>
      <c r="J312" s="41"/>
      <c r="K312" s="41"/>
      <c r="L312" s="45"/>
      <c r="M312" s="222"/>
      <c r="N312" s="223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160</v>
      </c>
      <c r="AU312" s="18" t="s">
        <v>85</v>
      </c>
    </row>
    <row r="313" spans="1:51" s="13" customFormat="1" ht="12">
      <c r="A313" s="13"/>
      <c r="B313" s="224"/>
      <c r="C313" s="225"/>
      <c r="D313" s="226" t="s">
        <v>162</v>
      </c>
      <c r="E313" s="227" t="s">
        <v>21</v>
      </c>
      <c r="F313" s="228" t="s">
        <v>568</v>
      </c>
      <c r="G313" s="225"/>
      <c r="H313" s="229">
        <v>3.783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162</v>
      </c>
      <c r="AU313" s="235" t="s">
        <v>85</v>
      </c>
      <c r="AV313" s="13" t="s">
        <v>85</v>
      </c>
      <c r="AW313" s="13" t="s">
        <v>36</v>
      </c>
      <c r="AX313" s="13" t="s">
        <v>83</v>
      </c>
      <c r="AY313" s="235" t="s">
        <v>152</v>
      </c>
    </row>
    <row r="314" spans="1:65" s="2" customFormat="1" ht="16.5" customHeight="1">
      <c r="A314" s="39"/>
      <c r="B314" s="40"/>
      <c r="C314" s="206" t="s">
        <v>569</v>
      </c>
      <c r="D314" s="206" t="s">
        <v>154</v>
      </c>
      <c r="E314" s="207" t="s">
        <v>570</v>
      </c>
      <c r="F314" s="208" t="s">
        <v>571</v>
      </c>
      <c r="G314" s="209" t="s">
        <v>100</v>
      </c>
      <c r="H314" s="210">
        <v>3.571</v>
      </c>
      <c r="I314" s="211"/>
      <c r="J314" s="212">
        <f>ROUND(I314*H314,2)</f>
        <v>0</v>
      </c>
      <c r="K314" s="208" t="s">
        <v>157</v>
      </c>
      <c r="L314" s="45"/>
      <c r="M314" s="213" t="s">
        <v>21</v>
      </c>
      <c r="N314" s="214" t="s">
        <v>46</v>
      </c>
      <c r="O314" s="85"/>
      <c r="P314" s="215">
        <f>O314*H314</f>
        <v>0</v>
      </c>
      <c r="Q314" s="215">
        <v>0</v>
      </c>
      <c r="R314" s="215">
        <f>Q314*H314</f>
        <v>0</v>
      </c>
      <c r="S314" s="215">
        <v>0.837</v>
      </c>
      <c r="T314" s="216">
        <f>S314*H314</f>
        <v>2.988927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7" t="s">
        <v>158</v>
      </c>
      <c r="AT314" s="217" t="s">
        <v>154</v>
      </c>
      <c r="AU314" s="217" t="s">
        <v>85</v>
      </c>
      <c r="AY314" s="18" t="s">
        <v>152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8" t="s">
        <v>83</v>
      </c>
      <c r="BK314" s="218">
        <f>ROUND(I314*H314,2)</f>
        <v>0</v>
      </c>
      <c r="BL314" s="18" t="s">
        <v>158</v>
      </c>
      <c r="BM314" s="217" t="s">
        <v>572</v>
      </c>
    </row>
    <row r="315" spans="1:47" s="2" customFormat="1" ht="12">
      <c r="A315" s="39"/>
      <c r="B315" s="40"/>
      <c r="C315" s="41"/>
      <c r="D315" s="219" t="s">
        <v>160</v>
      </c>
      <c r="E315" s="41"/>
      <c r="F315" s="220" t="s">
        <v>573</v>
      </c>
      <c r="G315" s="41"/>
      <c r="H315" s="41"/>
      <c r="I315" s="221"/>
      <c r="J315" s="41"/>
      <c r="K315" s="41"/>
      <c r="L315" s="45"/>
      <c r="M315" s="222"/>
      <c r="N315" s="223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160</v>
      </c>
      <c r="AU315" s="18" t="s">
        <v>85</v>
      </c>
    </row>
    <row r="316" spans="1:51" s="13" customFormat="1" ht="12">
      <c r="A316" s="13"/>
      <c r="B316" s="224"/>
      <c r="C316" s="225"/>
      <c r="D316" s="226" t="s">
        <v>162</v>
      </c>
      <c r="E316" s="227" t="s">
        <v>21</v>
      </c>
      <c r="F316" s="228" t="s">
        <v>574</v>
      </c>
      <c r="G316" s="225"/>
      <c r="H316" s="229">
        <v>3.571</v>
      </c>
      <c r="I316" s="230"/>
      <c r="J316" s="225"/>
      <c r="K316" s="225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162</v>
      </c>
      <c r="AU316" s="235" t="s">
        <v>85</v>
      </c>
      <c r="AV316" s="13" t="s">
        <v>85</v>
      </c>
      <c r="AW316" s="13" t="s">
        <v>36</v>
      </c>
      <c r="AX316" s="13" t="s">
        <v>83</v>
      </c>
      <c r="AY316" s="235" t="s">
        <v>152</v>
      </c>
    </row>
    <row r="317" spans="1:65" s="2" customFormat="1" ht="16.5" customHeight="1">
      <c r="A317" s="39"/>
      <c r="B317" s="40"/>
      <c r="C317" s="206" t="s">
        <v>575</v>
      </c>
      <c r="D317" s="206" t="s">
        <v>154</v>
      </c>
      <c r="E317" s="207" t="s">
        <v>576</v>
      </c>
      <c r="F317" s="208" t="s">
        <v>577</v>
      </c>
      <c r="G317" s="209" t="s">
        <v>166</v>
      </c>
      <c r="H317" s="210">
        <v>1.138</v>
      </c>
      <c r="I317" s="211"/>
      <c r="J317" s="212">
        <f>ROUND(I317*H317,2)</f>
        <v>0</v>
      </c>
      <c r="K317" s="208" t="s">
        <v>157</v>
      </c>
      <c r="L317" s="45"/>
      <c r="M317" s="213" t="s">
        <v>21</v>
      </c>
      <c r="N317" s="214" t="s">
        <v>46</v>
      </c>
      <c r="O317" s="85"/>
      <c r="P317" s="215">
        <f>O317*H317</f>
        <v>0</v>
      </c>
      <c r="Q317" s="215">
        <v>0</v>
      </c>
      <c r="R317" s="215">
        <f>Q317*H317</f>
        <v>0</v>
      </c>
      <c r="S317" s="215">
        <v>2.2</v>
      </c>
      <c r="T317" s="216">
        <f>S317*H317</f>
        <v>2.5036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7" t="s">
        <v>158</v>
      </c>
      <c r="AT317" s="217" t="s">
        <v>154</v>
      </c>
      <c r="AU317" s="217" t="s">
        <v>85</v>
      </c>
      <c r="AY317" s="18" t="s">
        <v>152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8" t="s">
        <v>83</v>
      </c>
      <c r="BK317" s="218">
        <f>ROUND(I317*H317,2)</f>
        <v>0</v>
      </c>
      <c r="BL317" s="18" t="s">
        <v>158</v>
      </c>
      <c r="BM317" s="217" t="s">
        <v>578</v>
      </c>
    </row>
    <row r="318" spans="1:47" s="2" customFormat="1" ht="12">
      <c r="A318" s="39"/>
      <c r="B318" s="40"/>
      <c r="C318" s="41"/>
      <c r="D318" s="219" t="s">
        <v>160</v>
      </c>
      <c r="E318" s="41"/>
      <c r="F318" s="220" t="s">
        <v>579</v>
      </c>
      <c r="G318" s="41"/>
      <c r="H318" s="41"/>
      <c r="I318" s="221"/>
      <c r="J318" s="41"/>
      <c r="K318" s="41"/>
      <c r="L318" s="45"/>
      <c r="M318" s="222"/>
      <c r="N318" s="223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160</v>
      </c>
      <c r="AU318" s="18" t="s">
        <v>85</v>
      </c>
    </row>
    <row r="319" spans="1:51" s="13" customFormat="1" ht="12">
      <c r="A319" s="13"/>
      <c r="B319" s="224"/>
      <c r="C319" s="225"/>
      <c r="D319" s="226" t="s">
        <v>162</v>
      </c>
      <c r="E319" s="227" t="s">
        <v>21</v>
      </c>
      <c r="F319" s="228" t="s">
        <v>580</v>
      </c>
      <c r="G319" s="225"/>
      <c r="H319" s="229">
        <v>0.223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162</v>
      </c>
      <c r="AU319" s="235" t="s">
        <v>85</v>
      </c>
      <c r="AV319" s="13" t="s">
        <v>85</v>
      </c>
      <c r="AW319" s="13" t="s">
        <v>36</v>
      </c>
      <c r="AX319" s="13" t="s">
        <v>75</v>
      </c>
      <c r="AY319" s="235" t="s">
        <v>152</v>
      </c>
    </row>
    <row r="320" spans="1:51" s="13" customFormat="1" ht="12">
      <c r="A320" s="13"/>
      <c r="B320" s="224"/>
      <c r="C320" s="225"/>
      <c r="D320" s="226" t="s">
        <v>162</v>
      </c>
      <c r="E320" s="227" t="s">
        <v>21</v>
      </c>
      <c r="F320" s="228" t="s">
        <v>581</v>
      </c>
      <c r="G320" s="225"/>
      <c r="H320" s="229">
        <v>0.378</v>
      </c>
      <c r="I320" s="230"/>
      <c r="J320" s="225"/>
      <c r="K320" s="225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162</v>
      </c>
      <c r="AU320" s="235" t="s">
        <v>85</v>
      </c>
      <c r="AV320" s="13" t="s">
        <v>85</v>
      </c>
      <c r="AW320" s="13" t="s">
        <v>36</v>
      </c>
      <c r="AX320" s="13" t="s">
        <v>75</v>
      </c>
      <c r="AY320" s="235" t="s">
        <v>152</v>
      </c>
    </row>
    <row r="321" spans="1:51" s="13" customFormat="1" ht="12">
      <c r="A321" s="13"/>
      <c r="B321" s="224"/>
      <c r="C321" s="225"/>
      <c r="D321" s="226" t="s">
        <v>162</v>
      </c>
      <c r="E321" s="227" t="s">
        <v>21</v>
      </c>
      <c r="F321" s="228" t="s">
        <v>582</v>
      </c>
      <c r="G321" s="225"/>
      <c r="H321" s="229">
        <v>0.537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162</v>
      </c>
      <c r="AU321" s="235" t="s">
        <v>85</v>
      </c>
      <c r="AV321" s="13" t="s">
        <v>85</v>
      </c>
      <c r="AW321" s="13" t="s">
        <v>36</v>
      </c>
      <c r="AX321" s="13" t="s">
        <v>75</v>
      </c>
      <c r="AY321" s="235" t="s">
        <v>152</v>
      </c>
    </row>
    <row r="322" spans="1:51" s="14" customFormat="1" ht="12">
      <c r="A322" s="14"/>
      <c r="B322" s="246"/>
      <c r="C322" s="247"/>
      <c r="D322" s="226" t="s">
        <v>162</v>
      </c>
      <c r="E322" s="248" t="s">
        <v>21</v>
      </c>
      <c r="F322" s="249" t="s">
        <v>261</v>
      </c>
      <c r="G322" s="247"/>
      <c r="H322" s="250">
        <v>1.138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6" t="s">
        <v>162</v>
      </c>
      <c r="AU322" s="256" t="s">
        <v>85</v>
      </c>
      <c r="AV322" s="14" t="s">
        <v>158</v>
      </c>
      <c r="AW322" s="14" t="s">
        <v>36</v>
      </c>
      <c r="AX322" s="14" t="s">
        <v>83</v>
      </c>
      <c r="AY322" s="256" t="s">
        <v>152</v>
      </c>
    </row>
    <row r="323" spans="1:65" s="2" customFormat="1" ht="24.15" customHeight="1">
      <c r="A323" s="39"/>
      <c r="B323" s="40"/>
      <c r="C323" s="206" t="s">
        <v>583</v>
      </c>
      <c r="D323" s="206" t="s">
        <v>154</v>
      </c>
      <c r="E323" s="207" t="s">
        <v>584</v>
      </c>
      <c r="F323" s="208" t="s">
        <v>585</v>
      </c>
      <c r="G323" s="209" t="s">
        <v>100</v>
      </c>
      <c r="H323" s="210">
        <v>2.31</v>
      </c>
      <c r="I323" s="211"/>
      <c r="J323" s="212">
        <f>ROUND(I323*H323,2)</f>
        <v>0</v>
      </c>
      <c r="K323" s="208" t="s">
        <v>157</v>
      </c>
      <c r="L323" s="45"/>
      <c r="M323" s="213" t="s">
        <v>21</v>
      </c>
      <c r="N323" s="214" t="s">
        <v>46</v>
      </c>
      <c r="O323" s="85"/>
      <c r="P323" s="215">
        <f>O323*H323</f>
        <v>0</v>
      </c>
      <c r="Q323" s="215">
        <v>0</v>
      </c>
      <c r="R323" s="215">
        <f>Q323*H323</f>
        <v>0</v>
      </c>
      <c r="S323" s="215">
        <v>0.067</v>
      </c>
      <c r="T323" s="216">
        <f>S323*H323</f>
        <v>0.15477000000000002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7" t="s">
        <v>158</v>
      </c>
      <c r="AT323" s="217" t="s">
        <v>154</v>
      </c>
      <c r="AU323" s="217" t="s">
        <v>85</v>
      </c>
      <c r="AY323" s="18" t="s">
        <v>152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8" t="s">
        <v>83</v>
      </c>
      <c r="BK323" s="218">
        <f>ROUND(I323*H323,2)</f>
        <v>0</v>
      </c>
      <c r="BL323" s="18" t="s">
        <v>158</v>
      </c>
      <c r="BM323" s="217" t="s">
        <v>586</v>
      </c>
    </row>
    <row r="324" spans="1:47" s="2" customFormat="1" ht="12">
      <c r="A324" s="39"/>
      <c r="B324" s="40"/>
      <c r="C324" s="41"/>
      <c r="D324" s="219" t="s">
        <v>160</v>
      </c>
      <c r="E324" s="41"/>
      <c r="F324" s="220" t="s">
        <v>587</v>
      </c>
      <c r="G324" s="41"/>
      <c r="H324" s="41"/>
      <c r="I324" s="221"/>
      <c r="J324" s="41"/>
      <c r="K324" s="41"/>
      <c r="L324" s="45"/>
      <c r="M324" s="222"/>
      <c r="N324" s="223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160</v>
      </c>
      <c r="AU324" s="18" t="s">
        <v>85</v>
      </c>
    </row>
    <row r="325" spans="1:51" s="13" customFormat="1" ht="12">
      <c r="A325" s="13"/>
      <c r="B325" s="224"/>
      <c r="C325" s="225"/>
      <c r="D325" s="226" t="s">
        <v>162</v>
      </c>
      <c r="E325" s="227" t="s">
        <v>21</v>
      </c>
      <c r="F325" s="228" t="s">
        <v>588</v>
      </c>
      <c r="G325" s="225"/>
      <c r="H325" s="229">
        <v>2.31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162</v>
      </c>
      <c r="AU325" s="235" t="s">
        <v>85</v>
      </c>
      <c r="AV325" s="13" t="s">
        <v>85</v>
      </c>
      <c r="AW325" s="13" t="s">
        <v>36</v>
      </c>
      <c r="AX325" s="13" t="s">
        <v>83</v>
      </c>
      <c r="AY325" s="235" t="s">
        <v>152</v>
      </c>
    </row>
    <row r="326" spans="1:65" s="2" customFormat="1" ht="24.15" customHeight="1">
      <c r="A326" s="39"/>
      <c r="B326" s="40"/>
      <c r="C326" s="206" t="s">
        <v>589</v>
      </c>
      <c r="D326" s="206" t="s">
        <v>154</v>
      </c>
      <c r="E326" s="207" t="s">
        <v>590</v>
      </c>
      <c r="F326" s="208" t="s">
        <v>591</v>
      </c>
      <c r="G326" s="209" t="s">
        <v>488</v>
      </c>
      <c r="H326" s="210">
        <v>1</v>
      </c>
      <c r="I326" s="211"/>
      <c r="J326" s="212">
        <f>ROUND(I326*H326,2)</f>
        <v>0</v>
      </c>
      <c r="K326" s="208" t="s">
        <v>157</v>
      </c>
      <c r="L326" s="45"/>
      <c r="M326" s="213" t="s">
        <v>21</v>
      </c>
      <c r="N326" s="214" t="s">
        <v>46</v>
      </c>
      <c r="O326" s="85"/>
      <c r="P326" s="215">
        <f>O326*H326</f>
        <v>0</v>
      </c>
      <c r="Q326" s="215">
        <v>0</v>
      </c>
      <c r="R326" s="215">
        <f>Q326*H326</f>
        <v>0</v>
      </c>
      <c r="S326" s="215">
        <v>0.344</v>
      </c>
      <c r="T326" s="216">
        <f>S326*H326</f>
        <v>0.344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7" t="s">
        <v>158</v>
      </c>
      <c r="AT326" s="217" t="s">
        <v>154</v>
      </c>
      <c r="AU326" s="217" t="s">
        <v>85</v>
      </c>
      <c r="AY326" s="18" t="s">
        <v>152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8" t="s">
        <v>83</v>
      </c>
      <c r="BK326" s="218">
        <f>ROUND(I326*H326,2)</f>
        <v>0</v>
      </c>
      <c r="BL326" s="18" t="s">
        <v>158</v>
      </c>
      <c r="BM326" s="217" t="s">
        <v>592</v>
      </c>
    </row>
    <row r="327" spans="1:47" s="2" customFormat="1" ht="12">
      <c r="A327" s="39"/>
      <c r="B327" s="40"/>
      <c r="C327" s="41"/>
      <c r="D327" s="219" t="s">
        <v>160</v>
      </c>
      <c r="E327" s="41"/>
      <c r="F327" s="220" t="s">
        <v>593</v>
      </c>
      <c r="G327" s="41"/>
      <c r="H327" s="41"/>
      <c r="I327" s="221"/>
      <c r="J327" s="41"/>
      <c r="K327" s="41"/>
      <c r="L327" s="45"/>
      <c r="M327" s="222"/>
      <c r="N327" s="223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160</v>
      </c>
      <c r="AU327" s="18" t="s">
        <v>85</v>
      </c>
    </row>
    <row r="328" spans="1:51" s="13" customFormat="1" ht="12">
      <c r="A328" s="13"/>
      <c r="B328" s="224"/>
      <c r="C328" s="225"/>
      <c r="D328" s="226" t="s">
        <v>162</v>
      </c>
      <c r="E328" s="227" t="s">
        <v>21</v>
      </c>
      <c r="F328" s="228" t="s">
        <v>594</v>
      </c>
      <c r="G328" s="225"/>
      <c r="H328" s="229">
        <v>1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162</v>
      </c>
      <c r="AU328" s="235" t="s">
        <v>85</v>
      </c>
      <c r="AV328" s="13" t="s">
        <v>85</v>
      </c>
      <c r="AW328" s="13" t="s">
        <v>36</v>
      </c>
      <c r="AX328" s="13" t="s">
        <v>83</v>
      </c>
      <c r="AY328" s="235" t="s">
        <v>152</v>
      </c>
    </row>
    <row r="329" spans="1:65" s="2" customFormat="1" ht="24.15" customHeight="1">
      <c r="A329" s="39"/>
      <c r="B329" s="40"/>
      <c r="C329" s="206" t="s">
        <v>595</v>
      </c>
      <c r="D329" s="206" t="s">
        <v>154</v>
      </c>
      <c r="E329" s="207" t="s">
        <v>596</v>
      </c>
      <c r="F329" s="208" t="s">
        <v>597</v>
      </c>
      <c r="G329" s="209" t="s">
        <v>166</v>
      </c>
      <c r="H329" s="210">
        <v>0.419</v>
      </c>
      <c r="I329" s="211"/>
      <c r="J329" s="212">
        <f>ROUND(I329*H329,2)</f>
        <v>0</v>
      </c>
      <c r="K329" s="208" t="s">
        <v>157</v>
      </c>
      <c r="L329" s="45"/>
      <c r="M329" s="213" t="s">
        <v>21</v>
      </c>
      <c r="N329" s="214" t="s">
        <v>46</v>
      </c>
      <c r="O329" s="85"/>
      <c r="P329" s="215">
        <f>O329*H329</f>
        <v>0</v>
      </c>
      <c r="Q329" s="215">
        <v>0</v>
      </c>
      <c r="R329" s="215">
        <f>Q329*H329</f>
        <v>0</v>
      </c>
      <c r="S329" s="215">
        <v>1.8</v>
      </c>
      <c r="T329" s="216">
        <f>S329*H329</f>
        <v>0.7542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7" t="s">
        <v>158</v>
      </c>
      <c r="AT329" s="217" t="s">
        <v>154</v>
      </c>
      <c r="AU329" s="217" t="s">
        <v>85</v>
      </c>
      <c r="AY329" s="18" t="s">
        <v>152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8" t="s">
        <v>83</v>
      </c>
      <c r="BK329" s="218">
        <f>ROUND(I329*H329,2)</f>
        <v>0</v>
      </c>
      <c r="BL329" s="18" t="s">
        <v>158</v>
      </c>
      <c r="BM329" s="217" t="s">
        <v>598</v>
      </c>
    </row>
    <row r="330" spans="1:47" s="2" customFormat="1" ht="12">
      <c r="A330" s="39"/>
      <c r="B330" s="40"/>
      <c r="C330" s="41"/>
      <c r="D330" s="219" t="s">
        <v>160</v>
      </c>
      <c r="E330" s="41"/>
      <c r="F330" s="220" t="s">
        <v>599</v>
      </c>
      <c r="G330" s="41"/>
      <c r="H330" s="41"/>
      <c r="I330" s="221"/>
      <c r="J330" s="41"/>
      <c r="K330" s="41"/>
      <c r="L330" s="45"/>
      <c r="M330" s="222"/>
      <c r="N330" s="223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160</v>
      </c>
      <c r="AU330" s="18" t="s">
        <v>85</v>
      </c>
    </row>
    <row r="331" spans="1:51" s="13" customFormat="1" ht="12">
      <c r="A331" s="13"/>
      <c r="B331" s="224"/>
      <c r="C331" s="225"/>
      <c r="D331" s="226" t="s">
        <v>162</v>
      </c>
      <c r="E331" s="227" t="s">
        <v>21</v>
      </c>
      <c r="F331" s="228" t="s">
        <v>600</v>
      </c>
      <c r="G331" s="225"/>
      <c r="H331" s="229">
        <v>0.419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162</v>
      </c>
      <c r="AU331" s="235" t="s">
        <v>85</v>
      </c>
      <c r="AV331" s="13" t="s">
        <v>85</v>
      </c>
      <c r="AW331" s="13" t="s">
        <v>36</v>
      </c>
      <c r="AX331" s="13" t="s">
        <v>83</v>
      </c>
      <c r="AY331" s="235" t="s">
        <v>152</v>
      </c>
    </row>
    <row r="332" spans="1:65" s="2" customFormat="1" ht="24.15" customHeight="1">
      <c r="A332" s="39"/>
      <c r="B332" s="40"/>
      <c r="C332" s="206" t="s">
        <v>601</v>
      </c>
      <c r="D332" s="206" t="s">
        <v>154</v>
      </c>
      <c r="E332" s="207" t="s">
        <v>602</v>
      </c>
      <c r="F332" s="208" t="s">
        <v>603</v>
      </c>
      <c r="G332" s="209" t="s">
        <v>166</v>
      </c>
      <c r="H332" s="210">
        <v>2.085</v>
      </c>
      <c r="I332" s="211"/>
      <c r="J332" s="212">
        <f>ROUND(I332*H332,2)</f>
        <v>0</v>
      </c>
      <c r="K332" s="208" t="s">
        <v>157</v>
      </c>
      <c r="L332" s="45"/>
      <c r="M332" s="213" t="s">
        <v>21</v>
      </c>
      <c r="N332" s="214" t="s">
        <v>46</v>
      </c>
      <c r="O332" s="85"/>
      <c r="P332" s="215">
        <f>O332*H332</f>
        <v>0</v>
      </c>
      <c r="Q332" s="215">
        <v>0</v>
      </c>
      <c r="R332" s="215">
        <f>Q332*H332</f>
        <v>0</v>
      </c>
      <c r="S332" s="215">
        <v>1.8</v>
      </c>
      <c r="T332" s="216">
        <f>S332*H332</f>
        <v>3.753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7" t="s">
        <v>158</v>
      </c>
      <c r="AT332" s="217" t="s">
        <v>154</v>
      </c>
      <c r="AU332" s="217" t="s">
        <v>85</v>
      </c>
      <c r="AY332" s="18" t="s">
        <v>152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8" t="s">
        <v>83</v>
      </c>
      <c r="BK332" s="218">
        <f>ROUND(I332*H332,2)</f>
        <v>0</v>
      </c>
      <c r="BL332" s="18" t="s">
        <v>158</v>
      </c>
      <c r="BM332" s="217" t="s">
        <v>604</v>
      </c>
    </row>
    <row r="333" spans="1:47" s="2" customFormat="1" ht="12">
      <c r="A333" s="39"/>
      <c r="B333" s="40"/>
      <c r="C333" s="41"/>
      <c r="D333" s="219" t="s">
        <v>160</v>
      </c>
      <c r="E333" s="41"/>
      <c r="F333" s="220" t="s">
        <v>605</v>
      </c>
      <c r="G333" s="41"/>
      <c r="H333" s="41"/>
      <c r="I333" s="221"/>
      <c r="J333" s="41"/>
      <c r="K333" s="41"/>
      <c r="L333" s="45"/>
      <c r="M333" s="222"/>
      <c r="N333" s="223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160</v>
      </c>
      <c r="AU333" s="18" t="s">
        <v>85</v>
      </c>
    </row>
    <row r="334" spans="1:51" s="13" customFormat="1" ht="12">
      <c r="A334" s="13"/>
      <c r="B334" s="224"/>
      <c r="C334" s="225"/>
      <c r="D334" s="226" t="s">
        <v>162</v>
      </c>
      <c r="E334" s="227" t="s">
        <v>21</v>
      </c>
      <c r="F334" s="228" t="s">
        <v>606</v>
      </c>
      <c r="G334" s="225"/>
      <c r="H334" s="229">
        <v>2.085</v>
      </c>
      <c r="I334" s="230"/>
      <c r="J334" s="225"/>
      <c r="K334" s="225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162</v>
      </c>
      <c r="AU334" s="235" t="s">
        <v>85</v>
      </c>
      <c r="AV334" s="13" t="s">
        <v>85</v>
      </c>
      <c r="AW334" s="13" t="s">
        <v>36</v>
      </c>
      <c r="AX334" s="13" t="s">
        <v>83</v>
      </c>
      <c r="AY334" s="235" t="s">
        <v>152</v>
      </c>
    </row>
    <row r="335" spans="1:65" s="2" customFormat="1" ht="21.75" customHeight="1">
      <c r="A335" s="39"/>
      <c r="B335" s="40"/>
      <c r="C335" s="206" t="s">
        <v>607</v>
      </c>
      <c r="D335" s="206" t="s">
        <v>154</v>
      </c>
      <c r="E335" s="207" t="s">
        <v>608</v>
      </c>
      <c r="F335" s="208" t="s">
        <v>609</v>
      </c>
      <c r="G335" s="209" t="s">
        <v>488</v>
      </c>
      <c r="H335" s="210">
        <v>2</v>
      </c>
      <c r="I335" s="211"/>
      <c r="J335" s="212">
        <f>ROUND(I335*H335,2)</f>
        <v>0</v>
      </c>
      <c r="K335" s="208" t="s">
        <v>157</v>
      </c>
      <c r="L335" s="45"/>
      <c r="M335" s="213" t="s">
        <v>21</v>
      </c>
      <c r="N335" s="214" t="s">
        <v>46</v>
      </c>
      <c r="O335" s="85"/>
      <c r="P335" s="215">
        <f>O335*H335</f>
        <v>0</v>
      </c>
      <c r="Q335" s="215">
        <v>0</v>
      </c>
      <c r="R335" s="215">
        <f>Q335*H335</f>
        <v>0</v>
      </c>
      <c r="S335" s="215">
        <v>0.012</v>
      </c>
      <c r="T335" s="216">
        <f>S335*H335</f>
        <v>0.024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7" t="s">
        <v>158</v>
      </c>
      <c r="AT335" s="217" t="s">
        <v>154</v>
      </c>
      <c r="AU335" s="217" t="s">
        <v>85</v>
      </c>
      <c r="AY335" s="18" t="s">
        <v>152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8" t="s">
        <v>83</v>
      </c>
      <c r="BK335" s="218">
        <f>ROUND(I335*H335,2)</f>
        <v>0</v>
      </c>
      <c r="BL335" s="18" t="s">
        <v>158</v>
      </c>
      <c r="BM335" s="217" t="s">
        <v>610</v>
      </c>
    </row>
    <row r="336" spans="1:47" s="2" customFormat="1" ht="12">
      <c r="A336" s="39"/>
      <c r="B336" s="40"/>
      <c r="C336" s="41"/>
      <c r="D336" s="219" t="s">
        <v>160</v>
      </c>
      <c r="E336" s="41"/>
      <c r="F336" s="220" t="s">
        <v>611</v>
      </c>
      <c r="G336" s="41"/>
      <c r="H336" s="41"/>
      <c r="I336" s="221"/>
      <c r="J336" s="41"/>
      <c r="K336" s="41"/>
      <c r="L336" s="45"/>
      <c r="M336" s="222"/>
      <c r="N336" s="223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160</v>
      </c>
      <c r="AU336" s="18" t="s">
        <v>85</v>
      </c>
    </row>
    <row r="337" spans="1:51" s="13" customFormat="1" ht="12">
      <c r="A337" s="13"/>
      <c r="B337" s="224"/>
      <c r="C337" s="225"/>
      <c r="D337" s="226" t="s">
        <v>162</v>
      </c>
      <c r="E337" s="227" t="s">
        <v>21</v>
      </c>
      <c r="F337" s="228" t="s">
        <v>612</v>
      </c>
      <c r="G337" s="225"/>
      <c r="H337" s="229">
        <v>2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162</v>
      </c>
      <c r="AU337" s="235" t="s">
        <v>85</v>
      </c>
      <c r="AV337" s="13" t="s">
        <v>85</v>
      </c>
      <c r="AW337" s="13" t="s">
        <v>36</v>
      </c>
      <c r="AX337" s="13" t="s">
        <v>83</v>
      </c>
      <c r="AY337" s="235" t="s">
        <v>152</v>
      </c>
    </row>
    <row r="338" spans="1:65" s="2" customFormat="1" ht="21.75" customHeight="1">
      <c r="A338" s="39"/>
      <c r="B338" s="40"/>
      <c r="C338" s="206" t="s">
        <v>613</v>
      </c>
      <c r="D338" s="206" t="s">
        <v>154</v>
      </c>
      <c r="E338" s="207" t="s">
        <v>614</v>
      </c>
      <c r="F338" s="208" t="s">
        <v>615</v>
      </c>
      <c r="G338" s="209" t="s">
        <v>488</v>
      </c>
      <c r="H338" s="210">
        <v>2</v>
      </c>
      <c r="I338" s="211"/>
      <c r="J338" s="212">
        <f>ROUND(I338*H338,2)</f>
        <v>0</v>
      </c>
      <c r="K338" s="208" t="s">
        <v>157</v>
      </c>
      <c r="L338" s="45"/>
      <c r="M338" s="213" t="s">
        <v>21</v>
      </c>
      <c r="N338" s="214" t="s">
        <v>46</v>
      </c>
      <c r="O338" s="85"/>
      <c r="P338" s="215">
        <f>O338*H338</f>
        <v>0</v>
      </c>
      <c r="Q338" s="215">
        <v>0</v>
      </c>
      <c r="R338" s="215">
        <f>Q338*H338</f>
        <v>0</v>
      </c>
      <c r="S338" s="215">
        <v>0.018</v>
      </c>
      <c r="T338" s="216">
        <f>S338*H338</f>
        <v>0.036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7" t="s">
        <v>158</v>
      </c>
      <c r="AT338" s="217" t="s">
        <v>154</v>
      </c>
      <c r="AU338" s="217" t="s">
        <v>85</v>
      </c>
      <c r="AY338" s="18" t="s">
        <v>152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8" t="s">
        <v>83</v>
      </c>
      <c r="BK338" s="218">
        <f>ROUND(I338*H338,2)</f>
        <v>0</v>
      </c>
      <c r="BL338" s="18" t="s">
        <v>158</v>
      </c>
      <c r="BM338" s="217" t="s">
        <v>616</v>
      </c>
    </row>
    <row r="339" spans="1:47" s="2" customFormat="1" ht="12">
      <c r="A339" s="39"/>
      <c r="B339" s="40"/>
      <c r="C339" s="41"/>
      <c r="D339" s="219" t="s">
        <v>160</v>
      </c>
      <c r="E339" s="41"/>
      <c r="F339" s="220" t="s">
        <v>617</v>
      </c>
      <c r="G339" s="41"/>
      <c r="H339" s="41"/>
      <c r="I339" s="221"/>
      <c r="J339" s="41"/>
      <c r="K339" s="41"/>
      <c r="L339" s="45"/>
      <c r="M339" s="222"/>
      <c r="N339" s="223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160</v>
      </c>
      <c r="AU339" s="18" t="s">
        <v>85</v>
      </c>
    </row>
    <row r="340" spans="1:51" s="13" customFormat="1" ht="12">
      <c r="A340" s="13"/>
      <c r="B340" s="224"/>
      <c r="C340" s="225"/>
      <c r="D340" s="226" t="s">
        <v>162</v>
      </c>
      <c r="E340" s="227" t="s">
        <v>21</v>
      </c>
      <c r="F340" s="228" t="s">
        <v>618</v>
      </c>
      <c r="G340" s="225"/>
      <c r="H340" s="229">
        <v>2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162</v>
      </c>
      <c r="AU340" s="235" t="s">
        <v>85</v>
      </c>
      <c r="AV340" s="13" t="s">
        <v>85</v>
      </c>
      <c r="AW340" s="13" t="s">
        <v>36</v>
      </c>
      <c r="AX340" s="13" t="s">
        <v>83</v>
      </c>
      <c r="AY340" s="235" t="s">
        <v>152</v>
      </c>
    </row>
    <row r="341" spans="1:65" s="2" customFormat="1" ht="24.15" customHeight="1">
      <c r="A341" s="39"/>
      <c r="B341" s="40"/>
      <c r="C341" s="206" t="s">
        <v>619</v>
      </c>
      <c r="D341" s="206" t="s">
        <v>154</v>
      </c>
      <c r="E341" s="207" t="s">
        <v>620</v>
      </c>
      <c r="F341" s="208" t="s">
        <v>621</v>
      </c>
      <c r="G341" s="209" t="s">
        <v>488</v>
      </c>
      <c r="H341" s="210">
        <v>5</v>
      </c>
      <c r="I341" s="211"/>
      <c r="J341" s="212">
        <f>ROUND(I341*H341,2)</f>
        <v>0</v>
      </c>
      <c r="K341" s="208" t="s">
        <v>157</v>
      </c>
      <c r="L341" s="45"/>
      <c r="M341" s="213" t="s">
        <v>21</v>
      </c>
      <c r="N341" s="214" t="s">
        <v>46</v>
      </c>
      <c r="O341" s="85"/>
      <c r="P341" s="215">
        <f>O341*H341</f>
        <v>0</v>
      </c>
      <c r="Q341" s="215">
        <v>0</v>
      </c>
      <c r="R341" s="215">
        <f>Q341*H341</f>
        <v>0</v>
      </c>
      <c r="S341" s="215">
        <v>0.097</v>
      </c>
      <c r="T341" s="216">
        <f>S341*H341</f>
        <v>0.485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7" t="s">
        <v>158</v>
      </c>
      <c r="AT341" s="217" t="s">
        <v>154</v>
      </c>
      <c r="AU341" s="217" t="s">
        <v>85</v>
      </c>
      <c r="AY341" s="18" t="s">
        <v>152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8" t="s">
        <v>83</v>
      </c>
      <c r="BK341" s="218">
        <f>ROUND(I341*H341,2)</f>
        <v>0</v>
      </c>
      <c r="BL341" s="18" t="s">
        <v>158</v>
      </c>
      <c r="BM341" s="217" t="s">
        <v>622</v>
      </c>
    </row>
    <row r="342" spans="1:47" s="2" customFormat="1" ht="12">
      <c r="A342" s="39"/>
      <c r="B342" s="40"/>
      <c r="C342" s="41"/>
      <c r="D342" s="219" t="s">
        <v>160</v>
      </c>
      <c r="E342" s="41"/>
      <c r="F342" s="220" t="s">
        <v>623</v>
      </c>
      <c r="G342" s="41"/>
      <c r="H342" s="41"/>
      <c r="I342" s="221"/>
      <c r="J342" s="41"/>
      <c r="K342" s="41"/>
      <c r="L342" s="45"/>
      <c r="M342" s="222"/>
      <c r="N342" s="223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160</v>
      </c>
      <c r="AU342" s="18" t="s">
        <v>85</v>
      </c>
    </row>
    <row r="343" spans="1:51" s="13" customFormat="1" ht="12">
      <c r="A343" s="13"/>
      <c r="B343" s="224"/>
      <c r="C343" s="225"/>
      <c r="D343" s="226" t="s">
        <v>162</v>
      </c>
      <c r="E343" s="227" t="s">
        <v>21</v>
      </c>
      <c r="F343" s="228" t="s">
        <v>624</v>
      </c>
      <c r="G343" s="225"/>
      <c r="H343" s="229">
        <v>1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162</v>
      </c>
      <c r="AU343" s="235" t="s">
        <v>85</v>
      </c>
      <c r="AV343" s="13" t="s">
        <v>85</v>
      </c>
      <c r="AW343" s="13" t="s">
        <v>36</v>
      </c>
      <c r="AX343" s="13" t="s">
        <v>75</v>
      </c>
      <c r="AY343" s="235" t="s">
        <v>152</v>
      </c>
    </row>
    <row r="344" spans="1:51" s="13" customFormat="1" ht="12">
      <c r="A344" s="13"/>
      <c r="B344" s="224"/>
      <c r="C344" s="225"/>
      <c r="D344" s="226" t="s">
        <v>162</v>
      </c>
      <c r="E344" s="227" t="s">
        <v>21</v>
      </c>
      <c r="F344" s="228" t="s">
        <v>625</v>
      </c>
      <c r="G344" s="225"/>
      <c r="H344" s="229">
        <v>1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162</v>
      </c>
      <c r="AU344" s="235" t="s">
        <v>85</v>
      </c>
      <c r="AV344" s="13" t="s">
        <v>85</v>
      </c>
      <c r="AW344" s="13" t="s">
        <v>36</v>
      </c>
      <c r="AX344" s="13" t="s">
        <v>75</v>
      </c>
      <c r="AY344" s="235" t="s">
        <v>152</v>
      </c>
    </row>
    <row r="345" spans="1:51" s="13" customFormat="1" ht="12">
      <c r="A345" s="13"/>
      <c r="B345" s="224"/>
      <c r="C345" s="225"/>
      <c r="D345" s="226" t="s">
        <v>162</v>
      </c>
      <c r="E345" s="227" t="s">
        <v>21</v>
      </c>
      <c r="F345" s="228" t="s">
        <v>626</v>
      </c>
      <c r="G345" s="225"/>
      <c r="H345" s="229">
        <v>1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162</v>
      </c>
      <c r="AU345" s="235" t="s">
        <v>85</v>
      </c>
      <c r="AV345" s="13" t="s">
        <v>85</v>
      </c>
      <c r="AW345" s="13" t="s">
        <v>36</v>
      </c>
      <c r="AX345" s="13" t="s">
        <v>75</v>
      </c>
      <c r="AY345" s="235" t="s">
        <v>152</v>
      </c>
    </row>
    <row r="346" spans="1:51" s="13" customFormat="1" ht="12">
      <c r="A346" s="13"/>
      <c r="B346" s="224"/>
      <c r="C346" s="225"/>
      <c r="D346" s="226" t="s">
        <v>162</v>
      </c>
      <c r="E346" s="227" t="s">
        <v>21</v>
      </c>
      <c r="F346" s="228" t="s">
        <v>627</v>
      </c>
      <c r="G346" s="225"/>
      <c r="H346" s="229">
        <v>2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162</v>
      </c>
      <c r="AU346" s="235" t="s">
        <v>85</v>
      </c>
      <c r="AV346" s="13" t="s">
        <v>85</v>
      </c>
      <c r="AW346" s="13" t="s">
        <v>36</v>
      </c>
      <c r="AX346" s="13" t="s">
        <v>75</v>
      </c>
      <c r="AY346" s="235" t="s">
        <v>152</v>
      </c>
    </row>
    <row r="347" spans="1:51" s="14" customFormat="1" ht="12">
      <c r="A347" s="14"/>
      <c r="B347" s="246"/>
      <c r="C347" s="247"/>
      <c r="D347" s="226" t="s">
        <v>162</v>
      </c>
      <c r="E347" s="248" t="s">
        <v>21</v>
      </c>
      <c r="F347" s="249" t="s">
        <v>261</v>
      </c>
      <c r="G347" s="247"/>
      <c r="H347" s="250">
        <v>5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6" t="s">
        <v>162</v>
      </c>
      <c r="AU347" s="256" t="s">
        <v>85</v>
      </c>
      <c r="AV347" s="14" t="s">
        <v>158</v>
      </c>
      <c r="AW347" s="14" t="s">
        <v>36</v>
      </c>
      <c r="AX347" s="14" t="s">
        <v>83</v>
      </c>
      <c r="AY347" s="256" t="s">
        <v>152</v>
      </c>
    </row>
    <row r="348" spans="1:65" s="2" customFormat="1" ht="24.15" customHeight="1">
      <c r="A348" s="39"/>
      <c r="B348" s="40"/>
      <c r="C348" s="206" t="s">
        <v>628</v>
      </c>
      <c r="D348" s="206" t="s">
        <v>154</v>
      </c>
      <c r="E348" s="207" t="s">
        <v>629</v>
      </c>
      <c r="F348" s="208" t="s">
        <v>630</v>
      </c>
      <c r="G348" s="209" t="s">
        <v>108</v>
      </c>
      <c r="H348" s="210">
        <v>4</v>
      </c>
      <c r="I348" s="211"/>
      <c r="J348" s="212">
        <f>ROUND(I348*H348,2)</f>
        <v>0</v>
      </c>
      <c r="K348" s="208" t="s">
        <v>157</v>
      </c>
      <c r="L348" s="45"/>
      <c r="M348" s="213" t="s">
        <v>21</v>
      </c>
      <c r="N348" s="214" t="s">
        <v>46</v>
      </c>
      <c r="O348" s="85"/>
      <c r="P348" s="215">
        <f>O348*H348</f>
        <v>0</v>
      </c>
      <c r="Q348" s="215">
        <v>0.01804</v>
      </c>
      <c r="R348" s="215">
        <f>Q348*H348</f>
        <v>0.07216</v>
      </c>
      <c r="S348" s="215">
        <v>0</v>
      </c>
      <c r="T348" s="216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7" t="s">
        <v>158</v>
      </c>
      <c r="AT348" s="217" t="s">
        <v>154</v>
      </c>
      <c r="AU348" s="217" t="s">
        <v>85</v>
      </c>
      <c r="AY348" s="18" t="s">
        <v>152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83</v>
      </c>
      <c r="BK348" s="218">
        <f>ROUND(I348*H348,2)</f>
        <v>0</v>
      </c>
      <c r="BL348" s="18" t="s">
        <v>158</v>
      </c>
      <c r="BM348" s="217" t="s">
        <v>631</v>
      </c>
    </row>
    <row r="349" spans="1:47" s="2" customFormat="1" ht="12">
      <c r="A349" s="39"/>
      <c r="B349" s="40"/>
      <c r="C349" s="41"/>
      <c r="D349" s="219" t="s">
        <v>160</v>
      </c>
      <c r="E349" s="41"/>
      <c r="F349" s="220" t="s">
        <v>632</v>
      </c>
      <c r="G349" s="41"/>
      <c r="H349" s="41"/>
      <c r="I349" s="221"/>
      <c r="J349" s="41"/>
      <c r="K349" s="41"/>
      <c r="L349" s="45"/>
      <c r="M349" s="222"/>
      <c r="N349" s="223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160</v>
      </c>
      <c r="AU349" s="18" t="s">
        <v>85</v>
      </c>
    </row>
    <row r="350" spans="1:51" s="13" customFormat="1" ht="12">
      <c r="A350" s="13"/>
      <c r="B350" s="224"/>
      <c r="C350" s="225"/>
      <c r="D350" s="226" t="s">
        <v>162</v>
      </c>
      <c r="E350" s="227" t="s">
        <v>21</v>
      </c>
      <c r="F350" s="228" t="s">
        <v>633</v>
      </c>
      <c r="G350" s="225"/>
      <c r="H350" s="229">
        <v>4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162</v>
      </c>
      <c r="AU350" s="235" t="s">
        <v>85</v>
      </c>
      <c r="AV350" s="13" t="s">
        <v>85</v>
      </c>
      <c r="AW350" s="13" t="s">
        <v>36</v>
      </c>
      <c r="AX350" s="13" t="s">
        <v>83</v>
      </c>
      <c r="AY350" s="235" t="s">
        <v>152</v>
      </c>
    </row>
    <row r="351" spans="1:65" s="2" customFormat="1" ht="24.15" customHeight="1">
      <c r="A351" s="39"/>
      <c r="B351" s="40"/>
      <c r="C351" s="206" t="s">
        <v>634</v>
      </c>
      <c r="D351" s="206" t="s">
        <v>154</v>
      </c>
      <c r="E351" s="207" t="s">
        <v>635</v>
      </c>
      <c r="F351" s="208" t="s">
        <v>636</v>
      </c>
      <c r="G351" s="209" t="s">
        <v>108</v>
      </c>
      <c r="H351" s="210">
        <v>3.78</v>
      </c>
      <c r="I351" s="211"/>
      <c r="J351" s="212">
        <f>ROUND(I351*H351,2)</f>
        <v>0</v>
      </c>
      <c r="K351" s="208" t="s">
        <v>157</v>
      </c>
      <c r="L351" s="45"/>
      <c r="M351" s="213" t="s">
        <v>21</v>
      </c>
      <c r="N351" s="214" t="s">
        <v>46</v>
      </c>
      <c r="O351" s="85"/>
      <c r="P351" s="215">
        <f>O351*H351</f>
        <v>0</v>
      </c>
      <c r="Q351" s="215">
        <v>0.02362</v>
      </c>
      <c r="R351" s="215">
        <f>Q351*H351</f>
        <v>0.08928359999999999</v>
      </c>
      <c r="S351" s="215">
        <v>0</v>
      </c>
      <c r="T351" s="21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7" t="s">
        <v>158</v>
      </c>
      <c r="AT351" s="217" t="s">
        <v>154</v>
      </c>
      <c r="AU351" s="217" t="s">
        <v>85</v>
      </c>
      <c r="AY351" s="18" t="s">
        <v>152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83</v>
      </c>
      <c r="BK351" s="218">
        <f>ROUND(I351*H351,2)</f>
        <v>0</v>
      </c>
      <c r="BL351" s="18" t="s">
        <v>158</v>
      </c>
      <c r="BM351" s="217" t="s">
        <v>637</v>
      </c>
    </row>
    <row r="352" spans="1:47" s="2" customFormat="1" ht="12">
      <c r="A352" s="39"/>
      <c r="B352" s="40"/>
      <c r="C352" s="41"/>
      <c r="D352" s="219" t="s">
        <v>160</v>
      </c>
      <c r="E352" s="41"/>
      <c r="F352" s="220" t="s">
        <v>638</v>
      </c>
      <c r="G352" s="41"/>
      <c r="H352" s="41"/>
      <c r="I352" s="221"/>
      <c r="J352" s="41"/>
      <c r="K352" s="41"/>
      <c r="L352" s="45"/>
      <c r="M352" s="222"/>
      <c r="N352" s="223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160</v>
      </c>
      <c r="AU352" s="18" t="s">
        <v>85</v>
      </c>
    </row>
    <row r="353" spans="1:65" s="2" customFormat="1" ht="24.15" customHeight="1">
      <c r="A353" s="39"/>
      <c r="B353" s="40"/>
      <c r="C353" s="206" t="s">
        <v>639</v>
      </c>
      <c r="D353" s="206" t="s">
        <v>154</v>
      </c>
      <c r="E353" s="207" t="s">
        <v>640</v>
      </c>
      <c r="F353" s="208" t="s">
        <v>641</v>
      </c>
      <c r="G353" s="209" t="s">
        <v>108</v>
      </c>
      <c r="H353" s="210">
        <v>8</v>
      </c>
      <c r="I353" s="211"/>
      <c r="J353" s="212">
        <f>ROUND(I353*H353,2)</f>
        <v>0</v>
      </c>
      <c r="K353" s="208" t="s">
        <v>157</v>
      </c>
      <c r="L353" s="45"/>
      <c r="M353" s="213" t="s">
        <v>21</v>
      </c>
      <c r="N353" s="214" t="s">
        <v>46</v>
      </c>
      <c r="O353" s="85"/>
      <c r="P353" s="215">
        <f>O353*H353</f>
        <v>0</v>
      </c>
      <c r="Q353" s="215">
        <v>0.00263</v>
      </c>
      <c r="R353" s="215">
        <f>Q353*H353</f>
        <v>0.02104</v>
      </c>
      <c r="S353" s="215">
        <v>0</v>
      </c>
      <c r="T353" s="216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7" t="s">
        <v>158</v>
      </c>
      <c r="AT353" s="217" t="s">
        <v>154</v>
      </c>
      <c r="AU353" s="217" t="s">
        <v>85</v>
      </c>
      <c r="AY353" s="18" t="s">
        <v>152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8" t="s">
        <v>83</v>
      </c>
      <c r="BK353" s="218">
        <f>ROUND(I353*H353,2)</f>
        <v>0</v>
      </c>
      <c r="BL353" s="18" t="s">
        <v>158</v>
      </c>
      <c r="BM353" s="217" t="s">
        <v>642</v>
      </c>
    </row>
    <row r="354" spans="1:47" s="2" customFormat="1" ht="12">
      <c r="A354" s="39"/>
      <c r="B354" s="40"/>
      <c r="C354" s="41"/>
      <c r="D354" s="219" t="s">
        <v>160</v>
      </c>
      <c r="E354" s="41"/>
      <c r="F354" s="220" t="s">
        <v>643</v>
      </c>
      <c r="G354" s="41"/>
      <c r="H354" s="41"/>
      <c r="I354" s="221"/>
      <c r="J354" s="41"/>
      <c r="K354" s="41"/>
      <c r="L354" s="45"/>
      <c r="M354" s="222"/>
      <c r="N354" s="223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160</v>
      </c>
      <c r="AU354" s="18" t="s">
        <v>85</v>
      </c>
    </row>
    <row r="355" spans="1:51" s="13" customFormat="1" ht="12">
      <c r="A355" s="13"/>
      <c r="B355" s="224"/>
      <c r="C355" s="225"/>
      <c r="D355" s="226" t="s">
        <v>162</v>
      </c>
      <c r="E355" s="227" t="s">
        <v>21</v>
      </c>
      <c r="F355" s="228" t="s">
        <v>644</v>
      </c>
      <c r="G355" s="225"/>
      <c r="H355" s="229">
        <v>8</v>
      </c>
      <c r="I355" s="230"/>
      <c r="J355" s="225"/>
      <c r="K355" s="225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162</v>
      </c>
      <c r="AU355" s="235" t="s">
        <v>85</v>
      </c>
      <c r="AV355" s="13" t="s">
        <v>85</v>
      </c>
      <c r="AW355" s="13" t="s">
        <v>36</v>
      </c>
      <c r="AX355" s="13" t="s">
        <v>83</v>
      </c>
      <c r="AY355" s="235" t="s">
        <v>152</v>
      </c>
    </row>
    <row r="356" spans="1:65" s="2" customFormat="1" ht="24.15" customHeight="1">
      <c r="A356" s="39"/>
      <c r="B356" s="40"/>
      <c r="C356" s="206" t="s">
        <v>645</v>
      </c>
      <c r="D356" s="206" t="s">
        <v>154</v>
      </c>
      <c r="E356" s="207" t="s">
        <v>646</v>
      </c>
      <c r="F356" s="208" t="s">
        <v>647</v>
      </c>
      <c r="G356" s="209" t="s">
        <v>108</v>
      </c>
      <c r="H356" s="210">
        <v>8.78</v>
      </c>
      <c r="I356" s="211"/>
      <c r="J356" s="212">
        <f>ROUND(I356*H356,2)</f>
        <v>0</v>
      </c>
      <c r="K356" s="208" t="s">
        <v>157</v>
      </c>
      <c r="L356" s="45"/>
      <c r="M356" s="213" t="s">
        <v>21</v>
      </c>
      <c r="N356" s="214" t="s">
        <v>46</v>
      </c>
      <c r="O356" s="85"/>
      <c r="P356" s="215">
        <f>O356*H356</f>
        <v>0</v>
      </c>
      <c r="Q356" s="215">
        <v>0.02363</v>
      </c>
      <c r="R356" s="215">
        <f>Q356*H356</f>
        <v>0.2074714</v>
      </c>
      <c r="S356" s="215">
        <v>0</v>
      </c>
      <c r="T356" s="216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7" t="s">
        <v>158</v>
      </c>
      <c r="AT356" s="217" t="s">
        <v>154</v>
      </c>
      <c r="AU356" s="217" t="s">
        <v>85</v>
      </c>
      <c r="AY356" s="18" t="s">
        <v>152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8" t="s">
        <v>83</v>
      </c>
      <c r="BK356" s="218">
        <f>ROUND(I356*H356,2)</f>
        <v>0</v>
      </c>
      <c r="BL356" s="18" t="s">
        <v>158</v>
      </c>
      <c r="BM356" s="217" t="s">
        <v>648</v>
      </c>
    </row>
    <row r="357" spans="1:47" s="2" customFormat="1" ht="12">
      <c r="A357" s="39"/>
      <c r="B357" s="40"/>
      <c r="C357" s="41"/>
      <c r="D357" s="219" t="s">
        <v>160</v>
      </c>
      <c r="E357" s="41"/>
      <c r="F357" s="220" t="s">
        <v>649</v>
      </c>
      <c r="G357" s="41"/>
      <c r="H357" s="41"/>
      <c r="I357" s="221"/>
      <c r="J357" s="41"/>
      <c r="K357" s="41"/>
      <c r="L357" s="45"/>
      <c r="M357" s="222"/>
      <c r="N357" s="223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160</v>
      </c>
      <c r="AU357" s="18" t="s">
        <v>85</v>
      </c>
    </row>
    <row r="358" spans="1:51" s="13" customFormat="1" ht="12">
      <c r="A358" s="13"/>
      <c r="B358" s="224"/>
      <c r="C358" s="225"/>
      <c r="D358" s="226" t="s">
        <v>162</v>
      </c>
      <c r="E358" s="227" t="s">
        <v>21</v>
      </c>
      <c r="F358" s="228" t="s">
        <v>650</v>
      </c>
      <c r="G358" s="225"/>
      <c r="H358" s="229">
        <v>7.08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162</v>
      </c>
      <c r="AU358" s="235" t="s">
        <v>85</v>
      </c>
      <c r="AV358" s="13" t="s">
        <v>85</v>
      </c>
      <c r="AW358" s="13" t="s">
        <v>36</v>
      </c>
      <c r="AX358" s="13" t="s">
        <v>75</v>
      </c>
      <c r="AY358" s="235" t="s">
        <v>152</v>
      </c>
    </row>
    <row r="359" spans="1:51" s="13" customFormat="1" ht="12">
      <c r="A359" s="13"/>
      <c r="B359" s="224"/>
      <c r="C359" s="225"/>
      <c r="D359" s="226" t="s">
        <v>162</v>
      </c>
      <c r="E359" s="227" t="s">
        <v>21</v>
      </c>
      <c r="F359" s="228" t="s">
        <v>651</v>
      </c>
      <c r="G359" s="225"/>
      <c r="H359" s="229">
        <v>1.7</v>
      </c>
      <c r="I359" s="230"/>
      <c r="J359" s="225"/>
      <c r="K359" s="225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162</v>
      </c>
      <c r="AU359" s="235" t="s">
        <v>85</v>
      </c>
      <c r="AV359" s="13" t="s">
        <v>85</v>
      </c>
      <c r="AW359" s="13" t="s">
        <v>36</v>
      </c>
      <c r="AX359" s="13" t="s">
        <v>75</v>
      </c>
      <c r="AY359" s="235" t="s">
        <v>152</v>
      </c>
    </row>
    <row r="360" spans="1:51" s="14" customFormat="1" ht="12">
      <c r="A360" s="14"/>
      <c r="B360" s="246"/>
      <c r="C360" s="247"/>
      <c r="D360" s="226" t="s">
        <v>162</v>
      </c>
      <c r="E360" s="248" t="s">
        <v>21</v>
      </c>
      <c r="F360" s="249" t="s">
        <v>261</v>
      </c>
      <c r="G360" s="247"/>
      <c r="H360" s="250">
        <v>8.78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6" t="s">
        <v>162</v>
      </c>
      <c r="AU360" s="256" t="s">
        <v>85</v>
      </c>
      <c r="AV360" s="14" t="s">
        <v>158</v>
      </c>
      <c r="AW360" s="14" t="s">
        <v>36</v>
      </c>
      <c r="AX360" s="14" t="s">
        <v>83</v>
      </c>
      <c r="AY360" s="256" t="s">
        <v>152</v>
      </c>
    </row>
    <row r="361" spans="1:65" s="2" customFormat="1" ht="24.15" customHeight="1">
      <c r="A361" s="39"/>
      <c r="B361" s="40"/>
      <c r="C361" s="206" t="s">
        <v>652</v>
      </c>
      <c r="D361" s="206" t="s">
        <v>154</v>
      </c>
      <c r="E361" s="207" t="s">
        <v>653</v>
      </c>
      <c r="F361" s="208" t="s">
        <v>654</v>
      </c>
      <c r="G361" s="209" t="s">
        <v>108</v>
      </c>
      <c r="H361" s="210">
        <v>43.9</v>
      </c>
      <c r="I361" s="211"/>
      <c r="J361" s="212">
        <f>ROUND(I361*H361,2)</f>
        <v>0</v>
      </c>
      <c r="K361" s="208" t="s">
        <v>157</v>
      </c>
      <c r="L361" s="45"/>
      <c r="M361" s="213" t="s">
        <v>21</v>
      </c>
      <c r="N361" s="214" t="s">
        <v>46</v>
      </c>
      <c r="O361" s="85"/>
      <c r="P361" s="215">
        <f>O361*H361</f>
        <v>0</v>
      </c>
      <c r="Q361" s="215">
        <v>0.00432</v>
      </c>
      <c r="R361" s="215">
        <f>Q361*H361</f>
        <v>0.18964799999999998</v>
      </c>
      <c r="S361" s="215">
        <v>0</v>
      </c>
      <c r="T361" s="21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7" t="s">
        <v>158</v>
      </c>
      <c r="AT361" s="217" t="s">
        <v>154</v>
      </c>
      <c r="AU361" s="217" t="s">
        <v>85</v>
      </c>
      <c r="AY361" s="18" t="s">
        <v>152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8" t="s">
        <v>83</v>
      </c>
      <c r="BK361" s="218">
        <f>ROUND(I361*H361,2)</f>
        <v>0</v>
      </c>
      <c r="BL361" s="18" t="s">
        <v>158</v>
      </c>
      <c r="BM361" s="217" t="s">
        <v>655</v>
      </c>
    </row>
    <row r="362" spans="1:47" s="2" customFormat="1" ht="12">
      <c r="A362" s="39"/>
      <c r="B362" s="40"/>
      <c r="C362" s="41"/>
      <c r="D362" s="219" t="s">
        <v>160</v>
      </c>
      <c r="E362" s="41"/>
      <c r="F362" s="220" t="s">
        <v>656</v>
      </c>
      <c r="G362" s="41"/>
      <c r="H362" s="41"/>
      <c r="I362" s="221"/>
      <c r="J362" s="41"/>
      <c r="K362" s="41"/>
      <c r="L362" s="45"/>
      <c r="M362" s="222"/>
      <c r="N362" s="223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160</v>
      </c>
      <c r="AU362" s="18" t="s">
        <v>85</v>
      </c>
    </row>
    <row r="363" spans="1:51" s="13" customFormat="1" ht="12">
      <c r="A363" s="13"/>
      <c r="B363" s="224"/>
      <c r="C363" s="225"/>
      <c r="D363" s="226" t="s">
        <v>162</v>
      </c>
      <c r="E363" s="227" t="s">
        <v>21</v>
      </c>
      <c r="F363" s="228" t="s">
        <v>657</v>
      </c>
      <c r="G363" s="225"/>
      <c r="H363" s="229">
        <v>43.9</v>
      </c>
      <c r="I363" s="230"/>
      <c r="J363" s="225"/>
      <c r="K363" s="225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162</v>
      </c>
      <c r="AU363" s="235" t="s">
        <v>85</v>
      </c>
      <c r="AV363" s="13" t="s">
        <v>85</v>
      </c>
      <c r="AW363" s="13" t="s">
        <v>36</v>
      </c>
      <c r="AX363" s="13" t="s">
        <v>83</v>
      </c>
      <c r="AY363" s="235" t="s">
        <v>152</v>
      </c>
    </row>
    <row r="364" spans="1:65" s="2" customFormat="1" ht="16.5" customHeight="1">
      <c r="A364" s="39"/>
      <c r="B364" s="40"/>
      <c r="C364" s="206" t="s">
        <v>658</v>
      </c>
      <c r="D364" s="206" t="s">
        <v>154</v>
      </c>
      <c r="E364" s="207" t="s">
        <v>659</v>
      </c>
      <c r="F364" s="208" t="s">
        <v>660</v>
      </c>
      <c r="G364" s="209" t="s">
        <v>108</v>
      </c>
      <c r="H364" s="210">
        <v>5.78</v>
      </c>
      <c r="I364" s="211"/>
      <c r="J364" s="212">
        <f>ROUND(I364*H364,2)</f>
        <v>0</v>
      </c>
      <c r="K364" s="208" t="s">
        <v>157</v>
      </c>
      <c r="L364" s="45"/>
      <c r="M364" s="213" t="s">
        <v>21</v>
      </c>
      <c r="N364" s="214" t="s">
        <v>46</v>
      </c>
      <c r="O364" s="85"/>
      <c r="P364" s="215">
        <f>O364*H364</f>
        <v>0</v>
      </c>
      <c r="Q364" s="215">
        <v>1E-05</v>
      </c>
      <c r="R364" s="215">
        <f>Q364*H364</f>
        <v>5.780000000000001E-05</v>
      </c>
      <c r="S364" s="215">
        <v>0</v>
      </c>
      <c r="T364" s="216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7" t="s">
        <v>158</v>
      </c>
      <c r="AT364" s="217" t="s">
        <v>154</v>
      </c>
      <c r="AU364" s="217" t="s">
        <v>85</v>
      </c>
      <c r="AY364" s="18" t="s">
        <v>152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8" t="s">
        <v>83</v>
      </c>
      <c r="BK364" s="218">
        <f>ROUND(I364*H364,2)</f>
        <v>0</v>
      </c>
      <c r="BL364" s="18" t="s">
        <v>158</v>
      </c>
      <c r="BM364" s="217" t="s">
        <v>661</v>
      </c>
    </row>
    <row r="365" spans="1:47" s="2" customFormat="1" ht="12">
      <c r="A365" s="39"/>
      <c r="B365" s="40"/>
      <c r="C365" s="41"/>
      <c r="D365" s="219" t="s">
        <v>160</v>
      </c>
      <c r="E365" s="41"/>
      <c r="F365" s="220" t="s">
        <v>662</v>
      </c>
      <c r="G365" s="41"/>
      <c r="H365" s="41"/>
      <c r="I365" s="221"/>
      <c r="J365" s="41"/>
      <c r="K365" s="41"/>
      <c r="L365" s="45"/>
      <c r="M365" s="222"/>
      <c r="N365" s="223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160</v>
      </c>
      <c r="AU365" s="18" t="s">
        <v>85</v>
      </c>
    </row>
    <row r="366" spans="1:51" s="13" customFormat="1" ht="12">
      <c r="A366" s="13"/>
      <c r="B366" s="224"/>
      <c r="C366" s="225"/>
      <c r="D366" s="226" t="s">
        <v>162</v>
      </c>
      <c r="E366" s="227" t="s">
        <v>21</v>
      </c>
      <c r="F366" s="228" t="s">
        <v>663</v>
      </c>
      <c r="G366" s="225"/>
      <c r="H366" s="229">
        <v>5.78</v>
      </c>
      <c r="I366" s="230"/>
      <c r="J366" s="225"/>
      <c r="K366" s="225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162</v>
      </c>
      <c r="AU366" s="235" t="s">
        <v>85</v>
      </c>
      <c r="AV366" s="13" t="s">
        <v>85</v>
      </c>
      <c r="AW366" s="13" t="s">
        <v>36</v>
      </c>
      <c r="AX366" s="13" t="s">
        <v>83</v>
      </c>
      <c r="AY366" s="235" t="s">
        <v>152</v>
      </c>
    </row>
    <row r="367" spans="1:65" s="2" customFormat="1" ht="16.5" customHeight="1">
      <c r="A367" s="39"/>
      <c r="B367" s="40"/>
      <c r="C367" s="206" t="s">
        <v>664</v>
      </c>
      <c r="D367" s="206" t="s">
        <v>154</v>
      </c>
      <c r="E367" s="207" t="s">
        <v>665</v>
      </c>
      <c r="F367" s="208" t="s">
        <v>666</v>
      </c>
      <c r="G367" s="209" t="s">
        <v>100</v>
      </c>
      <c r="H367" s="210">
        <v>224.592</v>
      </c>
      <c r="I367" s="211"/>
      <c r="J367" s="212">
        <f>ROUND(I367*H367,2)</f>
        <v>0</v>
      </c>
      <c r="K367" s="208" t="s">
        <v>157</v>
      </c>
      <c r="L367" s="45"/>
      <c r="M367" s="213" t="s">
        <v>21</v>
      </c>
      <c r="N367" s="214" t="s">
        <v>46</v>
      </c>
      <c r="O367" s="85"/>
      <c r="P367" s="215">
        <f>O367*H367</f>
        <v>0</v>
      </c>
      <c r="Q367" s="215">
        <v>0</v>
      </c>
      <c r="R367" s="215">
        <f>Q367*H367</f>
        <v>0</v>
      </c>
      <c r="S367" s="215">
        <v>0.063</v>
      </c>
      <c r="T367" s="216">
        <f>S367*H367</f>
        <v>14.149296000000001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7" t="s">
        <v>158</v>
      </c>
      <c r="AT367" s="217" t="s">
        <v>154</v>
      </c>
      <c r="AU367" s="217" t="s">
        <v>85</v>
      </c>
      <c r="AY367" s="18" t="s">
        <v>152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8" t="s">
        <v>83</v>
      </c>
      <c r="BK367" s="218">
        <f>ROUND(I367*H367,2)</f>
        <v>0</v>
      </c>
      <c r="BL367" s="18" t="s">
        <v>158</v>
      </c>
      <c r="BM367" s="217" t="s">
        <v>667</v>
      </c>
    </row>
    <row r="368" spans="1:47" s="2" customFormat="1" ht="12">
      <c r="A368" s="39"/>
      <c r="B368" s="40"/>
      <c r="C368" s="41"/>
      <c r="D368" s="219" t="s">
        <v>160</v>
      </c>
      <c r="E368" s="41"/>
      <c r="F368" s="220" t="s">
        <v>668</v>
      </c>
      <c r="G368" s="41"/>
      <c r="H368" s="41"/>
      <c r="I368" s="221"/>
      <c r="J368" s="41"/>
      <c r="K368" s="41"/>
      <c r="L368" s="45"/>
      <c r="M368" s="222"/>
      <c r="N368" s="223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160</v>
      </c>
      <c r="AU368" s="18" t="s">
        <v>85</v>
      </c>
    </row>
    <row r="369" spans="1:51" s="13" customFormat="1" ht="12">
      <c r="A369" s="13"/>
      <c r="B369" s="224"/>
      <c r="C369" s="225"/>
      <c r="D369" s="226" t="s">
        <v>162</v>
      </c>
      <c r="E369" s="227" t="s">
        <v>21</v>
      </c>
      <c r="F369" s="228" t="s">
        <v>669</v>
      </c>
      <c r="G369" s="225"/>
      <c r="H369" s="229">
        <v>103.525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162</v>
      </c>
      <c r="AU369" s="235" t="s">
        <v>85</v>
      </c>
      <c r="AV369" s="13" t="s">
        <v>85</v>
      </c>
      <c r="AW369" s="13" t="s">
        <v>36</v>
      </c>
      <c r="AX369" s="13" t="s">
        <v>75</v>
      </c>
      <c r="AY369" s="235" t="s">
        <v>152</v>
      </c>
    </row>
    <row r="370" spans="1:51" s="13" customFormat="1" ht="12">
      <c r="A370" s="13"/>
      <c r="B370" s="224"/>
      <c r="C370" s="225"/>
      <c r="D370" s="226" t="s">
        <v>162</v>
      </c>
      <c r="E370" s="227" t="s">
        <v>21</v>
      </c>
      <c r="F370" s="228" t="s">
        <v>670</v>
      </c>
      <c r="G370" s="225"/>
      <c r="H370" s="229">
        <v>10.675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162</v>
      </c>
      <c r="AU370" s="235" t="s">
        <v>85</v>
      </c>
      <c r="AV370" s="13" t="s">
        <v>85</v>
      </c>
      <c r="AW370" s="13" t="s">
        <v>36</v>
      </c>
      <c r="AX370" s="13" t="s">
        <v>75</v>
      </c>
      <c r="AY370" s="235" t="s">
        <v>152</v>
      </c>
    </row>
    <row r="371" spans="1:51" s="13" customFormat="1" ht="12">
      <c r="A371" s="13"/>
      <c r="B371" s="224"/>
      <c r="C371" s="225"/>
      <c r="D371" s="226" t="s">
        <v>162</v>
      </c>
      <c r="E371" s="227" t="s">
        <v>21</v>
      </c>
      <c r="F371" s="228" t="s">
        <v>671</v>
      </c>
      <c r="G371" s="225"/>
      <c r="H371" s="229">
        <v>38.542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162</v>
      </c>
      <c r="AU371" s="235" t="s">
        <v>85</v>
      </c>
      <c r="AV371" s="13" t="s">
        <v>85</v>
      </c>
      <c r="AW371" s="13" t="s">
        <v>36</v>
      </c>
      <c r="AX371" s="13" t="s">
        <v>75</v>
      </c>
      <c r="AY371" s="235" t="s">
        <v>152</v>
      </c>
    </row>
    <row r="372" spans="1:51" s="13" customFormat="1" ht="12">
      <c r="A372" s="13"/>
      <c r="B372" s="224"/>
      <c r="C372" s="225"/>
      <c r="D372" s="226" t="s">
        <v>162</v>
      </c>
      <c r="E372" s="227" t="s">
        <v>21</v>
      </c>
      <c r="F372" s="228" t="s">
        <v>672</v>
      </c>
      <c r="G372" s="225"/>
      <c r="H372" s="229">
        <v>20.932</v>
      </c>
      <c r="I372" s="230"/>
      <c r="J372" s="225"/>
      <c r="K372" s="225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162</v>
      </c>
      <c r="AU372" s="235" t="s">
        <v>85</v>
      </c>
      <c r="AV372" s="13" t="s">
        <v>85</v>
      </c>
      <c r="AW372" s="13" t="s">
        <v>36</v>
      </c>
      <c r="AX372" s="13" t="s">
        <v>75</v>
      </c>
      <c r="AY372" s="235" t="s">
        <v>152</v>
      </c>
    </row>
    <row r="373" spans="1:51" s="13" customFormat="1" ht="12">
      <c r="A373" s="13"/>
      <c r="B373" s="224"/>
      <c r="C373" s="225"/>
      <c r="D373" s="226" t="s">
        <v>162</v>
      </c>
      <c r="E373" s="227" t="s">
        <v>21</v>
      </c>
      <c r="F373" s="228" t="s">
        <v>673</v>
      </c>
      <c r="G373" s="225"/>
      <c r="H373" s="229">
        <v>50.918</v>
      </c>
      <c r="I373" s="230"/>
      <c r="J373" s="225"/>
      <c r="K373" s="225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162</v>
      </c>
      <c r="AU373" s="235" t="s">
        <v>85</v>
      </c>
      <c r="AV373" s="13" t="s">
        <v>85</v>
      </c>
      <c r="AW373" s="13" t="s">
        <v>36</v>
      </c>
      <c r="AX373" s="13" t="s">
        <v>75</v>
      </c>
      <c r="AY373" s="235" t="s">
        <v>152</v>
      </c>
    </row>
    <row r="374" spans="1:51" s="14" customFormat="1" ht="12">
      <c r="A374" s="14"/>
      <c r="B374" s="246"/>
      <c r="C374" s="247"/>
      <c r="D374" s="226" t="s">
        <v>162</v>
      </c>
      <c r="E374" s="248" t="s">
        <v>21</v>
      </c>
      <c r="F374" s="249" t="s">
        <v>261</v>
      </c>
      <c r="G374" s="247"/>
      <c r="H374" s="250">
        <v>224.592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6" t="s">
        <v>162</v>
      </c>
      <c r="AU374" s="256" t="s">
        <v>85</v>
      </c>
      <c r="AV374" s="14" t="s">
        <v>158</v>
      </c>
      <c r="AW374" s="14" t="s">
        <v>36</v>
      </c>
      <c r="AX374" s="14" t="s">
        <v>83</v>
      </c>
      <c r="AY374" s="256" t="s">
        <v>152</v>
      </c>
    </row>
    <row r="375" spans="1:65" s="2" customFormat="1" ht="16.5" customHeight="1">
      <c r="A375" s="39"/>
      <c r="B375" s="40"/>
      <c r="C375" s="206" t="s">
        <v>674</v>
      </c>
      <c r="D375" s="206" t="s">
        <v>154</v>
      </c>
      <c r="E375" s="207" t="s">
        <v>675</v>
      </c>
      <c r="F375" s="208" t="s">
        <v>676</v>
      </c>
      <c r="G375" s="209" t="s">
        <v>100</v>
      </c>
      <c r="H375" s="210">
        <v>18.068</v>
      </c>
      <c r="I375" s="211"/>
      <c r="J375" s="212">
        <f>ROUND(I375*H375,2)</f>
        <v>0</v>
      </c>
      <c r="K375" s="208" t="s">
        <v>157</v>
      </c>
      <c r="L375" s="45"/>
      <c r="M375" s="213" t="s">
        <v>21</v>
      </c>
      <c r="N375" s="214" t="s">
        <v>46</v>
      </c>
      <c r="O375" s="85"/>
      <c r="P375" s="215">
        <f>O375*H375</f>
        <v>0</v>
      </c>
      <c r="Q375" s="215">
        <v>0</v>
      </c>
      <c r="R375" s="215">
        <f>Q375*H375</f>
        <v>0</v>
      </c>
      <c r="S375" s="215">
        <v>0.063</v>
      </c>
      <c r="T375" s="216">
        <f>S375*H375</f>
        <v>1.138284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7" t="s">
        <v>158</v>
      </c>
      <c r="AT375" s="217" t="s">
        <v>154</v>
      </c>
      <c r="AU375" s="217" t="s">
        <v>85</v>
      </c>
      <c r="AY375" s="18" t="s">
        <v>152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8" t="s">
        <v>83</v>
      </c>
      <c r="BK375" s="218">
        <f>ROUND(I375*H375,2)</f>
        <v>0</v>
      </c>
      <c r="BL375" s="18" t="s">
        <v>158</v>
      </c>
      <c r="BM375" s="217" t="s">
        <v>677</v>
      </c>
    </row>
    <row r="376" spans="1:47" s="2" customFormat="1" ht="12">
      <c r="A376" s="39"/>
      <c r="B376" s="40"/>
      <c r="C376" s="41"/>
      <c r="D376" s="219" t="s">
        <v>160</v>
      </c>
      <c r="E376" s="41"/>
      <c r="F376" s="220" t="s">
        <v>678</v>
      </c>
      <c r="G376" s="41"/>
      <c r="H376" s="41"/>
      <c r="I376" s="221"/>
      <c r="J376" s="41"/>
      <c r="K376" s="41"/>
      <c r="L376" s="45"/>
      <c r="M376" s="222"/>
      <c r="N376" s="223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160</v>
      </c>
      <c r="AU376" s="18" t="s">
        <v>85</v>
      </c>
    </row>
    <row r="377" spans="1:51" s="13" customFormat="1" ht="12">
      <c r="A377" s="13"/>
      <c r="B377" s="224"/>
      <c r="C377" s="225"/>
      <c r="D377" s="226" t="s">
        <v>162</v>
      </c>
      <c r="E377" s="227" t="s">
        <v>21</v>
      </c>
      <c r="F377" s="228" t="s">
        <v>679</v>
      </c>
      <c r="G377" s="225"/>
      <c r="H377" s="229">
        <v>18.068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162</v>
      </c>
      <c r="AU377" s="235" t="s">
        <v>85</v>
      </c>
      <c r="AV377" s="13" t="s">
        <v>85</v>
      </c>
      <c r="AW377" s="13" t="s">
        <v>36</v>
      </c>
      <c r="AX377" s="13" t="s">
        <v>83</v>
      </c>
      <c r="AY377" s="235" t="s">
        <v>152</v>
      </c>
    </row>
    <row r="378" spans="1:65" s="2" customFormat="1" ht="24.15" customHeight="1">
      <c r="A378" s="39"/>
      <c r="B378" s="40"/>
      <c r="C378" s="206" t="s">
        <v>680</v>
      </c>
      <c r="D378" s="206" t="s">
        <v>154</v>
      </c>
      <c r="E378" s="207" t="s">
        <v>681</v>
      </c>
      <c r="F378" s="208" t="s">
        <v>682</v>
      </c>
      <c r="G378" s="209" t="s">
        <v>108</v>
      </c>
      <c r="H378" s="210">
        <v>6.5</v>
      </c>
      <c r="I378" s="211"/>
      <c r="J378" s="212">
        <f>ROUND(I378*H378,2)</f>
        <v>0</v>
      </c>
      <c r="K378" s="208" t="s">
        <v>157</v>
      </c>
      <c r="L378" s="45"/>
      <c r="M378" s="213" t="s">
        <v>21</v>
      </c>
      <c r="N378" s="214" t="s">
        <v>46</v>
      </c>
      <c r="O378" s="85"/>
      <c r="P378" s="215">
        <f>O378*H378</f>
        <v>0</v>
      </c>
      <c r="Q378" s="215">
        <v>0.00043</v>
      </c>
      <c r="R378" s="215">
        <f>Q378*H378</f>
        <v>0.0027949999999999997</v>
      </c>
      <c r="S378" s="215">
        <v>0</v>
      </c>
      <c r="T378" s="21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7" t="s">
        <v>158</v>
      </c>
      <c r="AT378" s="217" t="s">
        <v>154</v>
      </c>
      <c r="AU378" s="217" t="s">
        <v>85</v>
      </c>
      <c r="AY378" s="18" t="s">
        <v>152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8" t="s">
        <v>83</v>
      </c>
      <c r="BK378" s="218">
        <f>ROUND(I378*H378,2)</f>
        <v>0</v>
      </c>
      <c r="BL378" s="18" t="s">
        <v>158</v>
      </c>
      <c r="BM378" s="217" t="s">
        <v>683</v>
      </c>
    </row>
    <row r="379" spans="1:47" s="2" customFormat="1" ht="12">
      <c r="A379" s="39"/>
      <c r="B379" s="40"/>
      <c r="C379" s="41"/>
      <c r="D379" s="219" t="s">
        <v>160</v>
      </c>
      <c r="E379" s="41"/>
      <c r="F379" s="220" t="s">
        <v>684</v>
      </c>
      <c r="G379" s="41"/>
      <c r="H379" s="41"/>
      <c r="I379" s="221"/>
      <c r="J379" s="41"/>
      <c r="K379" s="41"/>
      <c r="L379" s="45"/>
      <c r="M379" s="222"/>
      <c r="N379" s="223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160</v>
      </c>
      <c r="AU379" s="18" t="s">
        <v>85</v>
      </c>
    </row>
    <row r="380" spans="1:51" s="13" customFormat="1" ht="12">
      <c r="A380" s="13"/>
      <c r="B380" s="224"/>
      <c r="C380" s="225"/>
      <c r="D380" s="226" t="s">
        <v>162</v>
      </c>
      <c r="E380" s="227" t="s">
        <v>21</v>
      </c>
      <c r="F380" s="228" t="s">
        <v>685</v>
      </c>
      <c r="G380" s="225"/>
      <c r="H380" s="229">
        <v>6.5</v>
      </c>
      <c r="I380" s="230"/>
      <c r="J380" s="225"/>
      <c r="K380" s="225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162</v>
      </c>
      <c r="AU380" s="235" t="s">
        <v>85</v>
      </c>
      <c r="AV380" s="13" t="s">
        <v>85</v>
      </c>
      <c r="AW380" s="13" t="s">
        <v>36</v>
      </c>
      <c r="AX380" s="13" t="s">
        <v>83</v>
      </c>
      <c r="AY380" s="235" t="s">
        <v>152</v>
      </c>
    </row>
    <row r="381" spans="1:65" s="2" customFormat="1" ht="16.5" customHeight="1">
      <c r="A381" s="39"/>
      <c r="B381" s="40"/>
      <c r="C381" s="236" t="s">
        <v>686</v>
      </c>
      <c r="D381" s="236" t="s">
        <v>207</v>
      </c>
      <c r="E381" s="237" t="s">
        <v>687</v>
      </c>
      <c r="F381" s="238" t="s">
        <v>688</v>
      </c>
      <c r="G381" s="239" t="s">
        <v>210</v>
      </c>
      <c r="H381" s="240">
        <v>0.014</v>
      </c>
      <c r="I381" s="241"/>
      <c r="J381" s="242">
        <f>ROUND(I381*H381,2)</f>
        <v>0</v>
      </c>
      <c r="K381" s="238" t="s">
        <v>157</v>
      </c>
      <c r="L381" s="243"/>
      <c r="M381" s="244" t="s">
        <v>21</v>
      </c>
      <c r="N381" s="245" t="s">
        <v>46</v>
      </c>
      <c r="O381" s="85"/>
      <c r="P381" s="215">
        <f>O381*H381</f>
        <v>0</v>
      </c>
      <c r="Q381" s="215">
        <v>1</v>
      </c>
      <c r="R381" s="215">
        <f>Q381*H381</f>
        <v>0.014</v>
      </c>
      <c r="S381" s="215">
        <v>0</v>
      </c>
      <c r="T381" s="21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7" t="s">
        <v>195</v>
      </c>
      <c r="AT381" s="217" t="s">
        <v>207</v>
      </c>
      <c r="AU381" s="217" t="s">
        <v>85</v>
      </c>
      <c r="AY381" s="18" t="s">
        <v>152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8" t="s">
        <v>83</v>
      </c>
      <c r="BK381" s="218">
        <f>ROUND(I381*H381,2)</f>
        <v>0</v>
      </c>
      <c r="BL381" s="18" t="s">
        <v>158</v>
      </c>
      <c r="BM381" s="217" t="s">
        <v>689</v>
      </c>
    </row>
    <row r="382" spans="1:47" s="2" customFormat="1" ht="12">
      <c r="A382" s="39"/>
      <c r="B382" s="40"/>
      <c r="C382" s="41"/>
      <c r="D382" s="226" t="s">
        <v>294</v>
      </c>
      <c r="E382" s="41"/>
      <c r="F382" s="257" t="s">
        <v>690</v>
      </c>
      <c r="G382" s="41"/>
      <c r="H382" s="41"/>
      <c r="I382" s="221"/>
      <c r="J382" s="41"/>
      <c r="K382" s="41"/>
      <c r="L382" s="45"/>
      <c r="M382" s="222"/>
      <c r="N382" s="223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294</v>
      </c>
      <c r="AU382" s="18" t="s">
        <v>85</v>
      </c>
    </row>
    <row r="383" spans="1:51" s="13" customFormat="1" ht="12">
      <c r="A383" s="13"/>
      <c r="B383" s="224"/>
      <c r="C383" s="225"/>
      <c r="D383" s="226" t="s">
        <v>162</v>
      </c>
      <c r="E383" s="227" t="s">
        <v>21</v>
      </c>
      <c r="F383" s="228" t="s">
        <v>691</v>
      </c>
      <c r="G383" s="225"/>
      <c r="H383" s="229">
        <v>0.014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162</v>
      </c>
      <c r="AU383" s="235" t="s">
        <v>85</v>
      </c>
      <c r="AV383" s="13" t="s">
        <v>85</v>
      </c>
      <c r="AW383" s="13" t="s">
        <v>36</v>
      </c>
      <c r="AX383" s="13" t="s">
        <v>83</v>
      </c>
      <c r="AY383" s="235" t="s">
        <v>152</v>
      </c>
    </row>
    <row r="384" spans="1:65" s="2" customFormat="1" ht="16.5" customHeight="1">
      <c r="A384" s="39"/>
      <c r="B384" s="40"/>
      <c r="C384" s="206" t="s">
        <v>692</v>
      </c>
      <c r="D384" s="206" t="s">
        <v>154</v>
      </c>
      <c r="E384" s="207" t="s">
        <v>693</v>
      </c>
      <c r="F384" s="208" t="s">
        <v>694</v>
      </c>
      <c r="G384" s="209" t="s">
        <v>100</v>
      </c>
      <c r="H384" s="210">
        <v>7.956</v>
      </c>
      <c r="I384" s="211"/>
      <c r="J384" s="212">
        <f>ROUND(I384*H384,2)</f>
        <v>0</v>
      </c>
      <c r="K384" s="208" t="s">
        <v>157</v>
      </c>
      <c r="L384" s="45"/>
      <c r="M384" s="213" t="s">
        <v>21</v>
      </c>
      <c r="N384" s="214" t="s">
        <v>46</v>
      </c>
      <c r="O384" s="85"/>
      <c r="P384" s="215">
        <f>O384*H384</f>
        <v>0</v>
      </c>
      <c r="Q384" s="215">
        <v>0.01208</v>
      </c>
      <c r="R384" s="215">
        <f>Q384*H384</f>
        <v>0.09610848000000001</v>
      </c>
      <c r="S384" s="215">
        <v>0</v>
      </c>
      <c r="T384" s="21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7" t="s">
        <v>158</v>
      </c>
      <c r="AT384" s="217" t="s">
        <v>154</v>
      </c>
      <c r="AU384" s="217" t="s">
        <v>85</v>
      </c>
      <c r="AY384" s="18" t="s">
        <v>152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83</v>
      </c>
      <c r="BK384" s="218">
        <f>ROUND(I384*H384,2)</f>
        <v>0</v>
      </c>
      <c r="BL384" s="18" t="s">
        <v>158</v>
      </c>
      <c r="BM384" s="217" t="s">
        <v>695</v>
      </c>
    </row>
    <row r="385" spans="1:47" s="2" customFormat="1" ht="12">
      <c r="A385" s="39"/>
      <c r="B385" s="40"/>
      <c r="C385" s="41"/>
      <c r="D385" s="219" t="s">
        <v>160</v>
      </c>
      <c r="E385" s="41"/>
      <c r="F385" s="220" t="s">
        <v>696</v>
      </c>
      <c r="G385" s="41"/>
      <c r="H385" s="41"/>
      <c r="I385" s="221"/>
      <c r="J385" s="41"/>
      <c r="K385" s="41"/>
      <c r="L385" s="45"/>
      <c r="M385" s="222"/>
      <c r="N385" s="223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160</v>
      </c>
      <c r="AU385" s="18" t="s">
        <v>85</v>
      </c>
    </row>
    <row r="386" spans="1:51" s="13" customFormat="1" ht="12">
      <c r="A386" s="13"/>
      <c r="B386" s="224"/>
      <c r="C386" s="225"/>
      <c r="D386" s="226" t="s">
        <v>162</v>
      </c>
      <c r="E386" s="227" t="s">
        <v>21</v>
      </c>
      <c r="F386" s="228" t="s">
        <v>697</v>
      </c>
      <c r="G386" s="225"/>
      <c r="H386" s="229">
        <v>7.956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162</v>
      </c>
      <c r="AU386" s="235" t="s">
        <v>85</v>
      </c>
      <c r="AV386" s="13" t="s">
        <v>85</v>
      </c>
      <c r="AW386" s="13" t="s">
        <v>36</v>
      </c>
      <c r="AX386" s="13" t="s">
        <v>83</v>
      </c>
      <c r="AY386" s="235" t="s">
        <v>152</v>
      </c>
    </row>
    <row r="387" spans="1:65" s="2" customFormat="1" ht="16.5" customHeight="1">
      <c r="A387" s="39"/>
      <c r="B387" s="40"/>
      <c r="C387" s="206" t="s">
        <v>698</v>
      </c>
      <c r="D387" s="206" t="s">
        <v>154</v>
      </c>
      <c r="E387" s="207" t="s">
        <v>699</v>
      </c>
      <c r="F387" s="208" t="s">
        <v>700</v>
      </c>
      <c r="G387" s="209" t="s">
        <v>100</v>
      </c>
      <c r="H387" s="210">
        <v>7.956</v>
      </c>
      <c r="I387" s="211"/>
      <c r="J387" s="212">
        <f>ROUND(I387*H387,2)</f>
        <v>0</v>
      </c>
      <c r="K387" s="208" t="s">
        <v>157</v>
      </c>
      <c r="L387" s="45"/>
      <c r="M387" s="213" t="s">
        <v>21</v>
      </c>
      <c r="N387" s="214" t="s">
        <v>46</v>
      </c>
      <c r="O387" s="85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7" t="s">
        <v>158</v>
      </c>
      <c r="AT387" s="217" t="s">
        <v>154</v>
      </c>
      <c r="AU387" s="217" t="s">
        <v>85</v>
      </c>
      <c r="AY387" s="18" t="s">
        <v>152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8" t="s">
        <v>83</v>
      </c>
      <c r="BK387" s="218">
        <f>ROUND(I387*H387,2)</f>
        <v>0</v>
      </c>
      <c r="BL387" s="18" t="s">
        <v>158</v>
      </c>
      <c r="BM387" s="217" t="s">
        <v>701</v>
      </c>
    </row>
    <row r="388" spans="1:47" s="2" customFormat="1" ht="12">
      <c r="A388" s="39"/>
      <c r="B388" s="40"/>
      <c r="C388" s="41"/>
      <c r="D388" s="219" t="s">
        <v>160</v>
      </c>
      <c r="E388" s="41"/>
      <c r="F388" s="220" t="s">
        <v>702</v>
      </c>
      <c r="G388" s="41"/>
      <c r="H388" s="41"/>
      <c r="I388" s="221"/>
      <c r="J388" s="41"/>
      <c r="K388" s="41"/>
      <c r="L388" s="45"/>
      <c r="M388" s="222"/>
      <c r="N388" s="223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160</v>
      </c>
      <c r="AU388" s="18" t="s">
        <v>85</v>
      </c>
    </row>
    <row r="389" spans="1:63" s="12" customFormat="1" ht="20.85" customHeight="1">
      <c r="A389" s="12"/>
      <c r="B389" s="190"/>
      <c r="C389" s="191"/>
      <c r="D389" s="192" t="s">
        <v>74</v>
      </c>
      <c r="E389" s="204" t="s">
        <v>703</v>
      </c>
      <c r="F389" s="204" t="s">
        <v>704</v>
      </c>
      <c r="G389" s="191"/>
      <c r="H389" s="191"/>
      <c r="I389" s="194"/>
      <c r="J389" s="205">
        <f>BK389</f>
        <v>0</v>
      </c>
      <c r="K389" s="191"/>
      <c r="L389" s="196"/>
      <c r="M389" s="197"/>
      <c r="N389" s="198"/>
      <c r="O389" s="198"/>
      <c r="P389" s="199">
        <f>SUM(P390:P400)</f>
        <v>0</v>
      </c>
      <c r="Q389" s="198"/>
      <c r="R389" s="199">
        <f>SUM(R390:R400)</f>
        <v>0</v>
      </c>
      <c r="S389" s="198"/>
      <c r="T389" s="200">
        <f>SUM(T390:T400)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1" t="s">
        <v>83</v>
      </c>
      <c r="AT389" s="202" t="s">
        <v>74</v>
      </c>
      <c r="AU389" s="202" t="s">
        <v>85</v>
      </c>
      <c r="AY389" s="201" t="s">
        <v>152</v>
      </c>
      <c r="BK389" s="203">
        <f>SUM(BK390:BK400)</f>
        <v>0</v>
      </c>
    </row>
    <row r="390" spans="1:65" s="2" customFormat="1" ht="24.15" customHeight="1">
      <c r="A390" s="39"/>
      <c r="B390" s="40"/>
      <c r="C390" s="206" t="s">
        <v>705</v>
      </c>
      <c r="D390" s="206" t="s">
        <v>154</v>
      </c>
      <c r="E390" s="207" t="s">
        <v>706</v>
      </c>
      <c r="F390" s="208" t="s">
        <v>707</v>
      </c>
      <c r="G390" s="209" t="s">
        <v>210</v>
      </c>
      <c r="H390" s="210">
        <v>40.554</v>
      </c>
      <c r="I390" s="211"/>
      <c r="J390" s="212">
        <f>ROUND(I390*H390,2)</f>
        <v>0</v>
      </c>
      <c r="K390" s="208" t="s">
        <v>157</v>
      </c>
      <c r="L390" s="45"/>
      <c r="M390" s="213" t="s">
        <v>21</v>
      </c>
      <c r="N390" s="214" t="s">
        <v>46</v>
      </c>
      <c r="O390" s="85"/>
      <c r="P390" s="215">
        <f>O390*H390</f>
        <v>0</v>
      </c>
      <c r="Q390" s="215">
        <v>0</v>
      </c>
      <c r="R390" s="215">
        <f>Q390*H390</f>
        <v>0</v>
      </c>
      <c r="S390" s="215">
        <v>0</v>
      </c>
      <c r="T390" s="21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7" t="s">
        <v>158</v>
      </c>
      <c r="AT390" s="217" t="s">
        <v>154</v>
      </c>
      <c r="AU390" s="217" t="s">
        <v>170</v>
      </c>
      <c r="AY390" s="18" t="s">
        <v>152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8" t="s">
        <v>83</v>
      </c>
      <c r="BK390" s="218">
        <f>ROUND(I390*H390,2)</f>
        <v>0</v>
      </c>
      <c r="BL390" s="18" t="s">
        <v>158</v>
      </c>
      <c r="BM390" s="217" t="s">
        <v>708</v>
      </c>
    </row>
    <row r="391" spans="1:47" s="2" customFormat="1" ht="12">
      <c r="A391" s="39"/>
      <c r="B391" s="40"/>
      <c r="C391" s="41"/>
      <c r="D391" s="219" t="s">
        <v>160</v>
      </c>
      <c r="E391" s="41"/>
      <c r="F391" s="220" t="s">
        <v>709</v>
      </c>
      <c r="G391" s="41"/>
      <c r="H391" s="41"/>
      <c r="I391" s="221"/>
      <c r="J391" s="41"/>
      <c r="K391" s="41"/>
      <c r="L391" s="45"/>
      <c r="M391" s="222"/>
      <c r="N391" s="223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160</v>
      </c>
      <c r="AU391" s="18" t="s">
        <v>170</v>
      </c>
    </row>
    <row r="392" spans="1:65" s="2" customFormat="1" ht="21.75" customHeight="1">
      <c r="A392" s="39"/>
      <c r="B392" s="40"/>
      <c r="C392" s="206" t="s">
        <v>710</v>
      </c>
      <c r="D392" s="206" t="s">
        <v>154</v>
      </c>
      <c r="E392" s="207" t="s">
        <v>711</v>
      </c>
      <c r="F392" s="208" t="s">
        <v>712</v>
      </c>
      <c r="G392" s="209" t="s">
        <v>210</v>
      </c>
      <c r="H392" s="210">
        <v>40.554</v>
      </c>
      <c r="I392" s="211"/>
      <c r="J392" s="212">
        <f>ROUND(I392*H392,2)</f>
        <v>0</v>
      </c>
      <c r="K392" s="208" t="s">
        <v>157</v>
      </c>
      <c r="L392" s="45"/>
      <c r="M392" s="213" t="s">
        <v>21</v>
      </c>
      <c r="N392" s="214" t="s">
        <v>46</v>
      </c>
      <c r="O392" s="85"/>
      <c r="P392" s="215">
        <f>O392*H392</f>
        <v>0</v>
      </c>
      <c r="Q392" s="215">
        <v>0</v>
      </c>
      <c r="R392" s="215">
        <f>Q392*H392</f>
        <v>0</v>
      </c>
      <c r="S392" s="215">
        <v>0</v>
      </c>
      <c r="T392" s="21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7" t="s">
        <v>158</v>
      </c>
      <c r="AT392" s="217" t="s">
        <v>154</v>
      </c>
      <c r="AU392" s="217" t="s">
        <v>170</v>
      </c>
      <c r="AY392" s="18" t="s">
        <v>152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8" t="s">
        <v>83</v>
      </c>
      <c r="BK392" s="218">
        <f>ROUND(I392*H392,2)</f>
        <v>0</v>
      </c>
      <c r="BL392" s="18" t="s">
        <v>158</v>
      </c>
      <c r="BM392" s="217" t="s">
        <v>713</v>
      </c>
    </row>
    <row r="393" spans="1:47" s="2" customFormat="1" ht="12">
      <c r="A393" s="39"/>
      <c r="B393" s="40"/>
      <c r="C393" s="41"/>
      <c r="D393" s="219" t="s">
        <v>160</v>
      </c>
      <c r="E393" s="41"/>
      <c r="F393" s="220" t="s">
        <v>714</v>
      </c>
      <c r="G393" s="41"/>
      <c r="H393" s="41"/>
      <c r="I393" s="221"/>
      <c r="J393" s="41"/>
      <c r="K393" s="41"/>
      <c r="L393" s="45"/>
      <c r="M393" s="222"/>
      <c r="N393" s="223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160</v>
      </c>
      <c r="AU393" s="18" t="s">
        <v>170</v>
      </c>
    </row>
    <row r="394" spans="1:65" s="2" customFormat="1" ht="24.15" customHeight="1">
      <c r="A394" s="39"/>
      <c r="B394" s="40"/>
      <c r="C394" s="206" t="s">
        <v>715</v>
      </c>
      <c r="D394" s="206" t="s">
        <v>154</v>
      </c>
      <c r="E394" s="207" t="s">
        <v>716</v>
      </c>
      <c r="F394" s="208" t="s">
        <v>717</v>
      </c>
      <c r="G394" s="209" t="s">
        <v>210</v>
      </c>
      <c r="H394" s="210">
        <v>422.475</v>
      </c>
      <c r="I394" s="211"/>
      <c r="J394" s="212">
        <f>ROUND(I394*H394,2)</f>
        <v>0</v>
      </c>
      <c r="K394" s="208" t="s">
        <v>157</v>
      </c>
      <c r="L394" s="45"/>
      <c r="M394" s="213" t="s">
        <v>21</v>
      </c>
      <c r="N394" s="214" t="s">
        <v>46</v>
      </c>
      <c r="O394" s="85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7" t="s">
        <v>158</v>
      </c>
      <c r="AT394" s="217" t="s">
        <v>154</v>
      </c>
      <c r="AU394" s="217" t="s">
        <v>170</v>
      </c>
      <c r="AY394" s="18" t="s">
        <v>152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8" t="s">
        <v>83</v>
      </c>
      <c r="BK394" s="218">
        <f>ROUND(I394*H394,2)</f>
        <v>0</v>
      </c>
      <c r="BL394" s="18" t="s">
        <v>158</v>
      </c>
      <c r="BM394" s="217" t="s">
        <v>718</v>
      </c>
    </row>
    <row r="395" spans="1:47" s="2" customFormat="1" ht="12">
      <c r="A395" s="39"/>
      <c r="B395" s="40"/>
      <c r="C395" s="41"/>
      <c r="D395" s="219" t="s">
        <v>160</v>
      </c>
      <c r="E395" s="41"/>
      <c r="F395" s="220" t="s">
        <v>719</v>
      </c>
      <c r="G395" s="41"/>
      <c r="H395" s="41"/>
      <c r="I395" s="221"/>
      <c r="J395" s="41"/>
      <c r="K395" s="41"/>
      <c r="L395" s="45"/>
      <c r="M395" s="222"/>
      <c r="N395" s="223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160</v>
      </c>
      <c r="AU395" s="18" t="s">
        <v>170</v>
      </c>
    </row>
    <row r="396" spans="1:51" s="13" customFormat="1" ht="12">
      <c r="A396" s="13"/>
      <c r="B396" s="224"/>
      <c r="C396" s="225"/>
      <c r="D396" s="226" t="s">
        <v>162</v>
      </c>
      <c r="E396" s="227" t="s">
        <v>21</v>
      </c>
      <c r="F396" s="228" t="s">
        <v>720</v>
      </c>
      <c r="G396" s="225"/>
      <c r="H396" s="229">
        <v>422.475</v>
      </c>
      <c r="I396" s="230"/>
      <c r="J396" s="225"/>
      <c r="K396" s="225"/>
      <c r="L396" s="231"/>
      <c r="M396" s="232"/>
      <c r="N396" s="233"/>
      <c r="O396" s="233"/>
      <c r="P396" s="233"/>
      <c r="Q396" s="233"/>
      <c r="R396" s="233"/>
      <c r="S396" s="233"/>
      <c r="T396" s="23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162</v>
      </c>
      <c r="AU396" s="235" t="s">
        <v>170</v>
      </c>
      <c r="AV396" s="13" t="s">
        <v>85</v>
      </c>
      <c r="AW396" s="13" t="s">
        <v>36</v>
      </c>
      <c r="AX396" s="13" t="s">
        <v>83</v>
      </c>
      <c r="AY396" s="235" t="s">
        <v>152</v>
      </c>
    </row>
    <row r="397" spans="1:65" s="2" customFormat="1" ht="24.15" customHeight="1">
      <c r="A397" s="39"/>
      <c r="B397" s="40"/>
      <c r="C397" s="206" t="s">
        <v>721</v>
      </c>
      <c r="D397" s="206" t="s">
        <v>154</v>
      </c>
      <c r="E397" s="207" t="s">
        <v>722</v>
      </c>
      <c r="F397" s="208" t="s">
        <v>723</v>
      </c>
      <c r="G397" s="209" t="s">
        <v>210</v>
      </c>
      <c r="H397" s="210">
        <v>40.554</v>
      </c>
      <c r="I397" s="211"/>
      <c r="J397" s="212">
        <f>ROUND(I397*H397,2)</f>
        <v>0</v>
      </c>
      <c r="K397" s="208" t="s">
        <v>157</v>
      </c>
      <c r="L397" s="45"/>
      <c r="M397" s="213" t="s">
        <v>21</v>
      </c>
      <c r="N397" s="214" t="s">
        <v>46</v>
      </c>
      <c r="O397" s="85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7" t="s">
        <v>158</v>
      </c>
      <c r="AT397" s="217" t="s">
        <v>154</v>
      </c>
      <c r="AU397" s="217" t="s">
        <v>170</v>
      </c>
      <c r="AY397" s="18" t="s">
        <v>152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83</v>
      </c>
      <c r="BK397" s="218">
        <f>ROUND(I397*H397,2)</f>
        <v>0</v>
      </c>
      <c r="BL397" s="18" t="s">
        <v>158</v>
      </c>
      <c r="BM397" s="217" t="s">
        <v>724</v>
      </c>
    </row>
    <row r="398" spans="1:47" s="2" customFormat="1" ht="12">
      <c r="A398" s="39"/>
      <c r="B398" s="40"/>
      <c r="C398" s="41"/>
      <c r="D398" s="219" t="s">
        <v>160</v>
      </c>
      <c r="E398" s="41"/>
      <c r="F398" s="220" t="s">
        <v>725</v>
      </c>
      <c r="G398" s="41"/>
      <c r="H398" s="41"/>
      <c r="I398" s="221"/>
      <c r="J398" s="41"/>
      <c r="K398" s="41"/>
      <c r="L398" s="45"/>
      <c r="M398" s="222"/>
      <c r="N398" s="223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160</v>
      </c>
      <c r="AU398" s="18" t="s">
        <v>170</v>
      </c>
    </row>
    <row r="399" spans="1:65" s="2" customFormat="1" ht="33" customHeight="1">
      <c r="A399" s="39"/>
      <c r="B399" s="40"/>
      <c r="C399" s="206" t="s">
        <v>726</v>
      </c>
      <c r="D399" s="206" t="s">
        <v>154</v>
      </c>
      <c r="E399" s="207" t="s">
        <v>727</v>
      </c>
      <c r="F399" s="208" t="s">
        <v>728</v>
      </c>
      <c r="G399" s="209" t="s">
        <v>210</v>
      </c>
      <c r="H399" s="210">
        <v>60.441</v>
      </c>
      <c r="I399" s="211"/>
      <c r="J399" s="212">
        <f>ROUND(I399*H399,2)</f>
        <v>0</v>
      </c>
      <c r="K399" s="208" t="s">
        <v>157</v>
      </c>
      <c r="L399" s="45"/>
      <c r="M399" s="213" t="s">
        <v>21</v>
      </c>
      <c r="N399" s="214" t="s">
        <v>46</v>
      </c>
      <c r="O399" s="85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7" t="s">
        <v>158</v>
      </c>
      <c r="AT399" s="217" t="s">
        <v>154</v>
      </c>
      <c r="AU399" s="217" t="s">
        <v>170</v>
      </c>
      <c r="AY399" s="18" t="s">
        <v>152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8" t="s">
        <v>83</v>
      </c>
      <c r="BK399" s="218">
        <f>ROUND(I399*H399,2)</f>
        <v>0</v>
      </c>
      <c r="BL399" s="18" t="s">
        <v>158</v>
      </c>
      <c r="BM399" s="217" t="s">
        <v>729</v>
      </c>
    </row>
    <row r="400" spans="1:47" s="2" customFormat="1" ht="12">
      <c r="A400" s="39"/>
      <c r="B400" s="40"/>
      <c r="C400" s="41"/>
      <c r="D400" s="219" t="s">
        <v>160</v>
      </c>
      <c r="E400" s="41"/>
      <c r="F400" s="220" t="s">
        <v>730</v>
      </c>
      <c r="G400" s="41"/>
      <c r="H400" s="41"/>
      <c r="I400" s="221"/>
      <c r="J400" s="41"/>
      <c r="K400" s="41"/>
      <c r="L400" s="45"/>
      <c r="M400" s="222"/>
      <c r="N400" s="223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160</v>
      </c>
      <c r="AU400" s="18" t="s">
        <v>170</v>
      </c>
    </row>
    <row r="401" spans="1:63" s="12" customFormat="1" ht="25.9" customHeight="1">
      <c r="A401" s="12"/>
      <c r="B401" s="190"/>
      <c r="C401" s="191"/>
      <c r="D401" s="192" t="s">
        <v>74</v>
      </c>
      <c r="E401" s="193" t="s">
        <v>731</v>
      </c>
      <c r="F401" s="193" t="s">
        <v>732</v>
      </c>
      <c r="G401" s="191"/>
      <c r="H401" s="191"/>
      <c r="I401" s="194"/>
      <c r="J401" s="195">
        <f>BK401</f>
        <v>0</v>
      </c>
      <c r="K401" s="191"/>
      <c r="L401" s="196"/>
      <c r="M401" s="197"/>
      <c r="N401" s="198"/>
      <c r="O401" s="198"/>
      <c r="P401" s="199">
        <f>P402+P408+P416+P425+P467+P501+P511+P534+P559</f>
        <v>0</v>
      </c>
      <c r="Q401" s="198"/>
      <c r="R401" s="199">
        <f>R402+R408+R416+R425+R467+R501+R511+R534+R559</f>
        <v>5.9054630900000005</v>
      </c>
      <c r="S401" s="198"/>
      <c r="T401" s="200">
        <f>T402+T408+T416+T425+T467+T501+T511+T534+T559</f>
        <v>3.5094138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1" t="s">
        <v>85</v>
      </c>
      <c r="AT401" s="202" t="s">
        <v>74</v>
      </c>
      <c r="AU401" s="202" t="s">
        <v>75</v>
      </c>
      <c r="AY401" s="201" t="s">
        <v>152</v>
      </c>
      <c r="BK401" s="203">
        <f>BK402+BK408+BK416+BK425+BK467+BK501+BK511+BK534+BK559</f>
        <v>0</v>
      </c>
    </row>
    <row r="402" spans="1:63" s="12" customFormat="1" ht="22.8" customHeight="1">
      <c r="A402" s="12"/>
      <c r="B402" s="190"/>
      <c r="C402" s="191"/>
      <c r="D402" s="192" t="s">
        <v>74</v>
      </c>
      <c r="E402" s="204" t="s">
        <v>733</v>
      </c>
      <c r="F402" s="204" t="s">
        <v>734</v>
      </c>
      <c r="G402" s="191"/>
      <c r="H402" s="191"/>
      <c r="I402" s="194"/>
      <c r="J402" s="205">
        <f>BK402</f>
        <v>0</v>
      </c>
      <c r="K402" s="191"/>
      <c r="L402" s="196"/>
      <c r="M402" s="197"/>
      <c r="N402" s="198"/>
      <c r="O402" s="198"/>
      <c r="P402" s="199">
        <f>SUM(P403:P407)</f>
        <v>0</v>
      </c>
      <c r="Q402" s="198"/>
      <c r="R402" s="199">
        <f>SUM(R403:R407)</f>
        <v>0.0120015</v>
      </c>
      <c r="S402" s="198"/>
      <c r="T402" s="200">
        <f>SUM(T403:T407)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1" t="s">
        <v>85</v>
      </c>
      <c r="AT402" s="202" t="s">
        <v>74</v>
      </c>
      <c r="AU402" s="202" t="s">
        <v>83</v>
      </c>
      <c r="AY402" s="201" t="s">
        <v>152</v>
      </c>
      <c r="BK402" s="203">
        <f>SUM(BK403:BK407)</f>
        <v>0</v>
      </c>
    </row>
    <row r="403" spans="1:65" s="2" customFormat="1" ht="21.75" customHeight="1">
      <c r="A403" s="39"/>
      <c r="B403" s="40"/>
      <c r="C403" s="206" t="s">
        <v>735</v>
      </c>
      <c r="D403" s="206" t="s">
        <v>154</v>
      </c>
      <c r="E403" s="207" t="s">
        <v>736</v>
      </c>
      <c r="F403" s="208" t="s">
        <v>737</v>
      </c>
      <c r="G403" s="209" t="s">
        <v>100</v>
      </c>
      <c r="H403" s="210">
        <v>3.429</v>
      </c>
      <c r="I403" s="211"/>
      <c r="J403" s="212">
        <f>ROUND(I403*H403,2)</f>
        <v>0</v>
      </c>
      <c r="K403" s="208" t="s">
        <v>157</v>
      </c>
      <c r="L403" s="45"/>
      <c r="M403" s="213" t="s">
        <v>21</v>
      </c>
      <c r="N403" s="214" t="s">
        <v>46</v>
      </c>
      <c r="O403" s="85"/>
      <c r="P403" s="215">
        <f>O403*H403</f>
        <v>0</v>
      </c>
      <c r="Q403" s="215">
        <v>0.0035</v>
      </c>
      <c r="R403" s="215">
        <f>Q403*H403</f>
        <v>0.0120015</v>
      </c>
      <c r="S403" s="215">
        <v>0</v>
      </c>
      <c r="T403" s="21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7" t="s">
        <v>241</v>
      </c>
      <c r="AT403" s="217" t="s">
        <v>154</v>
      </c>
      <c r="AU403" s="217" t="s">
        <v>85</v>
      </c>
      <c r="AY403" s="18" t="s">
        <v>152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83</v>
      </c>
      <c r="BK403" s="218">
        <f>ROUND(I403*H403,2)</f>
        <v>0</v>
      </c>
      <c r="BL403" s="18" t="s">
        <v>241</v>
      </c>
      <c r="BM403" s="217" t="s">
        <v>738</v>
      </c>
    </row>
    <row r="404" spans="1:47" s="2" customFormat="1" ht="12">
      <c r="A404" s="39"/>
      <c r="B404" s="40"/>
      <c r="C404" s="41"/>
      <c r="D404" s="219" t="s">
        <v>160</v>
      </c>
      <c r="E404" s="41"/>
      <c r="F404" s="220" t="s">
        <v>739</v>
      </c>
      <c r="G404" s="41"/>
      <c r="H404" s="41"/>
      <c r="I404" s="221"/>
      <c r="J404" s="41"/>
      <c r="K404" s="41"/>
      <c r="L404" s="45"/>
      <c r="M404" s="222"/>
      <c r="N404" s="223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160</v>
      </c>
      <c r="AU404" s="18" t="s">
        <v>85</v>
      </c>
    </row>
    <row r="405" spans="1:51" s="13" customFormat="1" ht="12">
      <c r="A405" s="13"/>
      <c r="B405" s="224"/>
      <c r="C405" s="225"/>
      <c r="D405" s="226" t="s">
        <v>162</v>
      </c>
      <c r="E405" s="227" t="s">
        <v>21</v>
      </c>
      <c r="F405" s="228" t="s">
        <v>740</v>
      </c>
      <c r="G405" s="225"/>
      <c r="H405" s="229">
        <v>3.429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162</v>
      </c>
      <c r="AU405" s="235" t="s">
        <v>85</v>
      </c>
      <c r="AV405" s="13" t="s">
        <v>85</v>
      </c>
      <c r="AW405" s="13" t="s">
        <v>36</v>
      </c>
      <c r="AX405" s="13" t="s">
        <v>83</v>
      </c>
      <c r="AY405" s="235" t="s">
        <v>152</v>
      </c>
    </row>
    <row r="406" spans="1:65" s="2" customFormat="1" ht="24.15" customHeight="1">
      <c r="A406" s="39"/>
      <c r="B406" s="40"/>
      <c r="C406" s="206" t="s">
        <v>741</v>
      </c>
      <c r="D406" s="206" t="s">
        <v>154</v>
      </c>
      <c r="E406" s="207" t="s">
        <v>742</v>
      </c>
      <c r="F406" s="208" t="s">
        <v>743</v>
      </c>
      <c r="G406" s="209" t="s">
        <v>210</v>
      </c>
      <c r="H406" s="210">
        <v>0.012</v>
      </c>
      <c r="I406" s="211"/>
      <c r="J406" s="212">
        <f>ROUND(I406*H406,2)</f>
        <v>0</v>
      </c>
      <c r="K406" s="208" t="s">
        <v>157</v>
      </c>
      <c r="L406" s="45"/>
      <c r="M406" s="213" t="s">
        <v>21</v>
      </c>
      <c r="N406" s="214" t="s">
        <v>46</v>
      </c>
      <c r="O406" s="85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7" t="s">
        <v>241</v>
      </c>
      <c r="AT406" s="217" t="s">
        <v>154</v>
      </c>
      <c r="AU406" s="217" t="s">
        <v>85</v>
      </c>
      <c r="AY406" s="18" t="s">
        <v>152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8" t="s">
        <v>83</v>
      </c>
      <c r="BK406" s="218">
        <f>ROUND(I406*H406,2)</f>
        <v>0</v>
      </c>
      <c r="BL406" s="18" t="s">
        <v>241</v>
      </c>
      <c r="BM406" s="217" t="s">
        <v>744</v>
      </c>
    </row>
    <row r="407" spans="1:47" s="2" customFormat="1" ht="12">
      <c r="A407" s="39"/>
      <c r="B407" s="40"/>
      <c r="C407" s="41"/>
      <c r="D407" s="219" t="s">
        <v>160</v>
      </c>
      <c r="E407" s="41"/>
      <c r="F407" s="220" t="s">
        <v>745</v>
      </c>
      <c r="G407" s="41"/>
      <c r="H407" s="41"/>
      <c r="I407" s="221"/>
      <c r="J407" s="41"/>
      <c r="K407" s="41"/>
      <c r="L407" s="45"/>
      <c r="M407" s="222"/>
      <c r="N407" s="223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160</v>
      </c>
      <c r="AU407" s="18" t="s">
        <v>85</v>
      </c>
    </row>
    <row r="408" spans="1:63" s="12" customFormat="1" ht="22.8" customHeight="1">
      <c r="A408" s="12"/>
      <c r="B408" s="190"/>
      <c r="C408" s="191"/>
      <c r="D408" s="192" t="s">
        <v>74</v>
      </c>
      <c r="E408" s="204" t="s">
        <v>746</v>
      </c>
      <c r="F408" s="204" t="s">
        <v>747</v>
      </c>
      <c r="G408" s="191"/>
      <c r="H408" s="191"/>
      <c r="I408" s="194"/>
      <c r="J408" s="205">
        <f>BK408</f>
        <v>0</v>
      </c>
      <c r="K408" s="191"/>
      <c r="L408" s="196"/>
      <c r="M408" s="197"/>
      <c r="N408" s="198"/>
      <c r="O408" s="198"/>
      <c r="P408" s="199">
        <f>SUM(P409:P415)</f>
        <v>0</v>
      </c>
      <c r="Q408" s="198"/>
      <c r="R408" s="199">
        <f>SUM(R409:R415)</f>
        <v>0</v>
      </c>
      <c r="S408" s="198"/>
      <c r="T408" s="200">
        <f>SUM(T409:T415)</f>
        <v>0.0238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01" t="s">
        <v>85</v>
      </c>
      <c r="AT408" s="202" t="s">
        <v>74</v>
      </c>
      <c r="AU408" s="202" t="s">
        <v>83</v>
      </c>
      <c r="AY408" s="201" t="s">
        <v>152</v>
      </c>
      <c r="BK408" s="203">
        <f>SUM(BK409:BK415)</f>
        <v>0</v>
      </c>
    </row>
    <row r="409" spans="1:65" s="2" customFormat="1" ht="24.15" customHeight="1">
      <c r="A409" s="39"/>
      <c r="B409" s="40"/>
      <c r="C409" s="206" t="s">
        <v>748</v>
      </c>
      <c r="D409" s="206" t="s">
        <v>154</v>
      </c>
      <c r="E409" s="207" t="s">
        <v>749</v>
      </c>
      <c r="F409" s="208" t="s">
        <v>750</v>
      </c>
      <c r="G409" s="209" t="s">
        <v>495</v>
      </c>
      <c r="H409" s="210">
        <v>1</v>
      </c>
      <c r="I409" s="211"/>
      <c r="J409" s="212">
        <f>ROUND(I409*H409,2)</f>
        <v>0</v>
      </c>
      <c r="K409" s="208" t="s">
        <v>359</v>
      </c>
      <c r="L409" s="45"/>
      <c r="M409" s="213" t="s">
        <v>21</v>
      </c>
      <c r="N409" s="214" t="s">
        <v>46</v>
      </c>
      <c r="O409" s="85"/>
      <c r="P409" s="215">
        <f>O409*H409</f>
        <v>0</v>
      </c>
      <c r="Q409" s="215">
        <v>0</v>
      </c>
      <c r="R409" s="215">
        <f>Q409*H409</f>
        <v>0</v>
      </c>
      <c r="S409" s="215">
        <v>0.0238</v>
      </c>
      <c r="T409" s="216">
        <f>S409*H409</f>
        <v>0.0238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7" t="s">
        <v>241</v>
      </c>
      <c r="AT409" s="217" t="s">
        <v>154</v>
      </c>
      <c r="AU409" s="217" t="s">
        <v>85</v>
      </c>
      <c r="AY409" s="18" t="s">
        <v>152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8" t="s">
        <v>83</v>
      </c>
      <c r="BK409" s="218">
        <f>ROUND(I409*H409,2)</f>
        <v>0</v>
      </c>
      <c r="BL409" s="18" t="s">
        <v>241</v>
      </c>
      <c r="BM409" s="217" t="s">
        <v>751</v>
      </c>
    </row>
    <row r="410" spans="1:51" s="13" customFormat="1" ht="12">
      <c r="A410" s="13"/>
      <c r="B410" s="224"/>
      <c r="C410" s="225"/>
      <c r="D410" s="226" t="s">
        <v>162</v>
      </c>
      <c r="E410" s="227" t="s">
        <v>21</v>
      </c>
      <c r="F410" s="228" t="s">
        <v>752</v>
      </c>
      <c r="G410" s="225"/>
      <c r="H410" s="229">
        <v>1</v>
      </c>
      <c r="I410" s="230"/>
      <c r="J410" s="225"/>
      <c r="K410" s="225"/>
      <c r="L410" s="231"/>
      <c r="M410" s="232"/>
      <c r="N410" s="233"/>
      <c r="O410" s="233"/>
      <c r="P410" s="233"/>
      <c r="Q410" s="233"/>
      <c r="R410" s="233"/>
      <c r="S410" s="233"/>
      <c r="T410" s="23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5" t="s">
        <v>162</v>
      </c>
      <c r="AU410" s="235" t="s">
        <v>85</v>
      </c>
      <c r="AV410" s="13" t="s">
        <v>85</v>
      </c>
      <c r="AW410" s="13" t="s">
        <v>36</v>
      </c>
      <c r="AX410" s="13" t="s">
        <v>83</v>
      </c>
      <c r="AY410" s="235" t="s">
        <v>152</v>
      </c>
    </row>
    <row r="411" spans="1:65" s="2" customFormat="1" ht="24.15" customHeight="1">
      <c r="A411" s="39"/>
      <c r="B411" s="40"/>
      <c r="C411" s="206" t="s">
        <v>703</v>
      </c>
      <c r="D411" s="206" t="s">
        <v>154</v>
      </c>
      <c r="E411" s="207" t="s">
        <v>753</v>
      </c>
      <c r="F411" s="208" t="s">
        <v>754</v>
      </c>
      <c r="G411" s="209" t="s">
        <v>495</v>
      </c>
      <c r="H411" s="210">
        <v>1</v>
      </c>
      <c r="I411" s="211"/>
      <c r="J411" s="212">
        <f>ROUND(I411*H411,2)</f>
        <v>0</v>
      </c>
      <c r="K411" s="208" t="s">
        <v>359</v>
      </c>
      <c r="L411" s="45"/>
      <c r="M411" s="213" t="s">
        <v>21</v>
      </c>
      <c r="N411" s="214" t="s">
        <v>46</v>
      </c>
      <c r="O411" s="85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7" t="s">
        <v>241</v>
      </c>
      <c r="AT411" s="217" t="s">
        <v>154</v>
      </c>
      <c r="AU411" s="217" t="s">
        <v>85</v>
      </c>
      <c r="AY411" s="18" t="s">
        <v>152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8" t="s">
        <v>83</v>
      </c>
      <c r="BK411" s="218">
        <f>ROUND(I411*H411,2)</f>
        <v>0</v>
      </c>
      <c r="BL411" s="18" t="s">
        <v>241</v>
      </c>
      <c r="BM411" s="217" t="s">
        <v>755</v>
      </c>
    </row>
    <row r="412" spans="1:65" s="2" customFormat="1" ht="24.15" customHeight="1">
      <c r="A412" s="39"/>
      <c r="B412" s="40"/>
      <c r="C412" s="206" t="s">
        <v>756</v>
      </c>
      <c r="D412" s="206" t="s">
        <v>154</v>
      </c>
      <c r="E412" s="207" t="s">
        <v>757</v>
      </c>
      <c r="F412" s="208" t="s">
        <v>758</v>
      </c>
      <c r="G412" s="209" t="s">
        <v>495</v>
      </c>
      <c r="H412" s="210">
        <v>1</v>
      </c>
      <c r="I412" s="211"/>
      <c r="J412" s="212">
        <f>ROUND(I412*H412,2)</f>
        <v>0</v>
      </c>
      <c r="K412" s="208" t="s">
        <v>157</v>
      </c>
      <c r="L412" s="45"/>
      <c r="M412" s="213" t="s">
        <v>21</v>
      </c>
      <c r="N412" s="214" t="s">
        <v>46</v>
      </c>
      <c r="O412" s="85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7" t="s">
        <v>241</v>
      </c>
      <c r="AT412" s="217" t="s">
        <v>154</v>
      </c>
      <c r="AU412" s="217" t="s">
        <v>85</v>
      </c>
      <c r="AY412" s="18" t="s">
        <v>152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8" t="s">
        <v>83</v>
      </c>
      <c r="BK412" s="218">
        <f>ROUND(I412*H412,2)</f>
        <v>0</v>
      </c>
      <c r="BL412" s="18" t="s">
        <v>241</v>
      </c>
      <c r="BM412" s="217" t="s">
        <v>759</v>
      </c>
    </row>
    <row r="413" spans="1:47" s="2" customFormat="1" ht="12">
      <c r="A413" s="39"/>
      <c r="B413" s="40"/>
      <c r="C413" s="41"/>
      <c r="D413" s="219" t="s">
        <v>160</v>
      </c>
      <c r="E413" s="41"/>
      <c r="F413" s="220" t="s">
        <v>760</v>
      </c>
      <c r="G413" s="41"/>
      <c r="H413" s="41"/>
      <c r="I413" s="221"/>
      <c r="J413" s="41"/>
      <c r="K413" s="41"/>
      <c r="L413" s="45"/>
      <c r="M413" s="222"/>
      <c r="N413" s="223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160</v>
      </c>
      <c r="AU413" s="18" t="s">
        <v>85</v>
      </c>
    </row>
    <row r="414" spans="1:65" s="2" customFormat="1" ht="24.15" customHeight="1">
      <c r="A414" s="39"/>
      <c r="B414" s="40"/>
      <c r="C414" s="206" t="s">
        <v>761</v>
      </c>
      <c r="D414" s="206" t="s">
        <v>154</v>
      </c>
      <c r="E414" s="207" t="s">
        <v>762</v>
      </c>
      <c r="F414" s="208" t="s">
        <v>763</v>
      </c>
      <c r="G414" s="209" t="s">
        <v>210</v>
      </c>
      <c r="H414" s="210">
        <v>0.038</v>
      </c>
      <c r="I414" s="211"/>
      <c r="J414" s="212">
        <f>ROUND(I414*H414,2)</f>
        <v>0</v>
      </c>
      <c r="K414" s="208" t="s">
        <v>157</v>
      </c>
      <c r="L414" s="45"/>
      <c r="M414" s="213" t="s">
        <v>21</v>
      </c>
      <c r="N414" s="214" t="s">
        <v>46</v>
      </c>
      <c r="O414" s="85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7" t="s">
        <v>241</v>
      </c>
      <c r="AT414" s="217" t="s">
        <v>154</v>
      </c>
      <c r="AU414" s="217" t="s">
        <v>85</v>
      </c>
      <c r="AY414" s="18" t="s">
        <v>152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8" t="s">
        <v>83</v>
      </c>
      <c r="BK414" s="218">
        <f>ROUND(I414*H414,2)</f>
        <v>0</v>
      </c>
      <c r="BL414" s="18" t="s">
        <v>241</v>
      </c>
      <c r="BM414" s="217" t="s">
        <v>764</v>
      </c>
    </row>
    <row r="415" spans="1:47" s="2" customFormat="1" ht="12">
      <c r="A415" s="39"/>
      <c r="B415" s="40"/>
      <c r="C415" s="41"/>
      <c r="D415" s="219" t="s">
        <v>160</v>
      </c>
      <c r="E415" s="41"/>
      <c r="F415" s="220" t="s">
        <v>765</v>
      </c>
      <c r="G415" s="41"/>
      <c r="H415" s="41"/>
      <c r="I415" s="221"/>
      <c r="J415" s="41"/>
      <c r="K415" s="41"/>
      <c r="L415" s="45"/>
      <c r="M415" s="222"/>
      <c r="N415" s="223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160</v>
      </c>
      <c r="AU415" s="18" t="s">
        <v>85</v>
      </c>
    </row>
    <row r="416" spans="1:63" s="12" customFormat="1" ht="22.8" customHeight="1">
      <c r="A416" s="12"/>
      <c r="B416" s="190"/>
      <c r="C416" s="191"/>
      <c r="D416" s="192" t="s">
        <v>74</v>
      </c>
      <c r="E416" s="204" t="s">
        <v>766</v>
      </c>
      <c r="F416" s="204" t="s">
        <v>767</v>
      </c>
      <c r="G416" s="191"/>
      <c r="H416" s="191"/>
      <c r="I416" s="194"/>
      <c r="J416" s="205">
        <f>BK416</f>
        <v>0</v>
      </c>
      <c r="K416" s="191"/>
      <c r="L416" s="196"/>
      <c r="M416" s="197"/>
      <c r="N416" s="198"/>
      <c r="O416" s="198"/>
      <c r="P416" s="199">
        <f>SUM(P417:P424)</f>
        <v>0</v>
      </c>
      <c r="Q416" s="198"/>
      <c r="R416" s="199">
        <f>SUM(R417:R424)</f>
        <v>0</v>
      </c>
      <c r="S416" s="198"/>
      <c r="T416" s="200">
        <f>SUM(T417:T424)</f>
        <v>1.9743999999999997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1" t="s">
        <v>85</v>
      </c>
      <c r="AT416" s="202" t="s">
        <v>74</v>
      </c>
      <c r="AU416" s="202" t="s">
        <v>83</v>
      </c>
      <c r="AY416" s="201" t="s">
        <v>152</v>
      </c>
      <c r="BK416" s="203">
        <f>SUM(BK417:BK424)</f>
        <v>0</v>
      </c>
    </row>
    <row r="417" spans="1:65" s="2" customFormat="1" ht="16.5" customHeight="1">
      <c r="A417" s="39"/>
      <c r="B417" s="40"/>
      <c r="C417" s="206" t="s">
        <v>768</v>
      </c>
      <c r="D417" s="206" t="s">
        <v>154</v>
      </c>
      <c r="E417" s="207" t="s">
        <v>769</v>
      </c>
      <c r="F417" s="208" t="s">
        <v>770</v>
      </c>
      <c r="G417" s="209" t="s">
        <v>100</v>
      </c>
      <c r="H417" s="210">
        <v>18.68</v>
      </c>
      <c r="I417" s="211"/>
      <c r="J417" s="212">
        <f>ROUND(I417*H417,2)</f>
        <v>0</v>
      </c>
      <c r="K417" s="208" t="s">
        <v>157</v>
      </c>
      <c r="L417" s="45"/>
      <c r="M417" s="213" t="s">
        <v>21</v>
      </c>
      <c r="N417" s="214" t="s">
        <v>46</v>
      </c>
      <c r="O417" s="85"/>
      <c r="P417" s="215">
        <f>O417*H417</f>
        <v>0</v>
      </c>
      <c r="Q417" s="215">
        <v>0</v>
      </c>
      <c r="R417" s="215">
        <f>Q417*H417</f>
        <v>0</v>
      </c>
      <c r="S417" s="215">
        <v>0.077</v>
      </c>
      <c r="T417" s="216">
        <f>S417*H417</f>
        <v>1.4383599999999999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7" t="s">
        <v>241</v>
      </c>
      <c r="AT417" s="217" t="s">
        <v>154</v>
      </c>
      <c r="AU417" s="217" t="s">
        <v>85</v>
      </c>
      <c r="AY417" s="18" t="s">
        <v>152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8" t="s">
        <v>83</v>
      </c>
      <c r="BK417" s="218">
        <f>ROUND(I417*H417,2)</f>
        <v>0</v>
      </c>
      <c r="BL417" s="18" t="s">
        <v>241</v>
      </c>
      <c r="BM417" s="217" t="s">
        <v>771</v>
      </c>
    </row>
    <row r="418" spans="1:47" s="2" customFormat="1" ht="12">
      <c r="A418" s="39"/>
      <c r="B418" s="40"/>
      <c r="C418" s="41"/>
      <c r="D418" s="219" t="s">
        <v>160</v>
      </c>
      <c r="E418" s="41"/>
      <c r="F418" s="220" t="s">
        <v>772</v>
      </c>
      <c r="G418" s="41"/>
      <c r="H418" s="41"/>
      <c r="I418" s="221"/>
      <c r="J418" s="41"/>
      <c r="K418" s="41"/>
      <c r="L418" s="45"/>
      <c r="M418" s="222"/>
      <c r="N418" s="223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160</v>
      </c>
      <c r="AU418" s="18" t="s">
        <v>85</v>
      </c>
    </row>
    <row r="419" spans="1:51" s="13" customFormat="1" ht="12">
      <c r="A419" s="13"/>
      <c r="B419" s="224"/>
      <c r="C419" s="225"/>
      <c r="D419" s="226" t="s">
        <v>162</v>
      </c>
      <c r="E419" s="227" t="s">
        <v>21</v>
      </c>
      <c r="F419" s="228" t="s">
        <v>773</v>
      </c>
      <c r="G419" s="225"/>
      <c r="H419" s="229">
        <v>18.68</v>
      </c>
      <c r="I419" s="230"/>
      <c r="J419" s="225"/>
      <c r="K419" s="225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162</v>
      </c>
      <c r="AU419" s="235" t="s">
        <v>85</v>
      </c>
      <c r="AV419" s="13" t="s">
        <v>85</v>
      </c>
      <c r="AW419" s="13" t="s">
        <v>36</v>
      </c>
      <c r="AX419" s="13" t="s">
        <v>83</v>
      </c>
      <c r="AY419" s="235" t="s">
        <v>152</v>
      </c>
    </row>
    <row r="420" spans="1:65" s="2" customFormat="1" ht="16.5" customHeight="1">
      <c r="A420" s="39"/>
      <c r="B420" s="40"/>
      <c r="C420" s="206" t="s">
        <v>774</v>
      </c>
      <c r="D420" s="206" t="s">
        <v>154</v>
      </c>
      <c r="E420" s="207" t="s">
        <v>775</v>
      </c>
      <c r="F420" s="208" t="s">
        <v>776</v>
      </c>
      <c r="G420" s="209" t="s">
        <v>100</v>
      </c>
      <c r="H420" s="210">
        <v>37.36</v>
      </c>
      <c r="I420" s="211"/>
      <c r="J420" s="212">
        <f>ROUND(I420*H420,2)</f>
        <v>0</v>
      </c>
      <c r="K420" s="208" t="s">
        <v>157</v>
      </c>
      <c r="L420" s="45"/>
      <c r="M420" s="213" t="s">
        <v>21</v>
      </c>
      <c r="N420" s="214" t="s">
        <v>46</v>
      </c>
      <c r="O420" s="85"/>
      <c r="P420" s="215">
        <f>O420*H420</f>
        <v>0</v>
      </c>
      <c r="Q420" s="215">
        <v>0</v>
      </c>
      <c r="R420" s="215">
        <f>Q420*H420</f>
        <v>0</v>
      </c>
      <c r="S420" s="215">
        <v>0.014</v>
      </c>
      <c r="T420" s="216">
        <f>S420*H420</f>
        <v>0.52304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7" t="s">
        <v>241</v>
      </c>
      <c r="AT420" s="217" t="s">
        <v>154</v>
      </c>
      <c r="AU420" s="217" t="s">
        <v>85</v>
      </c>
      <c r="AY420" s="18" t="s">
        <v>152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83</v>
      </c>
      <c r="BK420" s="218">
        <f>ROUND(I420*H420,2)</f>
        <v>0</v>
      </c>
      <c r="BL420" s="18" t="s">
        <v>241</v>
      </c>
      <c r="BM420" s="217" t="s">
        <v>777</v>
      </c>
    </row>
    <row r="421" spans="1:47" s="2" customFormat="1" ht="12">
      <c r="A421" s="39"/>
      <c r="B421" s="40"/>
      <c r="C421" s="41"/>
      <c r="D421" s="219" t="s">
        <v>160</v>
      </c>
      <c r="E421" s="41"/>
      <c r="F421" s="220" t="s">
        <v>778</v>
      </c>
      <c r="G421" s="41"/>
      <c r="H421" s="41"/>
      <c r="I421" s="221"/>
      <c r="J421" s="41"/>
      <c r="K421" s="41"/>
      <c r="L421" s="45"/>
      <c r="M421" s="222"/>
      <c r="N421" s="223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160</v>
      </c>
      <c r="AU421" s="18" t="s">
        <v>85</v>
      </c>
    </row>
    <row r="422" spans="1:51" s="13" customFormat="1" ht="12">
      <c r="A422" s="13"/>
      <c r="B422" s="224"/>
      <c r="C422" s="225"/>
      <c r="D422" s="226" t="s">
        <v>162</v>
      </c>
      <c r="E422" s="227" t="s">
        <v>21</v>
      </c>
      <c r="F422" s="228" t="s">
        <v>779</v>
      </c>
      <c r="G422" s="225"/>
      <c r="H422" s="229">
        <v>37.36</v>
      </c>
      <c r="I422" s="230"/>
      <c r="J422" s="225"/>
      <c r="K422" s="225"/>
      <c r="L422" s="231"/>
      <c r="M422" s="232"/>
      <c r="N422" s="233"/>
      <c r="O422" s="233"/>
      <c r="P422" s="233"/>
      <c r="Q422" s="233"/>
      <c r="R422" s="233"/>
      <c r="S422" s="233"/>
      <c r="T422" s="23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5" t="s">
        <v>162</v>
      </c>
      <c r="AU422" s="235" t="s">
        <v>85</v>
      </c>
      <c r="AV422" s="13" t="s">
        <v>85</v>
      </c>
      <c r="AW422" s="13" t="s">
        <v>36</v>
      </c>
      <c r="AX422" s="13" t="s">
        <v>83</v>
      </c>
      <c r="AY422" s="235" t="s">
        <v>152</v>
      </c>
    </row>
    <row r="423" spans="1:65" s="2" customFormat="1" ht="24.15" customHeight="1">
      <c r="A423" s="39"/>
      <c r="B423" s="40"/>
      <c r="C423" s="206" t="s">
        <v>780</v>
      </c>
      <c r="D423" s="206" t="s">
        <v>154</v>
      </c>
      <c r="E423" s="207" t="s">
        <v>781</v>
      </c>
      <c r="F423" s="208" t="s">
        <v>782</v>
      </c>
      <c r="G423" s="209" t="s">
        <v>495</v>
      </c>
      <c r="H423" s="210">
        <v>1</v>
      </c>
      <c r="I423" s="211"/>
      <c r="J423" s="212">
        <f>ROUND(I423*H423,2)</f>
        <v>0</v>
      </c>
      <c r="K423" s="208" t="s">
        <v>359</v>
      </c>
      <c r="L423" s="45"/>
      <c r="M423" s="213" t="s">
        <v>21</v>
      </c>
      <c r="N423" s="214" t="s">
        <v>46</v>
      </c>
      <c r="O423" s="85"/>
      <c r="P423" s="215">
        <f>O423*H423</f>
        <v>0</v>
      </c>
      <c r="Q423" s="215">
        <v>0</v>
      </c>
      <c r="R423" s="215">
        <f>Q423*H423</f>
        <v>0</v>
      </c>
      <c r="S423" s="215">
        <v>0.013</v>
      </c>
      <c r="T423" s="216">
        <f>S423*H423</f>
        <v>0.013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7" t="s">
        <v>241</v>
      </c>
      <c r="AT423" s="217" t="s">
        <v>154</v>
      </c>
      <c r="AU423" s="217" t="s">
        <v>85</v>
      </c>
      <c r="AY423" s="18" t="s">
        <v>152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83</v>
      </c>
      <c r="BK423" s="218">
        <f>ROUND(I423*H423,2)</f>
        <v>0</v>
      </c>
      <c r="BL423" s="18" t="s">
        <v>241</v>
      </c>
      <c r="BM423" s="217" t="s">
        <v>783</v>
      </c>
    </row>
    <row r="424" spans="1:51" s="13" customFormat="1" ht="12">
      <c r="A424" s="13"/>
      <c r="B424" s="224"/>
      <c r="C424" s="225"/>
      <c r="D424" s="226" t="s">
        <v>162</v>
      </c>
      <c r="E424" s="227" t="s">
        <v>21</v>
      </c>
      <c r="F424" s="228" t="s">
        <v>784</v>
      </c>
      <c r="G424" s="225"/>
      <c r="H424" s="229">
        <v>1</v>
      </c>
      <c r="I424" s="230"/>
      <c r="J424" s="225"/>
      <c r="K424" s="225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162</v>
      </c>
      <c r="AU424" s="235" t="s">
        <v>85</v>
      </c>
      <c r="AV424" s="13" t="s">
        <v>85</v>
      </c>
      <c r="AW424" s="13" t="s">
        <v>36</v>
      </c>
      <c r="AX424" s="13" t="s">
        <v>83</v>
      </c>
      <c r="AY424" s="235" t="s">
        <v>152</v>
      </c>
    </row>
    <row r="425" spans="1:63" s="12" customFormat="1" ht="22.8" customHeight="1">
      <c r="A425" s="12"/>
      <c r="B425" s="190"/>
      <c r="C425" s="191"/>
      <c r="D425" s="192" t="s">
        <v>74</v>
      </c>
      <c r="E425" s="204" t="s">
        <v>785</v>
      </c>
      <c r="F425" s="204" t="s">
        <v>786</v>
      </c>
      <c r="G425" s="191"/>
      <c r="H425" s="191"/>
      <c r="I425" s="194"/>
      <c r="J425" s="205">
        <f>BK425</f>
        <v>0</v>
      </c>
      <c r="K425" s="191"/>
      <c r="L425" s="196"/>
      <c r="M425" s="197"/>
      <c r="N425" s="198"/>
      <c r="O425" s="198"/>
      <c r="P425" s="199">
        <f>SUM(P426:P466)</f>
        <v>0</v>
      </c>
      <c r="Q425" s="198"/>
      <c r="R425" s="199">
        <f>SUM(R426:R466)</f>
        <v>0.35974</v>
      </c>
      <c r="S425" s="198"/>
      <c r="T425" s="200">
        <f>SUM(T426:T466)</f>
        <v>0.9139793099999999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01" t="s">
        <v>85</v>
      </c>
      <c r="AT425" s="202" t="s">
        <v>74</v>
      </c>
      <c r="AU425" s="202" t="s">
        <v>83</v>
      </c>
      <c r="AY425" s="201" t="s">
        <v>152</v>
      </c>
      <c r="BK425" s="203">
        <f>SUM(BK426:BK466)</f>
        <v>0</v>
      </c>
    </row>
    <row r="426" spans="1:65" s="2" customFormat="1" ht="24.15" customHeight="1">
      <c r="A426" s="39"/>
      <c r="B426" s="40"/>
      <c r="C426" s="206" t="s">
        <v>787</v>
      </c>
      <c r="D426" s="206" t="s">
        <v>154</v>
      </c>
      <c r="E426" s="207" t="s">
        <v>788</v>
      </c>
      <c r="F426" s="208" t="s">
        <v>789</v>
      </c>
      <c r="G426" s="209" t="s">
        <v>488</v>
      </c>
      <c r="H426" s="210">
        <v>1</v>
      </c>
      <c r="I426" s="211"/>
      <c r="J426" s="212">
        <f>ROUND(I426*H426,2)</f>
        <v>0</v>
      </c>
      <c r="K426" s="208" t="s">
        <v>359</v>
      </c>
      <c r="L426" s="45"/>
      <c r="M426" s="213" t="s">
        <v>21</v>
      </c>
      <c r="N426" s="214" t="s">
        <v>46</v>
      </c>
      <c r="O426" s="85"/>
      <c r="P426" s="215">
        <f>O426*H426</f>
        <v>0</v>
      </c>
      <c r="Q426" s="215">
        <v>0.056</v>
      </c>
      <c r="R426" s="215">
        <f>Q426*H426</f>
        <v>0.056</v>
      </c>
      <c r="S426" s="215">
        <v>0</v>
      </c>
      <c r="T426" s="216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7" t="s">
        <v>241</v>
      </c>
      <c r="AT426" s="217" t="s">
        <v>154</v>
      </c>
      <c r="AU426" s="217" t="s">
        <v>85</v>
      </c>
      <c r="AY426" s="18" t="s">
        <v>152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8" t="s">
        <v>83</v>
      </c>
      <c r="BK426" s="218">
        <f>ROUND(I426*H426,2)</f>
        <v>0</v>
      </c>
      <c r="BL426" s="18" t="s">
        <v>241</v>
      </c>
      <c r="BM426" s="217" t="s">
        <v>790</v>
      </c>
    </row>
    <row r="427" spans="1:51" s="13" customFormat="1" ht="12">
      <c r="A427" s="13"/>
      <c r="B427" s="224"/>
      <c r="C427" s="225"/>
      <c r="D427" s="226" t="s">
        <v>162</v>
      </c>
      <c r="E427" s="227" t="s">
        <v>21</v>
      </c>
      <c r="F427" s="228" t="s">
        <v>791</v>
      </c>
      <c r="G427" s="225"/>
      <c r="H427" s="229">
        <v>1</v>
      </c>
      <c r="I427" s="230"/>
      <c r="J427" s="225"/>
      <c r="K427" s="225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162</v>
      </c>
      <c r="AU427" s="235" t="s">
        <v>85</v>
      </c>
      <c r="AV427" s="13" t="s">
        <v>85</v>
      </c>
      <c r="AW427" s="13" t="s">
        <v>36</v>
      </c>
      <c r="AX427" s="13" t="s">
        <v>83</v>
      </c>
      <c r="AY427" s="235" t="s">
        <v>152</v>
      </c>
    </row>
    <row r="428" spans="1:65" s="2" customFormat="1" ht="24.15" customHeight="1">
      <c r="A428" s="39"/>
      <c r="B428" s="40"/>
      <c r="C428" s="206" t="s">
        <v>792</v>
      </c>
      <c r="D428" s="206" t="s">
        <v>154</v>
      </c>
      <c r="E428" s="207" t="s">
        <v>793</v>
      </c>
      <c r="F428" s="208" t="s">
        <v>794</v>
      </c>
      <c r="G428" s="209" t="s">
        <v>488</v>
      </c>
      <c r="H428" s="210">
        <v>1</v>
      </c>
      <c r="I428" s="211"/>
      <c r="J428" s="212">
        <f>ROUND(I428*H428,2)</f>
        <v>0</v>
      </c>
      <c r="K428" s="208" t="s">
        <v>359</v>
      </c>
      <c r="L428" s="45"/>
      <c r="M428" s="213" t="s">
        <v>21</v>
      </c>
      <c r="N428" s="214" t="s">
        <v>46</v>
      </c>
      <c r="O428" s="85"/>
      <c r="P428" s="215">
        <f>O428*H428</f>
        <v>0</v>
      </c>
      <c r="Q428" s="215">
        <v>0.056</v>
      </c>
      <c r="R428" s="215">
        <f>Q428*H428</f>
        <v>0.056</v>
      </c>
      <c r="S428" s="215">
        <v>0</v>
      </c>
      <c r="T428" s="216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7" t="s">
        <v>241</v>
      </c>
      <c r="AT428" s="217" t="s">
        <v>154</v>
      </c>
      <c r="AU428" s="217" t="s">
        <v>85</v>
      </c>
      <c r="AY428" s="18" t="s">
        <v>152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8" t="s">
        <v>83</v>
      </c>
      <c r="BK428" s="218">
        <f>ROUND(I428*H428,2)</f>
        <v>0</v>
      </c>
      <c r="BL428" s="18" t="s">
        <v>241</v>
      </c>
      <c r="BM428" s="217" t="s">
        <v>795</v>
      </c>
    </row>
    <row r="429" spans="1:51" s="13" customFormat="1" ht="12">
      <c r="A429" s="13"/>
      <c r="B429" s="224"/>
      <c r="C429" s="225"/>
      <c r="D429" s="226" t="s">
        <v>162</v>
      </c>
      <c r="E429" s="227" t="s">
        <v>21</v>
      </c>
      <c r="F429" s="228" t="s">
        <v>791</v>
      </c>
      <c r="G429" s="225"/>
      <c r="H429" s="229">
        <v>1</v>
      </c>
      <c r="I429" s="230"/>
      <c r="J429" s="225"/>
      <c r="K429" s="225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162</v>
      </c>
      <c r="AU429" s="235" t="s">
        <v>85</v>
      </c>
      <c r="AV429" s="13" t="s">
        <v>85</v>
      </c>
      <c r="AW429" s="13" t="s">
        <v>36</v>
      </c>
      <c r="AX429" s="13" t="s">
        <v>83</v>
      </c>
      <c r="AY429" s="235" t="s">
        <v>152</v>
      </c>
    </row>
    <row r="430" spans="1:65" s="2" customFormat="1" ht="24.15" customHeight="1">
      <c r="A430" s="39"/>
      <c r="B430" s="40"/>
      <c r="C430" s="206" t="s">
        <v>796</v>
      </c>
      <c r="D430" s="206" t="s">
        <v>154</v>
      </c>
      <c r="E430" s="207" t="s">
        <v>797</v>
      </c>
      <c r="F430" s="208" t="s">
        <v>798</v>
      </c>
      <c r="G430" s="209" t="s">
        <v>488</v>
      </c>
      <c r="H430" s="210">
        <v>1</v>
      </c>
      <c r="I430" s="211"/>
      <c r="J430" s="212">
        <f>ROUND(I430*H430,2)</f>
        <v>0</v>
      </c>
      <c r="K430" s="208" t="s">
        <v>359</v>
      </c>
      <c r="L430" s="45"/>
      <c r="M430" s="213" t="s">
        <v>21</v>
      </c>
      <c r="N430" s="214" t="s">
        <v>46</v>
      </c>
      <c r="O430" s="85"/>
      <c r="P430" s="215">
        <f>O430*H430</f>
        <v>0</v>
      </c>
      <c r="Q430" s="215">
        <v>0.056</v>
      </c>
      <c r="R430" s="215">
        <f>Q430*H430</f>
        <v>0.056</v>
      </c>
      <c r="S430" s="215">
        <v>0</v>
      </c>
      <c r="T430" s="21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7" t="s">
        <v>241</v>
      </c>
      <c r="AT430" s="217" t="s">
        <v>154</v>
      </c>
      <c r="AU430" s="217" t="s">
        <v>85</v>
      </c>
      <c r="AY430" s="18" t="s">
        <v>152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8" t="s">
        <v>83</v>
      </c>
      <c r="BK430" s="218">
        <f>ROUND(I430*H430,2)</f>
        <v>0</v>
      </c>
      <c r="BL430" s="18" t="s">
        <v>241</v>
      </c>
      <c r="BM430" s="217" t="s">
        <v>799</v>
      </c>
    </row>
    <row r="431" spans="1:51" s="13" customFormat="1" ht="12">
      <c r="A431" s="13"/>
      <c r="B431" s="224"/>
      <c r="C431" s="225"/>
      <c r="D431" s="226" t="s">
        <v>162</v>
      </c>
      <c r="E431" s="227" t="s">
        <v>21</v>
      </c>
      <c r="F431" s="228" t="s">
        <v>791</v>
      </c>
      <c r="G431" s="225"/>
      <c r="H431" s="229">
        <v>1</v>
      </c>
      <c r="I431" s="230"/>
      <c r="J431" s="225"/>
      <c r="K431" s="225"/>
      <c r="L431" s="231"/>
      <c r="M431" s="232"/>
      <c r="N431" s="233"/>
      <c r="O431" s="233"/>
      <c r="P431" s="233"/>
      <c r="Q431" s="233"/>
      <c r="R431" s="233"/>
      <c r="S431" s="233"/>
      <c r="T431" s="23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5" t="s">
        <v>162</v>
      </c>
      <c r="AU431" s="235" t="s">
        <v>85</v>
      </c>
      <c r="AV431" s="13" t="s">
        <v>85</v>
      </c>
      <c r="AW431" s="13" t="s">
        <v>36</v>
      </c>
      <c r="AX431" s="13" t="s">
        <v>83</v>
      </c>
      <c r="AY431" s="235" t="s">
        <v>152</v>
      </c>
    </row>
    <row r="432" spans="1:65" s="2" customFormat="1" ht="24.15" customHeight="1">
      <c r="A432" s="39"/>
      <c r="B432" s="40"/>
      <c r="C432" s="206" t="s">
        <v>800</v>
      </c>
      <c r="D432" s="206" t="s">
        <v>154</v>
      </c>
      <c r="E432" s="207" t="s">
        <v>801</v>
      </c>
      <c r="F432" s="208" t="s">
        <v>802</v>
      </c>
      <c r="G432" s="209" t="s">
        <v>488</v>
      </c>
      <c r="H432" s="210">
        <v>1</v>
      </c>
      <c r="I432" s="211"/>
      <c r="J432" s="212">
        <f>ROUND(I432*H432,2)</f>
        <v>0</v>
      </c>
      <c r="K432" s="208" t="s">
        <v>359</v>
      </c>
      <c r="L432" s="45"/>
      <c r="M432" s="213" t="s">
        <v>21</v>
      </c>
      <c r="N432" s="214" t="s">
        <v>46</v>
      </c>
      <c r="O432" s="85"/>
      <c r="P432" s="215">
        <f>O432*H432</f>
        <v>0</v>
      </c>
      <c r="Q432" s="215">
        <v>0.056</v>
      </c>
      <c r="R432" s="215">
        <f>Q432*H432</f>
        <v>0.056</v>
      </c>
      <c r="S432" s="215">
        <v>0</v>
      </c>
      <c r="T432" s="21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7" t="s">
        <v>241</v>
      </c>
      <c r="AT432" s="217" t="s">
        <v>154</v>
      </c>
      <c r="AU432" s="217" t="s">
        <v>85</v>
      </c>
      <c r="AY432" s="18" t="s">
        <v>152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83</v>
      </c>
      <c r="BK432" s="218">
        <f>ROUND(I432*H432,2)</f>
        <v>0</v>
      </c>
      <c r="BL432" s="18" t="s">
        <v>241</v>
      </c>
      <c r="BM432" s="217" t="s">
        <v>803</v>
      </c>
    </row>
    <row r="433" spans="1:51" s="13" customFormat="1" ht="12">
      <c r="A433" s="13"/>
      <c r="B433" s="224"/>
      <c r="C433" s="225"/>
      <c r="D433" s="226" t="s">
        <v>162</v>
      </c>
      <c r="E433" s="227" t="s">
        <v>21</v>
      </c>
      <c r="F433" s="228" t="s">
        <v>791</v>
      </c>
      <c r="G433" s="225"/>
      <c r="H433" s="229">
        <v>1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162</v>
      </c>
      <c r="AU433" s="235" t="s">
        <v>85</v>
      </c>
      <c r="AV433" s="13" t="s">
        <v>85</v>
      </c>
      <c r="AW433" s="13" t="s">
        <v>36</v>
      </c>
      <c r="AX433" s="13" t="s">
        <v>83</v>
      </c>
      <c r="AY433" s="235" t="s">
        <v>152</v>
      </c>
    </row>
    <row r="434" spans="1:65" s="2" customFormat="1" ht="24.15" customHeight="1">
      <c r="A434" s="39"/>
      <c r="B434" s="40"/>
      <c r="C434" s="206" t="s">
        <v>804</v>
      </c>
      <c r="D434" s="206" t="s">
        <v>154</v>
      </c>
      <c r="E434" s="207" t="s">
        <v>805</v>
      </c>
      <c r="F434" s="208" t="s">
        <v>806</v>
      </c>
      <c r="G434" s="209" t="s">
        <v>488</v>
      </c>
      <c r="H434" s="210">
        <v>1</v>
      </c>
      <c r="I434" s="211"/>
      <c r="J434" s="212">
        <f>ROUND(I434*H434,2)</f>
        <v>0</v>
      </c>
      <c r="K434" s="208" t="s">
        <v>359</v>
      </c>
      <c r="L434" s="45"/>
      <c r="M434" s="213" t="s">
        <v>21</v>
      </c>
      <c r="N434" s="214" t="s">
        <v>46</v>
      </c>
      <c r="O434" s="85"/>
      <c r="P434" s="215">
        <f>O434*H434</f>
        <v>0</v>
      </c>
      <c r="Q434" s="215">
        <v>0.056</v>
      </c>
      <c r="R434" s="215">
        <f>Q434*H434</f>
        <v>0.056</v>
      </c>
      <c r="S434" s="215">
        <v>0</v>
      </c>
      <c r="T434" s="216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7" t="s">
        <v>241</v>
      </c>
      <c r="AT434" s="217" t="s">
        <v>154</v>
      </c>
      <c r="AU434" s="217" t="s">
        <v>85</v>
      </c>
      <c r="AY434" s="18" t="s">
        <v>152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8" t="s">
        <v>83</v>
      </c>
      <c r="BK434" s="218">
        <f>ROUND(I434*H434,2)</f>
        <v>0</v>
      </c>
      <c r="BL434" s="18" t="s">
        <v>241</v>
      </c>
      <c r="BM434" s="217" t="s">
        <v>807</v>
      </c>
    </row>
    <row r="435" spans="1:51" s="13" customFormat="1" ht="12">
      <c r="A435" s="13"/>
      <c r="B435" s="224"/>
      <c r="C435" s="225"/>
      <c r="D435" s="226" t="s">
        <v>162</v>
      </c>
      <c r="E435" s="227" t="s">
        <v>21</v>
      </c>
      <c r="F435" s="228" t="s">
        <v>791</v>
      </c>
      <c r="G435" s="225"/>
      <c r="H435" s="229">
        <v>1</v>
      </c>
      <c r="I435" s="230"/>
      <c r="J435" s="225"/>
      <c r="K435" s="225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162</v>
      </c>
      <c r="AU435" s="235" t="s">
        <v>85</v>
      </c>
      <c r="AV435" s="13" t="s">
        <v>85</v>
      </c>
      <c r="AW435" s="13" t="s">
        <v>36</v>
      </c>
      <c r="AX435" s="13" t="s">
        <v>83</v>
      </c>
      <c r="AY435" s="235" t="s">
        <v>152</v>
      </c>
    </row>
    <row r="436" spans="1:65" s="2" customFormat="1" ht="24.15" customHeight="1">
      <c r="A436" s="39"/>
      <c r="B436" s="40"/>
      <c r="C436" s="206" t="s">
        <v>808</v>
      </c>
      <c r="D436" s="206" t="s">
        <v>154</v>
      </c>
      <c r="E436" s="207" t="s">
        <v>809</v>
      </c>
      <c r="F436" s="208" t="s">
        <v>810</v>
      </c>
      <c r="G436" s="209" t="s">
        <v>488</v>
      </c>
      <c r="H436" s="210">
        <v>1</v>
      </c>
      <c r="I436" s="211"/>
      <c r="J436" s="212">
        <f>ROUND(I436*H436,2)</f>
        <v>0</v>
      </c>
      <c r="K436" s="208" t="s">
        <v>359</v>
      </c>
      <c r="L436" s="45"/>
      <c r="M436" s="213" t="s">
        <v>21</v>
      </c>
      <c r="N436" s="214" t="s">
        <v>46</v>
      </c>
      <c r="O436" s="85"/>
      <c r="P436" s="215">
        <f>O436*H436</f>
        <v>0</v>
      </c>
      <c r="Q436" s="215">
        <v>0.056</v>
      </c>
      <c r="R436" s="215">
        <f>Q436*H436</f>
        <v>0.056</v>
      </c>
      <c r="S436" s="215">
        <v>0</v>
      </c>
      <c r="T436" s="216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7" t="s">
        <v>241</v>
      </c>
      <c r="AT436" s="217" t="s">
        <v>154</v>
      </c>
      <c r="AU436" s="217" t="s">
        <v>85</v>
      </c>
      <c r="AY436" s="18" t="s">
        <v>152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8" t="s">
        <v>83</v>
      </c>
      <c r="BK436" s="218">
        <f>ROUND(I436*H436,2)</f>
        <v>0</v>
      </c>
      <c r="BL436" s="18" t="s">
        <v>241</v>
      </c>
      <c r="BM436" s="217" t="s">
        <v>811</v>
      </c>
    </row>
    <row r="437" spans="1:51" s="13" customFormat="1" ht="12">
      <c r="A437" s="13"/>
      <c r="B437" s="224"/>
      <c r="C437" s="225"/>
      <c r="D437" s="226" t="s">
        <v>162</v>
      </c>
      <c r="E437" s="227" t="s">
        <v>21</v>
      </c>
      <c r="F437" s="228" t="s">
        <v>791</v>
      </c>
      <c r="G437" s="225"/>
      <c r="H437" s="229">
        <v>1</v>
      </c>
      <c r="I437" s="230"/>
      <c r="J437" s="225"/>
      <c r="K437" s="225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162</v>
      </c>
      <c r="AU437" s="235" t="s">
        <v>85</v>
      </c>
      <c r="AV437" s="13" t="s">
        <v>85</v>
      </c>
      <c r="AW437" s="13" t="s">
        <v>36</v>
      </c>
      <c r="AX437" s="13" t="s">
        <v>83</v>
      </c>
      <c r="AY437" s="235" t="s">
        <v>152</v>
      </c>
    </row>
    <row r="438" spans="1:65" s="2" customFormat="1" ht="24.15" customHeight="1">
      <c r="A438" s="39"/>
      <c r="B438" s="40"/>
      <c r="C438" s="206" t="s">
        <v>812</v>
      </c>
      <c r="D438" s="206" t="s">
        <v>154</v>
      </c>
      <c r="E438" s="207" t="s">
        <v>813</v>
      </c>
      <c r="F438" s="208" t="s">
        <v>814</v>
      </c>
      <c r="G438" s="209" t="s">
        <v>495</v>
      </c>
      <c r="H438" s="210">
        <v>1</v>
      </c>
      <c r="I438" s="211"/>
      <c r="J438" s="212">
        <f>ROUND(I438*H438,2)</f>
        <v>0</v>
      </c>
      <c r="K438" s="208" t="s">
        <v>359</v>
      </c>
      <c r="L438" s="45"/>
      <c r="M438" s="213" t="s">
        <v>21</v>
      </c>
      <c r="N438" s="214" t="s">
        <v>46</v>
      </c>
      <c r="O438" s="85"/>
      <c r="P438" s="215">
        <f>O438*H438</f>
        <v>0</v>
      </c>
      <c r="Q438" s="215">
        <v>0.02295</v>
      </c>
      <c r="R438" s="215">
        <f>Q438*H438</f>
        <v>0.02295</v>
      </c>
      <c r="S438" s="215">
        <v>0</v>
      </c>
      <c r="T438" s="216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7" t="s">
        <v>241</v>
      </c>
      <c r="AT438" s="217" t="s">
        <v>154</v>
      </c>
      <c r="AU438" s="217" t="s">
        <v>85</v>
      </c>
      <c r="AY438" s="18" t="s">
        <v>152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83</v>
      </c>
      <c r="BK438" s="218">
        <f>ROUND(I438*H438,2)</f>
        <v>0</v>
      </c>
      <c r="BL438" s="18" t="s">
        <v>241</v>
      </c>
      <c r="BM438" s="217" t="s">
        <v>815</v>
      </c>
    </row>
    <row r="439" spans="1:51" s="13" customFormat="1" ht="12">
      <c r="A439" s="13"/>
      <c r="B439" s="224"/>
      <c r="C439" s="225"/>
      <c r="D439" s="226" t="s">
        <v>162</v>
      </c>
      <c r="E439" s="227" t="s">
        <v>21</v>
      </c>
      <c r="F439" s="228" t="s">
        <v>816</v>
      </c>
      <c r="G439" s="225"/>
      <c r="H439" s="229">
        <v>1</v>
      </c>
      <c r="I439" s="230"/>
      <c r="J439" s="225"/>
      <c r="K439" s="225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162</v>
      </c>
      <c r="AU439" s="235" t="s">
        <v>85</v>
      </c>
      <c r="AV439" s="13" t="s">
        <v>85</v>
      </c>
      <c r="AW439" s="13" t="s">
        <v>36</v>
      </c>
      <c r="AX439" s="13" t="s">
        <v>83</v>
      </c>
      <c r="AY439" s="235" t="s">
        <v>152</v>
      </c>
    </row>
    <row r="440" spans="1:65" s="2" customFormat="1" ht="16.5" customHeight="1">
      <c r="A440" s="39"/>
      <c r="B440" s="40"/>
      <c r="C440" s="206" t="s">
        <v>817</v>
      </c>
      <c r="D440" s="206" t="s">
        <v>154</v>
      </c>
      <c r="E440" s="207" t="s">
        <v>818</v>
      </c>
      <c r="F440" s="208" t="s">
        <v>819</v>
      </c>
      <c r="G440" s="209" t="s">
        <v>100</v>
      </c>
      <c r="H440" s="210">
        <v>13.12</v>
      </c>
      <c r="I440" s="211"/>
      <c r="J440" s="212">
        <f>ROUND(I440*H440,2)</f>
        <v>0</v>
      </c>
      <c r="K440" s="208" t="s">
        <v>157</v>
      </c>
      <c r="L440" s="45"/>
      <c r="M440" s="213" t="s">
        <v>21</v>
      </c>
      <c r="N440" s="214" t="s">
        <v>46</v>
      </c>
      <c r="O440" s="85"/>
      <c r="P440" s="215">
        <f>O440*H440</f>
        <v>0</v>
      </c>
      <c r="Q440" s="215">
        <v>0</v>
      </c>
      <c r="R440" s="215">
        <f>Q440*H440</f>
        <v>0</v>
      </c>
      <c r="S440" s="215">
        <v>0.01695</v>
      </c>
      <c r="T440" s="216">
        <f>S440*H440</f>
        <v>0.22238399999999997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7" t="s">
        <v>241</v>
      </c>
      <c r="AT440" s="217" t="s">
        <v>154</v>
      </c>
      <c r="AU440" s="217" t="s">
        <v>85</v>
      </c>
      <c r="AY440" s="18" t="s">
        <v>152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8" t="s">
        <v>83</v>
      </c>
      <c r="BK440" s="218">
        <f>ROUND(I440*H440,2)</f>
        <v>0</v>
      </c>
      <c r="BL440" s="18" t="s">
        <v>241</v>
      </c>
      <c r="BM440" s="217" t="s">
        <v>820</v>
      </c>
    </row>
    <row r="441" spans="1:47" s="2" customFormat="1" ht="12">
      <c r="A441" s="39"/>
      <c r="B441" s="40"/>
      <c r="C441" s="41"/>
      <c r="D441" s="219" t="s">
        <v>160</v>
      </c>
      <c r="E441" s="41"/>
      <c r="F441" s="220" t="s">
        <v>821</v>
      </c>
      <c r="G441" s="41"/>
      <c r="H441" s="41"/>
      <c r="I441" s="221"/>
      <c r="J441" s="41"/>
      <c r="K441" s="41"/>
      <c r="L441" s="45"/>
      <c r="M441" s="222"/>
      <c r="N441" s="223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160</v>
      </c>
      <c r="AU441" s="18" t="s">
        <v>85</v>
      </c>
    </row>
    <row r="442" spans="1:51" s="13" customFormat="1" ht="12">
      <c r="A442" s="13"/>
      <c r="B442" s="224"/>
      <c r="C442" s="225"/>
      <c r="D442" s="226" t="s">
        <v>162</v>
      </c>
      <c r="E442" s="227" t="s">
        <v>21</v>
      </c>
      <c r="F442" s="228" t="s">
        <v>822</v>
      </c>
      <c r="G442" s="225"/>
      <c r="H442" s="229">
        <v>13.12</v>
      </c>
      <c r="I442" s="230"/>
      <c r="J442" s="225"/>
      <c r="K442" s="225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162</v>
      </c>
      <c r="AU442" s="235" t="s">
        <v>85</v>
      </c>
      <c r="AV442" s="13" t="s">
        <v>85</v>
      </c>
      <c r="AW442" s="13" t="s">
        <v>36</v>
      </c>
      <c r="AX442" s="13" t="s">
        <v>83</v>
      </c>
      <c r="AY442" s="235" t="s">
        <v>152</v>
      </c>
    </row>
    <row r="443" spans="1:65" s="2" customFormat="1" ht="16.5" customHeight="1">
      <c r="A443" s="39"/>
      <c r="B443" s="40"/>
      <c r="C443" s="206" t="s">
        <v>823</v>
      </c>
      <c r="D443" s="206" t="s">
        <v>154</v>
      </c>
      <c r="E443" s="207" t="s">
        <v>824</v>
      </c>
      <c r="F443" s="208" t="s">
        <v>825</v>
      </c>
      <c r="G443" s="209" t="s">
        <v>100</v>
      </c>
      <c r="H443" s="210">
        <v>8.639</v>
      </c>
      <c r="I443" s="211"/>
      <c r="J443" s="212">
        <f>ROUND(I443*H443,2)</f>
        <v>0</v>
      </c>
      <c r="K443" s="208" t="s">
        <v>359</v>
      </c>
      <c r="L443" s="45"/>
      <c r="M443" s="213" t="s">
        <v>21</v>
      </c>
      <c r="N443" s="214" t="s">
        <v>46</v>
      </c>
      <c r="O443" s="85"/>
      <c r="P443" s="215">
        <f>O443*H443</f>
        <v>0</v>
      </c>
      <c r="Q443" s="215">
        <v>0</v>
      </c>
      <c r="R443" s="215">
        <f>Q443*H443</f>
        <v>0</v>
      </c>
      <c r="S443" s="215">
        <v>0.01695</v>
      </c>
      <c r="T443" s="216">
        <f>S443*H443</f>
        <v>0.14643104999999998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7" t="s">
        <v>241</v>
      </c>
      <c r="AT443" s="217" t="s">
        <v>154</v>
      </c>
      <c r="AU443" s="217" t="s">
        <v>85</v>
      </c>
      <c r="AY443" s="18" t="s">
        <v>152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8" t="s">
        <v>83</v>
      </c>
      <c r="BK443" s="218">
        <f>ROUND(I443*H443,2)</f>
        <v>0</v>
      </c>
      <c r="BL443" s="18" t="s">
        <v>241</v>
      </c>
      <c r="BM443" s="217" t="s">
        <v>826</v>
      </c>
    </row>
    <row r="444" spans="1:51" s="13" customFormat="1" ht="12">
      <c r="A444" s="13"/>
      <c r="B444" s="224"/>
      <c r="C444" s="225"/>
      <c r="D444" s="226" t="s">
        <v>162</v>
      </c>
      <c r="E444" s="227" t="s">
        <v>21</v>
      </c>
      <c r="F444" s="228" t="s">
        <v>827</v>
      </c>
      <c r="G444" s="225"/>
      <c r="H444" s="229">
        <v>8.639</v>
      </c>
      <c r="I444" s="230"/>
      <c r="J444" s="225"/>
      <c r="K444" s="225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162</v>
      </c>
      <c r="AU444" s="235" t="s">
        <v>85</v>
      </c>
      <c r="AV444" s="13" t="s">
        <v>85</v>
      </c>
      <c r="AW444" s="13" t="s">
        <v>36</v>
      </c>
      <c r="AX444" s="13" t="s">
        <v>83</v>
      </c>
      <c r="AY444" s="235" t="s">
        <v>152</v>
      </c>
    </row>
    <row r="445" spans="1:65" s="2" customFormat="1" ht="24.15" customHeight="1">
      <c r="A445" s="39"/>
      <c r="B445" s="40"/>
      <c r="C445" s="206" t="s">
        <v>828</v>
      </c>
      <c r="D445" s="206" t="s">
        <v>154</v>
      </c>
      <c r="E445" s="207" t="s">
        <v>829</v>
      </c>
      <c r="F445" s="208" t="s">
        <v>830</v>
      </c>
      <c r="G445" s="209" t="s">
        <v>495</v>
      </c>
      <c r="H445" s="210">
        <v>1</v>
      </c>
      <c r="I445" s="211"/>
      <c r="J445" s="212">
        <f>ROUND(I445*H445,2)</f>
        <v>0</v>
      </c>
      <c r="K445" s="208" t="s">
        <v>359</v>
      </c>
      <c r="L445" s="45"/>
      <c r="M445" s="213" t="s">
        <v>21</v>
      </c>
      <c r="N445" s="214" t="s">
        <v>46</v>
      </c>
      <c r="O445" s="85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17" t="s">
        <v>241</v>
      </c>
      <c r="AT445" s="217" t="s">
        <v>154</v>
      </c>
      <c r="AU445" s="217" t="s">
        <v>85</v>
      </c>
      <c r="AY445" s="18" t="s">
        <v>152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8" t="s">
        <v>83</v>
      </c>
      <c r="BK445" s="218">
        <f>ROUND(I445*H445,2)</f>
        <v>0</v>
      </c>
      <c r="BL445" s="18" t="s">
        <v>241</v>
      </c>
      <c r="BM445" s="217" t="s">
        <v>831</v>
      </c>
    </row>
    <row r="446" spans="1:51" s="13" customFormat="1" ht="12">
      <c r="A446" s="13"/>
      <c r="B446" s="224"/>
      <c r="C446" s="225"/>
      <c r="D446" s="226" t="s">
        <v>162</v>
      </c>
      <c r="E446" s="227" t="s">
        <v>21</v>
      </c>
      <c r="F446" s="228" t="s">
        <v>832</v>
      </c>
      <c r="G446" s="225"/>
      <c r="H446" s="229">
        <v>1</v>
      </c>
      <c r="I446" s="230"/>
      <c r="J446" s="225"/>
      <c r="K446" s="225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162</v>
      </c>
      <c r="AU446" s="235" t="s">
        <v>85</v>
      </c>
      <c r="AV446" s="13" t="s">
        <v>85</v>
      </c>
      <c r="AW446" s="13" t="s">
        <v>36</v>
      </c>
      <c r="AX446" s="13" t="s">
        <v>83</v>
      </c>
      <c r="AY446" s="235" t="s">
        <v>152</v>
      </c>
    </row>
    <row r="447" spans="1:65" s="2" customFormat="1" ht="24.15" customHeight="1">
      <c r="A447" s="39"/>
      <c r="B447" s="40"/>
      <c r="C447" s="206" t="s">
        <v>833</v>
      </c>
      <c r="D447" s="206" t="s">
        <v>154</v>
      </c>
      <c r="E447" s="207" t="s">
        <v>834</v>
      </c>
      <c r="F447" s="208" t="s">
        <v>835</v>
      </c>
      <c r="G447" s="209" t="s">
        <v>495</v>
      </c>
      <c r="H447" s="210">
        <v>1</v>
      </c>
      <c r="I447" s="211"/>
      <c r="J447" s="212">
        <f>ROUND(I447*H447,2)</f>
        <v>0</v>
      </c>
      <c r="K447" s="208" t="s">
        <v>359</v>
      </c>
      <c r="L447" s="45"/>
      <c r="M447" s="213" t="s">
        <v>21</v>
      </c>
      <c r="N447" s="214" t="s">
        <v>46</v>
      </c>
      <c r="O447" s="85"/>
      <c r="P447" s="215">
        <f>O447*H447</f>
        <v>0</v>
      </c>
      <c r="Q447" s="215">
        <v>0.00079</v>
      </c>
      <c r="R447" s="215">
        <f>Q447*H447</f>
        <v>0.00079</v>
      </c>
      <c r="S447" s="215">
        <v>0</v>
      </c>
      <c r="T447" s="216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7" t="s">
        <v>241</v>
      </c>
      <c r="AT447" s="217" t="s">
        <v>154</v>
      </c>
      <c r="AU447" s="217" t="s">
        <v>85</v>
      </c>
      <c r="AY447" s="18" t="s">
        <v>152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83</v>
      </c>
      <c r="BK447" s="218">
        <f>ROUND(I447*H447,2)</f>
        <v>0</v>
      </c>
      <c r="BL447" s="18" t="s">
        <v>241</v>
      </c>
      <c r="BM447" s="217" t="s">
        <v>836</v>
      </c>
    </row>
    <row r="448" spans="1:51" s="13" customFormat="1" ht="12">
      <c r="A448" s="13"/>
      <c r="B448" s="224"/>
      <c r="C448" s="225"/>
      <c r="D448" s="226" t="s">
        <v>162</v>
      </c>
      <c r="E448" s="227" t="s">
        <v>21</v>
      </c>
      <c r="F448" s="228" t="s">
        <v>837</v>
      </c>
      <c r="G448" s="225"/>
      <c r="H448" s="229">
        <v>1</v>
      </c>
      <c r="I448" s="230"/>
      <c r="J448" s="225"/>
      <c r="K448" s="225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162</v>
      </c>
      <c r="AU448" s="235" t="s">
        <v>85</v>
      </c>
      <c r="AV448" s="13" t="s">
        <v>85</v>
      </c>
      <c r="AW448" s="13" t="s">
        <v>36</v>
      </c>
      <c r="AX448" s="13" t="s">
        <v>83</v>
      </c>
      <c r="AY448" s="235" t="s">
        <v>152</v>
      </c>
    </row>
    <row r="449" spans="1:65" s="2" customFormat="1" ht="24.15" customHeight="1">
      <c r="A449" s="39"/>
      <c r="B449" s="40"/>
      <c r="C449" s="206" t="s">
        <v>838</v>
      </c>
      <c r="D449" s="206" t="s">
        <v>154</v>
      </c>
      <c r="E449" s="207" t="s">
        <v>839</v>
      </c>
      <c r="F449" s="208" t="s">
        <v>840</v>
      </c>
      <c r="G449" s="209" t="s">
        <v>495</v>
      </c>
      <c r="H449" s="210">
        <v>1</v>
      </c>
      <c r="I449" s="211"/>
      <c r="J449" s="212">
        <f>ROUND(I449*H449,2)</f>
        <v>0</v>
      </c>
      <c r="K449" s="208" t="s">
        <v>359</v>
      </c>
      <c r="L449" s="45"/>
      <c r="M449" s="213" t="s">
        <v>21</v>
      </c>
      <c r="N449" s="214" t="s">
        <v>46</v>
      </c>
      <c r="O449" s="85"/>
      <c r="P449" s="215">
        <f>O449*H449</f>
        <v>0</v>
      </c>
      <c r="Q449" s="215">
        <v>0</v>
      </c>
      <c r="R449" s="215">
        <f>Q449*H449</f>
        <v>0</v>
      </c>
      <c r="S449" s="215">
        <v>0</v>
      </c>
      <c r="T449" s="21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7" t="s">
        <v>241</v>
      </c>
      <c r="AT449" s="217" t="s">
        <v>154</v>
      </c>
      <c r="AU449" s="217" t="s">
        <v>85</v>
      </c>
      <c r="AY449" s="18" t="s">
        <v>152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8" t="s">
        <v>83</v>
      </c>
      <c r="BK449" s="218">
        <f>ROUND(I449*H449,2)</f>
        <v>0</v>
      </c>
      <c r="BL449" s="18" t="s">
        <v>241</v>
      </c>
      <c r="BM449" s="217" t="s">
        <v>841</v>
      </c>
    </row>
    <row r="450" spans="1:51" s="13" customFormat="1" ht="12">
      <c r="A450" s="13"/>
      <c r="B450" s="224"/>
      <c r="C450" s="225"/>
      <c r="D450" s="226" t="s">
        <v>162</v>
      </c>
      <c r="E450" s="227" t="s">
        <v>21</v>
      </c>
      <c r="F450" s="228" t="s">
        <v>842</v>
      </c>
      <c r="G450" s="225"/>
      <c r="H450" s="229">
        <v>1</v>
      </c>
      <c r="I450" s="230"/>
      <c r="J450" s="225"/>
      <c r="K450" s="225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162</v>
      </c>
      <c r="AU450" s="235" t="s">
        <v>85</v>
      </c>
      <c r="AV450" s="13" t="s">
        <v>85</v>
      </c>
      <c r="AW450" s="13" t="s">
        <v>36</v>
      </c>
      <c r="AX450" s="13" t="s">
        <v>83</v>
      </c>
      <c r="AY450" s="235" t="s">
        <v>152</v>
      </c>
    </row>
    <row r="451" spans="1:65" s="2" customFormat="1" ht="16.5" customHeight="1">
      <c r="A451" s="39"/>
      <c r="B451" s="40"/>
      <c r="C451" s="206" t="s">
        <v>843</v>
      </c>
      <c r="D451" s="206" t="s">
        <v>154</v>
      </c>
      <c r="E451" s="207" t="s">
        <v>844</v>
      </c>
      <c r="F451" s="208" t="s">
        <v>845</v>
      </c>
      <c r="G451" s="209" t="s">
        <v>100</v>
      </c>
      <c r="H451" s="210">
        <v>12.6</v>
      </c>
      <c r="I451" s="211"/>
      <c r="J451" s="212">
        <f>ROUND(I451*H451,2)</f>
        <v>0</v>
      </c>
      <c r="K451" s="208" t="s">
        <v>157</v>
      </c>
      <c r="L451" s="45"/>
      <c r="M451" s="213" t="s">
        <v>21</v>
      </c>
      <c r="N451" s="214" t="s">
        <v>46</v>
      </c>
      <c r="O451" s="85"/>
      <c r="P451" s="215">
        <f>O451*H451</f>
        <v>0</v>
      </c>
      <c r="Q451" s="215">
        <v>0</v>
      </c>
      <c r="R451" s="215">
        <f>Q451*H451</f>
        <v>0</v>
      </c>
      <c r="S451" s="215">
        <v>0.02465</v>
      </c>
      <c r="T451" s="216">
        <f>S451*H451</f>
        <v>0.31059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7" t="s">
        <v>241</v>
      </c>
      <c r="AT451" s="217" t="s">
        <v>154</v>
      </c>
      <c r="AU451" s="217" t="s">
        <v>85</v>
      </c>
      <c r="AY451" s="18" t="s">
        <v>152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8" t="s">
        <v>83</v>
      </c>
      <c r="BK451" s="218">
        <f>ROUND(I451*H451,2)</f>
        <v>0</v>
      </c>
      <c r="BL451" s="18" t="s">
        <v>241</v>
      </c>
      <c r="BM451" s="217" t="s">
        <v>846</v>
      </c>
    </row>
    <row r="452" spans="1:47" s="2" customFormat="1" ht="12">
      <c r="A452" s="39"/>
      <c r="B452" s="40"/>
      <c r="C452" s="41"/>
      <c r="D452" s="219" t="s">
        <v>160</v>
      </c>
      <c r="E452" s="41"/>
      <c r="F452" s="220" t="s">
        <v>847</v>
      </c>
      <c r="G452" s="41"/>
      <c r="H452" s="41"/>
      <c r="I452" s="221"/>
      <c r="J452" s="41"/>
      <c r="K452" s="41"/>
      <c r="L452" s="45"/>
      <c r="M452" s="222"/>
      <c r="N452" s="223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160</v>
      </c>
      <c r="AU452" s="18" t="s">
        <v>85</v>
      </c>
    </row>
    <row r="453" spans="1:51" s="13" customFormat="1" ht="12">
      <c r="A453" s="13"/>
      <c r="B453" s="224"/>
      <c r="C453" s="225"/>
      <c r="D453" s="226" t="s">
        <v>162</v>
      </c>
      <c r="E453" s="227" t="s">
        <v>21</v>
      </c>
      <c r="F453" s="228" t="s">
        <v>848</v>
      </c>
      <c r="G453" s="225"/>
      <c r="H453" s="229">
        <v>12.6</v>
      </c>
      <c r="I453" s="230"/>
      <c r="J453" s="225"/>
      <c r="K453" s="225"/>
      <c r="L453" s="231"/>
      <c r="M453" s="232"/>
      <c r="N453" s="233"/>
      <c r="O453" s="233"/>
      <c r="P453" s="233"/>
      <c r="Q453" s="233"/>
      <c r="R453" s="233"/>
      <c r="S453" s="233"/>
      <c r="T453" s="23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5" t="s">
        <v>162</v>
      </c>
      <c r="AU453" s="235" t="s">
        <v>85</v>
      </c>
      <c r="AV453" s="13" t="s">
        <v>85</v>
      </c>
      <c r="AW453" s="13" t="s">
        <v>36</v>
      </c>
      <c r="AX453" s="13" t="s">
        <v>83</v>
      </c>
      <c r="AY453" s="235" t="s">
        <v>152</v>
      </c>
    </row>
    <row r="454" spans="1:65" s="2" customFormat="1" ht="16.5" customHeight="1">
      <c r="A454" s="39"/>
      <c r="B454" s="40"/>
      <c r="C454" s="206" t="s">
        <v>849</v>
      </c>
      <c r="D454" s="206" t="s">
        <v>154</v>
      </c>
      <c r="E454" s="207" t="s">
        <v>850</v>
      </c>
      <c r="F454" s="208" t="s">
        <v>851</v>
      </c>
      <c r="G454" s="209" t="s">
        <v>100</v>
      </c>
      <c r="H454" s="210">
        <v>7.5</v>
      </c>
      <c r="I454" s="211"/>
      <c r="J454" s="212">
        <f>ROUND(I454*H454,2)</f>
        <v>0</v>
      </c>
      <c r="K454" s="208" t="s">
        <v>157</v>
      </c>
      <c r="L454" s="45"/>
      <c r="M454" s="213" t="s">
        <v>21</v>
      </c>
      <c r="N454" s="214" t="s">
        <v>46</v>
      </c>
      <c r="O454" s="85"/>
      <c r="P454" s="215">
        <f>O454*H454</f>
        <v>0</v>
      </c>
      <c r="Q454" s="215">
        <v>0</v>
      </c>
      <c r="R454" s="215">
        <f>Q454*H454</f>
        <v>0</v>
      </c>
      <c r="S454" s="215">
        <v>0.00848</v>
      </c>
      <c r="T454" s="216">
        <f>S454*H454</f>
        <v>0.0636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7" t="s">
        <v>241</v>
      </c>
      <c r="AT454" s="217" t="s">
        <v>154</v>
      </c>
      <c r="AU454" s="217" t="s">
        <v>85</v>
      </c>
      <c r="AY454" s="18" t="s">
        <v>152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8" t="s">
        <v>83</v>
      </c>
      <c r="BK454" s="218">
        <f>ROUND(I454*H454,2)</f>
        <v>0</v>
      </c>
      <c r="BL454" s="18" t="s">
        <v>241</v>
      </c>
      <c r="BM454" s="217" t="s">
        <v>852</v>
      </c>
    </row>
    <row r="455" spans="1:47" s="2" customFormat="1" ht="12">
      <c r="A455" s="39"/>
      <c r="B455" s="40"/>
      <c r="C455" s="41"/>
      <c r="D455" s="219" t="s">
        <v>160</v>
      </c>
      <c r="E455" s="41"/>
      <c r="F455" s="220" t="s">
        <v>853</v>
      </c>
      <c r="G455" s="41"/>
      <c r="H455" s="41"/>
      <c r="I455" s="221"/>
      <c r="J455" s="41"/>
      <c r="K455" s="41"/>
      <c r="L455" s="45"/>
      <c r="M455" s="222"/>
      <c r="N455" s="223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160</v>
      </c>
      <c r="AU455" s="18" t="s">
        <v>85</v>
      </c>
    </row>
    <row r="456" spans="1:51" s="13" customFormat="1" ht="12">
      <c r="A456" s="13"/>
      <c r="B456" s="224"/>
      <c r="C456" s="225"/>
      <c r="D456" s="226" t="s">
        <v>162</v>
      </c>
      <c r="E456" s="227" t="s">
        <v>21</v>
      </c>
      <c r="F456" s="228" t="s">
        <v>854</v>
      </c>
      <c r="G456" s="225"/>
      <c r="H456" s="229">
        <v>7.5</v>
      </c>
      <c r="I456" s="230"/>
      <c r="J456" s="225"/>
      <c r="K456" s="225"/>
      <c r="L456" s="231"/>
      <c r="M456" s="232"/>
      <c r="N456" s="233"/>
      <c r="O456" s="233"/>
      <c r="P456" s="233"/>
      <c r="Q456" s="233"/>
      <c r="R456" s="233"/>
      <c r="S456" s="233"/>
      <c r="T456" s="23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5" t="s">
        <v>162</v>
      </c>
      <c r="AU456" s="235" t="s">
        <v>85</v>
      </c>
      <c r="AV456" s="13" t="s">
        <v>85</v>
      </c>
      <c r="AW456" s="13" t="s">
        <v>36</v>
      </c>
      <c r="AX456" s="13" t="s">
        <v>83</v>
      </c>
      <c r="AY456" s="235" t="s">
        <v>152</v>
      </c>
    </row>
    <row r="457" spans="1:65" s="2" customFormat="1" ht="16.5" customHeight="1">
      <c r="A457" s="39"/>
      <c r="B457" s="40"/>
      <c r="C457" s="206" t="s">
        <v>855</v>
      </c>
      <c r="D457" s="206" t="s">
        <v>154</v>
      </c>
      <c r="E457" s="207" t="s">
        <v>856</v>
      </c>
      <c r="F457" s="208" t="s">
        <v>857</v>
      </c>
      <c r="G457" s="209" t="s">
        <v>100</v>
      </c>
      <c r="H457" s="210">
        <v>12.159</v>
      </c>
      <c r="I457" s="211"/>
      <c r="J457" s="212">
        <f>ROUND(I457*H457,2)</f>
        <v>0</v>
      </c>
      <c r="K457" s="208" t="s">
        <v>157</v>
      </c>
      <c r="L457" s="45"/>
      <c r="M457" s="213" t="s">
        <v>21</v>
      </c>
      <c r="N457" s="214" t="s">
        <v>46</v>
      </c>
      <c r="O457" s="85"/>
      <c r="P457" s="215">
        <f>O457*H457</f>
        <v>0</v>
      </c>
      <c r="Q457" s="215">
        <v>0</v>
      </c>
      <c r="R457" s="215">
        <f>Q457*H457</f>
        <v>0</v>
      </c>
      <c r="S457" s="215">
        <v>0.00814</v>
      </c>
      <c r="T457" s="216">
        <f>S457*H457</f>
        <v>0.09897426000000001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7" t="s">
        <v>241</v>
      </c>
      <c r="AT457" s="217" t="s">
        <v>154</v>
      </c>
      <c r="AU457" s="217" t="s">
        <v>85</v>
      </c>
      <c r="AY457" s="18" t="s">
        <v>152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8" t="s">
        <v>83</v>
      </c>
      <c r="BK457" s="218">
        <f>ROUND(I457*H457,2)</f>
        <v>0</v>
      </c>
      <c r="BL457" s="18" t="s">
        <v>241</v>
      </c>
      <c r="BM457" s="217" t="s">
        <v>858</v>
      </c>
    </row>
    <row r="458" spans="1:47" s="2" customFormat="1" ht="12">
      <c r="A458" s="39"/>
      <c r="B458" s="40"/>
      <c r="C458" s="41"/>
      <c r="D458" s="219" t="s">
        <v>160</v>
      </c>
      <c r="E458" s="41"/>
      <c r="F458" s="220" t="s">
        <v>859</v>
      </c>
      <c r="G458" s="41"/>
      <c r="H458" s="41"/>
      <c r="I458" s="221"/>
      <c r="J458" s="41"/>
      <c r="K458" s="41"/>
      <c r="L458" s="45"/>
      <c r="M458" s="222"/>
      <c r="N458" s="223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160</v>
      </c>
      <c r="AU458" s="18" t="s">
        <v>85</v>
      </c>
    </row>
    <row r="459" spans="1:51" s="13" customFormat="1" ht="12">
      <c r="A459" s="13"/>
      <c r="B459" s="224"/>
      <c r="C459" s="225"/>
      <c r="D459" s="226" t="s">
        <v>162</v>
      </c>
      <c r="E459" s="227" t="s">
        <v>21</v>
      </c>
      <c r="F459" s="228" t="s">
        <v>860</v>
      </c>
      <c r="G459" s="225"/>
      <c r="H459" s="229">
        <v>12.159</v>
      </c>
      <c r="I459" s="230"/>
      <c r="J459" s="225"/>
      <c r="K459" s="225"/>
      <c r="L459" s="231"/>
      <c r="M459" s="232"/>
      <c r="N459" s="233"/>
      <c r="O459" s="233"/>
      <c r="P459" s="233"/>
      <c r="Q459" s="233"/>
      <c r="R459" s="233"/>
      <c r="S459" s="233"/>
      <c r="T459" s="23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5" t="s">
        <v>162</v>
      </c>
      <c r="AU459" s="235" t="s">
        <v>85</v>
      </c>
      <c r="AV459" s="13" t="s">
        <v>85</v>
      </c>
      <c r="AW459" s="13" t="s">
        <v>36</v>
      </c>
      <c r="AX459" s="13" t="s">
        <v>83</v>
      </c>
      <c r="AY459" s="235" t="s">
        <v>152</v>
      </c>
    </row>
    <row r="460" spans="1:65" s="2" customFormat="1" ht="24.15" customHeight="1">
      <c r="A460" s="39"/>
      <c r="B460" s="40"/>
      <c r="C460" s="206" t="s">
        <v>861</v>
      </c>
      <c r="D460" s="206" t="s">
        <v>154</v>
      </c>
      <c r="E460" s="207" t="s">
        <v>862</v>
      </c>
      <c r="F460" s="208" t="s">
        <v>863</v>
      </c>
      <c r="G460" s="209" t="s">
        <v>488</v>
      </c>
      <c r="H460" s="210">
        <v>3</v>
      </c>
      <c r="I460" s="211"/>
      <c r="J460" s="212">
        <f>ROUND(I460*H460,2)</f>
        <v>0</v>
      </c>
      <c r="K460" s="208" t="s">
        <v>157</v>
      </c>
      <c r="L460" s="45"/>
      <c r="M460" s="213" t="s">
        <v>21</v>
      </c>
      <c r="N460" s="214" t="s">
        <v>46</v>
      </c>
      <c r="O460" s="85"/>
      <c r="P460" s="215">
        <f>O460*H460</f>
        <v>0</v>
      </c>
      <c r="Q460" s="215">
        <v>0</v>
      </c>
      <c r="R460" s="215">
        <f>Q460*H460</f>
        <v>0</v>
      </c>
      <c r="S460" s="215">
        <v>0.024</v>
      </c>
      <c r="T460" s="216">
        <f>S460*H460</f>
        <v>0.07200000000000001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7" t="s">
        <v>241</v>
      </c>
      <c r="AT460" s="217" t="s">
        <v>154</v>
      </c>
      <c r="AU460" s="217" t="s">
        <v>85</v>
      </c>
      <c r="AY460" s="18" t="s">
        <v>152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8" t="s">
        <v>83</v>
      </c>
      <c r="BK460" s="218">
        <f>ROUND(I460*H460,2)</f>
        <v>0</v>
      </c>
      <c r="BL460" s="18" t="s">
        <v>241</v>
      </c>
      <c r="BM460" s="217" t="s">
        <v>864</v>
      </c>
    </row>
    <row r="461" spans="1:47" s="2" customFormat="1" ht="12">
      <c r="A461" s="39"/>
      <c r="B461" s="40"/>
      <c r="C461" s="41"/>
      <c r="D461" s="219" t="s">
        <v>160</v>
      </c>
      <c r="E461" s="41"/>
      <c r="F461" s="220" t="s">
        <v>865</v>
      </c>
      <c r="G461" s="41"/>
      <c r="H461" s="41"/>
      <c r="I461" s="221"/>
      <c r="J461" s="41"/>
      <c r="K461" s="41"/>
      <c r="L461" s="45"/>
      <c r="M461" s="222"/>
      <c r="N461" s="223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160</v>
      </c>
      <c r="AU461" s="18" t="s">
        <v>85</v>
      </c>
    </row>
    <row r="462" spans="1:51" s="13" customFormat="1" ht="12">
      <c r="A462" s="13"/>
      <c r="B462" s="224"/>
      <c r="C462" s="225"/>
      <c r="D462" s="226" t="s">
        <v>162</v>
      </c>
      <c r="E462" s="227" t="s">
        <v>21</v>
      </c>
      <c r="F462" s="228" t="s">
        <v>170</v>
      </c>
      <c r="G462" s="225"/>
      <c r="H462" s="229">
        <v>3</v>
      </c>
      <c r="I462" s="230"/>
      <c r="J462" s="225"/>
      <c r="K462" s="225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162</v>
      </c>
      <c r="AU462" s="235" t="s">
        <v>85</v>
      </c>
      <c r="AV462" s="13" t="s">
        <v>85</v>
      </c>
      <c r="AW462" s="13" t="s">
        <v>36</v>
      </c>
      <c r="AX462" s="13" t="s">
        <v>83</v>
      </c>
      <c r="AY462" s="235" t="s">
        <v>152</v>
      </c>
    </row>
    <row r="463" spans="1:65" s="2" customFormat="1" ht="24.15" customHeight="1">
      <c r="A463" s="39"/>
      <c r="B463" s="40"/>
      <c r="C463" s="206" t="s">
        <v>866</v>
      </c>
      <c r="D463" s="206" t="s">
        <v>154</v>
      </c>
      <c r="E463" s="207" t="s">
        <v>867</v>
      </c>
      <c r="F463" s="208" t="s">
        <v>868</v>
      </c>
      <c r="G463" s="209" t="s">
        <v>210</v>
      </c>
      <c r="H463" s="210">
        <v>0.36</v>
      </c>
      <c r="I463" s="211"/>
      <c r="J463" s="212">
        <f>ROUND(I463*H463,2)</f>
        <v>0</v>
      </c>
      <c r="K463" s="208" t="s">
        <v>157</v>
      </c>
      <c r="L463" s="45"/>
      <c r="M463" s="213" t="s">
        <v>21</v>
      </c>
      <c r="N463" s="214" t="s">
        <v>46</v>
      </c>
      <c r="O463" s="85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7" t="s">
        <v>241</v>
      </c>
      <c r="AT463" s="217" t="s">
        <v>154</v>
      </c>
      <c r="AU463" s="217" t="s">
        <v>85</v>
      </c>
      <c r="AY463" s="18" t="s">
        <v>152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8" t="s">
        <v>83</v>
      </c>
      <c r="BK463" s="218">
        <f>ROUND(I463*H463,2)</f>
        <v>0</v>
      </c>
      <c r="BL463" s="18" t="s">
        <v>241</v>
      </c>
      <c r="BM463" s="217" t="s">
        <v>869</v>
      </c>
    </row>
    <row r="464" spans="1:47" s="2" customFormat="1" ht="12">
      <c r="A464" s="39"/>
      <c r="B464" s="40"/>
      <c r="C464" s="41"/>
      <c r="D464" s="219" t="s">
        <v>160</v>
      </c>
      <c r="E464" s="41"/>
      <c r="F464" s="220" t="s">
        <v>870</v>
      </c>
      <c r="G464" s="41"/>
      <c r="H464" s="41"/>
      <c r="I464" s="221"/>
      <c r="J464" s="41"/>
      <c r="K464" s="41"/>
      <c r="L464" s="45"/>
      <c r="M464" s="222"/>
      <c r="N464" s="223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160</v>
      </c>
      <c r="AU464" s="18" t="s">
        <v>85</v>
      </c>
    </row>
    <row r="465" spans="1:65" s="2" customFormat="1" ht="24.15" customHeight="1">
      <c r="A465" s="39"/>
      <c r="B465" s="40"/>
      <c r="C465" s="206" t="s">
        <v>871</v>
      </c>
      <c r="D465" s="206" t="s">
        <v>154</v>
      </c>
      <c r="E465" s="207" t="s">
        <v>872</v>
      </c>
      <c r="F465" s="208" t="s">
        <v>873</v>
      </c>
      <c r="G465" s="209" t="s">
        <v>210</v>
      </c>
      <c r="H465" s="210">
        <v>0.36</v>
      </c>
      <c r="I465" s="211"/>
      <c r="J465" s="212">
        <f>ROUND(I465*H465,2)</f>
        <v>0</v>
      </c>
      <c r="K465" s="208" t="s">
        <v>157</v>
      </c>
      <c r="L465" s="45"/>
      <c r="M465" s="213" t="s">
        <v>21</v>
      </c>
      <c r="N465" s="214" t="s">
        <v>46</v>
      </c>
      <c r="O465" s="85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7" t="s">
        <v>241</v>
      </c>
      <c r="AT465" s="217" t="s">
        <v>154</v>
      </c>
      <c r="AU465" s="217" t="s">
        <v>85</v>
      </c>
      <c r="AY465" s="18" t="s">
        <v>152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8" t="s">
        <v>83</v>
      </c>
      <c r="BK465" s="218">
        <f>ROUND(I465*H465,2)</f>
        <v>0</v>
      </c>
      <c r="BL465" s="18" t="s">
        <v>241</v>
      </c>
      <c r="BM465" s="217" t="s">
        <v>874</v>
      </c>
    </row>
    <row r="466" spans="1:47" s="2" customFormat="1" ht="12">
      <c r="A466" s="39"/>
      <c r="B466" s="40"/>
      <c r="C466" s="41"/>
      <c r="D466" s="219" t="s">
        <v>160</v>
      </c>
      <c r="E466" s="41"/>
      <c r="F466" s="220" t="s">
        <v>875</v>
      </c>
      <c r="G466" s="41"/>
      <c r="H466" s="41"/>
      <c r="I466" s="221"/>
      <c r="J466" s="41"/>
      <c r="K466" s="41"/>
      <c r="L466" s="45"/>
      <c r="M466" s="222"/>
      <c r="N466" s="223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160</v>
      </c>
      <c r="AU466" s="18" t="s">
        <v>85</v>
      </c>
    </row>
    <row r="467" spans="1:63" s="12" customFormat="1" ht="22.8" customHeight="1">
      <c r="A467" s="12"/>
      <c r="B467" s="190"/>
      <c r="C467" s="191"/>
      <c r="D467" s="192" t="s">
        <v>74</v>
      </c>
      <c r="E467" s="204" t="s">
        <v>876</v>
      </c>
      <c r="F467" s="204" t="s">
        <v>877</v>
      </c>
      <c r="G467" s="191"/>
      <c r="H467" s="191"/>
      <c r="I467" s="194"/>
      <c r="J467" s="205">
        <f>BK467</f>
        <v>0</v>
      </c>
      <c r="K467" s="191"/>
      <c r="L467" s="196"/>
      <c r="M467" s="197"/>
      <c r="N467" s="198"/>
      <c r="O467" s="198"/>
      <c r="P467" s="199">
        <f>SUM(P468:P500)</f>
        <v>0</v>
      </c>
      <c r="Q467" s="198"/>
      <c r="R467" s="199">
        <f>SUM(R468:R500)</f>
        <v>1.3541532</v>
      </c>
      <c r="S467" s="198"/>
      <c r="T467" s="200">
        <f>SUM(T468:T500)</f>
        <v>0.3012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1" t="s">
        <v>85</v>
      </c>
      <c r="AT467" s="202" t="s">
        <v>74</v>
      </c>
      <c r="AU467" s="202" t="s">
        <v>83</v>
      </c>
      <c r="AY467" s="201" t="s">
        <v>152</v>
      </c>
      <c r="BK467" s="203">
        <f>SUM(BK468:BK500)</f>
        <v>0</v>
      </c>
    </row>
    <row r="468" spans="1:65" s="2" customFormat="1" ht="16.5" customHeight="1">
      <c r="A468" s="39"/>
      <c r="B468" s="40"/>
      <c r="C468" s="206" t="s">
        <v>878</v>
      </c>
      <c r="D468" s="206" t="s">
        <v>154</v>
      </c>
      <c r="E468" s="207" t="s">
        <v>879</v>
      </c>
      <c r="F468" s="208" t="s">
        <v>880</v>
      </c>
      <c r="G468" s="209" t="s">
        <v>108</v>
      </c>
      <c r="H468" s="210">
        <v>3.2</v>
      </c>
      <c r="I468" s="211"/>
      <c r="J468" s="212">
        <f>ROUND(I468*H468,2)</f>
        <v>0</v>
      </c>
      <c r="K468" s="208" t="s">
        <v>157</v>
      </c>
      <c r="L468" s="45"/>
      <c r="M468" s="213" t="s">
        <v>21</v>
      </c>
      <c r="N468" s="214" t="s">
        <v>46</v>
      </c>
      <c r="O468" s="85"/>
      <c r="P468" s="215">
        <f>O468*H468</f>
        <v>0</v>
      </c>
      <c r="Q468" s="215">
        <v>0</v>
      </c>
      <c r="R468" s="215">
        <f>Q468*H468</f>
        <v>0</v>
      </c>
      <c r="S468" s="215">
        <v>0.016</v>
      </c>
      <c r="T468" s="216">
        <f>S468*H468</f>
        <v>0.0512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7" t="s">
        <v>241</v>
      </c>
      <c r="AT468" s="217" t="s">
        <v>154</v>
      </c>
      <c r="AU468" s="217" t="s">
        <v>85</v>
      </c>
      <c r="AY468" s="18" t="s">
        <v>152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8" t="s">
        <v>83</v>
      </c>
      <c r="BK468" s="218">
        <f>ROUND(I468*H468,2)</f>
        <v>0</v>
      </c>
      <c r="BL468" s="18" t="s">
        <v>241</v>
      </c>
      <c r="BM468" s="217" t="s">
        <v>881</v>
      </c>
    </row>
    <row r="469" spans="1:47" s="2" customFormat="1" ht="12">
      <c r="A469" s="39"/>
      <c r="B469" s="40"/>
      <c r="C469" s="41"/>
      <c r="D469" s="219" t="s">
        <v>160</v>
      </c>
      <c r="E469" s="41"/>
      <c r="F469" s="220" t="s">
        <v>882</v>
      </c>
      <c r="G469" s="41"/>
      <c r="H469" s="41"/>
      <c r="I469" s="221"/>
      <c r="J469" s="41"/>
      <c r="K469" s="41"/>
      <c r="L469" s="45"/>
      <c r="M469" s="222"/>
      <c r="N469" s="223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160</v>
      </c>
      <c r="AU469" s="18" t="s">
        <v>85</v>
      </c>
    </row>
    <row r="470" spans="1:51" s="13" customFormat="1" ht="12">
      <c r="A470" s="13"/>
      <c r="B470" s="224"/>
      <c r="C470" s="225"/>
      <c r="D470" s="226" t="s">
        <v>162</v>
      </c>
      <c r="E470" s="227" t="s">
        <v>21</v>
      </c>
      <c r="F470" s="228" t="s">
        <v>883</v>
      </c>
      <c r="G470" s="225"/>
      <c r="H470" s="229">
        <v>3.2</v>
      </c>
      <c r="I470" s="230"/>
      <c r="J470" s="225"/>
      <c r="K470" s="225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162</v>
      </c>
      <c r="AU470" s="235" t="s">
        <v>85</v>
      </c>
      <c r="AV470" s="13" t="s">
        <v>85</v>
      </c>
      <c r="AW470" s="13" t="s">
        <v>36</v>
      </c>
      <c r="AX470" s="13" t="s">
        <v>83</v>
      </c>
      <c r="AY470" s="235" t="s">
        <v>152</v>
      </c>
    </row>
    <row r="471" spans="1:65" s="2" customFormat="1" ht="24.15" customHeight="1">
      <c r="A471" s="39"/>
      <c r="B471" s="40"/>
      <c r="C471" s="206" t="s">
        <v>884</v>
      </c>
      <c r="D471" s="206" t="s">
        <v>154</v>
      </c>
      <c r="E471" s="207" t="s">
        <v>885</v>
      </c>
      <c r="F471" s="208" t="s">
        <v>886</v>
      </c>
      <c r="G471" s="209" t="s">
        <v>887</v>
      </c>
      <c r="H471" s="210">
        <v>542.279</v>
      </c>
      <c r="I471" s="211"/>
      <c r="J471" s="212">
        <f>ROUND(I471*H471,2)</f>
        <v>0</v>
      </c>
      <c r="K471" s="208" t="s">
        <v>359</v>
      </c>
      <c r="L471" s="45"/>
      <c r="M471" s="213" t="s">
        <v>21</v>
      </c>
      <c r="N471" s="214" t="s">
        <v>46</v>
      </c>
      <c r="O471" s="85"/>
      <c r="P471" s="215">
        <f>O471*H471</f>
        <v>0</v>
      </c>
      <c r="Q471" s="215">
        <v>5E-05</v>
      </c>
      <c r="R471" s="215">
        <f>Q471*H471</f>
        <v>0.02711395</v>
      </c>
      <c r="S471" s="215">
        <v>0</v>
      </c>
      <c r="T471" s="216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7" t="s">
        <v>241</v>
      </c>
      <c r="AT471" s="217" t="s">
        <v>154</v>
      </c>
      <c r="AU471" s="217" t="s">
        <v>85</v>
      </c>
      <c r="AY471" s="18" t="s">
        <v>152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8" t="s">
        <v>83</v>
      </c>
      <c r="BK471" s="218">
        <f>ROUND(I471*H471,2)</f>
        <v>0</v>
      </c>
      <c r="BL471" s="18" t="s">
        <v>241</v>
      </c>
      <c r="BM471" s="217" t="s">
        <v>888</v>
      </c>
    </row>
    <row r="472" spans="1:51" s="13" customFormat="1" ht="12">
      <c r="A472" s="13"/>
      <c r="B472" s="224"/>
      <c r="C472" s="225"/>
      <c r="D472" s="226" t="s">
        <v>162</v>
      </c>
      <c r="E472" s="227" t="s">
        <v>21</v>
      </c>
      <c r="F472" s="228" t="s">
        <v>889</v>
      </c>
      <c r="G472" s="225"/>
      <c r="H472" s="229">
        <v>542.279</v>
      </c>
      <c r="I472" s="230"/>
      <c r="J472" s="225"/>
      <c r="K472" s="225"/>
      <c r="L472" s="231"/>
      <c r="M472" s="232"/>
      <c r="N472" s="233"/>
      <c r="O472" s="233"/>
      <c r="P472" s="233"/>
      <c r="Q472" s="233"/>
      <c r="R472" s="233"/>
      <c r="S472" s="233"/>
      <c r="T472" s="23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5" t="s">
        <v>162</v>
      </c>
      <c r="AU472" s="235" t="s">
        <v>85</v>
      </c>
      <c r="AV472" s="13" t="s">
        <v>85</v>
      </c>
      <c r="AW472" s="13" t="s">
        <v>36</v>
      </c>
      <c r="AX472" s="13" t="s">
        <v>83</v>
      </c>
      <c r="AY472" s="235" t="s">
        <v>152</v>
      </c>
    </row>
    <row r="473" spans="1:65" s="2" customFormat="1" ht="16.5" customHeight="1">
      <c r="A473" s="39"/>
      <c r="B473" s="40"/>
      <c r="C473" s="236" t="s">
        <v>890</v>
      </c>
      <c r="D473" s="236" t="s">
        <v>207</v>
      </c>
      <c r="E473" s="237" t="s">
        <v>891</v>
      </c>
      <c r="F473" s="238" t="s">
        <v>892</v>
      </c>
      <c r="G473" s="239" t="s">
        <v>210</v>
      </c>
      <c r="H473" s="240">
        <v>0.542</v>
      </c>
      <c r="I473" s="241"/>
      <c r="J473" s="242">
        <f>ROUND(I473*H473,2)</f>
        <v>0</v>
      </c>
      <c r="K473" s="238" t="s">
        <v>157</v>
      </c>
      <c r="L473" s="243"/>
      <c r="M473" s="244" t="s">
        <v>21</v>
      </c>
      <c r="N473" s="245" t="s">
        <v>46</v>
      </c>
      <c r="O473" s="85"/>
      <c r="P473" s="215">
        <f>O473*H473</f>
        <v>0</v>
      </c>
      <c r="Q473" s="215">
        <v>1</v>
      </c>
      <c r="R473" s="215">
        <f>Q473*H473</f>
        <v>0.542</v>
      </c>
      <c r="S473" s="215">
        <v>0</v>
      </c>
      <c r="T473" s="216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7" t="s">
        <v>337</v>
      </c>
      <c r="AT473" s="217" t="s">
        <v>207</v>
      </c>
      <c r="AU473" s="217" t="s">
        <v>85</v>
      </c>
      <c r="AY473" s="18" t="s">
        <v>152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8" t="s">
        <v>83</v>
      </c>
      <c r="BK473" s="218">
        <f>ROUND(I473*H473,2)</f>
        <v>0</v>
      </c>
      <c r="BL473" s="18" t="s">
        <v>241</v>
      </c>
      <c r="BM473" s="217" t="s">
        <v>893</v>
      </c>
    </row>
    <row r="474" spans="1:51" s="13" customFormat="1" ht="12">
      <c r="A474" s="13"/>
      <c r="B474" s="224"/>
      <c r="C474" s="225"/>
      <c r="D474" s="226" t="s">
        <v>162</v>
      </c>
      <c r="E474" s="227" t="s">
        <v>21</v>
      </c>
      <c r="F474" s="228" t="s">
        <v>894</v>
      </c>
      <c r="G474" s="225"/>
      <c r="H474" s="229">
        <v>0.542</v>
      </c>
      <c r="I474" s="230"/>
      <c r="J474" s="225"/>
      <c r="K474" s="225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162</v>
      </c>
      <c r="AU474" s="235" t="s">
        <v>85</v>
      </c>
      <c r="AV474" s="13" t="s">
        <v>85</v>
      </c>
      <c r="AW474" s="13" t="s">
        <v>36</v>
      </c>
      <c r="AX474" s="13" t="s">
        <v>83</v>
      </c>
      <c r="AY474" s="235" t="s">
        <v>152</v>
      </c>
    </row>
    <row r="475" spans="1:65" s="2" customFormat="1" ht="16.5" customHeight="1">
      <c r="A475" s="39"/>
      <c r="B475" s="40"/>
      <c r="C475" s="206" t="s">
        <v>895</v>
      </c>
      <c r="D475" s="206" t="s">
        <v>154</v>
      </c>
      <c r="E475" s="207" t="s">
        <v>896</v>
      </c>
      <c r="F475" s="208" t="s">
        <v>897</v>
      </c>
      <c r="G475" s="209" t="s">
        <v>887</v>
      </c>
      <c r="H475" s="210">
        <v>0.785</v>
      </c>
      <c r="I475" s="211"/>
      <c r="J475" s="212">
        <f>ROUND(I475*H475,2)</f>
        <v>0</v>
      </c>
      <c r="K475" s="208" t="s">
        <v>157</v>
      </c>
      <c r="L475" s="45"/>
      <c r="M475" s="213" t="s">
        <v>21</v>
      </c>
      <c r="N475" s="214" t="s">
        <v>46</v>
      </c>
      <c r="O475" s="85"/>
      <c r="P475" s="215">
        <f>O475*H475</f>
        <v>0</v>
      </c>
      <c r="Q475" s="215">
        <v>5E-05</v>
      </c>
      <c r="R475" s="215">
        <f>Q475*H475</f>
        <v>3.9250000000000005E-05</v>
      </c>
      <c r="S475" s="215">
        <v>0</v>
      </c>
      <c r="T475" s="216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7" t="s">
        <v>241</v>
      </c>
      <c r="AT475" s="217" t="s">
        <v>154</v>
      </c>
      <c r="AU475" s="217" t="s">
        <v>85</v>
      </c>
      <c r="AY475" s="18" t="s">
        <v>152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8" t="s">
        <v>83</v>
      </c>
      <c r="BK475" s="218">
        <f>ROUND(I475*H475,2)</f>
        <v>0</v>
      </c>
      <c r="BL475" s="18" t="s">
        <v>241</v>
      </c>
      <c r="BM475" s="217" t="s">
        <v>898</v>
      </c>
    </row>
    <row r="476" spans="1:47" s="2" customFormat="1" ht="12">
      <c r="A476" s="39"/>
      <c r="B476" s="40"/>
      <c r="C476" s="41"/>
      <c r="D476" s="219" t="s">
        <v>160</v>
      </c>
      <c r="E476" s="41"/>
      <c r="F476" s="220" t="s">
        <v>899</v>
      </c>
      <c r="G476" s="41"/>
      <c r="H476" s="41"/>
      <c r="I476" s="221"/>
      <c r="J476" s="41"/>
      <c r="K476" s="41"/>
      <c r="L476" s="45"/>
      <c r="M476" s="222"/>
      <c r="N476" s="223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160</v>
      </c>
      <c r="AU476" s="18" t="s">
        <v>85</v>
      </c>
    </row>
    <row r="477" spans="1:51" s="13" customFormat="1" ht="12">
      <c r="A477" s="13"/>
      <c r="B477" s="224"/>
      <c r="C477" s="225"/>
      <c r="D477" s="226" t="s">
        <v>162</v>
      </c>
      <c r="E477" s="227" t="s">
        <v>21</v>
      </c>
      <c r="F477" s="228" t="s">
        <v>900</v>
      </c>
      <c r="G477" s="225"/>
      <c r="H477" s="229">
        <v>0.785</v>
      </c>
      <c r="I477" s="230"/>
      <c r="J477" s="225"/>
      <c r="K477" s="225"/>
      <c r="L477" s="231"/>
      <c r="M477" s="232"/>
      <c r="N477" s="233"/>
      <c r="O477" s="233"/>
      <c r="P477" s="233"/>
      <c r="Q477" s="233"/>
      <c r="R477" s="233"/>
      <c r="S477" s="233"/>
      <c r="T477" s="23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5" t="s">
        <v>162</v>
      </c>
      <c r="AU477" s="235" t="s">
        <v>85</v>
      </c>
      <c r="AV477" s="13" t="s">
        <v>85</v>
      </c>
      <c r="AW477" s="13" t="s">
        <v>36</v>
      </c>
      <c r="AX477" s="13" t="s">
        <v>83</v>
      </c>
      <c r="AY477" s="235" t="s">
        <v>152</v>
      </c>
    </row>
    <row r="478" spans="1:65" s="2" customFormat="1" ht="16.5" customHeight="1">
      <c r="A478" s="39"/>
      <c r="B478" s="40"/>
      <c r="C478" s="236" t="s">
        <v>901</v>
      </c>
      <c r="D478" s="236" t="s">
        <v>207</v>
      </c>
      <c r="E478" s="237" t="s">
        <v>902</v>
      </c>
      <c r="F478" s="238" t="s">
        <v>903</v>
      </c>
      <c r="G478" s="239" t="s">
        <v>210</v>
      </c>
      <c r="H478" s="240">
        <v>0.026</v>
      </c>
      <c r="I478" s="241"/>
      <c r="J478" s="242">
        <f>ROUND(I478*H478,2)</f>
        <v>0</v>
      </c>
      <c r="K478" s="238" t="s">
        <v>157</v>
      </c>
      <c r="L478" s="243"/>
      <c r="M478" s="244" t="s">
        <v>21</v>
      </c>
      <c r="N478" s="245" t="s">
        <v>46</v>
      </c>
      <c r="O478" s="85"/>
      <c r="P478" s="215">
        <f>O478*H478</f>
        <v>0</v>
      </c>
      <c r="Q478" s="215">
        <v>1</v>
      </c>
      <c r="R478" s="215">
        <f>Q478*H478</f>
        <v>0.026</v>
      </c>
      <c r="S478" s="215">
        <v>0</v>
      </c>
      <c r="T478" s="21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7" t="s">
        <v>337</v>
      </c>
      <c r="AT478" s="217" t="s">
        <v>207</v>
      </c>
      <c r="AU478" s="217" t="s">
        <v>85</v>
      </c>
      <c r="AY478" s="18" t="s">
        <v>152</v>
      </c>
      <c r="BE478" s="218">
        <f>IF(N478="základní",J478,0)</f>
        <v>0</v>
      </c>
      <c r="BF478" s="218">
        <f>IF(N478="snížená",J478,0)</f>
        <v>0</v>
      </c>
      <c r="BG478" s="218">
        <f>IF(N478="zákl. přenesená",J478,0)</f>
        <v>0</v>
      </c>
      <c r="BH478" s="218">
        <f>IF(N478="sníž. přenesená",J478,0)</f>
        <v>0</v>
      </c>
      <c r="BI478" s="218">
        <f>IF(N478="nulová",J478,0)</f>
        <v>0</v>
      </c>
      <c r="BJ478" s="18" t="s">
        <v>83</v>
      </c>
      <c r="BK478" s="218">
        <f>ROUND(I478*H478,2)</f>
        <v>0</v>
      </c>
      <c r="BL478" s="18" t="s">
        <v>241</v>
      </c>
      <c r="BM478" s="217" t="s">
        <v>904</v>
      </c>
    </row>
    <row r="479" spans="1:47" s="2" customFormat="1" ht="12">
      <c r="A479" s="39"/>
      <c r="B479" s="40"/>
      <c r="C479" s="41"/>
      <c r="D479" s="226" t="s">
        <v>294</v>
      </c>
      <c r="E479" s="41"/>
      <c r="F479" s="257" t="s">
        <v>905</v>
      </c>
      <c r="G479" s="41"/>
      <c r="H479" s="41"/>
      <c r="I479" s="221"/>
      <c r="J479" s="41"/>
      <c r="K479" s="41"/>
      <c r="L479" s="45"/>
      <c r="M479" s="222"/>
      <c r="N479" s="223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294</v>
      </c>
      <c r="AU479" s="18" t="s">
        <v>85</v>
      </c>
    </row>
    <row r="480" spans="1:51" s="13" customFormat="1" ht="12">
      <c r="A480" s="13"/>
      <c r="B480" s="224"/>
      <c r="C480" s="225"/>
      <c r="D480" s="226" t="s">
        <v>162</v>
      </c>
      <c r="E480" s="227" t="s">
        <v>21</v>
      </c>
      <c r="F480" s="228" t="s">
        <v>906</v>
      </c>
      <c r="G480" s="225"/>
      <c r="H480" s="229">
        <v>10.032</v>
      </c>
      <c r="I480" s="230"/>
      <c r="J480" s="225"/>
      <c r="K480" s="225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162</v>
      </c>
      <c r="AU480" s="235" t="s">
        <v>85</v>
      </c>
      <c r="AV480" s="13" t="s">
        <v>85</v>
      </c>
      <c r="AW480" s="13" t="s">
        <v>36</v>
      </c>
      <c r="AX480" s="13" t="s">
        <v>75</v>
      </c>
      <c r="AY480" s="235" t="s">
        <v>152</v>
      </c>
    </row>
    <row r="481" spans="1:51" s="13" customFormat="1" ht="12">
      <c r="A481" s="13"/>
      <c r="B481" s="224"/>
      <c r="C481" s="225"/>
      <c r="D481" s="226" t="s">
        <v>162</v>
      </c>
      <c r="E481" s="227" t="s">
        <v>21</v>
      </c>
      <c r="F481" s="228" t="s">
        <v>907</v>
      </c>
      <c r="G481" s="225"/>
      <c r="H481" s="229">
        <v>9.696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162</v>
      </c>
      <c r="AU481" s="235" t="s">
        <v>85</v>
      </c>
      <c r="AV481" s="13" t="s">
        <v>85</v>
      </c>
      <c r="AW481" s="13" t="s">
        <v>36</v>
      </c>
      <c r="AX481" s="13" t="s">
        <v>75</v>
      </c>
      <c r="AY481" s="235" t="s">
        <v>152</v>
      </c>
    </row>
    <row r="482" spans="1:51" s="15" customFormat="1" ht="12">
      <c r="A482" s="15"/>
      <c r="B482" s="258"/>
      <c r="C482" s="259"/>
      <c r="D482" s="226" t="s">
        <v>162</v>
      </c>
      <c r="E482" s="260" t="s">
        <v>21</v>
      </c>
      <c r="F482" s="261" t="s">
        <v>908</v>
      </c>
      <c r="G482" s="259"/>
      <c r="H482" s="262">
        <v>19.728</v>
      </c>
      <c r="I482" s="263"/>
      <c r="J482" s="259"/>
      <c r="K482" s="259"/>
      <c r="L482" s="264"/>
      <c r="M482" s="265"/>
      <c r="N482" s="266"/>
      <c r="O482" s="266"/>
      <c r="P482" s="266"/>
      <c r="Q482" s="266"/>
      <c r="R482" s="266"/>
      <c r="S482" s="266"/>
      <c r="T482" s="267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8" t="s">
        <v>162</v>
      </c>
      <c r="AU482" s="268" t="s">
        <v>85</v>
      </c>
      <c r="AV482" s="15" t="s">
        <v>170</v>
      </c>
      <c r="AW482" s="15" t="s">
        <v>36</v>
      </c>
      <c r="AX482" s="15" t="s">
        <v>75</v>
      </c>
      <c r="AY482" s="268" t="s">
        <v>152</v>
      </c>
    </row>
    <row r="483" spans="1:51" s="13" customFormat="1" ht="12">
      <c r="A483" s="13"/>
      <c r="B483" s="224"/>
      <c r="C483" s="225"/>
      <c r="D483" s="226" t="s">
        <v>162</v>
      </c>
      <c r="E483" s="227" t="s">
        <v>21</v>
      </c>
      <c r="F483" s="228" t="s">
        <v>909</v>
      </c>
      <c r="G483" s="225"/>
      <c r="H483" s="229">
        <v>0.026</v>
      </c>
      <c r="I483" s="230"/>
      <c r="J483" s="225"/>
      <c r="K483" s="225"/>
      <c r="L483" s="231"/>
      <c r="M483" s="232"/>
      <c r="N483" s="233"/>
      <c r="O483" s="233"/>
      <c r="P483" s="233"/>
      <c r="Q483" s="233"/>
      <c r="R483" s="233"/>
      <c r="S483" s="233"/>
      <c r="T483" s="23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162</v>
      </c>
      <c r="AU483" s="235" t="s">
        <v>85</v>
      </c>
      <c r="AV483" s="13" t="s">
        <v>85</v>
      </c>
      <c r="AW483" s="13" t="s">
        <v>36</v>
      </c>
      <c r="AX483" s="13" t="s">
        <v>83</v>
      </c>
      <c r="AY483" s="235" t="s">
        <v>152</v>
      </c>
    </row>
    <row r="484" spans="1:65" s="2" customFormat="1" ht="16.5" customHeight="1">
      <c r="A484" s="39"/>
      <c r="B484" s="40"/>
      <c r="C484" s="236" t="s">
        <v>910</v>
      </c>
      <c r="D484" s="236" t="s">
        <v>207</v>
      </c>
      <c r="E484" s="237" t="s">
        <v>911</v>
      </c>
      <c r="F484" s="238" t="s">
        <v>912</v>
      </c>
      <c r="G484" s="239" t="s">
        <v>210</v>
      </c>
      <c r="H484" s="240">
        <v>0.732</v>
      </c>
      <c r="I484" s="241"/>
      <c r="J484" s="242">
        <f>ROUND(I484*H484,2)</f>
        <v>0</v>
      </c>
      <c r="K484" s="238" t="s">
        <v>157</v>
      </c>
      <c r="L484" s="243"/>
      <c r="M484" s="244" t="s">
        <v>21</v>
      </c>
      <c r="N484" s="245" t="s">
        <v>46</v>
      </c>
      <c r="O484" s="85"/>
      <c r="P484" s="215">
        <f>O484*H484</f>
        <v>0</v>
      </c>
      <c r="Q484" s="215">
        <v>1</v>
      </c>
      <c r="R484" s="215">
        <f>Q484*H484</f>
        <v>0.732</v>
      </c>
      <c r="S484" s="215">
        <v>0</v>
      </c>
      <c r="T484" s="21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7" t="s">
        <v>337</v>
      </c>
      <c r="AT484" s="217" t="s">
        <v>207</v>
      </c>
      <c r="AU484" s="217" t="s">
        <v>85</v>
      </c>
      <c r="AY484" s="18" t="s">
        <v>152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8" t="s">
        <v>83</v>
      </c>
      <c r="BK484" s="218">
        <f>ROUND(I484*H484,2)</f>
        <v>0</v>
      </c>
      <c r="BL484" s="18" t="s">
        <v>241</v>
      </c>
      <c r="BM484" s="217" t="s">
        <v>913</v>
      </c>
    </row>
    <row r="485" spans="1:47" s="2" customFormat="1" ht="12">
      <c r="A485" s="39"/>
      <c r="B485" s="40"/>
      <c r="C485" s="41"/>
      <c r="D485" s="226" t="s">
        <v>294</v>
      </c>
      <c r="E485" s="41"/>
      <c r="F485" s="257" t="s">
        <v>914</v>
      </c>
      <c r="G485" s="41"/>
      <c r="H485" s="41"/>
      <c r="I485" s="221"/>
      <c r="J485" s="41"/>
      <c r="K485" s="41"/>
      <c r="L485" s="45"/>
      <c r="M485" s="222"/>
      <c r="N485" s="223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294</v>
      </c>
      <c r="AU485" s="18" t="s">
        <v>85</v>
      </c>
    </row>
    <row r="486" spans="1:51" s="13" customFormat="1" ht="12">
      <c r="A486" s="13"/>
      <c r="B486" s="224"/>
      <c r="C486" s="225"/>
      <c r="D486" s="226" t="s">
        <v>162</v>
      </c>
      <c r="E486" s="227" t="s">
        <v>21</v>
      </c>
      <c r="F486" s="228" t="s">
        <v>915</v>
      </c>
      <c r="G486" s="225"/>
      <c r="H486" s="229">
        <v>7.624</v>
      </c>
      <c r="I486" s="230"/>
      <c r="J486" s="225"/>
      <c r="K486" s="225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162</v>
      </c>
      <c r="AU486" s="235" t="s">
        <v>85</v>
      </c>
      <c r="AV486" s="13" t="s">
        <v>85</v>
      </c>
      <c r="AW486" s="13" t="s">
        <v>36</v>
      </c>
      <c r="AX486" s="13" t="s">
        <v>75</v>
      </c>
      <c r="AY486" s="235" t="s">
        <v>152</v>
      </c>
    </row>
    <row r="487" spans="1:51" s="13" customFormat="1" ht="12">
      <c r="A487" s="13"/>
      <c r="B487" s="224"/>
      <c r="C487" s="225"/>
      <c r="D487" s="226" t="s">
        <v>162</v>
      </c>
      <c r="E487" s="227" t="s">
        <v>21</v>
      </c>
      <c r="F487" s="228" t="s">
        <v>916</v>
      </c>
      <c r="G487" s="225"/>
      <c r="H487" s="229">
        <v>0.732</v>
      </c>
      <c r="I487" s="230"/>
      <c r="J487" s="225"/>
      <c r="K487" s="225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162</v>
      </c>
      <c r="AU487" s="235" t="s">
        <v>85</v>
      </c>
      <c r="AV487" s="13" t="s">
        <v>85</v>
      </c>
      <c r="AW487" s="13" t="s">
        <v>36</v>
      </c>
      <c r="AX487" s="13" t="s">
        <v>83</v>
      </c>
      <c r="AY487" s="235" t="s">
        <v>152</v>
      </c>
    </row>
    <row r="488" spans="1:65" s="2" customFormat="1" ht="16.5" customHeight="1">
      <c r="A488" s="39"/>
      <c r="B488" s="40"/>
      <c r="C488" s="236" t="s">
        <v>917</v>
      </c>
      <c r="D488" s="236" t="s">
        <v>207</v>
      </c>
      <c r="E488" s="237" t="s">
        <v>918</v>
      </c>
      <c r="F488" s="238" t="s">
        <v>919</v>
      </c>
      <c r="G488" s="239" t="s">
        <v>210</v>
      </c>
      <c r="H488" s="240">
        <v>0.027</v>
      </c>
      <c r="I488" s="241"/>
      <c r="J488" s="242">
        <f>ROUND(I488*H488,2)</f>
        <v>0</v>
      </c>
      <c r="K488" s="238" t="s">
        <v>157</v>
      </c>
      <c r="L488" s="243"/>
      <c r="M488" s="244" t="s">
        <v>21</v>
      </c>
      <c r="N488" s="245" t="s">
        <v>46</v>
      </c>
      <c r="O488" s="85"/>
      <c r="P488" s="215">
        <f>O488*H488</f>
        <v>0</v>
      </c>
      <c r="Q488" s="215">
        <v>1</v>
      </c>
      <c r="R488" s="215">
        <f>Q488*H488</f>
        <v>0.027</v>
      </c>
      <c r="S488" s="215">
        <v>0</v>
      </c>
      <c r="T488" s="21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7" t="s">
        <v>337</v>
      </c>
      <c r="AT488" s="217" t="s">
        <v>207</v>
      </c>
      <c r="AU488" s="217" t="s">
        <v>85</v>
      </c>
      <c r="AY488" s="18" t="s">
        <v>152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8" t="s">
        <v>83</v>
      </c>
      <c r="BK488" s="218">
        <f>ROUND(I488*H488,2)</f>
        <v>0</v>
      </c>
      <c r="BL488" s="18" t="s">
        <v>241</v>
      </c>
      <c r="BM488" s="217" t="s">
        <v>920</v>
      </c>
    </row>
    <row r="489" spans="1:47" s="2" customFormat="1" ht="12">
      <c r="A489" s="39"/>
      <c r="B489" s="40"/>
      <c r="C489" s="41"/>
      <c r="D489" s="226" t="s">
        <v>294</v>
      </c>
      <c r="E489" s="41"/>
      <c r="F489" s="257" t="s">
        <v>921</v>
      </c>
      <c r="G489" s="41"/>
      <c r="H489" s="41"/>
      <c r="I489" s="221"/>
      <c r="J489" s="41"/>
      <c r="K489" s="41"/>
      <c r="L489" s="45"/>
      <c r="M489" s="222"/>
      <c r="N489" s="223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294</v>
      </c>
      <c r="AU489" s="18" t="s">
        <v>85</v>
      </c>
    </row>
    <row r="490" spans="1:51" s="13" customFormat="1" ht="12">
      <c r="A490" s="13"/>
      <c r="B490" s="224"/>
      <c r="C490" s="225"/>
      <c r="D490" s="226" t="s">
        <v>162</v>
      </c>
      <c r="E490" s="227" t="s">
        <v>21</v>
      </c>
      <c r="F490" s="228" t="s">
        <v>922</v>
      </c>
      <c r="G490" s="225"/>
      <c r="H490" s="229">
        <v>3.6</v>
      </c>
      <c r="I490" s="230"/>
      <c r="J490" s="225"/>
      <c r="K490" s="225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162</v>
      </c>
      <c r="AU490" s="235" t="s">
        <v>85</v>
      </c>
      <c r="AV490" s="13" t="s">
        <v>85</v>
      </c>
      <c r="AW490" s="13" t="s">
        <v>36</v>
      </c>
      <c r="AX490" s="13" t="s">
        <v>75</v>
      </c>
      <c r="AY490" s="235" t="s">
        <v>152</v>
      </c>
    </row>
    <row r="491" spans="1:51" s="13" customFormat="1" ht="12">
      <c r="A491" s="13"/>
      <c r="B491" s="224"/>
      <c r="C491" s="225"/>
      <c r="D491" s="226" t="s">
        <v>162</v>
      </c>
      <c r="E491" s="227" t="s">
        <v>21</v>
      </c>
      <c r="F491" s="228" t="s">
        <v>923</v>
      </c>
      <c r="G491" s="225"/>
      <c r="H491" s="229">
        <v>0.027</v>
      </c>
      <c r="I491" s="230"/>
      <c r="J491" s="225"/>
      <c r="K491" s="225"/>
      <c r="L491" s="231"/>
      <c r="M491" s="232"/>
      <c r="N491" s="233"/>
      <c r="O491" s="233"/>
      <c r="P491" s="233"/>
      <c r="Q491" s="233"/>
      <c r="R491" s="233"/>
      <c r="S491" s="233"/>
      <c r="T491" s="23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5" t="s">
        <v>162</v>
      </c>
      <c r="AU491" s="235" t="s">
        <v>85</v>
      </c>
      <c r="AV491" s="13" t="s">
        <v>85</v>
      </c>
      <c r="AW491" s="13" t="s">
        <v>36</v>
      </c>
      <c r="AX491" s="13" t="s">
        <v>83</v>
      </c>
      <c r="AY491" s="235" t="s">
        <v>152</v>
      </c>
    </row>
    <row r="492" spans="1:65" s="2" customFormat="1" ht="16.5" customHeight="1">
      <c r="A492" s="39"/>
      <c r="B492" s="40"/>
      <c r="C492" s="206" t="s">
        <v>924</v>
      </c>
      <c r="D492" s="206" t="s">
        <v>154</v>
      </c>
      <c r="E492" s="207" t="s">
        <v>925</v>
      </c>
      <c r="F492" s="208" t="s">
        <v>926</v>
      </c>
      <c r="G492" s="209" t="s">
        <v>887</v>
      </c>
      <c r="H492" s="210">
        <v>250</v>
      </c>
      <c r="I492" s="211"/>
      <c r="J492" s="212">
        <f>ROUND(I492*H492,2)</f>
        <v>0</v>
      </c>
      <c r="K492" s="208" t="s">
        <v>157</v>
      </c>
      <c r="L492" s="45"/>
      <c r="M492" s="213" t="s">
        <v>21</v>
      </c>
      <c r="N492" s="214" t="s">
        <v>46</v>
      </c>
      <c r="O492" s="85"/>
      <c r="P492" s="215">
        <f>O492*H492</f>
        <v>0</v>
      </c>
      <c r="Q492" s="215">
        <v>0</v>
      </c>
      <c r="R492" s="215">
        <f>Q492*H492</f>
        <v>0</v>
      </c>
      <c r="S492" s="215">
        <v>0.001</v>
      </c>
      <c r="T492" s="216">
        <f>S492*H492</f>
        <v>0.25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7" t="s">
        <v>241</v>
      </c>
      <c r="AT492" s="217" t="s">
        <v>154</v>
      </c>
      <c r="AU492" s="217" t="s">
        <v>85</v>
      </c>
      <c r="AY492" s="18" t="s">
        <v>152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8" t="s">
        <v>83</v>
      </c>
      <c r="BK492" s="218">
        <f>ROUND(I492*H492,2)</f>
        <v>0</v>
      </c>
      <c r="BL492" s="18" t="s">
        <v>241</v>
      </c>
      <c r="BM492" s="217" t="s">
        <v>927</v>
      </c>
    </row>
    <row r="493" spans="1:47" s="2" customFormat="1" ht="12">
      <c r="A493" s="39"/>
      <c r="B493" s="40"/>
      <c r="C493" s="41"/>
      <c r="D493" s="219" t="s">
        <v>160</v>
      </c>
      <c r="E493" s="41"/>
      <c r="F493" s="220" t="s">
        <v>928</v>
      </c>
      <c r="G493" s="41"/>
      <c r="H493" s="41"/>
      <c r="I493" s="221"/>
      <c r="J493" s="41"/>
      <c r="K493" s="41"/>
      <c r="L493" s="45"/>
      <c r="M493" s="222"/>
      <c r="N493" s="223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160</v>
      </c>
      <c r="AU493" s="18" t="s">
        <v>85</v>
      </c>
    </row>
    <row r="494" spans="1:51" s="13" customFormat="1" ht="12">
      <c r="A494" s="13"/>
      <c r="B494" s="224"/>
      <c r="C494" s="225"/>
      <c r="D494" s="226" t="s">
        <v>162</v>
      </c>
      <c r="E494" s="227" t="s">
        <v>21</v>
      </c>
      <c r="F494" s="228" t="s">
        <v>929</v>
      </c>
      <c r="G494" s="225"/>
      <c r="H494" s="229">
        <v>250</v>
      </c>
      <c r="I494" s="230"/>
      <c r="J494" s="225"/>
      <c r="K494" s="225"/>
      <c r="L494" s="231"/>
      <c r="M494" s="232"/>
      <c r="N494" s="233"/>
      <c r="O494" s="233"/>
      <c r="P494" s="233"/>
      <c r="Q494" s="233"/>
      <c r="R494" s="233"/>
      <c r="S494" s="233"/>
      <c r="T494" s="23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5" t="s">
        <v>162</v>
      </c>
      <c r="AU494" s="235" t="s">
        <v>85</v>
      </c>
      <c r="AV494" s="13" t="s">
        <v>85</v>
      </c>
      <c r="AW494" s="13" t="s">
        <v>36</v>
      </c>
      <c r="AX494" s="13" t="s">
        <v>83</v>
      </c>
      <c r="AY494" s="235" t="s">
        <v>152</v>
      </c>
    </row>
    <row r="495" spans="1:65" s="2" customFormat="1" ht="24.15" customHeight="1">
      <c r="A495" s="39"/>
      <c r="B495" s="40"/>
      <c r="C495" s="206" t="s">
        <v>930</v>
      </c>
      <c r="D495" s="206" t="s">
        <v>154</v>
      </c>
      <c r="E495" s="207" t="s">
        <v>931</v>
      </c>
      <c r="F495" s="208" t="s">
        <v>932</v>
      </c>
      <c r="G495" s="209" t="s">
        <v>210</v>
      </c>
      <c r="H495" s="210">
        <v>1.354</v>
      </c>
      <c r="I495" s="211"/>
      <c r="J495" s="212">
        <f>ROUND(I495*H495,2)</f>
        <v>0</v>
      </c>
      <c r="K495" s="208" t="s">
        <v>157</v>
      </c>
      <c r="L495" s="45"/>
      <c r="M495" s="213" t="s">
        <v>21</v>
      </c>
      <c r="N495" s="214" t="s">
        <v>46</v>
      </c>
      <c r="O495" s="85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7" t="s">
        <v>241</v>
      </c>
      <c r="AT495" s="217" t="s">
        <v>154</v>
      </c>
      <c r="AU495" s="217" t="s">
        <v>85</v>
      </c>
      <c r="AY495" s="18" t="s">
        <v>152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8" t="s">
        <v>83</v>
      </c>
      <c r="BK495" s="218">
        <f>ROUND(I495*H495,2)</f>
        <v>0</v>
      </c>
      <c r="BL495" s="18" t="s">
        <v>241</v>
      </c>
      <c r="BM495" s="217" t="s">
        <v>933</v>
      </c>
    </row>
    <row r="496" spans="1:47" s="2" customFormat="1" ht="12">
      <c r="A496" s="39"/>
      <c r="B496" s="40"/>
      <c r="C496" s="41"/>
      <c r="D496" s="219" t="s">
        <v>160</v>
      </c>
      <c r="E496" s="41"/>
      <c r="F496" s="220" t="s">
        <v>934</v>
      </c>
      <c r="G496" s="41"/>
      <c r="H496" s="41"/>
      <c r="I496" s="221"/>
      <c r="J496" s="41"/>
      <c r="K496" s="41"/>
      <c r="L496" s="45"/>
      <c r="M496" s="222"/>
      <c r="N496" s="223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160</v>
      </c>
      <c r="AU496" s="18" t="s">
        <v>85</v>
      </c>
    </row>
    <row r="497" spans="1:65" s="2" customFormat="1" ht="24.15" customHeight="1">
      <c r="A497" s="39"/>
      <c r="B497" s="40"/>
      <c r="C497" s="206" t="s">
        <v>935</v>
      </c>
      <c r="D497" s="206" t="s">
        <v>154</v>
      </c>
      <c r="E497" s="207" t="s">
        <v>936</v>
      </c>
      <c r="F497" s="208" t="s">
        <v>937</v>
      </c>
      <c r="G497" s="209" t="s">
        <v>210</v>
      </c>
      <c r="H497" s="210">
        <v>1.354</v>
      </c>
      <c r="I497" s="211"/>
      <c r="J497" s="212">
        <f>ROUND(I497*H497,2)</f>
        <v>0</v>
      </c>
      <c r="K497" s="208" t="s">
        <v>157</v>
      </c>
      <c r="L497" s="45"/>
      <c r="M497" s="213" t="s">
        <v>21</v>
      </c>
      <c r="N497" s="214" t="s">
        <v>46</v>
      </c>
      <c r="O497" s="85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7" t="s">
        <v>241</v>
      </c>
      <c r="AT497" s="217" t="s">
        <v>154</v>
      </c>
      <c r="AU497" s="217" t="s">
        <v>85</v>
      </c>
      <c r="AY497" s="18" t="s">
        <v>152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8" t="s">
        <v>83</v>
      </c>
      <c r="BK497" s="218">
        <f>ROUND(I497*H497,2)</f>
        <v>0</v>
      </c>
      <c r="BL497" s="18" t="s">
        <v>241</v>
      </c>
      <c r="BM497" s="217" t="s">
        <v>938</v>
      </c>
    </row>
    <row r="498" spans="1:47" s="2" customFormat="1" ht="12">
      <c r="A498" s="39"/>
      <c r="B498" s="40"/>
      <c r="C498" s="41"/>
      <c r="D498" s="219" t="s">
        <v>160</v>
      </c>
      <c r="E498" s="41"/>
      <c r="F498" s="220" t="s">
        <v>939</v>
      </c>
      <c r="G498" s="41"/>
      <c r="H498" s="41"/>
      <c r="I498" s="221"/>
      <c r="J498" s="41"/>
      <c r="K498" s="41"/>
      <c r="L498" s="45"/>
      <c r="M498" s="222"/>
      <c r="N498" s="223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160</v>
      </c>
      <c r="AU498" s="18" t="s">
        <v>85</v>
      </c>
    </row>
    <row r="499" spans="1:65" s="2" customFormat="1" ht="24.15" customHeight="1">
      <c r="A499" s="39"/>
      <c r="B499" s="40"/>
      <c r="C499" s="206" t="s">
        <v>940</v>
      </c>
      <c r="D499" s="206" t="s">
        <v>154</v>
      </c>
      <c r="E499" s="207" t="s">
        <v>941</v>
      </c>
      <c r="F499" s="208" t="s">
        <v>942</v>
      </c>
      <c r="G499" s="209" t="s">
        <v>210</v>
      </c>
      <c r="H499" s="210">
        <v>1.354</v>
      </c>
      <c r="I499" s="211"/>
      <c r="J499" s="212">
        <f>ROUND(I499*H499,2)</f>
        <v>0</v>
      </c>
      <c r="K499" s="208" t="s">
        <v>157</v>
      </c>
      <c r="L499" s="45"/>
      <c r="M499" s="213" t="s">
        <v>21</v>
      </c>
      <c r="N499" s="214" t="s">
        <v>46</v>
      </c>
      <c r="O499" s="85"/>
      <c r="P499" s="215">
        <f>O499*H499</f>
        <v>0</v>
      </c>
      <c r="Q499" s="215">
        <v>0</v>
      </c>
      <c r="R499" s="215">
        <f>Q499*H499</f>
        <v>0</v>
      </c>
      <c r="S499" s="215">
        <v>0</v>
      </c>
      <c r="T499" s="21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7" t="s">
        <v>241</v>
      </c>
      <c r="AT499" s="217" t="s">
        <v>154</v>
      </c>
      <c r="AU499" s="217" t="s">
        <v>85</v>
      </c>
      <c r="AY499" s="18" t="s">
        <v>152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8" t="s">
        <v>83</v>
      </c>
      <c r="BK499" s="218">
        <f>ROUND(I499*H499,2)</f>
        <v>0</v>
      </c>
      <c r="BL499" s="18" t="s">
        <v>241</v>
      </c>
      <c r="BM499" s="217" t="s">
        <v>943</v>
      </c>
    </row>
    <row r="500" spans="1:47" s="2" customFormat="1" ht="12">
      <c r="A500" s="39"/>
      <c r="B500" s="40"/>
      <c r="C500" s="41"/>
      <c r="D500" s="219" t="s">
        <v>160</v>
      </c>
      <c r="E500" s="41"/>
      <c r="F500" s="220" t="s">
        <v>944</v>
      </c>
      <c r="G500" s="41"/>
      <c r="H500" s="41"/>
      <c r="I500" s="221"/>
      <c r="J500" s="41"/>
      <c r="K500" s="41"/>
      <c r="L500" s="45"/>
      <c r="M500" s="222"/>
      <c r="N500" s="223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160</v>
      </c>
      <c r="AU500" s="18" t="s">
        <v>85</v>
      </c>
    </row>
    <row r="501" spans="1:63" s="12" customFormat="1" ht="22.8" customHeight="1">
      <c r="A501" s="12"/>
      <c r="B501" s="190"/>
      <c r="C501" s="191"/>
      <c r="D501" s="192" t="s">
        <v>74</v>
      </c>
      <c r="E501" s="204" t="s">
        <v>945</v>
      </c>
      <c r="F501" s="204" t="s">
        <v>946</v>
      </c>
      <c r="G501" s="191"/>
      <c r="H501" s="191"/>
      <c r="I501" s="194"/>
      <c r="J501" s="205">
        <f>BK501</f>
        <v>0</v>
      </c>
      <c r="K501" s="191"/>
      <c r="L501" s="196"/>
      <c r="M501" s="197"/>
      <c r="N501" s="198"/>
      <c r="O501" s="198"/>
      <c r="P501" s="199">
        <f>SUM(P502:P510)</f>
        <v>0</v>
      </c>
      <c r="Q501" s="198"/>
      <c r="R501" s="199">
        <f>SUM(R502:R510)</f>
        <v>1.025636</v>
      </c>
      <c r="S501" s="198"/>
      <c r="T501" s="200">
        <f>SUM(T502:T510)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01" t="s">
        <v>85</v>
      </c>
      <c r="AT501" s="202" t="s">
        <v>74</v>
      </c>
      <c r="AU501" s="202" t="s">
        <v>83</v>
      </c>
      <c r="AY501" s="201" t="s">
        <v>152</v>
      </c>
      <c r="BK501" s="203">
        <f>SUM(BK502:BK510)</f>
        <v>0</v>
      </c>
    </row>
    <row r="502" spans="1:65" s="2" customFormat="1" ht="16.5" customHeight="1">
      <c r="A502" s="39"/>
      <c r="B502" s="40"/>
      <c r="C502" s="206" t="s">
        <v>947</v>
      </c>
      <c r="D502" s="206" t="s">
        <v>154</v>
      </c>
      <c r="E502" s="207" t="s">
        <v>948</v>
      </c>
      <c r="F502" s="208" t="s">
        <v>949</v>
      </c>
      <c r="G502" s="209" t="s">
        <v>100</v>
      </c>
      <c r="H502" s="210">
        <v>13.4</v>
      </c>
      <c r="I502" s="211"/>
      <c r="J502" s="212">
        <f>ROUND(I502*H502,2)</f>
        <v>0</v>
      </c>
      <c r="K502" s="208" t="s">
        <v>157</v>
      </c>
      <c r="L502" s="45"/>
      <c r="M502" s="213" t="s">
        <v>21</v>
      </c>
      <c r="N502" s="214" t="s">
        <v>46</v>
      </c>
      <c r="O502" s="85"/>
      <c r="P502" s="215">
        <f>O502*H502</f>
        <v>0</v>
      </c>
      <c r="Q502" s="215">
        <v>0.07654</v>
      </c>
      <c r="R502" s="215">
        <f>Q502*H502</f>
        <v>1.025636</v>
      </c>
      <c r="S502" s="215">
        <v>0</v>
      </c>
      <c r="T502" s="216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7" t="s">
        <v>241</v>
      </c>
      <c r="AT502" s="217" t="s">
        <v>154</v>
      </c>
      <c r="AU502" s="217" t="s">
        <v>85</v>
      </c>
      <c r="AY502" s="18" t="s">
        <v>152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8" t="s">
        <v>83</v>
      </c>
      <c r="BK502" s="218">
        <f>ROUND(I502*H502,2)</f>
        <v>0</v>
      </c>
      <c r="BL502" s="18" t="s">
        <v>241</v>
      </c>
      <c r="BM502" s="217" t="s">
        <v>950</v>
      </c>
    </row>
    <row r="503" spans="1:47" s="2" customFormat="1" ht="12">
      <c r="A503" s="39"/>
      <c r="B503" s="40"/>
      <c r="C503" s="41"/>
      <c r="D503" s="219" t="s">
        <v>160</v>
      </c>
      <c r="E503" s="41"/>
      <c r="F503" s="220" t="s">
        <v>951</v>
      </c>
      <c r="G503" s="41"/>
      <c r="H503" s="41"/>
      <c r="I503" s="221"/>
      <c r="J503" s="41"/>
      <c r="K503" s="41"/>
      <c r="L503" s="45"/>
      <c r="M503" s="222"/>
      <c r="N503" s="223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160</v>
      </c>
      <c r="AU503" s="18" t="s">
        <v>85</v>
      </c>
    </row>
    <row r="504" spans="1:51" s="13" customFormat="1" ht="12">
      <c r="A504" s="13"/>
      <c r="B504" s="224"/>
      <c r="C504" s="225"/>
      <c r="D504" s="226" t="s">
        <v>162</v>
      </c>
      <c r="E504" s="227" t="s">
        <v>21</v>
      </c>
      <c r="F504" s="228" t="s">
        <v>952</v>
      </c>
      <c r="G504" s="225"/>
      <c r="H504" s="229">
        <v>6.8</v>
      </c>
      <c r="I504" s="230"/>
      <c r="J504" s="225"/>
      <c r="K504" s="225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162</v>
      </c>
      <c r="AU504" s="235" t="s">
        <v>85</v>
      </c>
      <c r="AV504" s="13" t="s">
        <v>85</v>
      </c>
      <c r="AW504" s="13" t="s">
        <v>36</v>
      </c>
      <c r="AX504" s="13" t="s">
        <v>75</v>
      </c>
      <c r="AY504" s="235" t="s">
        <v>152</v>
      </c>
    </row>
    <row r="505" spans="1:51" s="13" customFormat="1" ht="12">
      <c r="A505" s="13"/>
      <c r="B505" s="224"/>
      <c r="C505" s="225"/>
      <c r="D505" s="226" t="s">
        <v>162</v>
      </c>
      <c r="E505" s="227" t="s">
        <v>21</v>
      </c>
      <c r="F505" s="228" t="s">
        <v>953</v>
      </c>
      <c r="G505" s="225"/>
      <c r="H505" s="229">
        <v>6.6</v>
      </c>
      <c r="I505" s="230"/>
      <c r="J505" s="225"/>
      <c r="K505" s="225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162</v>
      </c>
      <c r="AU505" s="235" t="s">
        <v>85</v>
      </c>
      <c r="AV505" s="13" t="s">
        <v>85</v>
      </c>
      <c r="AW505" s="13" t="s">
        <v>36</v>
      </c>
      <c r="AX505" s="13" t="s">
        <v>75</v>
      </c>
      <c r="AY505" s="235" t="s">
        <v>152</v>
      </c>
    </row>
    <row r="506" spans="1:51" s="14" customFormat="1" ht="12">
      <c r="A506" s="14"/>
      <c r="B506" s="246"/>
      <c r="C506" s="247"/>
      <c r="D506" s="226" t="s">
        <v>162</v>
      </c>
      <c r="E506" s="248" t="s">
        <v>21</v>
      </c>
      <c r="F506" s="249" t="s">
        <v>261</v>
      </c>
      <c r="G506" s="247"/>
      <c r="H506" s="250">
        <v>13.4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6" t="s">
        <v>162</v>
      </c>
      <c r="AU506" s="256" t="s">
        <v>85</v>
      </c>
      <c r="AV506" s="14" t="s">
        <v>158</v>
      </c>
      <c r="AW506" s="14" t="s">
        <v>36</v>
      </c>
      <c r="AX506" s="14" t="s">
        <v>83</v>
      </c>
      <c r="AY506" s="256" t="s">
        <v>152</v>
      </c>
    </row>
    <row r="507" spans="1:65" s="2" customFormat="1" ht="24.15" customHeight="1">
      <c r="A507" s="39"/>
      <c r="B507" s="40"/>
      <c r="C507" s="206" t="s">
        <v>954</v>
      </c>
      <c r="D507" s="206" t="s">
        <v>154</v>
      </c>
      <c r="E507" s="207" t="s">
        <v>955</v>
      </c>
      <c r="F507" s="208" t="s">
        <v>956</v>
      </c>
      <c r="G507" s="209" t="s">
        <v>210</v>
      </c>
      <c r="H507" s="210">
        <v>1.026</v>
      </c>
      <c r="I507" s="211"/>
      <c r="J507" s="212">
        <f>ROUND(I507*H507,2)</f>
        <v>0</v>
      </c>
      <c r="K507" s="208" t="s">
        <v>157</v>
      </c>
      <c r="L507" s="45"/>
      <c r="M507" s="213" t="s">
        <v>21</v>
      </c>
      <c r="N507" s="214" t="s">
        <v>46</v>
      </c>
      <c r="O507" s="85"/>
      <c r="P507" s="215">
        <f>O507*H507</f>
        <v>0</v>
      </c>
      <c r="Q507" s="215">
        <v>0</v>
      </c>
      <c r="R507" s="215">
        <f>Q507*H507</f>
        <v>0</v>
      </c>
      <c r="S507" s="215">
        <v>0</v>
      </c>
      <c r="T507" s="216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7" t="s">
        <v>241</v>
      </c>
      <c r="AT507" s="217" t="s">
        <v>154</v>
      </c>
      <c r="AU507" s="217" t="s">
        <v>85</v>
      </c>
      <c r="AY507" s="18" t="s">
        <v>152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8" t="s">
        <v>83</v>
      </c>
      <c r="BK507" s="218">
        <f>ROUND(I507*H507,2)</f>
        <v>0</v>
      </c>
      <c r="BL507" s="18" t="s">
        <v>241</v>
      </c>
      <c r="BM507" s="217" t="s">
        <v>957</v>
      </c>
    </row>
    <row r="508" spans="1:47" s="2" customFormat="1" ht="12">
      <c r="A508" s="39"/>
      <c r="B508" s="40"/>
      <c r="C508" s="41"/>
      <c r="D508" s="219" t="s">
        <v>160</v>
      </c>
      <c r="E508" s="41"/>
      <c r="F508" s="220" t="s">
        <v>958</v>
      </c>
      <c r="G508" s="41"/>
      <c r="H508" s="41"/>
      <c r="I508" s="221"/>
      <c r="J508" s="41"/>
      <c r="K508" s="41"/>
      <c r="L508" s="45"/>
      <c r="M508" s="222"/>
      <c r="N508" s="223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160</v>
      </c>
      <c r="AU508" s="18" t="s">
        <v>85</v>
      </c>
    </row>
    <row r="509" spans="1:65" s="2" customFormat="1" ht="24.15" customHeight="1">
      <c r="A509" s="39"/>
      <c r="B509" s="40"/>
      <c r="C509" s="206" t="s">
        <v>959</v>
      </c>
      <c r="D509" s="206" t="s">
        <v>154</v>
      </c>
      <c r="E509" s="207" t="s">
        <v>960</v>
      </c>
      <c r="F509" s="208" t="s">
        <v>961</v>
      </c>
      <c r="G509" s="209" t="s">
        <v>210</v>
      </c>
      <c r="H509" s="210">
        <v>1.026</v>
      </c>
      <c r="I509" s="211"/>
      <c r="J509" s="212">
        <f>ROUND(I509*H509,2)</f>
        <v>0</v>
      </c>
      <c r="K509" s="208" t="s">
        <v>157</v>
      </c>
      <c r="L509" s="45"/>
      <c r="M509" s="213" t="s">
        <v>21</v>
      </c>
      <c r="N509" s="214" t="s">
        <v>46</v>
      </c>
      <c r="O509" s="85"/>
      <c r="P509" s="215">
        <f>O509*H509</f>
        <v>0</v>
      </c>
      <c r="Q509" s="215">
        <v>0</v>
      </c>
      <c r="R509" s="215">
        <f>Q509*H509</f>
        <v>0</v>
      </c>
      <c r="S509" s="215">
        <v>0</v>
      </c>
      <c r="T509" s="216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7" t="s">
        <v>241</v>
      </c>
      <c r="AT509" s="217" t="s">
        <v>154</v>
      </c>
      <c r="AU509" s="217" t="s">
        <v>85</v>
      </c>
      <c r="AY509" s="18" t="s">
        <v>152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8" t="s">
        <v>83</v>
      </c>
      <c r="BK509" s="218">
        <f>ROUND(I509*H509,2)</f>
        <v>0</v>
      </c>
      <c r="BL509" s="18" t="s">
        <v>241</v>
      </c>
      <c r="BM509" s="217" t="s">
        <v>962</v>
      </c>
    </row>
    <row r="510" spans="1:47" s="2" customFormat="1" ht="12">
      <c r="A510" s="39"/>
      <c r="B510" s="40"/>
      <c r="C510" s="41"/>
      <c r="D510" s="219" t="s">
        <v>160</v>
      </c>
      <c r="E510" s="41"/>
      <c r="F510" s="220" t="s">
        <v>963</v>
      </c>
      <c r="G510" s="41"/>
      <c r="H510" s="41"/>
      <c r="I510" s="221"/>
      <c r="J510" s="41"/>
      <c r="K510" s="41"/>
      <c r="L510" s="45"/>
      <c r="M510" s="222"/>
      <c r="N510" s="223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160</v>
      </c>
      <c r="AU510" s="18" t="s">
        <v>85</v>
      </c>
    </row>
    <row r="511" spans="1:63" s="12" customFormat="1" ht="22.8" customHeight="1">
      <c r="A511" s="12"/>
      <c r="B511" s="190"/>
      <c r="C511" s="191"/>
      <c r="D511" s="192" t="s">
        <v>74</v>
      </c>
      <c r="E511" s="204" t="s">
        <v>964</v>
      </c>
      <c r="F511" s="204" t="s">
        <v>965</v>
      </c>
      <c r="G511" s="191"/>
      <c r="H511" s="191"/>
      <c r="I511" s="194"/>
      <c r="J511" s="205">
        <f>BK511</f>
        <v>0</v>
      </c>
      <c r="K511" s="191"/>
      <c r="L511" s="196"/>
      <c r="M511" s="197"/>
      <c r="N511" s="198"/>
      <c r="O511" s="198"/>
      <c r="P511" s="199">
        <f>SUM(P512:P533)</f>
        <v>0</v>
      </c>
      <c r="Q511" s="198"/>
      <c r="R511" s="199">
        <f>SUM(R512:R533)</f>
        <v>0.06838416</v>
      </c>
      <c r="S511" s="198"/>
      <c r="T511" s="200">
        <f>SUM(T512:T533)</f>
        <v>0.13434500000000002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1" t="s">
        <v>85</v>
      </c>
      <c r="AT511" s="202" t="s">
        <v>74</v>
      </c>
      <c r="AU511" s="202" t="s">
        <v>83</v>
      </c>
      <c r="AY511" s="201" t="s">
        <v>152</v>
      </c>
      <c r="BK511" s="203">
        <f>SUM(BK512:BK533)</f>
        <v>0</v>
      </c>
    </row>
    <row r="512" spans="1:65" s="2" customFormat="1" ht="16.5" customHeight="1">
      <c r="A512" s="39"/>
      <c r="B512" s="40"/>
      <c r="C512" s="206" t="s">
        <v>966</v>
      </c>
      <c r="D512" s="206" t="s">
        <v>154</v>
      </c>
      <c r="E512" s="207" t="s">
        <v>967</v>
      </c>
      <c r="F512" s="208" t="s">
        <v>968</v>
      </c>
      <c r="G512" s="209" t="s">
        <v>100</v>
      </c>
      <c r="H512" s="210">
        <v>50.57</v>
      </c>
      <c r="I512" s="211"/>
      <c r="J512" s="212">
        <f>ROUND(I512*H512,2)</f>
        <v>0</v>
      </c>
      <c r="K512" s="208" t="s">
        <v>157</v>
      </c>
      <c r="L512" s="45"/>
      <c r="M512" s="213" t="s">
        <v>21</v>
      </c>
      <c r="N512" s="214" t="s">
        <v>46</v>
      </c>
      <c r="O512" s="85"/>
      <c r="P512" s="215">
        <f>O512*H512</f>
        <v>0</v>
      </c>
      <c r="Q512" s="215">
        <v>0</v>
      </c>
      <c r="R512" s="215">
        <f>Q512*H512</f>
        <v>0</v>
      </c>
      <c r="S512" s="215">
        <v>0.0025</v>
      </c>
      <c r="T512" s="216">
        <f>S512*H512</f>
        <v>0.126425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7" t="s">
        <v>241</v>
      </c>
      <c r="AT512" s="217" t="s">
        <v>154</v>
      </c>
      <c r="AU512" s="217" t="s">
        <v>85</v>
      </c>
      <c r="AY512" s="18" t="s">
        <v>152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8" t="s">
        <v>83</v>
      </c>
      <c r="BK512" s="218">
        <f>ROUND(I512*H512,2)</f>
        <v>0</v>
      </c>
      <c r="BL512" s="18" t="s">
        <v>241</v>
      </c>
      <c r="BM512" s="217" t="s">
        <v>969</v>
      </c>
    </row>
    <row r="513" spans="1:47" s="2" customFormat="1" ht="12">
      <c r="A513" s="39"/>
      <c r="B513" s="40"/>
      <c r="C513" s="41"/>
      <c r="D513" s="219" t="s">
        <v>160</v>
      </c>
      <c r="E513" s="41"/>
      <c r="F513" s="220" t="s">
        <v>970</v>
      </c>
      <c r="G513" s="41"/>
      <c r="H513" s="41"/>
      <c r="I513" s="221"/>
      <c r="J513" s="41"/>
      <c r="K513" s="41"/>
      <c r="L513" s="45"/>
      <c r="M513" s="222"/>
      <c r="N513" s="223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160</v>
      </c>
      <c r="AU513" s="18" t="s">
        <v>85</v>
      </c>
    </row>
    <row r="514" spans="1:51" s="13" customFormat="1" ht="12">
      <c r="A514" s="13"/>
      <c r="B514" s="224"/>
      <c r="C514" s="225"/>
      <c r="D514" s="226" t="s">
        <v>162</v>
      </c>
      <c r="E514" s="227" t="s">
        <v>21</v>
      </c>
      <c r="F514" s="228" t="s">
        <v>971</v>
      </c>
      <c r="G514" s="225"/>
      <c r="H514" s="229">
        <v>18.66</v>
      </c>
      <c r="I514" s="230"/>
      <c r="J514" s="225"/>
      <c r="K514" s="225"/>
      <c r="L514" s="231"/>
      <c r="M514" s="232"/>
      <c r="N514" s="233"/>
      <c r="O514" s="233"/>
      <c r="P514" s="233"/>
      <c r="Q514" s="233"/>
      <c r="R514" s="233"/>
      <c r="S514" s="233"/>
      <c r="T514" s="23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5" t="s">
        <v>162</v>
      </c>
      <c r="AU514" s="235" t="s">
        <v>85</v>
      </c>
      <c r="AV514" s="13" t="s">
        <v>85</v>
      </c>
      <c r="AW514" s="13" t="s">
        <v>36</v>
      </c>
      <c r="AX514" s="13" t="s">
        <v>75</v>
      </c>
      <c r="AY514" s="235" t="s">
        <v>152</v>
      </c>
    </row>
    <row r="515" spans="1:51" s="13" customFormat="1" ht="12">
      <c r="A515" s="13"/>
      <c r="B515" s="224"/>
      <c r="C515" s="225"/>
      <c r="D515" s="226" t="s">
        <v>162</v>
      </c>
      <c r="E515" s="227" t="s">
        <v>21</v>
      </c>
      <c r="F515" s="228" t="s">
        <v>972</v>
      </c>
      <c r="G515" s="225"/>
      <c r="H515" s="229">
        <v>31.91</v>
      </c>
      <c r="I515" s="230"/>
      <c r="J515" s="225"/>
      <c r="K515" s="225"/>
      <c r="L515" s="231"/>
      <c r="M515" s="232"/>
      <c r="N515" s="233"/>
      <c r="O515" s="233"/>
      <c r="P515" s="233"/>
      <c r="Q515" s="233"/>
      <c r="R515" s="233"/>
      <c r="S515" s="233"/>
      <c r="T515" s="23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162</v>
      </c>
      <c r="AU515" s="235" t="s">
        <v>85</v>
      </c>
      <c r="AV515" s="13" t="s">
        <v>85</v>
      </c>
      <c r="AW515" s="13" t="s">
        <v>36</v>
      </c>
      <c r="AX515" s="13" t="s">
        <v>75</v>
      </c>
      <c r="AY515" s="235" t="s">
        <v>152</v>
      </c>
    </row>
    <row r="516" spans="1:51" s="14" customFormat="1" ht="12">
      <c r="A516" s="14"/>
      <c r="B516" s="246"/>
      <c r="C516" s="247"/>
      <c r="D516" s="226" t="s">
        <v>162</v>
      </c>
      <c r="E516" s="248" t="s">
        <v>21</v>
      </c>
      <c r="F516" s="249" t="s">
        <v>261</v>
      </c>
      <c r="G516" s="247"/>
      <c r="H516" s="250">
        <v>50.57</v>
      </c>
      <c r="I516" s="251"/>
      <c r="J516" s="247"/>
      <c r="K516" s="247"/>
      <c r="L516" s="252"/>
      <c r="M516" s="253"/>
      <c r="N516" s="254"/>
      <c r="O516" s="254"/>
      <c r="P516" s="254"/>
      <c r="Q516" s="254"/>
      <c r="R516" s="254"/>
      <c r="S516" s="254"/>
      <c r="T516" s="255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6" t="s">
        <v>162</v>
      </c>
      <c r="AU516" s="256" t="s">
        <v>85</v>
      </c>
      <c r="AV516" s="14" t="s">
        <v>158</v>
      </c>
      <c r="AW516" s="14" t="s">
        <v>36</v>
      </c>
      <c r="AX516" s="14" t="s">
        <v>83</v>
      </c>
      <c r="AY516" s="256" t="s">
        <v>152</v>
      </c>
    </row>
    <row r="517" spans="1:65" s="2" customFormat="1" ht="16.5" customHeight="1">
      <c r="A517" s="39"/>
      <c r="B517" s="40"/>
      <c r="C517" s="206" t="s">
        <v>973</v>
      </c>
      <c r="D517" s="206" t="s">
        <v>154</v>
      </c>
      <c r="E517" s="207" t="s">
        <v>974</v>
      </c>
      <c r="F517" s="208" t="s">
        <v>975</v>
      </c>
      <c r="G517" s="209" t="s">
        <v>100</v>
      </c>
      <c r="H517" s="210">
        <v>21.3</v>
      </c>
      <c r="I517" s="211"/>
      <c r="J517" s="212">
        <f>ROUND(I517*H517,2)</f>
        <v>0</v>
      </c>
      <c r="K517" s="208" t="s">
        <v>157</v>
      </c>
      <c r="L517" s="45"/>
      <c r="M517" s="213" t="s">
        <v>21</v>
      </c>
      <c r="N517" s="214" t="s">
        <v>46</v>
      </c>
      <c r="O517" s="85"/>
      <c r="P517" s="215">
        <f>O517*H517</f>
        <v>0</v>
      </c>
      <c r="Q517" s="215">
        <v>0.0005</v>
      </c>
      <c r="R517" s="215">
        <f>Q517*H517</f>
        <v>0.01065</v>
      </c>
      <c r="S517" s="215">
        <v>0</v>
      </c>
      <c r="T517" s="21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7" t="s">
        <v>241</v>
      </c>
      <c r="AT517" s="217" t="s">
        <v>154</v>
      </c>
      <c r="AU517" s="217" t="s">
        <v>85</v>
      </c>
      <c r="AY517" s="18" t="s">
        <v>152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8" t="s">
        <v>83</v>
      </c>
      <c r="BK517" s="218">
        <f>ROUND(I517*H517,2)</f>
        <v>0</v>
      </c>
      <c r="BL517" s="18" t="s">
        <v>241</v>
      </c>
      <c r="BM517" s="217" t="s">
        <v>976</v>
      </c>
    </row>
    <row r="518" spans="1:47" s="2" customFormat="1" ht="12">
      <c r="A518" s="39"/>
      <c r="B518" s="40"/>
      <c r="C518" s="41"/>
      <c r="D518" s="219" t="s">
        <v>160</v>
      </c>
      <c r="E518" s="41"/>
      <c r="F518" s="220" t="s">
        <v>977</v>
      </c>
      <c r="G518" s="41"/>
      <c r="H518" s="41"/>
      <c r="I518" s="221"/>
      <c r="J518" s="41"/>
      <c r="K518" s="41"/>
      <c r="L518" s="45"/>
      <c r="M518" s="222"/>
      <c r="N518" s="223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160</v>
      </c>
      <c r="AU518" s="18" t="s">
        <v>85</v>
      </c>
    </row>
    <row r="519" spans="1:51" s="13" customFormat="1" ht="12">
      <c r="A519" s="13"/>
      <c r="B519" s="224"/>
      <c r="C519" s="225"/>
      <c r="D519" s="226" t="s">
        <v>162</v>
      </c>
      <c r="E519" s="227" t="s">
        <v>21</v>
      </c>
      <c r="F519" s="228" t="s">
        <v>978</v>
      </c>
      <c r="G519" s="225"/>
      <c r="H519" s="229">
        <v>21.3</v>
      </c>
      <c r="I519" s="230"/>
      <c r="J519" s="225"/>
      <c r="K519" s="225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162</v>
      </c>
      <c r="AU519" s="235" t="s">
        <v>85</v>
      </c>
      <c r="AV519" s="13" t="s">
        <v>85</v>
      </c>
      <c r="AW519" s="13" t="s">
        <v>36</v>
      </c>
      <c r="AX519" s="13" t="s">
        <v>83</v>
      </c>
      <c r="AY519" s="235" t="s">
        <v>152</v>
      </c>
    </row>
    <row r="520" spans="1:65" s="2" customFormat="1" ht="16.5" customHeight="1">
      <c r="A520" s="39"/>
      <c r="B520" s="40"/>
      <c r="C520" s="236" t="s">
        <v>979</v>
      </c>
      <c r="D520" s="236" t="s">
        <v>207</v>
      </c>
      <c r="E520" s="237" t="s">
        <v>980</v>
      </c>
      <c r="F520" s="238" t="s">
        <v>981</v>
      </c>
      <c r="G520" s="239" t="s">
        <v>100</v>
      </c>
      <c r="H520" s="240">
        <v>23.43</v>
      </c>
      <c r="I520" s="241"/>
      <c r="J520" s="242">
        <f>ROUND(I520*H520,2)</f>
        <v>0</v>
      </c>
      <c r="K520" s="238" t="s">
        <v>359</v>
      </c>
      <c r="L520" s="243"/>
      <c r="M520" s="244" t="s">
        <v>21</v>
      </c>
      <c r="N520" s="245" t="s">
        <v>46</v>
      </c>
      <c r="O520" s="85"/>
      <c r="P520" s="215">
        <f>O520*H520</f>
        <v>0</v>
      </c>
      <c r="Q520" s="215">
        <v>0.0022</v>
      </c>
      <c r="R520" s="215">
        <f>Q520*H520</f>
        <v>0.051546</v>
      </c>
      <c r="S520" s="215">
        <v>0</v>
      </c>
      <c r="T520" s="216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7" t="s">
        <v>337</v>
      </c>
      <c r="AT520" s="217" t="s">
        <v>207</v>
      </c>
      <c r="AU520" s="217" t="s">
        <v>85</v>
      </c>
      <c r="AY520" s="18" t="s">
        <v>152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8" t="s">
        <v>83</v>
      </c>
      <c r="BK520" s="218">
        <f>ROUND(I520*H520,2)</f>
        <v>0</v>
      </c>
      <c r="BL520" s="18" t="s">
        <v>241</v>
      </c>
      <c r="BM520" s="217" t="s">
        <v>982</v>
      </c>
    </row>
    <row r="521" spans="1:47" s="2" customFormat="1" ht="12">
      <c r="A521" s="39"/>
      <c r="B521" s="40"/>
      <c r="C521" s="41"/>
      <c r="D521" s="226" t="s">
        <v>294</v>
      </c>
      <c r="E521" s="41"/>
      <c r="F521" s="257" t="s">
        <v>983</v>
      </c>
      <c r="G521" s="41"/>
      <c r="H521" s="41"/>
      <c r="I521" s="221"/>
      <c r="J521" s="41"/>
      <c r="K521" s="41"/>
      <c r="L521" s="45"/>
      <c r="M521" s="222"/>
      <c r="N521" s="223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294</v>
      </c>
      <c r="AU521" s="18" t="s">
        <v>85</v>
      </c>
    </row>
    <row r="522" spans="1:51" s="13" customFormat="1" ht="12">
      <c r="A522" s="13"/>
      <c r="B522" s="224"/>
      <c r="C522" s="225"/>
      <c r="D522" s="226" t="s">
        <v>162</v>
      </c>
      <c r="E522" s="225"/>
      <c r="F522" s="228" t="s">
        <v>984</v>
      </c>
      <c r="G522" s="225"/>
      <c r="H522" s="229">
        <v>23.43</v>
      </c>
      <c r="I522" s="230"/>
      <c r="J522" s="225"/>
      <c r="K522" s="225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162</v>
      </c>
      <c r="AU522" s="235" t="s">
        <v>85</v>
      </c>
      <c r="AV522" s="13" t="s">
        <v>85</v>
      </c>
      <c r="AW522" s="13" t="s">
        <v>4</v>
      </c>
      <c r="AX522" s="13" t="s">
        <v>83</v>
      </c>
      <c r="AY522" s="235" t="s">
        <v>152</v>
      </c>
    </row>
    <row r="523" spans="1:65" s="2" customFormat="1" ht="16.5" customHeight="1">
      <c r="A523" s="39"/>
      <c r="B523" s="40"/>
      <c r="C523" s="206" t="s">
        <v>985</v>
      </c>
      <c r="D523" s="206" t="s">
        <v>154</v>
      </c>
      <c r="E523" s="207" t="s">
        <v>986</v>
      </c>
      <c r="F523" s="208" t="s">
        <v>987</v>
      </c>
      <c r="G523" s="209" t="s">
        <v>108</v>
      </c>
      <c r="H523" s="210">
        <v>26.4</v>
      </c>
      <c r="I523" s="211"/>
      <c r="J523" s="212">
        <f>ROUND(I523*H523,2)</f>
        <v>0</v>
      </c>
      <c r="K523" s="208" t="s">
        <v>157</v>
      </c>
      <c r="L523" s="45"/>
      <c r="M523" s="213" t="s">
        <v>21</v>
      </c>
      <c r="N523" s="214" t="s">
        <v>46</v>
      </c>
      <c r="O523" s="85"/>
      <c r="P523" s="215">
        <f>O523*H523</f>
        <v>0</v>
      </c>
      <c r="Q523" s="215">
        <v>0</v>
      </c>
      <c r="R523" s="215">
        <f>Q523*H523</f>
        <v>0</v>
      </c>
      <c r="S523" s="215">
        <v>0.0003</v>
      </c>
      <c r="T523" s="216">
        <f>S523*H523</f>
        <v>0.007919999999999998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17" t="s">
        <v>241</v>
      </c>
      <c r="AT523" s="217" t="s">
        <v>154</v>
      </c>
      <c r="AU523" s="217" t="s">
        <v>85</v>
      </c>
      <c r="AY523" s="18" t="s">
        <v>152</v>
      </c>
      <c r="BE523" s="218">
        <f>IF(N523="základní",J523,0)</f>
        <v>0</v>
      </c>
      <c r="BF523" s="218">
        <f>IF(N523="snížená",J523,0)</f>
        <v>0</v>
      </c>
      <c r="BG523" s="218">
        <f>IF(N523="zákl. přenesená",J523,0)</f>
        <v>0</v>
      </c>
      <c r="BH523" s="218">
        <f>IF(N523="sníž. přenesená",J523,0)</f>
        <v>0</v>
      </c>
      <c r="BI523" s="218">
        <f>IF(N523="nulová",J523,0)</f>
        <v>0</v>
      </c>
      <c r="BJ523" s="18" t="s">
        <v>83</v>
      </c>
      <c r="BK523" s="218">
        <f>ROUND(I523*H523,2)</f>
        <v>0</v>
      </c>
      <c r="BL523" s="18" t="s">
        <v>241</v>
      </c>
      <c r="BM523" s="217" t="s">
        <v>988</v>
      </c>
    </row>
    <row r="524" spans="1:47" s="2" customFormat="1" ht="12">
      <c r="A524" s="39"/>
      <c r="B524" s="40"/>
      <c r="C524" s="41"/>
      <c r="D524" s="219" t="s">
        <v>160</v>
      </c>
      <c r="E524" s="41"/>
      <c r="F524" s="220" t="s">
        <v>989</v>
      </c>
      <c r="G524" s="41"/>
      <c r="H524" s="41"/>
      <c r="I524" s="221"/>
      <c r="J524" s="41"/>
      <c r="K524" s="41"/>
      <c r="L524" s="45"/>
      <c r="M524" s="222"/>
      <c r="N524" s="223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160</v>
      </c>
      <c r="AU524" s="18" t="s">
        <v>85</v>
      </c>
    </row>
    <row r="525" spans="1:51" s="13" customFormat="1" ht="12">
      <c r="A525" s="13"/>
      <c r="B525" s="224"/>
      <c r="C525" s="225"/>
      <c r="D525" s="226" t="s">
        <v>162</v>
      </c>
      <c r="E525" s="227" t="s">
        <v>21</v>
      </c>
      <c r="F525" s="228" t="s">
        <v>990</v>
      </c>
      <c r="G525" s="225"/>
      <c r="H525" s="229">
        <v>26.4</v>
      </c>
      <c r="I525" s="230"/>
      <c r="J525" s="225"/>
      <c r="K525" s="225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162</v>
      </c>
      <c r="AU525" s="235" t="s">
        <v>85</v>
      </c>
      <c r="AV525" s="13" t="s">
        <v>85</v>
      </c>
      <c r="AW525" s="13" t="s">
        <v>36</v>
      </c>
      <c r="AX525" s="13" t="s">
        <v>83</v>
      </c>
      <c r="AY525" s="235" t="s">
        <v>152</v>
      </c>
    </row>
    <row r="526" spans="1:65" s="2" customFormat="1" ht="16.5" customHeight="1">
      <c r="A526" s="39"/>
      <c r="B526" s="40"/>
      <c r="C526" s="206" t="s">
        <v>991</v>
      </c>
      <c r="D526" s="206" t="s">
        <v>154</v>
      </c>
      <c r="E526" s="207" t="s">
        <v>992</v>
      </c>
      <c r="F526" s="208" t="s">
        <v>993</v>
      </c>
      <c r="G526" s="209" t="s">
        <v>108</v>
      </c>
      <c r="H526" s="210">
        <v>26.4</v>
      </c>
      <c r="I526" s="211"/>
      <c r="J526" s="212">
        <f>ROUND(I526*H526,2)</f>
        <v>0</v>
      </c>
      <c r="K526" s="208" t="s">
        <v>157</v>
      </c>
      <c r="L526" s="45"/>
      <c r="M526" s="213" t="s">
        <v>21</v>
      </c>
      <c r="N526" s="214" t="s">
        <v>46</v>
      </c>
      <c r="O526" s="85"/>
      <c r="P526" s="215">
        <f>O526*H526</f>
        <v>0</v>
      </c>
      <c r="Q526" s="215">
        <v>1E-05</v>
      </c>
      <c r="R526" s="215">
        <f>Q526*H526</f>
        <v>0.000264</v>
      </c>
      <c r="S526" s="215">
        <v>0</v>
      </c>
      <c r="T526" s="21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7" t="s">
        <v>241</v>
      </c>
      <c r="AT526" s="217" t="s">
        <v>154</v>
      </c>
      <c r="AU526" s="217" t="s">
        <v>85</v>
      </c>
      <c r="AY526" s="18" t="s">
        <v>152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8" t="s">
        <v>83</v>
      </c>
      <c r="BK526" s="218">
        <f>ROUND(I526*H526,2)</f>
        <v>0</v>
      </c>
      <c r="BL526" s="18" t="s">
        <v>241</v>
      </c>
      <c r="BM526" s="217" t="s">
        <v>994</v>
      </c>
    </row>
    <row r="527" spans="1:47" s="2" customFormat="1" ht="12">
      <c r="A527" s="39"/>
      <c r="B527" s="40"/>
      <c r="C527" s="41"/>
      <c r="D527" s="219" t="s">
        <v>160</v>
      </c>
      <c r="E527" s="41"/>
      <c r="F527" s="220" t="s">
        <v>995</v>
      </c>
      <c r="G527" s="41"/>
      <c r="H527" s="41"/>
      <c r="I527" s="221"/>
      <c r="J527" s="41"/>
      <c r="K527" s="41"/>
      <c r="L527" s="45"/>
      <c r="M527" s="222"/>
      <c r="N527" s="223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160</v>
      </c>
      <c r="AU527" s="18" t="s">
        <v>85</v>
      </c>
    </row>
    <row r="528" spans="1:65" s="2" customFormat="1" ht="24.15" customHeight="1">
      <c r="A528" s="39"/>
      <c r="B528" s="40"/>
      <c r="C528" s="236" t="s">
        <v>996</v>
      </c>
      <c r="D528" s="236" t="s">
        <v>207</v>
      </c>
      <c r="E528" s="237" t="s">
        <v>997</v>
      </c>
      <c r="F528" s="238" t="s">
        <v>998</v>
      </c>
      <c r="G528" s="239" t="s">
        <v>108</v>
      </c>
      <c r="H528" s="240">
        <v>26.928</v>
      </c>
      <c r="I528" s="241"/>
      <c r="J528" s="242">
        <f>ROUND(I528*H528,2)</f>
        <v>0</v>
      </c>
      <c r="K528" s="238" t="s">
        <v>359</v>
      </c>
      <c r="L528" s="243"/>
      <c r="M528" s="244" t="s">
        <v>21</v>
      </c>
      <c r="N528" s="245" t="s">
        <v>46</v>
      </c>
      <c r="O528" s="85"/>
      <c r="P528" s="215">
        <f>O528*H528</f>
        <v>0</v>
      </c>
      <c r="Q528" s="215">
        <v>0.00022</v>
      </c>
      <c r="R528" s="215">
        <f>Q528*H528</f>
        <v>0.00592416</v>
      </c>
      <c r="S528" s="215">
        <v>0</v>
      </c>
      <c r="T528" s="216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7" t="s">
        <v>337</v>
      </c>
      <c r="AT528" s="217" t="s">
        <v>207</v>
      </c>
      <c r="AU528" s="217" t="s">
        <v>85</v>
      </c>
      <c r="AY528" s="18" t="s">
        <v>152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8" t="s">
        <v>83</v>
      </c>
      <c r="BK528" s="218">
        <f>ROUND(I528*H528,2)</f>
        <v>0</v>
      </c>
      <c r="BL528" s="18" t="s">
        <v>241</v>
      </c>
      <c r="BM528" s="217" t="s">
        <v>999</v>
      </c>
    </row>
    <row r="529" spans="1:51" s="13" customFormat="1" ht="12">
      <c r="A529" s="13"/>
      <c r="B529" s="224"/>
      <c r="C529" s="225"/>
      <c r="D529" s="226" t="s">
        <v>162</v>
      </c>
      <c r="E529" s="225"/>
      <c r="F529" s="228" t="s">
        <v>1000</v>
      </c>
      <c r="G529" s="225"/>
      <c r="H529" s="229">
        <v>26.928</v>
      </c>
      <c r="I529" s="230"/>
      <c r="J529" s="225"/>
      <c r="K529" s="225"/>
      <c r="L529" s="231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5" t="s">
        <v>162</v>
      </c>
      <c r="AU529" s="235" t="s">
        <v>85</v>
      </c>
      <c r="AV529" s="13" t="s">
        <v>85</v>
      </c>
      <c r="AW529" s="13" t="s">
        <v>4</v>
      </c>
      <c r="AX529" s="13" t="s">
        <v>83</v>
      </c>
      <c r="AY529" s="235" t="s">
        <v>152</v>
      </c>
    </row>
    <row r="530" spans="1:65" s="2" customFormat="1" ht="24.15" customHeight="1">
      <c r="A530" s="39"/>
      <c r="B530" s="40"/>
      <c r="C530" s="206" t="s">
        <v>1001</v>
      </c>
      <c r="D530" s="206" t="s">
        <v>154</v>
      </c>
      <c r="E530" s="207" t="s">
        <v>1002</v>
      </c>
      <c r="F530" s="208" t="s">
        <v>1003</v>
      </c>
      <c r="G530" s="209" t="s">
        <v>210</v>
      </c>
      <c r="H530" s="210">
        <v>0.068</v>
      </c>
      <c r="I530" s="211"/>
      <c r="J530" s="212">
        <f>ROUND(I530*H530,2)</f>
        <v>0</v>
      </c>
      <c r="K530" s="208" t="s">
        <v>157</v>
      </c>
      <c r="L530" s="45"/>
      <c r="M530" s="213" t="s">
        <v>21</v>
      </c>
      <c r="N530" s="214" t="s">
        <v>46</v>
      </c>
      <c r="O530" s="85"/>
      <c r="P530" s="215">
        <f>O530*H530</f>
        <v>0</v>
      </c>
      <c r="Q530" s="215">
        <v>0</v>
      </c>
      <c r="R530" s="215">
        <f>Q530*H530</f>
        <v>0</v>
      </c>
      <c r="S530" s="215">
        <v>0</v>
      </c>
      <c r="T530" s="21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7" t="s">
        <v>241</v>
      </c>
      <c r="AT530" s="217" t="s">
        <v>154</v>
      </c>
      <c r="AU530" s="217" t="s">
        <v>85</v>
      </c>
      <c r="AY530" s="18" t="s">
        <v>152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8" t="s">
        <v>83</v>
      </c>
      <c r="BK530" s="218">
        <f>ROUND(I530*H530,2)</f>
        <v>0</v>
      </c>
      <c r="BL530" s="18" t="s">
        <v>241</v>
      </c>
      <c r="BM530" s="217" t="s">
        <v>1004</v>
      </c>
    </row>
    <row r="531" spans="1:47" s="2" customFormat="1" ht="12">
      <c r="A531" s="39"/>
      <c r="B531" s="40"/>
      <c r="C531" s="41"/>
      <c r="D531" s="219" t="s">
        <v>160</v>
      </c>
      <c r="E531" s="41"/>
      <c r="F531" s="220" t="s">
        <v>1005</v>
      </c>
      <c r="G531" s="41"/>
      <c r="H531" s="41"/>
      <c r="I531" s="221"/>
      <c r="J531" s="41"/>
      <c r="K531" s="41"/>
      <c r="L531" s="45"/>
      <c r="M531" s="222"/>
      <c r="N531" s="223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160</v>
      </c>
      <c r="AU531" s="18" t="s">
        <v>85</v>
      </c>
    </row>
    <row r="532" spans="1:65" s="2" customFormat="1" ht="24.15" customHeight="1">
      <c r="A532" s="39"/>
      <c r="B532" s="40"/>
      <c r="C532" s="206" t="s">
        <v>1006</v>
      </c>
      <c r="D532" s="206" t="s">
        <v>154</v>
      </c>
      <c r="E532" s="207" t="s">
        <v>1007</v>
      </c>
      <c r="F532" s="208" t="s">
        <v>1008</v>
      </c>
      <c r="G532" s="209" t="s">
        <v>210</v>
      </c>
      <c r="H532" s="210">
        <v>0.068</v>
      </c>
      <c r="I532" s="211"/>
      <c r="J532" s="212">
        <f>ROUND(I532*H532,2)</f>
        <v>0</v>
      </c>
      <c r="K532" s="208" t="s">
        <v>157</v>
      </c>
      <c r="L532" s="45"/>
      <c r="M532" s="213" t="s">
        <v>21</v>
      </c>
      <c r="N532" s="214" t="s">
        <v>46</v>
      </c>
      <c r="O532" s="85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7" t="s">
        <v>241</v>
      </c>
      <c r="AT532" s="217" t="s">
        <v>154</v>
      </c>
      <c r="AU532" s="217" t="s">
        <v>85</v>
      </c>
      <c r="AY532" s="18" t="s">
        <v>152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8" t="s">
        <v>83</v>
      </c>
      <c r="BK532" s="218">
        <f>ROUND(I532*H532,2)</f>
        <v>0</v>
      </c>
      <c r="BL532" s="18" t="s">
        <v>241</v>
      </c>
      <c r="BM532" s="217" t="s">
        <v>1009</v>
      </c>
    </row>
    <row r="533" spans="1:47" s="2" customFormat="1" ht="12">
      <c r="A533" s="39"/>
      <c r="B533" s="40"/>
      <c r="C533" s="41"/>
      <c r="D533" s="219" t="s">
        <v>160</v>
      </c>
      <c r="E533" s="41"/>
      <c r="F533" s="220" t="s">
        <v>1010</v>
      </c>
      <c r="G533" s="41"/>
      <c r="H533" s="41"/>
      <c r="I533" s="221"/>
      <c r="J533" s="41"/>
      <c r="K533" s="41"/>
      <c r="L533" s="45"/>
      <c r="M533" s="222"/>
      <c r="N533" s="223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160</v>
      </c>
      <c r="AU533" s="18" t="s">
        <v>85</v>
      </c>
    </row>
    <row r="534" spans="1:63" s="12" customFormat="1" ht="22.8" customHeight="1">
      <c r="A534" s="12"/>
      <c r="B534" s="190"/>
      <c r="C534" s="191"/>
      <c r="D534" s="192" t="s">
        <v>74</v>
      </c>
      <c r="E534" s="204" t="s">
        <v>1011</v>
      </c>
      <c r="F534" s="204" t="s">
        <v>1012</v>
      </c>
      <c r="G534" s="191"/>
      <c r="H534" s="191"/>
      <c r="I534" s="194"/>
      <c r="J534" s="205">
        <f>BK534</f>
        <v>0</v>
      </c>
      <c r="K534" s="191"/>
      <c r="L534" s="196"/>
      <c r="M534" s="197"/>
      <c r="N534" s="198"/>
      <c r="O534" s="198"/>
      <c r="P534" s="199">
        <f>SUM(P535:P558)</f>
        <v>0</v>
      </c>
      <c r="Q534" s="198"/>
      <c r="R534" s="199">
        <f>SUM(R535:R558)</f>
        <v>0.06848494999999999</v>
      </c>
      <c r="S534" s="198"/>
      <c r="T534" s="200">
        <f>SUM(T535:T558)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01" t="s">
        <v>85</v>
      </c>
      <c r="AT534" s="202" t="s">
        <v>74</v>
      </c>
      <c r="AU534" s="202" t="s">
        <v>83</v>
      </c>
      <c r="AY534" s="201" t="s">
        <v>152</v>
      </c>
      <c r="BK534" s="203">
        <f>SUM(BK535:BK558)</f>
        <v>0</v>
      </c>
    </row>
    <row r="535" spans="1:65" s="2" customFormat="1" ht="21.75" customHeight="1">
      <c r="A535" s="39"/>
      <c r="B535" s="40"/>
      <c r="C535" s="206" t="s">
        <v>1013</v>
      </c>
      <c r="D535" s="206" t="s">
        <v>154</v>
      </c>
      <c r="E535" s="207" t="s">
        <v>1014</v>
      </c>
      <c r="F535" s="208" t="s">
        <v>1015</v>
      </c>
      <c r="G535" s="209" t="s">
        <v>100</v>
      </c>
      <c r="H535" s="210">
        <v>18.297</v>
      </c>
      <c r="I535" s="211"/>
      <c r="J535" s="212">
        <f>ROUND(I535*H535,2)</f>
        <v>0</v>
      </c>
      <c r="K535" s="208" t="s">
        <v>157</v>
      </c>
      <c r="L535" s="45"/>
      <c r="M535" s="213" t="s">
        <v>21</v>
      </c>
      <c r="N535" s="214" t="s">
        <v>46</v>
      </c>
      <c r="O535" s="85"/>
      <c r="P535" s="215">
        <f>O535*H535</f>
        <v>0</v>
      </c>
      <c r="Q535" s="215">
        <v>7E-05</v>
      </c>
      <c r="R535" s="215">
        <f>Q535*H535</f>
        <v>0.00128079</v>
      </c>
      <c r="S535" s="215">
        <v>0</v>
      </c>
      <c r="T535" s="216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7" t="s">
        <v>241</v>
      </c>
      <c r="AT535" s="217" t="s">
        <v>154</v>
      </c>
      <c r="AU535" s="217" t="s">
        <v>85</v>
      </c>
      <c r="AY535" s="18" t="s">
        <v>152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8" t="s">
        <v>83</v>
      </c>
      <c r="BK535" s="218">
        <f>ROUND(I535*H535,2)</f>
        <v>0</v>
      </c>
      <c r="BL535" s="18" t="s">
        <v>241</v>
      </c>
      <c r="BM535" s="217" t="s">
        <v>1016</v>
      </c>
    </row>
    <row r="536" spans="1:47" s="2" customFormat="1" ht="12">
      <c r="A536" s="39"/>
      <c r="B536" s="40"/>
      <c r="C536" s="41"/>
      <c r="D536" s="219" t="s">
        <v>160</v>
      </c>
      <c r="E536" s="41"/>
      <c r="F536" s="220" t="s">
        <v>1017</v>
      </c>
      <c r="G536" s="41"/>
      <c r="H536" s="41"/>
      <c r="I536" s="221"/>
      <c r="J536" s="41"/>
      <c r="K536" s="41"/>
      <c r="L536" s="45"/>
      <c r="M536" s="222"/>
      <c r="N536" s="223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160</v>
      </c>
      <c r="AU536" s="18" t="s">
        <v>85</v>
      </c>
    </row>
    <row r="537" spans="1:51" s="13" customFormat="1" ht="12">
      <c r="A537" s="13"/>
      <c r="B537" s="224"/>
      <c r="C537" s="225"/>
      <c r="D537" s="226" t="s">
        <v>162</v>
      </c>
      <c r="E537" s="227" t="s">
        <v>21</v>
      </c>
      <c r="F537" s="228" t="s">
        <v>1018</v>
      </c>
      <c r="G537" s="225"/>
      <c r="H537" s="229">
        <v>10.118</v>
      </c>
      <c r="I537" s="230"/>
      <c r="J537" s="225"/>
      <c r="K537" s="225"/>
      <c r="L537" s="231"/>
      <c r="M537" s="232"/>
      <c r="N537" s="233"/>
      <c r="O537" s="233"/>
      <c r="P537" s="233"/>
      <c r="Q537" s="233"/>
      <c r="R537" s="233"/>
      <c r="S537" s="233"/>
      <c r="T537" s="23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5" t="s">
        <v>162</v>
      </c>
      <c r="AU537" s="235" t="s">
        <v>85</v>
      </c>
      <c r="AV537" s="13" t="s">
        <v>85</v>
      </c>
      <c r="AW537" s="13" t="s">
        <v>36</v>
      </c>
      <c r="AX537" s="13" t="s">
        <v>75</v>
      </c>
      <c r="AY537" s="235" t="s">
        <v>152</v>
      </c>
    </row>
    <row r="538" spans="1:51" s="13" customFormat="1" ht="12">
      <c r="A538" s="13"/>
      <c r="B538" s="224"/>
      <c r="C538" s="225"/>
      <c r="D538" s="226" t="s">
        <v>162</v>
      </c>
      <c r="E538" s="227" t="s">
        <v>21</v>
      </c>
      <c r="F538" s="228" t="s">
        <v>1019</v>
      </c>
      <c r="G538" s="225"/>
      <c r="H538" s="229">
        <v>8.179</v>
      </c>
      <c r="I538" s="230"/>
      <c r="J538" s="225"/>
      <c r="K538" s="225"/>
      <c r="L538" s="231"/>
      <c r="M538" s="232"/>
      <c r="N538" s="233"/>
      <c r="O538" s="233"/>
      <c r="P538" s="233"/>
      <c r="Q538" s="233"/>
      <c r="R538" s="233"/>
      <c r="S538" s="233"/>
      <c r="T538" s="23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5" t="s">
        <v>162</v>
      </c>
      <c r="AU538" s="235" t="s">
        <v>85</v>
      </c>
      <c r="AV538" s="13" t="s">
        <v>85</v>
      </c>
      <c r="AW538" s="13" t="s">
        <v>36</v>
      </c>
      <c r="AX538" s="13" t="s">
        <v>75</v>
      </c>
      <c r="AY538" s="235" t="s">
        <v>152</v>
      </c>
    </row>
    <row r="539" spans="1:51" s="14" customFormat="1" ht="12">
      <c r="A539" s="14"/>
      <c r="B539" s="246"/>
      <c r="C539" s="247"/>
      <c r="D539" s="226" t="s">
        <v>162</v>
      </c>
      <c r="E539" s="248" t="s">
        <v>21</v>
      </c>
      <c r="F539" s="249" t="s">
        <v>261</v>
      </c>
      <c r="G539" s="247"/>
      <c r="H539" s="250">
        <v>18.297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6" t="s">
        <v>162</v>
      </c>
      <c r="AU539" s="256" t="s">
        <v>85</v>
      </c>
      <c r="AV539" s="14" t="s">
        <v>158</v>
      </c>
      <c r="AW539" s="14" t="s">
        <v>36</v>
      </c>
      <c r="AX539" s="14" t="s">
        <v>83</v>
      </c>
      <c r="AY539" s="256" t="s">
        <v>152</v>
      </c>
    </row>
    <row r="540" spans="1:65" s="2" customFormat="1" ht="16.5" customHeight="1">
      <c r="A540" s="39"/>
      <c r="B540" s="40"/>
      <c r="C540" s="206" t="s">
        <v>1020</v>
      </c>
      <c r="D540" s="206" t="s">
        <v>154</v>
      </c>
      <c r="E540" s="207" t="s">
        <v>1021</v>
      </c>
      <c r="F540" s="208" t="s">
        <v>1022</v>
      </c>
      <c r="G540" s="209" t="s">
        <v>100</v>
      </c>
      <c r="H540" s="210">
        <v>18.297</v>
      </c>
      <c r="I540" s="211"/>
      <c r="J540" s="212">
        <f>ROUND(I540*H540,2)</f>
        <v>0</v>
      </c>
      <c r="K540" s="208" t="s">
        <v>157</v>
      </c>
      <c r="L540" s="45"/>
      <c r="M540" s="213" t="s">
        <v>21</v>
      </c>
      <c r="N540" s="214" t="s">
        <v>46</v>
      </c>
      <c r="O540" s="85"/>
      <c r="P540" s="215">
        <f>O540*H540</f>
        <v>0</v>
      </c>
      <c r="Q540" s="215">
        <v>0.00014</v>
      </c>
      <c r="R540" s="215">
        <f>Q540*H540</f>
        <v>0.00256158</v>
      </c>
      <c r="S540" s="215">
        <v>0</v>
      </c>
      <c r="T540" s="216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17" t="s">
        <v>241</v>
      </c>
      <c r="AT540" s="217" t="s">
        <v>154</v>
      </c>
      <c r="AU540" s="217" t="s">
        <v>85</v>
      </c>
      <c r="AY540" s="18" t="s">
        <v>152</v>
      </c>
      <c r="BE540" s="218">
        <f>IF(N540="základní",J540,0)</f>
        <v>0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8" t="s">
        <v>83</v>
      </c>
      <c r="BK540" s="218">
        <f>ROUND(I540*H540,2)</f>
        <v>0</v>
      </c>
      <c r="BL540" s="18" t="s">
        <v>241</v>
      </c>
      <c r="BM540" s="217" t="s">
        <v>1023</v>
      </c>
    </row>
    <row r="541" spans="1:47" s="2" customFormat="1" ht="12">
      <c r="A541" s="39"/>
      <c r="B541" s="40"/>
      <c r="C541" s="41"/>
      <c r="D541" s="219" t="s">
        <v>160</v>
      </c>
      <c r="E541" s="41"/>
      <c r="F541" s="220" t="s">
        <v>1024</v>
      </c>
      <c r="G541" s="41"/>
      <c r="H541" s="41"/>
      <c r="I541" s="221"/>
      <c r="J541" s="41"/>
      <c r="K541" s="41"/>
      <c r="L541" s="45"/>
      <c r="M541" s="222"/>
      <c r="N541" s="223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160</v>
      </c>
      <c r="AU541" s="18" t="s">
        <v>85</v>
      </c>
    </row>
    <row r="542" spans="1:65" s="2" customFormat="1" ht="16.5" customHeight="1">
      <c r="A542" s="39"/>
      <c r="B542" s="40"/>
      <c r="C542" s="206" t="s">
        <v>1025</v>
      </c>
      <c r="D542" s="206" t="s">
        <v>154</v>
      </c>
      <c r="E542" s="207" t="s">
        <v>1026</v>
      </c>
      <c r="F542" s="208" t="s">
        <v>1027</v>
      </c>
      <c r="G542" s="209" t="s">
        <v>100</v>
      </c>
      <c r="H542" s="210">
        <v>18.297</v>
      </c>
      <c r="I542" s="211"/>
      <c r="J542" s="212">
        <f>ROUND(I542*H542,2)</f>
        <v>0</v>
      </c>
      <c r="K542" s="208" t="s">
        <v>157</v>
      </c>
      <c r="L542" s="45"/>
      <c r="M542" s="213" t="s">
        <v>21</v>
      </c>
      <c r="N542" s="214" t="s">
        <v>46</v>
      </c>
      <c r="O542" s="85"/>
      <c r="P542" s="215">
        <f>O542*H542</f>
        <v>0</v>
      </c>
      <c r="Q542" s="215">
        <v>0.00014</v>
      </c>
      <c r="R542" s="215">
        <f>Q542*H542</f>
        <v>0.00256158</v>
      </c>
      <c r="S542" s="215">
        <v>0</v>
      </c>
      <c r="T542" s="216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7" t="s">
        <v>241</v>
      </c>
      <c r="AT542" s="217" t="s">
        <v>154</v>
      </c>
      <c r="AU542" s="217" t="s">
        <v>85</v>
      </c>
      <c r="AY542" s="18" t="s">
        <v>152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8" t="s">
        <v>83</v>
      </c>
      <c r="BK542" s="218">
        <f>ROUND(I542*H542,2)</f>
        <v>0</v>
      </c>
      <c r="BL542" s="18" t="s">
        <v>241</v>
      </c>
      <c r="BM542" s="217" t="s">
        <v>1028</v>
      </c>
    </row>
    <row r="543" spans="1:47" s="2" customFormat="1" ht="12">
      <c r="A543" s="39"/>
      <c r="B543" s="40"/>
      <c r="C543" s="41"/>
      <c r="D543" s="219" t="s">
        <v>160</v>
      </c>
      <c r="E543" s="41"/>
      <c r="F543" s="220" t="s">
        <v>1029</v>
      </c>
      <c r="G543" s="41"/>
      <c r="H543" s="41"/>
      <c r="I543" s="221"/>
      <c r="J543" s="41"/>
      <c r="K543" s="41"/>
      <c r="L543" s="45"/>
      <c r="M543" s="222"/>
      <c r="N543" s="223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160</v>
      </c>
      <c r="AU543" s="18" t="s">
        <v>85</v>
      </c>
    </row>
    <row r="544" spans="1:65" s="2" customFormat="1" ht="16.5" customHeight="1">
      <c r="A544" s="39"/>
      <c r="B544" s="40"/>
      <c r="C544" s="206" t="s">
        <v>1030</v>
      </c>
      <c r="D544" s="206" t="s">
        <v>154</v>
      </c>
      <c r="E544" s="207" t="s">
        <v>1031</v>
      </c>
      <c r="F544" s="208" t="s">
        <v>1032</v>
      </c>
      <c r="G544" s="209" t="s">
        <v>100</v>
      </c>
      <c r="H544" s="210">
        <v>18.297</v>
      </c>
      <c r="I544" s="211"/>
      <c r="J544" s="212">
        <f>ROUND(I544*H544,2)</f>
        <v>0</v>
      </c>
      <c r="K544" s="208" t="s">
        <v>157</v>
      </c>
      <c r="L544" s="45"/>
      <c r="M544" s="213" t="s">
        <v>21</v>
      </c>
      <c r="N544" s="214" t="s">
        <v>46</v>
      </c>
      <c r="O544" s="85"/>
      <c r="P544" s="215">
        <f>O544*H544</f>
        <v>0</v>
      </c>
      <c r="Q544" s="215">
        <v>0.00012</v>
      </c>
      <c r="R544" s="215">
        <f>Q544*H544</f>
        <v>0.00219564</v>
      </c>
      <c r="S544" s="215">
        <v>0</v>
      </c>
      <c r="T544" s="216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17" t="s">
        <v>241</v>
      </c>
      <c r="AT544" s="217" t="s">
        <v>154</v>
      </c>
      <c r="AU544" s="217" t="s">
        <v>85</v>
      </c>
      <c r="AY544" s="18" t="s">
        <v>152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8" t="s">
        <v>83</v>
      </c>
      <c r="BK544" s="218">
        <f>ROUND(I544*H544,2)</f>
        <v>0</v>
      </c>
      <c r="BL544" s="18" t="s">
        <v>241</v>
      </c>
      <c r="BM544" s="217" t="s">
        <v>1033</v>
      </c>
    </row>
    <row r="545" spans="1:47" s="2" customFormat="1" ht="12">
      <c r="A545" s="39"/>
      <c r="B545" s="40"/>
      <c r="C545" s="41"/>
      <c r="D545" s="219" t="s">
        <v>160</v>
      </c>
      <c r="E545" s="41"/>
      <c r="F545" s="220" t="s">
        <v>1034</v>
      </c>
      <c r="G545" s="41"/>
      <c r="H545" s="41"/>
      <c r="I545" s="221"/>
      <c r="J545" s="41"/>
      <c r="K545" s="41"/>
      <c r="L545" s="45"/>
      <c r="M545" s="222"/>
      <c r="N545" s="223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160</v>
      </c>
      <c r="AU545" s="18" t="s">
        <v>85</v>
      </c>
    </row>
    <row r="546" spans="1:65" s="2" customFormat="1" ht="16.5" customHeight="1">
      <c r="A546" s="39"/>
      <c r="B546" s="40"/>
      <c r="C546" s="206" t="s">
        <v>1035</v>
      </c>
      <c r="D546" s="206" t="s">
        <v>154</v>
      </c>
      <c r="E546" s="207" t="s">
        <v>1036</v>
      </c>
      <c r="F546" s="208" t="s">
        <v>1037</v>
      </c>
      <c r="G546" s="209" t="s">
        <v>100</v>
      </c>
      <c r="H546" s="210">
        <v>36.594</v>
      </c>
      <c r="I546" s="211"/>
      <c r="J546" s="212">
        <f>ROUND(I546*H546,2)</f>
        <v>0</v>
      </c>
      <c r="K546" s="208" t="s">
        <v>157</v>
      </c>
      <c r="L546" s="45"/>
      <c r="M546" s="213" t="s">
        <v>21</v>
      </c>
      <c r="N546" s="214" t="s">
        <v>46</v>
      </c>
      <c r="O546" s="85"/>
      <c r="P546" s="215">
        <f>O546*H546</f>
        <v>0</v>
      </c>
      <c r="Q546" s="215">
        <v>0.00012</v>
      </c>
      <c r="R546" s="215">
        <f>Q546*H546</f>
        <v>0.00439128</v>
      </c>
      <c r="S546" s="215">
        <v>0</v>
      </c>
      <c r="T546" s="21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17" t="s">
        <v>241</v>
      </c>
      <c r="AT546" s="217" t="s">
        <v>154</v>
      </c>
      <c r="AU546" s="217" t="s">
        <v>85</v>
      </c>
      <c r="AY546" s="18" t="s">
        <v>152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8" t="s">
        <v>83</v>
      </c>
      <c r="BK546" s="218">
        <f>ROUND(I546*H546,2)</f>
        <v>0</v>
      </c>
      <c r="BL546" s="18" t="s">
        <v>241</v>
      </c>
      <c r="BM546" s="217" t="s">
        <v>1038</v>
      </c>
    </row>
    <row r="547" spans="1:47" s="2" customFormat="1" ht="12">
      <c r="A547" s="39"/>
      <c r="B547" s="40"/>
      <c r="C547" s="41"/>
      <c r="D547" s="219" t="s">
        <v>160</v>
      </c>
      <c r="E547" s="41"/>
      <c r="F547" s="220" t="s">
        <v>1039</v>
      </c>
      <c r="G547" s="41"/>
      <c r="H547" s="41"/>
      <c r="I547" s="221"/>
      <c r="J547" s="41"/>
      <c r="K547" s="41"/>
      <c r="L547" s="45"/>
      <c r="M547" s="222"/>
      <c r="N547" s="223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160</v>
      </c>
      <c r="AU547" s="18" t="s">
        <v>85</v>
      </c>
    </row>
    <row r="548" spans="1:51" s="13" customFormat="1" ht="12">
      <c r="A548" s="13"/>
      <c r="B548" s="224"/>
      <c r="C548" s="225"/>
      <c r="D548" s="226" t="s">
        <v>162</v>
      </c>
      <c r="E548" s="227" t="s">
        <v>21</v>
      </c>
      <c r="F548" s="228" t="s">
        <v>1040</v>
      </c>
      <c r="G548" s="225"/>
      <c r="H548" s="229">
        <v>36.594</v>
      </c>
      <c r="I548" s="230"/>
      <c r="J548" s="225"/>
      <c r="K548" s="225"/>
      <c r="L548" s="231"/>
      <c r="M548" s="232"/>
      <c r="N548" s="233"/>
      <c r="O548" s="233"/>
      <c r="P548" s="233"/>
      <c r="Q548" s="233"/>
      <c r="R548" s="233"/>
      <c r="S548" s="233"/>
      <c r="T548" s="23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5" t="s">
        <v>162</v>
      </c>
      <c r="AU548" s="235" t="s">
        <v>85</v>
      </c>
      <c r="AV548" s="13" t="s">
        <v>85</v>
      </c>
      <c r="AW548" s="13" t="s">
        <v>36</v>
      </c>
      <c r="AX548" s="13" t="s">
        <v>83</v>
      </c>
      <c r="AY548" s="235" t="s">
        <v>152</v>
      </c>
    </row>
    <row r="549" spans="1:65" s="2" customFormat="1" ht="16.5" customHeight="1">
      <c r="A549" s="39"/>
      <c r="B549" s="40"/>
      <c r="C549" s="206" t="s">
        <v>1041</v>
      </c>
      <c r="D549" s="206" t="s">
        <v>154</v>
      </c>
      <c r="E549" s="207" t="s">
        <v>1042</v>
      </c>
      <c r="F549" s="208" t="s">
        <v>1043</v>
      </c>
      <c r="G549" s="209" t="s">
        <v>100</v>
      </c>
      <c r="H549" s="210">
        <v>46.83</v>
      </c>
      <c r="I549" s="211"/>
      <c r="J549" s="212">
        <f>ROUND(I549*H549,2)</f>
        <v>0</v>
      </c>
      <c r="K549" s="208" t="s">
        <v>157</v>
      </c>
      <c r="L549" s="45"/>
      <c r="M549" s="213" t="s">
        <v>21</v>
      </c>
      <c r="N549" s="214" t="s">
        <v>46</v>
      </c>
      <c r="O549" s="85"/>
      <c r="P549" s="215">
        <f>O549*H549</f>
        <v>0</v>
      </c>
      <c r="Q549" s="215">
        <v>0</v>
      </c>
      <c r="R549" s="215">
        <f>Q549*H549</f>
        <v>0</v>
      </c>
      <c r="S549" s="215">
        <v>0</v>
      </c>
      <c r="T549" s="216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17" t="s">
        <v>241</v>
      </c>
      <c r="AT549" s="217" t="s">
        <v>154</v>
      </c>
      <c r="AU549" s="217" t="s">
        <v>85</v>
      </c>
      <c r="AY549" s="18" t="s">
        <v>152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8" t="s">
        <v>83</v>
      </c>
      <c r="BK549" s="218">
        <f>ROUND(I549*H549,2)</f>
        <v>0</v>
      </c>
      <c r="BL549" s="18" t="s">
        <v>241</v>
      </c>
      <c r="BM549" s="217" t="s">
        <v>1044</v>
      </c>
    </row>
    <row r="550" spans="1:47" s="2" customFormat="1" ht="12">
      <c r="A550" s="39"/>
      <c r="B550" s="40"/>
      <c r="C550" s="41"/>
      <c r="D550" s="219" t="s">
        <v>160</v>
      </c>
      <c r="E550" s="41"/>
      <c r="F550" s="220" t="s">
        <v>1045</v>
      </c>
      <c r="G550" s="41"/>
      <c r="H550" s="41"/>
      <c r="I550" s="221"/>
      <c r="J550" s="41"/>
      <c r="K550" s="41"/>
      <c r="L550" s="45"/>
      <c r="M550" s="222"/>
      <c r="N550" s="223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160</v>
      </c>
      <c r="AU550" s="18" t="s">
        <v>85</v>
      </c>
    </row>
    <row r="551" spans="1:51" s="13" customFormat="1" ht="12">
      <c r="A551" s="13"/>
      <c r="B551" s="224"/>
      <c r="C551" s="225"/>
      <c r="D551" s="226" t="s">
        <v>162</v>
      </c>
      <c r="E551" s="227" t="s">
        <v>21</v>
      </c>
      <c r="F551" s="228" t="s">
        <v>1046</v>
      </c>
      <c r="G551" s="225"/>
      <c r="H551" s="229">
        <v>46.83</v>
      </c>
      <c r="I551" s="230"/>
      <c r="J551" s="225"/>
      <c r="K551" s="225"/>
      <c r="L551" s="231"/>
      <c r="M551" s="232"/>
      <c r="N551" s="233"/>
      <c r="O551" s="233"/>
      <c r="P551" s="233"/>
      <c r="Q551" s="233"/>
      <c r="R551" s="233"/>
      <c r="S551" s="233"/>
      <c r="T551" s="23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5" t="s">
        <v>162</v>
      </c>
      <c r="AU551" s="235" t="s">
        <v>85</v>
      </c>
      <c r="AV551" s="13" t="s">
        <v>85</v>
      </c>
      <c r="AW551" s="13" t="s">
        <v>36</v>
      </c>
      <c r="AX551" s="13" t="s">
        <v>83</v>
      </c>
      <c r="AY551" s="235" t="s">
        <v>152</v>
      </c>
    </row>
    <row r="552" spans="1:65" s="2" customFormat="1" ht="16.5" customHeight="1">
      <c r="A552" s="39"/>
      <c r="B552" s="40"/>
      <c r="C552" s="206" t="s">
        <v>1047</v>
      </c>
      <c r="D552" s="206" t="s">
        <v>154</v>
      </c>
      <c r="E552" s="207" t="s">
        <v>1048</v>
      </c>
      <c r="F552" s="208" t="s">
        <v>1049</v>
      </c>
      <c r="G552" s="209" t="s">
        <v>100</v>
      </c>
      <c r="H552" s="210">
        <v>50.912</v>
      </c>
      <c r="I552" s="211"/>
      <c r="J552" s="212">
        <f>ROUND(I552*H552,2)</f>
        <v>0</v>
      </c>
      <c r="K552" s="208" t="s">
        <v>157</v>
      </c>
      <c r="L552" s="45"/>
      <c r="M552" s="213" t="s">
        <v>21</v>
      </c>
      <c r="N552" s="214" t="s">
        <v>46</v>
      </c>
      <c r="O552" s="85"/>
      <c r="P552" s="215">
        <f>O552*H552</f>
        <v>0</v>
      </c>
      <c r="Q552" s="215">
        <v>0.00043</v>
      </c>
      <c r="R552" s="215">
        <f>Q552*H552</f>
        <v>0.021892159999999997</v>
      </c>
      <c r="S552" s="215">
        <v>0</v>
      </c>
      <c r="T552" s="21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17" t="s">
        <v>241</v>
      </c>
      <c r="AT552" s="217" t="s">
        <v>154</v>
      </c>
      <c r="AU552" s="217" t="s">
        <v>85</v>
      </c>
      <c r="AY552" s="18" t="s">
        <v>152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8" t="s">
        <v>83</v>
      </c>
      <c r="BK552" s="218">
        <f>ROUND(I552*H552,2)</f>
        <v>0</v>
      </c>
      <c r="BL552" s="18" t="s">
        <v>241</v>
      </c>
      <c r="BM552" s="217" t="s">
        <v>1050</v>
      </c>
    </row>
    <row r="553" spans="1:47" s="2" customFormat="1" ht="12">
      <c r="A553" s="39"/>
      <c r="B553" s="40"/>
      <c r="C553" s="41"/>
      <c r="D553" s="219" t="s">
        <v>160</v>
      </c>
      <c r="E553" s="41"/>
      <c r="F553" s="220" t="s">
        <v>1051</v>
      </c>
      <c r="G553" s="41"/>
      <c r="H553" s="41"/>
      <c r="I553" s="221"/>
      <c r="J553" s="41"/>
      <c r="K553" s="41"/>
      <c r="L553" s="45"/>
      <c r="M553" s="222"/>
      <c r="N553" s="223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160</v>
      </c>
      <c r="AU553" s="18" t="s">
        <v>85</v>
      </c>
    </row>
    <row r="554" spans="1:51" s="13" customFormat="1" ht="12">
      <c r="A554" s="13"/>
      <c r="B554" s="224"/>
      <c r="C554" s="225"/>
      <c r="D554" s="226" t="s">
        <v>162</v>
      </c>
      <c r="E554" s="227" t="s">
        <v>21</v>
      </c>
      <c r="F554" s="228" t="s">
        <v>1052</v>
      </c>
      <c r="G554" s="225"/>
      <c r="H554" s="229">
        <v>46.83</v>
      </c>
      <c r="I554" s="230"/>
      <c r="J554" s="225"/>
      <c r="K554" s="225"/>
      <c r="L554" s="231"/>
      <c r="M554" s="232"/>
      <c r="N554" s="233"/>
      <c r="O554" s="233"/>
      <c r="P554" s="233"/>
      <c r="Q554" s="233"/>
      <c r="R554" s="233"/>
      <c r="S554" s="233"/>
      <c r="T554" s="23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5" t="s">
        <v>162</v>
      </c>
      <c r="AU554" s="235" t="s">
        <v>85</v>
      </c>
      <c r="AV554" s="13" t="s">
        <v>85</v>
      </c>
      <c r="AW554" s="13" t="s">
        <v>36</v>
      </c>
      <c r="AX554" s="13" t="s">
        <v>75</v>
      </c>
      <c r="AY554" s="235" t="s">
        <v>152</v>
      </c>
    </row>
    <row r="555" spans="1:51" s="13" customFormat="1" ht="12">
      <c r="A555" s="13"/>
      <c r="B555" s="224"/>
      <c r="C555" s="225"/>
      <c r="D555" s="226" t="s">
        <v>162</v>
      </c>
      <c r="E555" s="227" t="s">
        <v>21</v>
      </c>
      <c r="F555" s="228" t="s">
        <v>1053</v>
      </c>
      <c r="G555" s="225"/>
      <c r="H555" s="229">
        <v>4.082</v>
      </c>
      <c r="I555" s="230"/>
      <c r="J555" s="225"/>
      <c r="K555" s="225"/>
      <c r="L555" s="231"/>
      <c r="M555" s="232"/>
      <c r="N555" s="233"/>
      <c r="O555" s="233"/>
      <c r="P555" s="233"/>
      <c r="Q555" s="233"/>
      <c r="R555" s="233"/>
      <c r="S555" s="233"/>
      <c r="T555" s="23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5" t="s">
        <v>162</v>
      </c>
      <c r="AU555" s="235" t="s">
        <v>85</v>
      </c>
      <c r="AV555" s="13" t="s">
        <v>85</v>
      </c>
      <c r="AW555" s="13" t="s">
        <v>36</v>
      </c>
      <c r="AX555" s="13" t="s">
        <v>75</v>
      </c>
      <c r="AY555" s="235" t="s">
        <v>152</v>
      </c>
    </row>
    <row r="556" spans="1:51" s="14" customFormat="1" ht="12">
      <c r="A556" s="14"/>
      <c r="B556" s="246"/>
      <c r="C556" s="247"/>
      <c r="D556" s="226" t="s">
        <v>162</v>
      </c>
      <c r="E556" s="248" t="s">
        <v>21</v>
      </c>
      <c r="F556" s="249" t="s">
        <v>261</v>
      </c>
      <c r="G556" s="247"/>
      <c r="H556" s="250">
        <v>50.912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6" t="s">
        <v>162</v>
      </c>
      <c r="AU556" s="256" t="s">
        <v>85</v>
      </c>
      <c r="AV556" s="14" t="s">
        <v>158</v>
      </c>
      <c r="AW556" s="14" t="s">
        <v>36</v>
      </c>
      <c r="AX556" s="14" t="s">
        <v>83</v>
      </c>
      <c r="AY556" s="256" t="s">
        <v>152</v>
      </c>
    </row>
    <row r="557" spans="1:65" s="2" customFormat="1" ht="16.5" customHeight="1">
      <c r="A557" s="39"/>
      <c r="B557" s="40"/>
      <c r="C557" s="206" t="s">
        <v>1054</v>
      </c>
      <c r="D557" s="206" t="s">
        <v>154</v>
      </c>
      <c r="E557" s="207" t="s">
        <v>1055</v>
      </c>
      <c r="F557" s="208" t="s">
        <v>1056</v>
      </c>
      <c r="G557" s="209" t="s">
        <v>100</v>
      </c>
      <c r="H557" s="210">
        <v>50.912</v>
      </c>
      <c r="I557" s="211"/>
      <c r="J557" s="212">
        <f>ROUND(I557*H557,2)</f>
        <v>0</v>
      </c>
      <c r="K557" s="208" t="s">
        <v>157</v>
      </c>
      <c r="L557" s="45"/>
      <c r="M557" s="213" t="s">
        <v>21</v>
      </c>
      <c r="N557" s="214" t="s">
        <v>46</v>
      </c>
      <c r="O557" s="85"/>
      <c r="P557" s="215">
        <f>O557*H557</f>
        <v>0</v>
      </c>
      <c r="Q557" s="215">
        <v>0.00066</v>
      </c>
      <c r="R557" s="215">
        <f>Q557*H557</f>
        <v>0.03360192</v>
      </c>
      <c r="S557" s="215">
        <v>0</v>
      </c>
      <c r="T557" s="216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17" t="s">
        <v>241</v>
      </c>
      <c r="AT557" s="217" t="s">
        <v>154</v>
      </c>
      <c r="AU557" s="217" t="s">
        <v>85</v>
      </c>
      <c r="AY557" s="18" t="s">
        <v>152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83</v>
      </c>
      <c r="BK557" s="218">
        <f>ROUND(I557*H557,2)</f>
        <v>0</v>
      </c>
      <c r="BL557" s="18" t="s">
        <v>241</v>
      </c>
      <c r="BM557" s="217" t="s">
        <v>1057</v>
      </c>
    </row>
    <row r="558" spans="1:47" s="2" customFormat="1" ht="12">
      <c r="A558" s="39"/>
      <c r="B558" s="40"/>
      <c r="C558" s="41"/>
      <c r="D558" s="219" t="s">
        <v>160</v>
      </c>
      <c r="E558" s="41"/>
      <c r="F558" s="220" t="s">
        <v>1058</v>
      </c>
      <c r="G558" s="41"/>
      <c r="H558" s="41"/>
      <c r="I558" s="221"/>
      <c r="J558" s="41"/>
      <c r="K558" s="41"/>
      <c r="L558" s="45"/>
      <c r="M558" s="222"/>
      <c r="N558" s="223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160</v>
      </c>
      <c r="AU558" s="18" t="s">
        <v>85</v>
      </c>
    </row>
    <row r="559" spans="1:63" s="12" customFormat="1" ht="22.8" customHeight="1">
      <c r="A559" s="12"/>
      <c r="B559" s="190"/>
      <c r="C559" s="191"/>
      <c r="D559" s="192" t="s">
        <v>74</v>
      </c>
      <c r="E559" s="204" t="s">
        <v>1059</v>
      </c>
      <c r="F559" s="204" t="s">
        <v>1060</v>
      </c>
      <c r="G559" s="191"/>
      <c r="H559" s="191"/>
      <c r="I559" s="194"/>
      <c r="J559" s="205">
        <f>BK559</f>
        <v>0</v>
      </c>
      <c r="K559" s="191"/>
      <c r="L559" s="196"/>
      <c r="M559" s="197"/>
      <c r="N559" s="198"/>
      <c r="O559" s="198"/>
      <c r="P559" s="199">
        <f>SUM(P560:P603)</f>
        <v>0</v>
      </c>
      <c r="Q559" s="198"/>
      <c r="R559" s="199">
        <f>SUM(R560:R603)</f>
        <v>3.0170632800000003</v>
      </c>
      <c r="S559" s="198"/>
      <c r="T559" s="200">
        <f>SUM(T560:T603)</f>
        <v>0.16168949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1" t="s">
        <v>85</v>
      </c>
      <c r="AT559" s="202" t="s">
        <v>74</v>
      </c>
      <c r="AU559" s="202" t="s">
        <v>83</v>
      </c>
      <c r="AY559" s="201" t="s">
        <v>152</v>
      </c>
      <c r="BK559" s="203">
        <f>SUM(BK560:BK603)</f>
        <v>0</v>
      </c>
    </row>
    <row r="560" spans="1:65" s="2" customFormat="1" ht="16.5" customHeight="1">
      <c r="A560" s="39"/>
      <c r="B560" s="40"/>
      <c r="C560" s="206" t="s">
        <v>1061</v>
      </c>
      <c r="D560" s="206" t="s">
        <v>154</v>
      </c>
      <c r="E560" s="207" t="s">
        <v>1062</v>
      </c>
      <c r="F560" s="208" t="s">
        <v>1063</v>
      </c>
      <c r="G560" s="209" t="s">
        <v>100</v>
      </c>
      <c r="H560" s="210">
        <v>521.579</v>
      </c>
      <c r="I560" s="211"/>
      <c r="J560" s="212">
        <f>ROUND(I560*H560,2)</f>
        <v>0</v>
      </c>
      <c r="K560" s="208" t="s">
        <v>157</v>
      </c>
      <c r="L560" s="45"/>
      <c r="M560" s="213" t="s">
        <v>21</v>
      </c>
      <c r="N560" s="214" t="s">
        <v>46</v>
      </c>
      <c r="O560" s="85"/>
      <c r="P560" s="215">
        <f>O560*H560</f>
        <v>0</v>
      </c>
      <c r="Q560" s="215">
        <v>0</v>
      </c>
      <c r="R560" s="215">
        <f>Q560*H560</f>
        <v>0</v>
      </c>
      <c r="S560" s="215">
        <v>0</v>
      </c>
      <c r="T560" s="216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7" t="s">
        <v>241</v>
      </c>
      <c r="AT560" s="217" t="s">
        <v>154</v>
      </c>
      <c r="AU560" s="217" t="s">
        <v>85</v>
      </c>
      <c r="AY560" s="18" t="s">
        <v>152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8" t="s">
        <v>83</v>
      </c>
      <c r="BK560" s="218">
        <f>ROUND(I560*H560,2)</f>
        <v>0</v>
      </c>
      <c r="BL560" s="18" t="s">
        <v>241</v>
      </c>
      <c r="BM560" s="217" t="s">
        <v>1064</v>
      </c>
    </row>
    <row r="561" spans="1:47" s="2" customFormat="1" ht="12">
      <c r="A561" s="39"/>
      <c r="B561" s="40"/>
      <c r="C561" s="41"/>
      <c r="D561" s="219" t="s">
        <v>160</v>
      </c>
      <c r="E561" s="41"/>
      <c r="F561" s="220" t="s">
        <v>1065</v>
      </c>
      <c r="G561" s="41"/>
      <c r="H561" s="41"/>
      <c r="I561" s="221"/>
      <c r="J561" s="41"/>
      <c r="K561" s="41"/>
      <c r="L561" s="45"/>
      <c r="M561" s="222"/>
      <c r="N561" s="223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160</v>
      </c>
      <c r="AU561" s="18" t="s">
        <v>85</v>
      </c>
    </row>
    <row r="562" spans="1:51" s="13" customFormat="1" ht="12">
      <c r="A562" s="13"/>
      <c r="B562" s="224"/>
      <c r="C562" s="225"/>
      <c r="D562" s="226" t="s">
        <v>162</v>
      </c>
      <c r="E562" s="227" t="s">
        <v>21</v>
      </c>
      <c r="F562" s="228" t="s">
        <v>1066</v>
      </c>
      <c r="G562" s="225"/>
      <c r="H562" s="229">
        <v>109.25</v>
      </c>
      <c r="I562" s="230"/>
      <c r="J562" s="225"/>
      <c r="K562" s="225"/>
      <c r="L562" s="231"/>
      <c r="M562" s="232"/>
      <c r="N562" s="233"/>
      <c r="O562" s="233"/>
      <c r="P562" s="233"/>
      <c r="Q562" s="233"/>
      <c r="R562" s="233"/>
      <c r="S562" s="233"/>
      <c r="T562" s="23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5" t="s">
        <v>162</v>
      </c>
      <c r="AU562" s="235" t="s">
        <v>85</v>
      </c>
      <c r="AV562" s="13" t="s">
        <v>85</v>
      </c>
      <c r="AW562" s="13" t="s">
        <v>36</v>
      </c>
      <c r="AX562" s="13" t="s">
        <v>75</v>
      </c>
      <c r="AY562" s="235" t="s">
        <v>152</v>
      </c>
    </row>
    <row r="563" spans="1:51" s="13" customFormat="1" ht="12">
      <c r="A563" s="13"/>
      <c r="B563" s="224"/>
      <c r="C563" s="225"/>
      <c r="D563" s="226" t="s">
        <v>162</v>
      </c>
      <c r="E563" s="227" t="s">
        <v>21</v>
      </c>
      <c r="F563" s="228" t="s">
        <v>1067</v>
      </c>
      <c r="G563" s="225"/>
      <c r="H563" s="229">
        <v>412.329</v>
      </c>
      <c r="I563" s="230"/>
      <c r="J563" s="225"/>
      <c r="K563" s="225"/>
      <c r="L563" s="231"/>
      <c r="M563" s="232"/>
      <c r="N563" s="233"/>
      <c r="O563" s="233"/>
      <c r="P563" s="233"/>
      <c r="Q563" s="233"/>
      <c r="R563" s="233"/>
      <c r="S563" s="233"/>
      <c r="T563" s="23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5" t="s">
        <v>162</v>
      </c>
      <c r="AU563" s="235" t="s">
        <v>85</v>
      </c>
      <c r="AV563" s="13" t="s">
        <v>85</v>
      </c>
      <c r="AW563" s="13" t="s">
        <v>36</v>
      </c>
      <c r="AX563" s="13" t="s">
        <v>75</v>
      </c>
      <c r="AY563" s="235" t="s">
        <v>152</v>
      </c>
    </row>
    <row r="564" spans="1:51" s="14" customFormat="1" ht="12">
      <c r="A564" s="14"/>
      <c r="B564" s="246"/>
      <c r="C564" s="247"/>
      <c r="D564" s="226" t="s">
        <v>162</v>
      </c>
      <c r="E564" s="248" t="s">
        <v>21</v>
      </c>
      <c r="F564" s="249" t="s">
        <v>261</v>
      </c>
      <c r="G564" s="247"/>
      <c r="H564" s="250">
        <v>521.579</v>
      </c>
      <c r="I564" s="251"/>
      <c r="J564" s="247"/>
      <c r="K564" s="247"/>
      <c r="L564" s="252"/>
      <c r="M564" s="253"/>
      <c r="N564" s="254"/>
      <c r="O564" s="254"/>
      <c r="P564" s="254"/>
      <c r="Q564" s="254"/>
      <c r="R564" s="254"/>
      <c r="S564" s="254"/>
      <c r="T564" s="25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6" t="s">
        <v>162</v>
      </c>
      <c r="AU564" s="256" t="s">
        <v>85</v>
      </c>
      <c r="AV564" s="14" t="s">
        <v>158</v>
      </c>
      <c r="AW564" s="14" t="s">
        <v>36</v>
      </c>
      <c r="AX564" s="14" t="s">
        <v>83</v>
      </c>
      <c r="AY564" s="256" t="s">
        <v>152</v>
      </c>
    </row>
    <row r="565" spans="1:65" s="2" customFormat="1" ht="16.5" customHeight="1">
      <c r="A565" s="39"/>
      <c r="B565" s="40"/>
      <c r="C565" s="206" t="s">
        <v>1068</v>
      </c>
      <c r="D565" s="206" t="s">
        <v>154</v>
      </c>
      <c r="E565" s="207" t="s">
        <v>1069</v>
      </c>
      <c r="F565" s="208" t="s">
        <v>1070</v>
      </c>
      <c r="G565" s="209" t="s">
        <v>100</v>
      </c>
      <c r="H565" s="210">
        <v>521.579</v>
      </c>
      <c r="I565" s="211"/>
      <c r="J565" s="212">
        <f>ROUND(I565*H565,2)</f>
        <v>0</v>
      </c>
      <c r="K565" s="208" t="s">
        <v>157</v>
      </c>
      <c r="L565" s="45"/>
      <c r="M565" s="213" t="s">
        <v>21</v>
      </c>
      <c r="N565" s="214" t="s">
        <v>46</v>
      </c>
      <c r="O565" s="85"/>
      <c r="P565" s="215">
        <f>O565*H565</f>
        <v>0</v>
      </c>
      <c r="Q565" s="215">
        <v>0.001</v>
      </c>
      <c r="R565" s="215">
        <f>Q565*H565</f>
        <v>0.521579</v>
      </c>
      <c r="S565" s="215">
        <v>0.00031</v>
      </c>
      <c r="T565" s="216">
        <f>S565*H565</f>
        <v>0.16168949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7" t="s">
        <v>241</v>
      </c>
      <c r="AT565" s="217" t="s">
        <v>154</v>
      </c>
      <c r="AU565" s="217" t="s">
        <v>85</v>
      </c>
      <c r="AY565" s="18" t="s">
        <v>152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8" t="s">
        <v>83</v>
      </c>
      <c r="BK565" s="218">
        <f>ROUND(I565*H565,2)</f>
        <v>0</v>
      </c>
      <c r="BL565" s="18" t="s">
        <v>241</v>
      </c>
      <c r="BM565" s="217" t="s">
        <v>1071</v>
      </c>
    </row>
    <row r="566" spans="1:47" s="2" customFormat="1" ht="12">
      <c r="A566" s="39"/>
      <c r="B566" s="40"/>
      <c r="C566" s="41"/>
      <c r="D566" s="219" t="s">
        <v>160</v>
      </c>
      <c r="E566" s="41"/>
      <c r="F566" s="220" t="s">
        <v>1072</v>
      </c>
      <c r="G566" s="41"/>
      <c r="H566" s="41"/>
      <c r="I566" s="221"/>
      <c r="J566" s="41"/>
      <c r="K566" s="41"/>
      <c r="L566" s="45"/>
      <c r="M566" s="222"/>
      <c r="N566" s="223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160</v>
      </c>
      <c r="AU566" s="18" t="s">
        <v>85</v>
      </c>
    </row>
    <row r="567" spans="1:65" s="2" customFormat="1" ht="24.15" customHeight="1">
      <c r="A567" s="39"/>
      <c r="B567" s="40"/>
      <c r="C567" s="206" t="s">
        <v>1073</v>
      </c>
      <c r="D567" s="206" t="s">
        <v>154</v>
      </c>
      <c r="E567" s="207" t="s">
        <v>1074</v>
      </c>
      <c r="F567" s="208" t="s">
        <v>1075</v>
      </c>
      <c r="G567" s="209" t="s">
        <v>100</v>
      </c>
      <c r="H567" s="210">
        <v>109.25</v>
      </c>
      <c r="I567" s="211"/>
      <c r="J567" s="212">
        <f>ROUND(I567*H567,2)</f>
        <v>0</v>
      </c>
      <c r="K567" s="208" t="s">
        <v>157</v>
      </c>
      <c r="L567" s="45"/>
      <c r="M567" s="213" t="s">
        <v>21</v>
      </c>
      <c r="N567" s="214" t="s">
        <v>46</v>
      </c>
      <c r="O567" s="85"/>
      <c r="P567" s="215">
        <f>O567*H567</f>
        <v>0</v>
      </c>
      <c r="Q567" s="215">
        <v>0.00318</v>
      </c>
      <c r="R567" s="215">
        <f>Q567*H567</f>
        <v>0.34741500000000003</v>
      </c>
      <c r="S567" s="215">
        <v>0</v>
      </c>
      <c r="T567" s="216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7" t="s">
        <v>241</v>
      </c>
      <c r="AT567" s="217" t="s">
        <v>154</v>
      </c>
      <c r="AU567" s="217" t="s">
        <v>85</v>
      </c>
      <c r="AY567" s="18" t="s">
        <v>152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8" t="s">
        <v>83</v>
      </c>
      <c r="BK567" s="218">
        <f>ROUND(I567*H567,2)</f>
        <v>0</v>
      </c>
      <c r="BL567" s="18" t="s">
        <v>241</v>
      </c>
      <c r="BM567" s="217" t="s">
        <v>1076</v>
      </c>
    </row>
    <row r="568" spans="1:47" s="2" customFormat="1" ht="12">
      <c r="A568" s="39"/>
      <c r="B568" s="40"/>
      <c r="C568" s="41"/>
      <c r="D568" s="219" t="s">
        <v>160</v>
      </c>
      <c r="E568" s="41"/>
      <c r="F568" s="220" t="s">
        <v>1077</v>
      </c>
      <c r="G568" s="41"/>
      <c r="H568" s="41"/>
      <c r="I568" s="221"/>
      <c r="J568" s="41"/>
      <c r="K568" s="41"/>
      <c r="L568" s="45"/>
      <c r="M568" s="222"/>
      <c r="N568" s="223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160</v>
      </c>
      <c r="AU568" s="18" t="s">
        <v>85</v>
      </c>
    </row>
    <row r="569" spans="1:51" s="13" customFormat="1" ht="12">
      <c r="A569" s="13"/>
      <c r="B569" s="224"/>
      <c r="C569" s="225"/>
      <c r="D569" s="226" t="s">
        <v>162</v>
      </c>
      <c r="E569" s="227" t="s">
        <v>21</v>
      </c>
      <c r="F569" s="228" t="s">
        <v>1078</v>
      </c>
      <c r="G569" s="225"/>
      <c r="H569" s="229">
        <v>109.25</v>
      </c>
      <c r="I569" s="230"/>
      <c r="J569" s="225"/>
      <c r="K569" s="225"/>
      <c r="L569" s="231"/>
      <c r="M569" s="232"/>
      <c r="N569" s="233"/>
      <c r="O569" s="233"/>
      <c r="P569" s="233"/>
      <c r="Q569" s="233"/>
      <c r="R569" s="233"/>
      <c r="S569" s="233"/>
      <c r="T569" s="23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5" t="s">
        <v>162</v>
      </c>
      <c r="AU569" s="235" t="s">
        <v>85</v>
      </c>
      <c r="AV569" s="13" t="s">
        <v>85</v>
      </c>
      <c r="AW569" s="13" t="s">
        <v>36</v>
      </c>
      <c r="AX569" s="13" t="s">
        <v>83</v>
      </c>
      <c r="AY569" s="235" t="s">
        <v>152</v>
      </c>
    </row>
    <row r="570" spans="1:65" s="2" customFormat="1" ht="24.15" customHeight="1">
      <c r="A570" s="39"/>
      <c r="B570" s="40"/>
      <c r="C570" s="206" t="s">
        <v>1079</v>
      </c>
      <c r="D570" s="206" t="s">
        <v>154</v>
      </c>
      <c r="E570" s="207" t="s">
        <v>1080</v>
      </c>
      <c r="F570" s="208" t="s">
        <v>1081</v>
      </c>
      <c r="G570" s="209" t="s">
        <v>100</v>
      </c>
      <c r="H570" s="210">
        <v>412.329</v>
      </c>
      <c r="I570" s="211"/>
      <c r="J570" s="212">
        <f>ROUND(I570*H570,2)</f>
        <v>0</v>
      </c>
      <c r="K570" s="208" t="s">
        <v>157</v>
      </c>
      <c r="L570" s="45"/>
      <c r="M570" s="213" t="s">
        <v>21</v>
      </c>
      <c r="N570" s="214" t="s">
        <v>46</v>
      </c>
      <c r="O570" s="85"/>
      <c r="P570" s="215">
        <f>O570*H570</f>
        <v>0</v>
      </c>
      <c r="Q570" s="215">
        <v>0.00318</v>
      </c>
      <c r="R570" s="215">
        <f>Q570*H570</f>
        <v>1.31120622</v>
      </c>
      <c r="S570" s="215">
        <v>0</v>
      </c>
      <c r="T570" s="216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17" t="s">
        <v>241</v>
      </c>
      <c r="AT570" s="217" t="s">
        <v>154</v>
      </c>
      <c r="AU570" s="217" t="s">
        <v>85</v>
      </c>
      <c r="AY570" s="18" t="s">
        <v>152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8" t="s">
        <v>83</v>
      </c>
      <c r="BK570" s="218">
        <f>ROUND(I570*H570,2)</f>
        <v>0</v>
      </c>
      <c r="BL570" s="18" t="s">
        <v>241</v>
      </c>
      <c r="BM570" s="217" t="s">
        <v>1082</v>
      </c>
    </row>
    <row r="571" spans="1:47" s="2" customFormat="1" ht="12">
      <c r="A571" s="39"/>
      <c r="B571" s="40"/>
      <c r="C571" s="41"/>
      <c r="D571" s="219" t="s">
        <v>160</v>
      </c>
      <c r="E571" s="41"/>
      <c r="F571" s="220" t="s">
        <v>1083</v>
      </c>
      <c r="G571" s="41"/>
      <c r="H571" s="41"/>
      <c r="I571" s="221"/>
      <c r="J571" s="41"/>
      <c r="K571" s="41"/>
      <c r="L571" s="45"/>
      <c r="M571" s="222"/>
      <c r="N571" s="223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160</v>
      </c>
      <c r="AU571" s="18" t="s">
        <v>85</v>
      </c>
    </row>
    <row r="572" spans="1:51" s="13" customFormat="1" ht="12">
      <c r="A572" s="13"/>
      <c r="B572" s="224"/>
      <c r="C572" s="225"/>
      <c r="D572" s="226" t="s">
        <v>162</v>
      </c>
      <c r="E572" s="227" t="s">
        <v>21</v>
      </c>
      <c r="F572" s="228" t="s">
        <v>1084</v>
      </c>
      <c r="G572" s="225"/>
      <c r="H572" s="229">
        <v>412.329</v>
      </c>
      <c r="I572" s="230"/>
      <c r="J572" s="225"/>
      <c r="K572" s="225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162</v>
      </c>
      <c r="AU572" s="235" t="s">
        <v>85</v>
      </c>
      <c r="AV572" s="13" t="s">
        <v>85</v>
      </c>
      <c r="AW572" s="13" t="s">
        <v>36</v>
      </c>
      <c r="AX572" s="13" t="s">
        <v>83</v>
      </c>
      <c r="AY572" s="235" t="s">
        <v>152</v>
      </c>
    </row>
    <row r="573" spans="1:65" s="2" customFormat="1" ht="24.15" customHeight="1">
      <c r="A573" s="39"/>
      <c r="B573" s="40"/>
      <c r="C573" s="206" t="s">
        <v>1085</v>
      </c>
      <c r="D573" s="206" t="s">
        <v>154</v>
      </c>
      <c r="E573" s="207" t="s">
        <v>1086</v>
      </c>
      <c r="F573" s="208" t="s">
        <v>1087</v>
      </c>
      <c r="G573" s="209" t="s">
        <v>108</v>
      </c>
      <c r="H573" s="210">
        <v>67.08</v>
      </c>
      <c r="I573" s="211"/>
      <c r="J573" s="212">
        <f>ROUND(I573*H573,2)</f>
        <v>0</v>
      </c>
      <c r="K573" s="208" t="s">
        <v>157</v>
      </c>
      <c r="L573" s="45"/>
      <c r="M573" s="213" t="s">
        <v>21</v>
      </c>
      <c r="N573" s="214" t="s">
        <v>46</v>
      </c>
      <c r="O573" s="85"/>
      <c r="P573" s="215">
        <f>O573*H573</f>
        <v>0</v>
      </c>
      <c r="Q573" s="215">
        <v>0</v>
      </c>
      <c r="R573" s="215">
        <f>Q573*H573</f>
        <v>0</v>
      </c>
      <c r="S573" s="215">
        <v>0</v>
      </c>
      <c r="T573" s="216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7" t="s">
        <v>241</v>
      </c>
      <c r="AT573" s="217" t="s">
        <v>154</v>
      </c>
      <c r="AU573" s="217" t="s">
        <v>85</v>
      </c>
      <c r="AY573" s="18" t="s">
        <v>152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8" t="s">
        <v>83</v>
      </c>
      <c r="BK573" s="218">
        <f>ROUND(I573*H573,2)</f>
        <v>0</v>
      </c>
      <c r="BL573" s="18" t="s">
        <v>241</v>
      </c>
      <c r="BM573" s="217" t="s">
        <v>1088</v>
      </c>
    </row>
    <row r="574" spans="1:47" s="2" customFormat="1" ht="12">
      <c r="A574" s="39"/>
      <c r="B574" s="40"/>
      <c r="C574" s="41"/>
      <c r="D574" s="219" t="s">
        <v>160</v>
      </c>
      <c r="E574" s="41"/>
      <c r="F574" s="220" t="s">
        <v>1089</v>
      </c>
      <c r="G574" s="41"/>
      <c r="H574" s="41"/>
      <c r="I574" s="221"/>
      <c r="J574" s="41"/>
      <c r="K574" s="41"/>
      <c r="L574" s="45"/>
      <c r="M574" s="222"/>
      <c r="N574" s="223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160</v>
      </c>
      <c r="AU574" s="18" t="s">
        <v>85</v>
      </c>
    </row>
    <row r="575" spans="1:51" s="13" customFormat="1" ht="12">
      <c r="A575" s="13"/>
      <c r="B575" s="224"/>
      <c r="C575" s="225"/>
      <c r="D575" s="226" t="s">
        <v>162</v>
      </c>
      <c r="E575" s="227" t="s">
        <v>21</v>
      </c>
      <c r="F575" s="228" t="s">
        <v>1090</v>
      </c>
      <c r="G575" s="225"/>
      <c r="H575" s="229">
        <v>67.08</v>
      </c>
      <c r="I575" s="230"/>
      <c r="J575" s="225"/>
      <c r="K575" s="225"/>
      <c r="L575" s="231"/>
      <c r="M575" s="232"/>
      <c r="N575" s="233"/>
      <c r="O575" s="233"/>
      <c r="P575" s="233"/>
      <c r="Q575" s="233"/>
      <c r="R575" s="233"/>
      <c r="S575" s="233"/>
      <c r="T575" s="23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5" t="s">
        <v>162</v>
      </c>
      <c r="AU575" s="235" t="s">
        <v>85</v>
      </c>
      <c r="AV575" s="13" t="s">
        <v>85</v>
      </c>
      <c r="AW575" s="13" t="s">
        <v>36</v>
      </c>
      <c r="AX575" s="13" t="s">
        <v>83</v>
      </c>
      <c r="AY575" s="235" t="s">
        <v>152</v>
      </c>
    </row>
    <row r="576" spans="1:65" s="2" customFormat="1" ht="16.5" customHeight="1">
      <c r="A576" s="39"/>
      <c r="B576" s="40"/>
      <c r="C576" s="236" t="s">
        <v>1091</v>
      </c>
      <c r="D576" s="236" t="s">
        <v>207</v>
      </c>
      <c r="E576" s="237" t="s">
        <v>1092</v>
      </c>
      <c r="F576" s="238" t="s">
        <v>1093</v>
      </c>
      <c r="G576" s="239" t="s">
        <v>108</v>
      </c>
      <c r="H576" s="240">
        <v>73.788</v>
      </c>
      <c r="I576" s="241"/>
      <c r="J576" s="242">
        <f>ROUND(I576*H576,2)</f>
        <v>0</v>
      </c>
      <c r="K576" s="238" t="s">
        <v>157</v>
      </c>
      <c r="L576" s="243"/>
      <c r="M576" s="244" t="s">
        <v>21</v>
      </c>
      <c r="N576" s="245" t="s">
        <v>46</v>
      </c>
      <c r="O576" s="85"/>
      <c r="P576" s="215">
        <f>O576*H576</f>
        <v>0</v>
      </c>
      <c r="Q576" s="215">
        <v>0</v>
      </c>
      <c r="R576" s="215">
        <f>Q576*H576</f>
        <v>0</v>
      </c>
      <c r="S576" s="215">
        <v>0</v>
      </c>
      <c r="T576" s="216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7" t="s">
        <v>337</v>
      </c>
      <c r="AT576" s="217" t="s">
        <v>207</v>
      </c>
      <c r="AU576" s="217" t="s">
        <v>85</v>
      </c>
      <c r="AY576" s="18" t="s">
        <v>152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8" t="s">
        <v>83</v>
      </c>
      <c r="BK576" s="218">
        <f>ROUND(I576*H576,2)</f>
        <v>0</v>
      </c>
      <c r="BL576" s="18" t="s">
        <v>241</v>
      </c>
      <c r="BM576" s="217" t="s">
        <v>1094</v>
      </c>
    </row>
    <row r="577" spans="1:51" s="13" customFormat="1" ht="12">
      <c r="A577" s="13"/>
      <c r="B577" s="224"/>
      <c r="C577" s="225"/>
      <c r="D577" s="226" t="s">
        <v>162</v>
      </c>
      <c r="E577" s="225"/>
      <c r="F577" s="228" t="s">
        <v>1095</v>
      </c>
      <c r="G577" s="225"/>
      <c r="H577" s="229">
        <v>73.788</v>
      </c>
      <c r="I577" s="230"/>
      <c r="J577" s="225"/>
      <c r="K577" s="225"/>
      <c r="L577" s="231"/>
      <c r="M577" s="232"/>
      <c r="N577" s="233"/>
      <c r="O577" s="233"/>
      <c r="P577" s="233"/>
      <c r="Q577" s="233"/>
      <c r="R577" s="233"/>
      <c r="S577" s="233"/>
      <c r="T577" s="23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5" t="s">
        <v>162</v>
      </c>
      <c r="AU577" s="235" t="s">
        <v>85</v>
      </c>
      <c r="AV577" s="13" t="s">
        <v>85</v>
      </c>
      <c r="AW577" s="13" t="s">
        <v>4</v>
      </c>
      <c r="AX577" s="13" t="s">
        <v>83</v>
      </c>
      <c r="AY577" s="235" t="s">
        <v>152</v>
      </c>
    </row>
    <row r="578" spans="1:65" s="2" customFormat="1" ht="16.5" customHeight="1">
      <c r="A578" s="39"/>
      <c r="B578" s="40"/>
      <c r="C578" s="206" t="s">
        <v>1096</v>
      </c>
      <c r="D578" s="206" t="s">
        <v>154</v>
      </c>
      <c r="E578" s="207" t="s">
        <v>1097</v>
      </c>
      <c r="F578" s="208" t="s">
        <v>1098</v>
      </c>
      <c r="G578" s="209" t="s">
        <v>100</v>
      </c>
      <c r="H578" s="210">
        <v>109.25</v>
      </c>
      <c r="I578" s="211"/>
      <c r="J578" s="212">
        <f>ROUND(I578*H578,2)</f>
        <v>0</v>
      </c>
      <c r="K578" s="208" t="s">
        <v>157</v>
      </c>
      <c r="L578" s="45"/>
      <c r="M578" s="213" t="s">
        <v>21</v>
      </c>
      <c r="N578" s="214" t="s">
        <v>46</v>
      </c>
      <c r="O578" s="85"/>
      <c r="P578" s="215">
        <f>O578*H578</f>
        <v>0</v>
      </c>
      <c r="Q578" s="215">
        <v>0</v>
      </c>
      <c r="R578" s="215">
        <f>Q578*H578</f>
        <v>0</v>
      </c>
      <c r="S578" s="215">
        <v>0</v>
      </c>
      <c r="T578" s="216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7" t="s">
        <v>241</v>
      </c>
      <c r="AT578" s="217" t="s">
        <v>154</v>
      </c>
      <c r="AU578" s="217" t="s">
        <v>85</v>
      </c>
      <c r="AY578" s="18" t="s">
        <v>152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8" t="s">
        <v>83</v>
      </c>
      <c r="BK578" s="218">
        <f>ROUND(I578*H578,2)</f>
        <v>0</v>
      </c>
      <c r="BL578" s="18" t="s">
        <v>241</v>
      </c>
      <c r="BM578" s="217" t="s">
        <v>1099</v>
      </c>
    </row>
    <row r="579" spans="1:47" s="2" customFormat="1" ht="12">
      <c r="A579" s="39"/>
      <c r="B579" s="40"/>
      <c r="C579" s="41"/>
      <c r="D579" s="219" t="s">
        <v>160</v>
      </c>
      <c r="E579" s="41"/>
      <c r="F579" s="220" t="s">
        <v>1100</v>
      </c>
      <c r="G579" s="41"/>
      <c r="H579" s="41"/>
      <c r="I579" s="221"/>
      <c r="J579" s="41"/>
      <c r="K579" s="41"/>
      <c r="L579" s="45"/>
      <c r="M579" s="222"/>
      <c r="N579" s="223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160</v>
      </c>
      <c r="AU579" s="18" t="s">
        <v>85</v>
      </c>
    </row>
    <row r="580" spans="1:51" s="13" customFormat="1" ht="12">
      <c r="A580" s="13"/>
      <c r="B580" s="224"/>
      <c r="C580" s="225"/>
      <c r="D580" s="226" t="s">
        <v>162</v>
      </c>
      <c r="E580" s="227" t="s">
        <v>21</v>
      </c>
      <c r="F580" s="228" t="s">
        <v>1101</v>
      </c>
      <c r="G580" s="225"/>
      <c r="H580" s="229">
        <v>109.25</v>
      </c>
      <c r="I580" s="230"/>
      <c r="J580" s="225"/>
      <c r="K580" s="225"/>
      <c r="L580" s="231"/>
      <c r="M580" s="232"/>
      <c r="N580" s="233"/>
      <c r="O580" s="233"/>
      <c r="P580" s="233"/>
      <c r="Q580" s="233"/>
      <c r="R580" s="233"/>
      <c r="S580" s="233"/>
      <c r="T580" s="23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5" t="s">
        <v>162</v>
      </c>
      <c r="AU580" s="235" t="s">
        <v>85</v>
      </c>
      <c r="AV580" s="13" t="s">
        <v>85</v>
      </c>
      <c r="AW580" s="13" t="s">
        <v>36</v>
      </c>
      <c r="AX580" s="13" t="s">
        <v>83</v>
      </c>
      <c r="AY580" s="235" t="s">
        <v>152</v>
      </c>
    </row>
    <row r="581" spans="1:65" s="2" customFormat="1" ht="16.5" customHeight="1">
      <c r="A581" s="39"/>
      <c r="B581" s="40"/>
      <c r="C581" s="236" t="s">
        <v>1102</v>
      </c>
      <c r="D581" s="236" t="s">
        <v>207</v>
      </c>
      <c r="E581" s="237" t="s">
        <v>1103</v>
      </c>
      <c r="F581" s="238" t="s">
        <v>1104</v>
      </c>
      <c r="G581" s="239" t="s">
        <v>100</v>
      </c>
      <c r="H581" s="240">
        <v>109.25</v>
      </c>
      <c r="I581" s="241"/>
      <c r="J581" s="242">
        <f>ROUND(I581*H581,2)</f>
        <v>0</v>
      </c>
      <c r="K581" s="238" t="s">
        <v>157</v>
      </c>
      <c r="L581" s="243"/>
      <c r="M581" s="244" t="s">
        <v>21</v>
      </c>
      <c r="N581" s="245" t="s">
        <v>46</v>
      </c>
      <c r="O581" s="85"/>
      <c r="P581" s="215">
        <f>O581*H581</f>
        <v>0</v>
      </c>
      <c r="Q581" s="215">
        <v>0</v>
      </c>
      <c r="R581" s="215">
        <f>Q581*H581</f>
        <v>0</v>
      </c>
      <c r="S581" s="215">
        <v>0</v>
      </c>
      <c r="T581" s="216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17" t="s">
        <v>337</v>
      </c>
      <c r="AT581" s="217" t="s">
        <v>207</v>
      </c>
      <c r="AU581" s="217" t="s">
        <v>85</v>
      </c>
      <c r="AY581" s="18" t="s">
        <v>152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8" t="s">
        <v>83</v>
      </c>
      <c r="BK581" s="218">
        <f>ROUND(I581*H581,2)</f>
        <v>0</v>
      </c>
      <c r="BL581" s="18" t="s">
        <v>241</v>
      </c>
      <c r="BM581" s="217" t="s">
        <v>1105</v>
      </c>
    </row>
    <row r="582" spans="1:65" s="2" customFormat="1" ht="24.15" customHeight="1">
      <c r="A582" s="39"/>
      <c r="B582" s="40"/>
      <c r="C582" s="206" t="s">
        <v>1106</v>
      </c>
      <c r="D582" s="206" t="s">
        <v>154</v>
      </c>
      <c r="E582" s="207" t="s">
        <v>1107</v>
      </c>
      <c r="F582" s="208" t="s">
        <v>1108</v>
      </c>
      <c r="G582" s="209" t="s">
        <v>100</v>
      </c>
      <c r="H582" s="210">
        <v>31.104</v>
      </c>
      <c r="I582" s="211"/>
      <c r="J582" s="212">
        <f>ROUND(I582*H582,2)</f>
        <v>0</v>
      </c>
      <c r="K582" s="208" t="s">
        <v>157</v>
      </c>
      <c r="L582" s="45"/>
      <c r="M582" s="213" t="s">
        <v>21</v>
      </c>
      <c r="N582" s="214" t="s">
        <v>46</v>
      </c>
      <c r="O582" s="85"/>
      <c r="P582" s="215">
        <f>O582*H582</f>
        <v>0</v>
      </c>
      <c r="Q582" s="215">
        <v>0</v>
      </c>
      <c r="R582" s="215">
        <f>Q582*H582</f>
        <v>0</v>
      </c>
      <c r="S582" s="215">
        <v>0</v>
      </c>
      <c r="T582" s="216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7" t="s">
        <v>241</v>
      </c>
      <c r="AT582" s="217" t="s">
        <v>154</v>
      </c>
      <c r="AU582" s="217" t="s">
        <v>85</v>
      </c>
      <c r="AY582" s="18" t="s">
        <v>152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8" t="s">
        <v>83</v>
      </c>
      <c r="BK582" s="218">
        <f>ROUND(I582*H582,2)</f>
        <v>0</v>
      </c>
      <c r="BL582" s="18" t="s">
        <v>241</v>
      </c>
      <c r="BM582" s="217" t="s">
        <v>1109</v>
      </c>
    </row>
    <row r="583" spans="1:47" s="2" customFormat="1" ht="12">
      <c r="A583" s="39"/>
      <c r="B583" s="40"/>
      <c r="C583" s="41"/>
      <c r="D583" s="219" t="s">
        <v>160</v>
      </c>
      <c r="E583" s="41"/>
      <c r="F583" s="220" t="s">
        <v>1110</v>
      </c>
      <c r="G583" s="41"/>
      <c r="H583" s="41"/>
      <c r="I583" s="221"/>
      <c r="J583" s="41"/>
      <c r="K583" s="41"/>
      <c r="L583" s="45"/>
      <c r="M583" s="222"/>
      <c r="N583" s="223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160</v>
      </c>
      <c r="AU583" s="18" t="s">
        <v>85</v>
      </c>
    </row>
    <row r="584" spans="1:51" s="13" customFormat="1" ht="12">
      <c r="A584" s="13"/>
      <c r="B584" s="224"/>
      <c r="C584" s="225"/>
      <c r="D584" s="226" t="s">
        <v>162</v>
      </c>
      <c r="E584" s="227" t="s">
        <v>21</v>
      </c>
      <c r="F584" s="228" t="s">
        <v>1111</v>
      </c>
      <c r="G584" s="225"/>
      <c r="H584" s="229">
        <v>31.104</v>
      </c>
      <c r="I584" s="230"/>
      <c r="J584" s="225"/>
      <c r="K584" s="225"/>
      <c r="L584" s="231"/>
      <c r="M584" s="232"/>
      <c r="N584" s="233"/>
      <c r="O584" s="233"/>
      <c r="P584" s="233"/>
      <c r="Q584" s="233"/>
      <c r="R584" s="233"/>
      <c r="S584" s="233"/>
      <c r="T584" s="23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5" t="s">
        <v>162</v>
      </c>
      <c r="AU584" s="235" t="s">
        <v>85</v>
      </c>
      <c r="AV584" s="13" t="s">
        <v>85</v>
      </c>
      <c r="AW584" s="13" t="s">
        <v>36</v>
      </c>
      <c r="AX584" s="13" t="s">
        <v>83</v>
      </c>
      <c r="AY584" s="235" t="s">
        <v>152</v>
      </c>
    </row>
    <row r="585" spans="1:65" s="2" customFormat="1" ht="16.5" customHeight="1">
      <c r="A585" s="39"/>
      <c r="B585" s="40"/>
      <c r="C585" s="236" t="s">
        <v>1112</v>
      </c>
      <c r="D585" s="236" t="s">
        <v>207</v>
      </c>
      <c r="E585" s="237" t="s">
        <v>1113</v>
      </c>
      <c r="F585" s="238" t="s">
        <v>1114</v>
      </c>
      <c r="G585" s="239" t="s">
        <v>100</v>
      </c>
      <c r="H585" s="240">
        <v>32.659</v>
      </c>
      <c r="I585" s="241"/>
      <c r="J585" s="242">
        <f>ROUND(I585*H585,2)</f>
        <v>0</v>
      </c>
      <c r="K585" s="238" t="s">
        <v>157</v>
      </c>
      <c r="L585" s="243"/>
      <c r="M585" s="244" t="s">
        <v>21</v>
      </c>
      <c r="N585" s="245" t="s">
        <v>46</v>
      </c>
      <c r="O585" s="85"/>
      <c r="P585" s="215">
        <f>O585*H585</f>
        <v>0</v>
      </c>
      <c r="Q585" s="215">
        <v>0</v>
      </c>
      <c r="R585" s="215">
        <f>Q585*H585</f>
        <v>0</v>
      </c>
      <c r="S585" s="215">
        <v>0</v>
      </c>
      <c r="T585" s="216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7" t="s">
        <v>337</v>
      </c>
      <c r="AT585" s="217" t="s">
        <v>207</v>
      </c>
      <c r="AU585" s="217" t="s">
        <v>85</v>
      </c>
      <c r="AY585" s="18" t="s">
        <v>152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8" t="s">
        <v>83</v>
      </c>
      <c r="BK585" s="218">
        <f>ROUND(I585*H585,2)</f>
        <v>0</v>
      </c>
      <c r="BL585" s="18" t="s">
        <v>241</v>
      </c>
      <c r="BM585" s="217" t="s">
        <v>1115</v>
      </c>
    </row>
    <row r="586" spans="1:51" s="13" customFormat="1" ht="12">
      <c r="A586" s="13"/>
      <c r="B586" s="224"/>
      <c r="C586" s="225"/>
      <c r="D586" s="226" t="s">
        <v>162</v>
      </c>
      <c r="E586" s="225"/>
      <c r="F586" s="228" t="s">
        <v>1116</v>
      </c>
      <c r="G586" s="225"/>
      <c r="H586" s="229">
        <v>32.659</v>
      </c>
      <c r="I586" s="230"/>
      <c r="J586" s="225"/>
      <c r="K586" s="225"/>
      <c r="L586" s="231"/>
      <c r="M586" s="232"/>
      <c r="N586" s="233"/>
      <c r="O586" s="233"/>
      <c r="P586" s="233"/>
      <c r="Q586" s="233"/>
      <c r="R586" s="233"/>
      <c r="S586" s="233"/>
      <c r="T586" s="23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5" t="s">
        <v>162</v>
      </c>
      <c r="AU586" s="235" t="s">
        <v>85</v>
      </c>
      <c r="AV586" s="13" t="s">
        <v>85</v>
      </c>
      <c r="AW586" s="13" t="s">
        <v>4</v>
      </c>
      <c r="AX586" s="13" t="s">
        <v>83</v>
      </c>
      <c r="AY586" s="235" t="s">
        <v>152</v>
      </c>
    </row>
    <row r="587" spans="1:65" s="2" customFormat="1" ht="16.5" customHeight="1">
      <c r="A587" s="39"/>
      <c r="B587" s="40"/>
      <c r="C587" s="206" t="s">
        <v>1117</v>
      </c>
      <c r="D587" s="206" t="s">
        <v>154</v>
      </c>
      <c r="E587" s="207" t="s">
        <v>1118</v>
      </c>
      <c r="F587" s="208" t="s">
        <v>1119</v>
      </c>
      <c r="G587" s="209" t="s">
        <v>100</v>
      </c>
      <c r="H587" s="210">
        <v>521.579</v>
      </c>
      <c r="I587" s="211"/>
      <c r="J587" s="212">
        <f>ROUND(I587*H587,2)</f>
        <v>0</v>
      </c>
      <c r="K587" s="208" t="s">
        <v>157</v>
      </c>
      <c r="L587" s="45"/>
      <c r="M587" s="213" t="s">
        <v>21</v>
      </c>
      <c r="N587" s="214" t="s">
        <v>46</v>
      </c>
      <c r="O587" s="85"/>
      <c r="P587" s="215">
        <f>O587*H587</f>
        <v>0</v>
      </c>
      <c r="Q587" s="215">
        <v>0.00022</v>
      </c>
      <c r="R587" s="215">
        <f>Q587*H587</f>
        <v>0.11474738</v>
      </c>
      <c r="S587" s="215">
        <v>0</v>
      </c>
      <c r="T587" s="21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7" t="s">
        <v>241</v>
      </c>
      <c r="AT587" s="217" t="s">
        <v>154</v>
      </c>
      <c r="AU587" s="217" t="s">
        <v>85</v>
      </c>
      <c r="AY587" s="18" t="s">
        <v>152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8" t="s">
        <v>83</v>
      </c>
      <c r="BK587" s="218">
        <f>ROUND(I587*H587,2)</f>
        <v>0</v>
      </c>
      <c r="BL587" s="18" t="s">
        <v>241</v>
      </c>
      <c r="BM587" s="217" t="s">
        <v>1120</v>
      </c>
    </row>
    <row r="588" spans="1:47" s="2" customFormat="1" ht="12">
      <c r="A588" s="39"/>
      <c r="B588" s="40"/>
      <c r="C588" s="41"/>
      <c r="D588" s="219" t="s">
        <v>160</v>
      </c>
      <c r="E588" s="41"/>
      <c r="F588" s="220" t="s">
        <v>1121</v>
      </c>
      <c r="G588" s="41"/>
      <c r="H588" s="41"/>
      <c r="I588" s="221"/>
      <c r="J588" s="41"/>
      <c r="K588" s="41"/>
      <c r="L588" s="45"/>
      <c r="M588" s="222"/>
      <c r="N588" s="223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160</v>
      </c>
      <c r="AU588" s="18" t="s">
        <v>85</v>
      </c>
    </row>
    <row r="589" spans="1:65" s="2" customFormat="1" ht="16.5" customHeight="1">
      <c r="A589" s="39"/>
      <c r="B589" s="40"/>
      <c r="C589" s="206" t="s">
        <v>1122</v>
      </c>
      <c r="D589" s="206" t="s">
        <v>154</v>
      </c>
      <c r="E589" s="207" t="s">
        <v>1123</v>
      </c>
      <c r="F589" s="208" t="s">
        <v>1124</v>
      </c>
      <c r="G589" s="209" t="s">
        <v>100</v>
      </c>
      <c r="H589" s="210">
        <v>521.579</v>
      </c>
      <c r="I589" s="211"/>
      <c r="J589" s="212">
        <f>ROUND(I589*H589,2)</f>
        <v>0</v>
      </c>
      <c r="K589" s="208" t="s">
        <v>157</v>
      </c>
      <c r="L589" s="45"/>
      <c r="M589" s="213" t="s">
        <v>21</v>
      </c>
      <c r="N589" s="214" t="s">
        <v>46</v>
      </c>
      <c r="O589" s="85"/>
      <c r="P589" s="215">
        <f>O589*H589</f>
        <v>0</v>
      </c>
      <c r="Q589" s="215">
        <v>0.00044</v>
      </c>
      <c r="R589" s="215">
        <f>Q589*H589</f>
        <v>0.22949476</v>
      </c>
      <c r="S589" s="215">
        <v>0</v>
      </c>
      <c r="T589" s="21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7" t="s">
        <v>241</v>
      </c>
      <c r="AT589" s="217" t="s">
        <v>154</v>
      </c>
      <c r="AU589" s="217" t="s">
        <v>85</v>
      </c>
      <c r="AY589" s="18" t="s">
        <v>152</v>
      </c>
      <c r="BE589" s="218">
        <f>IF(N589="základní",J589,0)</f>
        <v>0</v>
      </c>
      <c r="BF589" s="218">
        <f>IF(N589="snížená",J589,0)</f>
        <v>0</v>
      </c>
      <c r="BG589" s="218">
        <f>IF(N589="zákl. přenesená",J589,0)</f>
        <v>0</v>
      </c>
      <c r="BH589" s="218">
        <f>IF(N589="sníž. přenesená",J589,0)</f>
        <v>0</v>
      </c>
      <c r="BI589" s="218">
        <f>IF(N589="nulová",J589,0)</f>
        <v>0</v>
      </c>
      <c r="BJ589" s="18" t="s">
        <v>83</v>
      </c>
      <c r="BK589" s="218">
        <f>ROUND(I589*H589,2)</f>
        <v>0</v>
      </c>
      <c r="BL589" s="18" t="s">
        <v>241</v>
      </c>
      <c r="BM589" s="217" t="s">
        <v>1125</v>
      </c>
    </row>
    <row r="590" spans="1:47" s="2" customFormat="1" ht="12">
      <c r="A590" s="39"/>
      <c r="B590" s="40"/>
      <c r="C590" s="41"/>
      <c r="D590" s="219" t="s">
        <v>160</v>
      </c>
      <c r="E590" s="41"/>
      <c r="F590" s="220" t="s">
        <v>1126</v>
      </c>
      <c r="G590" s="41"/>
      <c r="H590" s="41"/>
      <c r="I590" s="221"/>
      <c r="J590" s="41"/>
      <c r="K590" s="41"/>
      <c r="L590" s="45"/>
      <c r="M590" s="222"/>
      <c r="N590" s="223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160</v>
      </c>
      <c r="AU590" s="18" t="s">
        <v>85</v>
      </c>
    </row>
    <row r="591" spans="1:65" s="2" customFormat="1" ht="21.75" customHeight="1">
      <c r="A591" s="39"/>
      <c r="B591" s="40"/>
      <c r="C591" s="206" t="s">
        <v>1127</v>
      </c>
      <c r="D591" s="206" t="s">
        <v>154</v>
      </c>
      <c r="E591" s="207" t="s">
        <v>1128</v>
      </c>
      <c r="F591" s="208" t="s">
        <v>1129</v>
      </c>
      <c r="G591" s="209" t="s">
        <v>100</v>
      </c>
      <c r="H591" s="210">
        <v>521.579</v>
      </c>
      <c r="I591" s="211"/>
      <c r="J591" s="212">
        <f>ROUND(I591*H591,2)</f>
        <v>0</v>
      </c>
      <c r="K591" s="208" t="s">
        <v>157</v>
      </c>
      <c r="L591" s="45"/>
      <c r="M591" s="213" t="s">
        <v>21</v>
      </c>
      <c r="N591" s="214" t="s">
        <v>46</v>
      </c>
      <c r="O591" s="85"/>
      <c r="P591" s="215">
        <f>O591*H591</f>
        <v>0</v>
      </c>
      <c r="Q591" s="215">
        <v>0.0002</v>
      </c>
      <c r="R591" s="215">
        <f>Q591*H591</f>
        <v>0.1043158</v>
      </c>
      <c r="S591" s="215">
        <v>0</v>
      </c>
      <c r="T591" s="216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17" t="s">
        <v>241</v>
      </c>
      <c r="AT591" s="217" t="s">
        <v>154</v>
      </c>
      <c r="AU591" s="217" t="s">
        <v>85</v>
      </c>
      <c r="AY591" s="18" t="s">
        <v>152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8" t="s">
        <v>83</v>
      </c>
      <c r="BK591" s="218">
        <f>ROUND(I591*H591,2)</f>
        <v>0</v>
      </c>
      <c r="BL591" s="18" t="s">
        <v>241</v>
      </c>
      <c r="BM591" s="217" t="s">
        <v>1130</v>
      </c>
    </row>
    <row r="592" spans="1:47" s="2" customFormat="1" ht="12">
      <c r="A592" s="39"/>
      <c r="B592" s="40"/>
      <c r="C592" s="41"/>
      <c r="D592" s="219" t="s">
        <v>160</v>
      </c>
      <c r="E592" s="41"/>
      <c r="F592" s="220" t="s">
        <v>1131</v>
      </c>
      <c r="G592" s="41"/>
      <c r="H592" s="41"/>
      <c r="I592" s="221"/>
      <c r="J592" s="41"/>
      <c r="K592" s="41"/>
      <c r="L592" s="45"/>
      <c r="M592" s="222"/>
      <c r="N592" s="223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160</v>
      </c>
      <c r="AU592" s="18" t="s">
        <v>85</v>
      </c>
    </row>
    <row r="593" spans="1:65" s="2" customFormat="1" ht="21.75" customHeight="1">
      <c r="A593" s="39"/>
      <c r="B593" s="40"/>
      <c r="C593" s="206" t="s">
        <v>1132</v>
      </c>
      <c r="D593" s="206" t="s">
        <v>154</v>
      </c>
      <c r="E593" s="207" t="s">
        <v>1133</v>
      </c>
      <c r="F593" s="208" t="s">
        <v>1134</v>
      </c>
      <c r="G593" s="209" t="s">
        <v>100</v>
      </c>
      <c r="H593" s="210">
        <v>521.579</v>
      </c>
      <c r="I593" s="211"/>
      <c r="J593" s="212">
        <f>ROUND(I593*H593,2)</f>
        <v>0</v>
      </c>
      <c r="K593" s="208" t="s">
        <v>157</v>
      </c>
      <c r="L593" s="45"/>
      <c r="M593" s="213" t="s">
        <v>21</v>
      </c>
      <c r="N593" s="214" t="s">
        <v>46</v>
      </c>
      <c r="O593" s="85"/>
      <c r="P593" s="215">
        <f>O593*H593</f>
        <v>0</v>
      </c>
      <c r="Q593" s="215">
        <v>0.0002</v>
      </c>
      <c r="R593" s="215">
        <f>Q593*H593</f>
        <v>0.1043158</v>
      </c>
      <c r="S593" s="215">
        <v>0</v>
      </c>
      <c r="T593" s="216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17" t="s">
        <v>241</v>
      </c>
      <c r="AT593" s="217" t="s">
        <v>154</v>
      </c>
      <c r="AU593" s="217" t="s">
        <v>85</v>
      </c>
      <c r="AY593" s="18" t="s">
        <v>152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8" t="s">
        <v>83</v>
      </c>
      <c r="BK593" s="218">
        <f>ROUND(I593*H593,2)</f>
        <v>0</v>
      </c>
      <c r="BL593" s="18" t="s">
        <v>241</v>
      </c>
      <c r="BM593" s="217" t="s">
        <v>1135</v>
      </c>
    </row>
    <row r="594" spans="1:47" s="2" customFormat="1" ht="12">
      <c r="A594" s="39"/>
      <c r="B594" s="40"/>
      <c r="C594" s="41"/>
      <c r="D594" s="219" t="s">
        <v>160</v>
      </c>
      <c r="E594" s="41"/>
      <c r="F594" s="220" t="s">
        <v>1136</v>
      </c>
      <c r="G594" s="41"/>
      <c r="H594" s="41"/>
      <c r="I594" s="221"/>
      <c r="J594" s="41"/>
      <c r="K594" s="41"/>
      <c r="L594" s="45"/>
      <c r="M594" s="222"/>
      <c r="N594" s="223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160</v>
      </c>
      <c r="AU594" s="18" t="s">
        <v>85</v>
      </c>
    </row>
    <row r="595" spans="1:65" s="2" customFormat="1" ht="21.75" customHeight="1">
      <c r="A595" s="39"/>
      <c r="B595" s="40"/>
      <c r="C595" s="206" t="s">
        <v>1137</v>
      </c>
      <c r="D595" s="206" t="s">
        <v>154</v>
      </c>
      <c r="E595" s="207" t="s">
        <v>1138</v>
      </c>
      <c r="F595" s="208" t="s">
        <v>1139</v>
      </c>
      <c r="G595" s="209" t="s">
        <v>100</v>
      </c>
      <c r="H595" s="210">
        <v>62.208</v>
      </c>
      <c r="I595" s="211"/>
      <c r="J595" s="212">
        <f>ROUND(I595*H595,2)</f>
        <v>0</v>
      </c>
      <c r="K595" s="208" t="s">
        <v>157</v>
      </c>
      <c r="L595" s="45"/>
      <c r="M595" s="213" t="s">
        <v>21</v>
      </c>
      <c r="N595" s="214" t="s">
        <v>46</v>
      </c>
      <c r="O595" s="85"/>
      <c r="P595" s="215">
        <f>O595*H595</f>
        <v>0</v>
      </c>
      <c r="Q595" s="215">
        <v>2E-05</v>
      </c>
      <c r="R595" s="215">
        <f>Q595*H595</f>
        <v>0.00124416</v>
      </c>
      <c r="S595" s="215">
        <v>0</v>
      </c>
      <c r="T595" s="216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7" t="s">
        <v>241</v>
      </c>
      <c r="AT595" s="217" t="s">
        <v>154</v>
      </c>
      <c r="AU595" s="217" t="s">
        <v>85</v>
      </c>
      <c r="AY595" s="18" t="s">
        <v>152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8" t="s">
        <v>83</v>
      </c>
      <c r="BK595" s="218">
        <f>ROUND(I595*H595,2)</f>
        <v>0</v>
      </c>
      <c r="BL595" s="18" t="s">
        <v>241</v>
      </c>
      <c r="BM595" s="217" t="s">
        <v>1140</v>
      </c>
    </row>
    <row r="596" spans="1:47" s="2" customFormat="1" ht="12">
      <c r="A596" s="39"/>
      <c r="B596" s="40"/>
      <c r="C596" s="41"/>
      <c r="D596" s="219" t="s">
        <v>160</v>
      </c>
      <c r="E596" s="41"/>
      <c r="F596" s="220" t="s">
        <v>1141</v>
      </c>
      <c r="G596" s="41"/>
      <c r="H596" s="41"/>
      <c r="I596" s="221"/>
      <c r="J596" s="41"/>
      <c r="K596" s="41"/>
      <c r="L596" s="45"/>
      <c r="M596" s="222"/>
      <c r="N596" s="223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160</v>
      </c>
      <c r="AU596" s="18" t="s">
        <v>85</v>
      </c>
    </row>
    <row r="597" spans="1:51" s="13" customFormat="1" ht="12">
      <c r="A597" s="13"/>
      <c r="B597" s="224"/>
      <c r="C597" s="225"/>
      <c r="D597" s="226" t="s">
        <v>162</v>
      </c>
      <c r="E597" s="227" t="s">
        <v>21</v>
      </c>
      <c r="F597" s="228" t="s">
        <v>1142</v>
      </c>
      <c r="G597" s="225"/>
      <c r="H597" s="229">
        <v>62.208</v>
      </c>
      <c r="I597" s="230"/>
      <c r="J597" s="225"/>
      <c r="K597" s="225"/>
      <c r="L597" s="231"/>
      <c r="M597" s="232"/>
      <c r="N597" s="233"/>
      <c r="O597" s="233"/>
      <c r="P597" s="233"/>
      <c r="Q597" s="233"/>
      <c r="R597" s="233"/>
      <c r="S597" s="233"/>
      <c r="T597" s="23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5" t="s">
        <v>162</v>
      </c>
      <c r="AU597" s="235" t="s">
        <v>85</v>
      </c>
      <c r="AV597" s="13" t="s">
        <v>85</v>
      </c>
      <c r="AW597" s="13" t="s">
        <v>36</v>
      </c>
      <c r="AX597" s="13" t="s">
        <v>83</v>
      </c>
      <c r="AY597" s="235" t="s">
        <v>152</v>
      </c>
    </row>
    <row r="598" spans="1:65" s="2" customFormat="1" ht="16.5" customHeight="1">
      <c r="A598" s="39"/>
      <c r="B598" s="40"/>
      <c r="C598" s="206" t="s">
        <v>1143</v>
      </c>
      <c r="D598" s="206" t="s">
        <v>154</v>
      </c>
      <c r="E598" s="207" t="s">
        <v>1144</v>
      </c>
      <c r="F598" s="208" t="s">
        <v>1145</v>
      </c>
      <c r="G598" s="209" t="s">
        <v>100</v>
      </c>
      <c r="H598" s="210">
        <v>109.25</v>
      </c>
      <c r="I598" s="211"/>
      <c r="J598" s="212">
        <f>ROUND(I598*H598,2)</f>
        <v>0</v>
      </c>
      <c r="K598" s="208" t="s">
        <v>157</v>
      </c>
      <c r="L598" s="45"/>
      <c r="M598" s="213" t="s">
        <v>21</v>
      </c>
      <c r="N598" s="214" t="s">
        <v>46</v>
      </c>
      <c r="O598" s="85"/>
      <c r="P598" s="215">
        <f>O598*H598</f>
        <v>0</v>
      </c>
      <c r="Q598" s="215">
        <v>1E-05</v>
      </c>
      <c r="R598" s="215">
        <f>Q598*H598</f>
        <v>0.0010925000000000002</v>
      </c>
      <c r="S598" s="215">
        <v>0</v>
      </c>
      <c r="T598" s="216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7" t="s">
        <v>241</v>
      </c>
      <c r="AT598" s="217" t="s">
        <v>154</v>
      </c>
      <c r="AU598" s="217" t="s">
        <v>85</v>
      </c>
      <c r="AY598" s="18" t="s">
        <v>152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8" t="s">
        <v>83</v>
      </c>
      <c r="BK598" s="218">
        <f>ROUND(I598*H598,2)</f>
        <v>0</v>
      </c>
      <c r="BL598" s="18" t="s">
        <v>241</v>
      </c>
      <c r="BM598" s="217" t="s">
        <v>1146</v>
      </c>
    </row>
    <row r="599" spans="1:47" s="2" customFormat="1" ht="12">
      <c r="A599" s="39"/>
      <c r="B599" s="40"/>
      <c r="C599" s="41"/>
      <c r="D599" s="219" t="s">
        <v>160</v>
      </c>
      <c r="E599" s="41"/>
      <c r="F599" s="220" t="s">
        <v>1147</v>
      </c>
      <c r="G599" s="41"/>
      <c r="H599" s="41"/>
      <c r="I599" s="221"/>
      <c r="J599" s="41"/>
      <c r="K599" s="41"/>
      <c r="L599" s="45"/>
      <c r="M599" s="222"/>
      <c r="N599" s="223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160</v>
      </c>
      <c r="AU599" s="18" t="s">
        <v>85</v>
      </c>
    </row>
    <row r="600" spans="1:65" s="2" customFormat="1" ht="24.15" customHeight="1">
      <c r="A600" s="39"/>
      <c r="B600" s="40"/>
      <c r="C600" s="206" t="s">
        <v>1148</v>
      </c>
      <c r="D600" s="206" t="s">
        <v>154</v>
      </c>
      <c r="E600" s="207" t="s">
        <v>1149</v>
      </c>
      <c r="F600" s="208" t="s">
        <v>1150</v>
      </c>
      <c r="G600" s="209" t="s">
        <v>100</v>
      </c>
      <c r="H600" s="210">
        <v>521.579</v>
      </c>
      <c r="I600" s="211"/>
      <c r="J600" s="212">
        <f>ROUND(I600*H600,2)</f>
        <v>0</v>
      </c>
      <c r="K600" s="208" t="s">
        <v>157</v>
      </c>
      <c r="L600" s="45"/>
      <c r="M600" s="213" t="s">
        <v>21</v>
      </c>
      <c r="N600" s="214" t="s">
        <v>46</v>
      </c>
      <c r="O600" s="85"/>
      <c r="P600" s="215">
        <f>O600*H600</f>
        <v>0</v>
      </c>
      <c r="Q600" s="215">
        <v>0.00026</v>
      </c>
      <c r="R600" s="215">
        <f>Q600*H600</f>
        <v>0.13561053999999997</v>
      </c>
      <c r="S600" s="215">
        <v>0</v>
      </c>
      <c r="T600" s="216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17" t="s">
        <v>241</v>
      </c>
      <c r="AT600" s="217" t="s">
        <v>154</v>
      </c>
      <c r="AU600" s="217" t="s">
        <v>85</v>
      </c>
      <c r="AY600" s="18" t="s">
        <v>152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8" t="s">
        <v>83</v>
      </c>
      <c r="BK600" s="218">
        <f>ROUND(I600*H600,2)</f>
        <v>0</v>
      </c>
      <c r="BL600" s="18" t="s">
        <v>241</v>
      </c>
      <c r="BM600" s="217" t="s">
        <v>1151</v>
      </c>
    </row>
    <row r="601" spans="1:47" s="2" customFormat="1" ht="12">
      <c r="A601" s="39"/>
      <c r="B601" s="40"/>
      <c r="C601" s="41"/>
      <c r="D601" s="219" t="s">
        <v>160</v>
      </c>
      <c r="E601" s="41"/>
      <c r="F601" s="220" t="s">
        <v>1152</v>
      </c>
      <c r="G601" s="41"/>
      <c r="H601" s="41"/>
      <c r="I601" s="221"/>
      <c r="J601" s="41"/>
      <c r="K601" s="41"/>
      <c r="L601" s="45"/>
      <c r="M601" s="222"/>
      <c r="N601" s="223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160</v>
      </c>
      <c r="AU601" s="18" t="s">
        <v>85</v>
      </c>
    </row>
    <row r="602" spans="1:65" s="2" customFormat="1" ht="24.15" customHeight="1">
      <c r="A602" s="39"/>
      <c r="B602" s="40"/>
      <c r="C602" s="206" t="s">
        <v>1153</v>
      </c>
      <c r="D602" s="206" t="s">
        <v>154</v>
      </c>
      <c r="E602" s="207" t="s">
        <v>1154</v>
      </c>
      <c r="F602" s="208" t="s">
        <v>1155</v>
      </c>
      <c r="G602" s="209" t="s">
        <v>100</v>
      </c>
      <c r="H602" s="210">
        <v>521.579</v>
      </c>
      <c r="I602" s="211"/>
      <c r="J602" s="212">
        <f>ROUND(I602*H602,2)</f>
        <v>0</v>
      </c>
      <c r="K602" s="208" t="s">
        <v>157</v>
      </c>
      <c r="L602" s="45"/>
      <c r="M602" s="213" t="s">
        <v>21</v>
      </c>
      <c r="N602" s="214" t="s">
        <v>46</v>
      </c>
      <c r="O602" s="85"/>
      <c r="P602" s="215">
        <f>O602*H602</f>
        <v>0</v>
      </c>
      <c r="Q602" s="215">
        <v>0.00028</v>
      </c>
      <c r="R602" s="215">
        <f>Q602*H602</f>
        <v>0.14604211999999997</v>
      </c>
      <c r="S602" s="215">
        <v>0</v>
      </c>
      <c r="T602" s="216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17" t="s">
        <v>241</v>
      </c>
      <c r="AT602" s="217" t="s">
        <v>154</v>
      </c>
      <c r="AU602" s="217" t="s">
        <v>85</v>
      </c>
      <c r="AY602" s="18" t="s">
        <v>152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8" t="s">
        <v>83</v>
      </c>
      <c r="BK602" s="218">
        <f>ROUND(I602*H602,2)</f>
        <v>0</v>
      </c>
      <c r="BL602" s="18" t="s">
        <v>241</v>
      </c>
      <c r="BM602" s="217" t="s">
        <v>1156</v>
      </c>
    </row>
    <row r="603" spans="1:47" s="2" customFormat="1" ht="12">
      <c r="A603" s="39"/>
      <c r="B603" s="40"/>
      <c r="C603" s="41"/>
      <c r="D603" s="219" t="s">
        <v>160</v>
      </c>
      <c r="E603" s="41"/>
      <c r="F603" s="220" t="s">
        <v>1157</v>
      </c>
      <c r="G603" s="41"/>
      <c r="H603" s="41"/>
      <c r="I603" s="221"/>
      <c r="J603" s="41"/>
      <c r="K603" s="41"/>
      <c r="L603" s="45"/>
      <c r="M603" s="222"/>
      <c r="N603" s="223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160</v>
      </c>
      <c r="AU603" s="18" t="s">
        <v>85</v>
      </c>
    </row>
    <row r="604" spans="1:63" s="12" customFormat="1" ht="25.9" customHeight="1">
      <c r="A604" s="12"/>
      <c r="B604" s="190"/>
      <c r="C604" s="191"/>
      <c r="D604" s="192" t="s">
        <v>74</v>
      </c>
      <c r="E604" s="193" t="s">
        <v>207</v>
      </c>
      <c r="F604" s="193" t="s">
        <v>1158</v>
      </c>
      <c r="G604" s="191"/>
      <c r="H604" s="191"/>
      <c r="I604" s="194"/>
      <c r="J604" s="195">
        <f>BK604</f>
        <v>0</v>
      </c>
      <c r="K604" s="191"/>
      <c r="L604" s="196"/>
      <c r="M604" s="197"/>
      <c r="N604" s="198"/>
      <c r="O604" s="198"/>
      <c r="P604" s="199">
        <f>P605</f>
        <v>0</v>
      </c>
      <c r="Q604" s="198"/>
      <c r="R604" s="199">
        <f>R605</f>
        <v>0.11315</v>
      </c>
      <c r="S604" s="198"/>
      <c r="T604" s="200">
        <f>T605</f>
        <v>0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01" t="s">
        <v>170</v>
      </c>
      <c r="AT604" s="202" t="s">
        <v>74</v>
      </c>
      <c r="AU604" s="202" t="s">
        <v>75</v>
      </c>
      <c r="AY604" s="201" t="s">
        <v>152</v>
      </c>
      <c r="BK604" s="203">
        <f>BK605</f>
        <v>0</v>
      </c>
    </row>
    <row r="605" spans="1:63" s="12" customFormat="1" ht="22.8" customHeight="1">
      <c r="A605" s="12"/>
      <c r="B605" s="190"/>
      <c r="C605" s="191"/>
      <c r="D605" s="192" t="s">
        <v>74</v>
      </c>
      <c r="E605" s="204" t="s">
        <v>1159</v>
      </c>
      <c r="F605" s="204" t="s">
        <v>1160</v>
      </c>
      <c r="G605" s="191"/>
      <c r="H605" s="191"/>
      <c r="I605" s="194"/>
      <c r="J605" s="205">
        <f>BK605</f>
        <v>0</v>
      </c>
      <c r="K605" s="191"/>
      <c r="L605" s="196"/>
      <c r="M605" s="197"/>
      <c r="N605" s="198"/>
      <c r="O605" s="198"/>
      <c r="P605" s="199">
        <f>SUM(P606:P614)</f>
        <v>0</v>
      </c>
      <c r="Q605" s="198"/>
      <c r="R605" s="199">
        <f>SUM(R606:R614)</f>
        <v>0.11315</v>
      </c>
      <c r="S605" s="198"/>
      <c r="T605" s="200">
        <f>SUM(T606:T614)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201" t="s">
        <v>170</v>
      </c>
      <c r="AT605" s="202" t="s">
        <v>74</v>
      </c>
      <c r="AU605" s="202" t="s">
        <v>83</v>
      </c>
      <c r="AY605" s="201" t="s">
        <v>152</v>
      </c>
      <c r="BK605" s="203">
        <f>SUM(BK606:BK614)</f>
        <v>0</v>
      </c>
    </row>
    <row r="606" spans="1:65" s="2" customFormat="1" ht="16.5" customHeight="1">
      <c r="A606" s="39"/>
      <c r="B606" s="40"/>
      <c r="C606" s="206" t="s">
        <v>1161</v>
      </c>
      <c r="D606" s="206" t="s">
        <v>154</v>
      </c>
      <c r="E606" s="207" t="s">
        <v>1162</v>
      </c>
      <c r="F606" s="208" t="s">
        <v>1163</v>
      </c>
      <c r="G606" s="209" t="s">
        <v>488</v>
      </c>
      <c r="H606" s="210">
        <v>1</v>
      </c>
      <c r="I606" s="211"/>
      <c r="J606" s="212">
        <f>ROUND(I606*H606,2)</f>
        <v>0</v>
      </c>
      <c r="K606" s="208" t="s">
        <v>359</v>
      </c>
      <c r="L606" s="45"/>
      <c r="M606" s="213" t="s">
        <v>21</v>
      </c>
      <c r="N606" s="214" t="s">
        <v>46</v>
      </c>
      <c r="O606" s="85"/>
      <c r="P606" s="215">
        <f>O606*H606</f>
        <v>0</v>
      </c>
      <c r="Q606" s="215">
        <v>0.11191</v>
      </c>
      <c r="R606" s="215">
        <f>Q606*H606</f>
        <v>0.11191</v>
      </c>
      <c r="S606" s="215">
        <v>0</v>
      </c>
      <c r="T606" s="216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17" t="s">
        <v>534</v>
      </c>
      <c r="AT606" s="217" t="s">
        <v>154</v>
      </c>
      <c r="AU606" s="217" t="s">
        <v>85</v>
      </c>
      <c r="AY606" s="18" t="s">
        <v>152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8" t="s">
        <v>83</v>
      </c>
      <c r="BK606" s="218">
        <f>ROUND(I606*H606,2)</f>
        <v>0</v>
      </c>
      <c r="BL606" s="18" t="s">
        <v>534</v>
      </c>
      <c r="BM606" s="217" t="s">
        <v>1164</v>
      </c>
    </row>
    <row r="607" spans="1:51" s="13" customFormat="1" ht="12">
      <c r="A607" s="13"/>
      <c r="B607" s="224"/>
      <c r="C607" s="225"/>
      <c r="D607" s="226" t="s">
        <v>162</v>
      </c>
      <c r="E607" s="227" t="s">
        <v>21</v>
      </c>
      <c r="F607" s="228" t="s">
        <v>1165</v>
      </c>
      <c r="G607" s="225"/>
      <c r="H607" s="229">
        <v>1</v>
      </c>
      <c r="I607" s="230"/>
      <c r="J607" s="225"/>
      <c r="K607" s="225"/>
      <c r="L607" s="231"/>
      <c r="M607" s="232"/>
      <c r="N607" s="233"/>
      <c r="O607" s="233"/>
      <c r="P607" s="233"/>
      <c r="Q607" s="233"/>
      <c r="R607" s="233"/>
      <c r="S607" s="233"/>
      <c r="T607" s="23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5" t="s">
        <v>162</v>
      </c>
      <c r="AU607" s="235" t="s">
        <v>85</v>
      </c>
      <c r="AV607" s="13" t="s">
        <v>85</v>
      </c>
      <c r="AW607" s="13" t="s">
        <v>36</v>
      </c>
      <c r="AX607" s="13" t="s">
        <v>83</v>
      </c>
      <c r="AY607" s="235" t="s">
        <v>152</v>
      </c>
    </row>
    <row r="608" spans="1:65" s="2" customFormat="1" ht="24.15" customHeight="1">
      <c r="A608" s="39"/>
      <c r="B608" s="40"/>
      <c r="C608" s="206" t="s">
        <v>1166</v>
      </c>
      <c r="D608" s="206" t="s">
        <v>154</v>
      </c>
      <c r="E608" s="207" t="s">
        <v>1167</v>
      </c>
      <c r="F608" s="208" t="s">
        <v>1168</v>
      </c>
      <c r="G608" s="209" t="s">
        <v>488</v>
      </c>
      <c r="H608" s="210">
        <v>2</v>
      </c>
      <c r="I608" s="211"/>
      <c r="J608" s="212">
        <f>ROUND(I608*H608,2)</f>
        <v>0</v>
      </c>
      <c r="K608" s="208" t="s">
        <v>157</v>
      </c>
      <c r="L608" s="45"/>
      <c r="M608" s="213" t="s">
        <v>21</v>
      </c>
      <c r="N608" s="214" t="s">
        <v>46</v>
      </c>
      <c r="O608" s="85"/>
      <c r="P608" s="215">
        <f>O608*H608</f>
        <v>0</v>
      </c>
      <c r="Q608" s="215">
        <v>0.00062</v>
      </c>
      <c r="R608" s="215">
        <f>Q608*H608</f>
        <v>0.00124</v>
      </c>
      <c r="S608" s="215">
        <v>0</v>
      </c>
      <c r="T608" s="216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17" t="s">
        <v>241</v>
      </c>
      <c r="AT608" s="217" t="s">
        <v>154</v>
      </c>
      <c r="AU608" s="217" t="s">
        <v>85</v>
      </c>
      <c r="AY608" s="18" t="s">
        <v>152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8" t="s">
        <v>83</v>
      </c>
      <c r="BK608" s="218">
        <f>ROUND(I608*H608,2)</f>
        <v>0</v>
      </c>
      <c r="BL608" s="18" t="s">
        <v>241</v>
      </c>
      <c r="BM608" s="217" t="s">
        <v>1169</v>
      </c>
    </row>
    <row r="609" spans="1:47" s="2" customFormat="1" ht="12">
      <c r="A609" s="39"/>
      <c r="B609" s="40"/>
      <c r="C609" s="41"/>
      <c r="D609" s="219" t="s">
        <v>160</v>
      </c>
      <c r="E609" s="41"/>
      <c r="F609" s="220" t="s">
        <v>1170</v>
      </c>
      <c r="G609" s="41"/>
      <c r="H609" s="41"/>
      <c r="I609" s="221"/>
      <c r="J609" s="41"/>
      <c r="K609" s="41"/>
      <c r="L609" s="45"/>
      <c r="M609" s="222"/>
      <c r="N609" s="223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160</v>
      </c>
      <c r="AU609" s="18" t="s">
        <v>85</v>
      </c>
    </row>
    <row r="610" spans="1:51" s="13" customFormat="1" ht="12">
      <c r="A610" s="13"/>
      <c r="B610" s="224"/>
      <c r="C610" s="225"/>
      <c r="D610" s="226" t="s">
        <v>162</v>
      </c>
      <c r="E610" s="227" t="s">
        <v>21</v>
      </c>
      <c r="F610" s="228" t="s">
        <v>612</v>
      </c>
      <c r="G610" s="225"/>
      <c r="H610" s="229">
        <v>2</v>
      </c>
      <c r="I610" s="230"/>
      <c r="J610" s="225"/>
      <c r="K610" s="225"/>
      <c r="L610" s="231"/>
      <c r="M610" s="232"/>
      <c r="N610" s="233"/>
      <c r="O610" s="233"/>
      <c r="P610" s="233"/>
      <c r="Q610" s="233"/>
      <c r="R610" s="233"/>
      <c r="S610" s="233"/>
      <c r="T610" s="23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5" t="s">
        <v>162</v>
      </c>
      <c r="AU610" s="235" t="s">
        <v>85</v>
      </c>
      <c r="AV610" s="13" t="s">
        <v>85</v>
      </c>
      <c r="AW610" s="13" t="s">
        <v>36</v>
      </c>
      <c r="AX610" s="13" t="s">
        <v>83</v>
      </c>
      <c r="AY610" s="235" t="s">
        <v>152</v>
      </c>
    </row>
    <row r="611" spans="1:65" s="2" customFormat="1" ht="16.5" customHeight="1">
      <c r="A611" s="39"/>
      <c r="B611" s="40"/>
      <c r="C611" s="206" t="s">
        <v>1171</v>
      </c>
      <c r="D611" s="206" t="s">
        <v>154</v>
      </c>
      <c r="E611" s="207" t="s">
        <v>1172</v>
      </c>
      <c r="F611" s="208" t="s">
        <v>1173</v>
      </c>
      <c r="G611" s="209" t="s">
        <v>108</v>
      </c>
      <c r="H611" s="210">
        <v>41.2</v>
      </c>
      <c r="I611" s="211"/>
      <c r="J611" s="212">
        <f>ROUND(I611*H611,2)</f>
        <v>0</v>
      </c>
      <c r="K611" s="208" t="s">
        <v>359</v>
      </c>
      <c r="L611" s="45"/>
      <c r="M611" s="213" t="s">
        <v>21</v>
      </c>
      <c r="N611" s="214" t="s">
        <v>46</v>
      </c>
      <c r="O611" s="85"/>
      <c r="P611" s="215">
        <f>O611*H611</f>
        <v>0</v>
      </c>
      <c r="Q611" s="215">
        <v>0</v>
      </c>
      <c r="R611" s="215">
        <f>Q611*H611</f>
        <v>0</v>
      </c>
      <c r="S611" s="215">
        <v>0</v>
      </c>
      <c r="T611" s="216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17" t="s">
        <v>1174</v>
      </c>
      <c r="AT611" s="217" t="s">
        <v>154</v>
      </c>
      <c r="AU611" s="217" t="s">
        <v>85</v>
      </c>
      <c r="AY611" s="18" t="s">
        <v>152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8" t="s">
        <v>83</v>
      </c>
      <c r="BK611" s="218">
        <f>ROUND(I611*H611,2)</f>
        <v>0</v>
      </c>
      <c r="BL611" s="18" t="s">
        <v>1174</v>
      </c>
      <c r="BM611" s="217" t="s">
        <v>1175</v>
      </c>
    </row>
    <row r="612" spans="1:51" s="13" customFormat="1" ht="12">
      <c r="A612" s="13"/>
      <c r="B612" s="224"/>
      <c r="C612" s="225"/>
      <c r="D612" s="226" t="s">
        <v>162</v>
      </c>
      <c r="E612" s="227" t="s">
        <v>21</v>
      </c>
      <c r="F612" s="228" t="s">
        <v>1176</v>
      </c>
      <c r="G612" s="225"/>
      <c r="H612" s="229">
        <v>41.2</v>
      </c>
      <c r="I612" s="230"/>
      <c r="J612" s="225"/>
      <c r="K612" s="225"/>
      <c r="L612" s="231"/>
      <c r="M612" s="232"/>
      <c r="N612" s="233"/>
      <c r="O612" s="233"/>
      <c r="P612" s="233"/>
      <c r="Q612" s="233"/>
      <c r="R612" s="233"/>
      <c r="S612" s="233"/>
      <c r="T612" s="23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5" t="s">
        <v>162</v>
      </c>
      <c r="AU612" s="235" t="s">
        <v>85</v>
      </c>
      <c r="AV612" s="13" t="s">
        <v>85</v>
      </c>
      <c r="AW612" s="13" t="s">
        <v>36</v>
      </c>
      <c r="AX612" s="13" t="s">
        <v>83</v>
      </c>
      <c r="AY612" s="235" t="s">
        <v>152</v>
      </c>
    </row>
    <row r="613" spans="1:65" s="2" customFormat="1" ht="16.5" customHeight="1">
      <c r="A613" s="39"/>
      <c r="B613" s="40"/>
      <c r="C613" s="206" t="s">
        <v>1177</v>
      </c>
      <c r="D613" s="206" t="s">
        <v>154</v>
      </c>
      <c r="E613" s="207" t="s">
        <v>1178</v>
      </c>
      <c r="F613" s="208" t="s">
        <v>1179</v>
      </c>
      <c r="G613" s="209" t="s">
        <v>488</v>
      </c>
      <c r="H613" s="210">
        <v>3</v>
      </c>
      <c r="I613" s="211"/>
      <c r="J613" s="212">
        <f>ROUND(I613*H613,2)</f>
        <v>0</v>
      </c>
      <c r="K613" s="208" t="s">
        <v>359</v>
      </c>
      <c r="L613" s="45"/>
      <c r="M613" s="213" t="s">
        <v>21</v>
      </c>
      <c r="N613" s="214" t="s">
        <v>46</v>
      </c>
      <c r="O613" s="85"/>
      <c r="P613" s="215">
        <f>O613*H613</f>
        <v>0</v>
      </c>
      <c r="Q613" s="215">
        <v>0</v>
      </c>
      <c r="R613" s="215">
        <f>Q613*H613</f>
        <v>0</v>
      </c>
      <c r="S613" s="215">
        <v>0</v>
      </c>
      <c r="T613" s="216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17" t="s">
        <v>1174</v>
      </c>
      <c r="AT613" s="217" t="s">
        <v>154</v>
      </c>
      <c r="AU613" s="217" t="s">
        <v>85</v>
      </c>
      <c r="AY613" s="18" t="s">
        <v>152</v>
      </c>
      <c r="BE613" s="218">
        <f>IF(N613="základní",J613,0)</f>
        <v>0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8" t="s">
        <v>83</v>
      </c>
      <c r="BK613" s="218">
        <f>ROUND(I613*H613,2)</f>
        <v>0</v>
      </c>
      <c r="BL613" s="18" t="s">
        <v>1174</v>
      </c>
      <c r="BM613" s="217" t="s">
        <v>1180</v>
      </c>
    </row>
    <row r="614" spans="1:51" s="13" customFormat="1" ht="12">
      <c r="A614" s="13"/>
      <c r="B614" s="224"/>
      <c r="C614" s="225"/>
      <c r="D614" s="226" t="s">
        <v>162</v>
      </c>
      <c r="E614" s="227" t="s">
        <v>21</v>
      </c>
      <c r="F614" s="228" t="s">
        <v>1181</v>
      </c>
      <c r="G614" s="225"/>
      <c r="H614" s="229">
        <v>3</v>
      </c>
      <c r="I614" s="230"/>
      <c r="J614" s="225"/>
      <c r="K614" s="225"/>
      <c r="L614" s="231"/>
      <c r="M614" s="269"/>
      <c r="N614" s="270"/>
      <c r="O614" s="270"/>
      <c r="P614" s="270"/>
      <c r="Q614" s="270"/>
      <c r="R614" s="270"/>
      <c r="S614" s="270"/>
      <c r="T614" s="27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5" t="s">
        <v>162</v>
      </c>
      <c r="AU614" s="235" t="s">
        <v>85</v>
      </c>
      <c r="AV614" s="13" t="s">
        <v>85</v>
      </c>
      <c r="AW614" s="13" t="s">
        <v>36</v>
      </c>
      <c r="AX614" s="13" t="s">
        <v>83</v>
      </c>
      <c r="AY614" s="235" t="s">
        <v>152</v>
      </c>
    </row>
    <row r="615" spans="1:31" s="2" customFormat="1" ht="6.95" customHeight="1">
      <c r="A615" s="39"/>
      <c r="B615" s="60"/>
      <c r="C615" s="61"/>
      <c r="D615" s="61"/>
      <c r="E615" s="61"/>
      <c r="F615" s="61"/>
      <c r="G615" s="61"/>
      <c r="H615" s="61"/>
      <c r="I615" s="61"/>
      <c r="J615" s="61"/>
      <c r="K615" s="61"/>
      <c r="L615" s="45"/>
      <c r="M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</row>
  </sheetData>
  <sheetProtection password="CC35" sheet="1" objects="1" scenarios="1" formatColumns="0" formatRows="0" autoFilter="0"/>
  <autoFilter ref="C99:K614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4" r:id="rId1" display="https://podminky.urs.cz/item/CS_URS_2022_01/113106071"/>
    <hyperlink ref="F107" r:id="rId2" display="https://podminky.urs.cz/item/CS_URS_2022_01/113152112"/>
    <hyperlink ref="F110" r:id="rId3" display="https://podminky.urs.cz/item/CS_URS_2022_01/132302101"/>
    <hyperlink ref="F113" r:id="rId4" display="https://podminky.urs.cz/item/CS_URS_2022_01/132302109"/>
    <hyperlink ref="F115" r:id="rId5" display="https://podminky.urs.cz/item/CS_URS_2022_01/161101501"/>
    <hyperlink ref="F117" r:id="rId6" display="https://podminky.urs.cz/item/CS_URS_2022_01/162201201"/>
    <hyperlink ref="F119" r:id="rId7" display="https://podminky.urs.cz/item/CS_URS_2022_01/162701105"/>
    <hyperlink ref="F121" r:id="rId8" display="https://podminky.urs.cz/item/CS_URS_2022_01/167101101"/>
    <hyperlink ref="F123" r:id="rId9" display="https://podminky.urs.cz/item/CS_URS_2022_01/174101102"/>
    <hyperlink ref="F129" r:id="rId10" display="https://podminky.urs.cz/item/CS_URS_2022_01/273321311"/>
    <hyperlink ref="F132" r:id="rId11" display="https://podminky.urs.cz/item/CS_URS_2022_01/273362021"/>
    <hyperlink ref="F134" r:id="rId12" display="https://podminky.urs.cz/item/CS_URS_2022_01/274321411"/>
    <hyperlink ref="F137" r:id="rId13" display="https://podminky.urs.cz/item/CS_URS_2022_01/274351215"/>
    <hyperlink ref="F140" r:id="rId14" display="https://podminky.urs.cz/item/CS_URS_2022_01/274351216"/>
    <hyperlink ref="F142" r:id="rId15" display="https://podminky.urs.cz/item/CS_URS_2022_01/274361821"/>
    <hyperlink ref="F145" r:id="rId16" display="https://podminky.urs.cz/item/CS_URS_2022_01/311231126"/>
    <hyperlink ref="F148" r:id="rId17" display="https://podminky.urs.cz/item/CS_URS_2022_01/311231129"/>
    <hyperlink ref="F154" r:id="rId18" display="https://podminky.urs.cz/item/CS_URS_2022_01/311235141"/>
    <hyperlink ref="F157" r:id="rId19" display="https://podminky.urs.cz/item/CS_URS_2022_01/317321311"/>
    <hyperlink ref="F160" r:id="rId20" display="https://podminky.urs.cz/item/CS_URS_2022_01/317351107"/>
    <hyperlink ref="F163" r:id="rId21" display="https://podminky.urs.cz/item/CS_URS_2022_01/317351108"/>
    <hyperlink ref="F165" r:id="rId22" display="https://podminky.urs.cz/item/CS_URS_2022_01/317941121"/>
    <hyperlink ref="F175" r:id="rId23" display="https://podminky.urs.cz/item/CS_URS_2022_01/317941123"/>
    <hyperlink ref="F180" r:id="rId24" display="https://podminky.urs.cz/item/CS_URS_2022_01/317941125"/>
    <hyperlink ref="F184" r:id="rId25" display="https://podminky.urs.cz/item/CS_URS_2022_01/342248112"/>
    <hyperlink ref="F187" r:id="rId26" display="https://podminky.urs.cz/item/CS_URS_2022_01/342248113"/>
    <hyperlink ref="F190" r:id="rId27" display="https://podminky.urs.cz/item/CS_URS_2022_01/342291121"/>
    <hyperlink ref="F194" r:id="rId28" display="https://podminky.urs.cz/item/CS_URS_2022_01/417388144"/>
    <hyperlink ref="F197" r:id="rId29" display="https://podminky.urs.cz/item/CS_URS_2022_01/417388164"/>
    <hyperlink ref="F202" r:id="rId30" display="https://podminky.urs.cz/item/CS_URS_2022_01/417388174"/>
    <hyperlink ref="F206" r:id="rId31" display="https://podminky.urs.cz/item/CS_URS_2022_01/564831111"/>
    <hyperlink ref="F208" r:id="rId32" display="https://podminky.urs.cz/item/CS_URS_2022_01/596212210"/>
    <hyperlink ref="F212" r:id="rId33" display="https://podminky.urs.cz/item/CS_URS_2022_01/611131101"/>
    <hyperlink ref="F215" r:id="rId34" display="https://podminky.urs.cz/item/CS_URS_2022_01/611321121"/>
    <hyperlink ref="F218" r:id="rId35" display="https://podminky.urs.cz/item/CS_URS_2022_01/611325422"/>
    <hyperlink ref="F221" r:id="rId36" display="https://podminky.urs.cz/item/CS_URS_2022_01/611331111"/>
    <hyperlink ref="F224" r:id="rId37" display="https://podminky.urs.cz/item/CS_URS_2022_01/612131101"/>
    <hyperlink ref="F233" r:id="rId38" display="https://podminky.urs.cz/item/CS_URS_2022_01/612321121"/>
    <hyperlink ref="F236" r:id="rId39" display="https://podminky.urs.cz/item/CS_URS_2022_01/612321141"/>
    <hyperlink ref="F238" r:id="rId40" display="https://podminky.urs.cz/item/CS_URS_2022_01/612321191"/>
    <hyperlink ref="F241" r:id="rId41" display="https://podminky.urs.cz/item/CS_URS_2022_01/612325422"/>
    <hyperlink ref="F244" r:id="rId42" display="https://podminky.urs.cz/item/CS_URS_2022_01/612331111"/>
    <hyperlink ref="F247" r:id="rId43" display="https://podminky.urs.cz/item/CS_URS_2022_01/619991001"/>
    <hyperlink ref="F250" r:id="rId44" display="https://podminky.urs.cz/item/CS_URS_2022_01/619991011"/>
    <hyperlink ref="F255" r:id="rId45" display="https://podminky.urs.cz/item/CS_URS_2022_01/619995001"/>
    <hyperlink ref="F258" r:id="rId46" display="https://podminky.urs.cz/item/CS_URS_2022_01/622143003"/>
    <hyperlink ref="F263" r:id="rId47" display="https://podminky.urs.cz/item/CS_URS_2022_01/631312131"/>
    <hyperlink ref="F269" r:id="rId48" display="https://podminky.urs.cz/item/CS_URS_2022_01/631312141"/>
    <hyperlink ref="F273" r:id="rId49" display="https://podminky.urs.cz/item/CS_URS_2022_01/914111111"/>
    <hyperlink ref="F278" r:id="rId50" display="https://podminky.urs.cz/item/CS_URS_2022_01/915111115"/>
    <hyperlink ref="F281" r:id="rId51" display="https://podminky.urs.cz/item/CS_URS_2022_01/919735124"/>
    <hyperlink ref="F284" r:id="rId52" display="https://podminky.urs.cz/item/CS_URS_2022_01/943211111"/>
    <hyperlink ref="F290" r:id="rId53" display="https://podminky.urs.cz/item/CS_URS_2022_01/943211211"/>
    <hyperlink ref="F293" r:id="rId54" display="https://podminky.urs.cz/item/CS_URS_2022_01/943211811"/>
    <hyperlink ref="F296" r:id="rId55" display="https://podminky.urs.cz/item/CS_URS_2022_01/946113114"/>
    <hyperlink ref="F298" r:id="rId56" display="https://podminky.urs.cz/item/CS_URS_2022_01/946113214"/>
    <hyperlink ref="F301" r:id="rId57" display="https://podminky.urs.cz/item/CS_URS_2022_01/946113814"/>
    <hyperlink ref="F303" r:id="rId58" display="https://podminky.urs.cz/item/CS_URS_2022_01/952901114"/>
    <hyperlink ref="F306" r:id="rId59" display="https://podminky.urs.cz/item/CS_URS_2022_01/963012520"/>
    <hyperlink ref="F309" r:id="rId60" display="https://podminky.urs.cz/item/CS_URS_2022_01/963022819"/>
    <hyperlink ref="F312" r:id="rId61" display="https://podminky.urs.cz/item/CS_URS_2022_01/963031434"/>
    <hyperlink ref="F315" r:id="rId62" display="https://podminky.urs.cz/item/CS_URS_2022_01/963031439"/>
    <hyperlink ref="F318" r:id="rId63" display="https://podminky.urs.cz/item/CS_URS_2022_01/965043331"/>
    <hyperlink ref="F324" r:id="rId64" display="https://podminky.urs.cz/item/CS_URS_2022_01/968062456"/>
    <hyperlink ref="F327" r:id="rId65" display="https://podminky.urs.cz/item/CS_URS_2022_01/971033471"/>
    <hyperlink ref="F330" r:id="rId66" display="https://podminky.urs.cz/item/CS_URS_2022_01/971033641"/>
    <hyperlink ref="F333" r:id="rId67" display="https://podminky.urs.cz/item/CS_URS_2022_01/971033681"/>
    <hyperlink ref="F336" r:id="rId68" display="https://podminky.urs.cz/item/CS_URS_2022_01/972033161"/>
    <hyperlink ref="F339" r:id="rId69" display="https://podminky.urs.cz/item/CS_URS_2022_01/972033171"/>
    <hyperlink ref="F342" r:id="rId70" display="https://podminky.urs.cz/item/CS_URS_2022_01/973031345"/>
    <hyperlink ref="F349" r:id="rId71" display="https://podminky.urs.cz/item/CS_URS_2022_01/975043111"/>
    <hyperlink ref="F352" r:id="rId72" display="https://podminky.urs.cz/item/CS_URS_2022_01/975043121"/>
    <hyperlink ref="F354" r:id="rId73" display="https://podminky.urs.cz/item/CS_URS_2022_01/975048111"/>
    <hyperlink ref="F357" r:id="rId74" display="https://podminky.urs.cz/item/CS_URS_2022_01/975053141"/>
    <hyperlink ref="F362" r:id="rId75" display="https://podminky.urs.cz/item/CS_URS_2022_01/975058141"/>
    <hyperlink ref="F365" r:id="rId76" display="https://podminky.urs.cz/item/CS_URS_2022_01/977312114"/>
    <hyperlink ref="F368" r:id="rId77" display="https://podminky.urs.cz/item/CS_URS_2022_01/985111111"/>
    <hyperlink ref="F376" r:id="rId78" display="https://podminky.urs.cz/item/CS_URS_2022_01/985111121"/>
    <hyperlink ref="F379" r:id="rId79" display="https://podminky.urs.cz/item/CS_URS_2022_01/985331213"/>
    <hyperlink ref="F385" r:id="rId80" display="https://podminky.urs.cz/item/CS_URS_2022_01/985675111"/>
    <hyperlink ref="F388" r:id="rId81" display="https://podminky.urs.cz/item/CS_URS_2022_01/985675121"/>
    <hyperlink ref="F391" r:id="rId82" display="https://podminky.urs.cz/item/CS_URS_2022_01/997013213"/>
    <hyperlink ref="F393" r:id="rId83" display="https://podminky.urs.cz/item/CS_URS_2022_01/997013501"/>
    <hyperlink ref="F395" r:id="rId84" display="https://podminky.urs.cz/item/CS_URS_2022_01/997013509"/>
    <hyperlink ref="F398" r:id="rId85" display="https://podminky.urs.cz/item/CS_URS_2022_01/997013801"/>
    <hyperlink ref="F400" r:id="rId86" display="https://podminky.urs.cz/item/CS_URS_2022_01/998011002"/>
    <hyperlink ref="F404" r:id="rId87" display="https://podminky.urs.cz/item/CS_URS_2022_01/711193131"/>
    <hyperlink ref="F407" r:id="rId88" display="https://podminky.urs.cz/item/CS_URS_2022_01/998711101"/>
    <hyperlink ref="F413" r:id="rId89" display="https://podminky.urs.cz/item/CS_URS_2022_01/735494811R01"/>
    <hyperlink ref="F415" r:id="rId90" display="https://podminky.urs.cz/item/CS_URS_2022_01/735890802"/>
    <hyperlink ref="F418" r:id="rId91" display="https://podminky.urs.cz/item/CS_URS_2022_01/762112811"/>
    <hyperlink ref="F421" r:id="rId92" display="https://podminky.urs.cz/item/CS_URS_2022_01/762131811"/>
    <hyperlink ref="F441" r:id="rId93" display="https://podminky.urs.cz/item/CS_URS_2022_01/766111820"/>
    <hyperlink ref="F452" r:id="rId94" display="https://podminky.urs.cz/item/CS_URS_2022_01/766411811"/>
    <hyperlink ref="F455" r:id="rId95" display="https://podminky.urs.cz/item/CS_URS_2022_01/766680822"/>
    <hyperlink ref="F458" r:id="rId96" display="https://podminky.urs.cz/item/CS_URS_2022_01/766681832R01"/>
    <hyperlink ref="F461" r:id="rId97" display="https://podminky.urs.cz/item/CS_URS_2022_01/766691914"/>
    <hyperlink ref="F464" r:id="rId98" display="https://podminky.urs.cz/item/CS_URS_2022_01/998766102"/>
    <hyperlink ref="F466" r:id="rId99" display="https://podminky.urs.cz/item/CS_URS_2022_01/998766181"/>
    <hyperlink ref="F469" r:id="rId100" display="https://podminky.urs.cz/item/CS_URS_2022_01/767161813"/>
    <hyperlink ref="F476" r:id="rId101" display="https://podminky.urs.cz/item/CS_URS_2022_01/767995115"/>
    <hyperlink ref="F493" r:id="rId102" display="https://podminky.urs.cz/item/CS_URS_2022_01/767996701"/>
    <hyperlink ref="F496" r:id="rId103" display="https://podminky.urs.cz/item/CS_URS_2022_01/998767101"/>
    <hyperlink ref="F498" r:id="rId104" display="https://podminky.urs.cz/item/CS_URS_2022_01/998767102"/>
    <hyperlink ref="F500" r:id="rId105" display="https://podminky.urs.cz/item/CS_URS_2022_01/998767181"/>
    <hyperlink ref="F503" r:id="rId106" display="https://podminky.urs.cz/item/CS_URS_2022_01/773500910"/>
    <hyperlink ref="F508" r:id="rId107" display="https://podminky.urs.cz/item/CS_URS_2022_01/998773102"/>
    <hyperlink ref="F510" r:id="rId108" display="https://podminky.urs.cz/item/CS_URS_2022_01/998773181"/>
    <hyperlink ref="F513" r:id="rId109" display="https://podminky.urs.cz/item/CS_URS_2022_01/776201811"/>
    <hyperlink ref="F518" r:id="rId110" display="https://podminky.urs.cz/item/CS_URS_2022_01/776211111"/>
    <hyperlink ref="F524" r:id="rId111" display="https://podminky.urs.cz/item/CS_URS_2022_01/776410811"/>
    <hyperlink ref="F527" r:id="rId112" display="https://podminky.urs.cz/item/CS_URS_2022_01/776411111"/>
    <hyperlink ref="F531" r:id="rId113" display="https://podminky.urs.cz/item/CS_URS_2022_01/998776102"/>
    <hyperlink ref="F533" r:id="rId114" display="https://podminky.urs.cz/item/CS_URS_2022_01/998776181"/>
    <hyperlink ref="F536" r:id="rId115" display="https://podminky.urs.cz/item/CS_URS_2022_01/783301313"/>
    <hyperlink ref="F541" r:id="rId116" display="https://podminky.urs.cz/item/CS_URS_2022_01/783314101"/>
    <hyperlink ref="F543" r:id="rId117" display="https://podminky.urs.cz/item/CS_URS_2022_01/783314203"/>
    <hyperlink ref="F545" r:id="rId118" display="https://podminky.urs.cz/item/CS_URS_2022_01/783315101"/>
    <hyperlink ref="F547" r:id="rId119" display="https://podminky.urs.cz/item/CS_URS_2022_01/783317101"/>
    <hyperlink ref="F550" r:id="rId120" display="https://podminky.urs.cz/item/CS_URS_2022_01/783901453"/>
    <hyperlink ref="F553" r:id="rId121" display="https://podminky.urs.cz/item/CS_URS_2022_01/783933171"/>
    <hyperlink ref="F558" r:id="rId122" display="https://podminky.urs.cz/item/CS_URS_2022_01/783937163"/>
    <hyperlink ref="F561" r:id="rId123" display="https://podminky.urs.cz/item/CS_URS_2022_01/784111035"/>
    <hyperlink ref="F566" r:id="rId124" display="https://podminky.urs.cz/item/CS_URS_2022_01/784121005"/>
    <hyperlink ref="F568" r:id="rId125" display="https://podminky.urs.cz/item/CS_URS_2022_01/784161403"/>
    <hyperlink ref="F571" r:id="rId126" display="https://podminky.urs.cz/item/CS_URS_2022_01/784161405"/>
    <hyperlink ref="F574" r:id="rId127" display="https://podminky.urs.cz/item/CS_URS_2022_01/784171003"/>
    <hyperlink ref="F579" r:id="rId128" display="https://podminky.urs.cz/item/CS_URS_2022_01/784171101"/>
    <hyperlink ref="F583" r:id="rId129" display="https://podminky.urs.cz/item/CS_URS_2022_01/784171115"/>
    <hyperlink ref="F588" r:id="rId130" display="https://podminky.urs.cz/item/CS_URS_2022_01/784181003"/>
    <hyperlink ref="F590" r:id="rId131" display="https://podminky.urs.cz/item/CS_URS_2022_01/784181013"/>
    <hyperlink ref="F592" r:id="rId132" display="https://podminky.urs.cz/item/CS_URS_2022_01/784181103"/>
    <hyperlink ref="F594" r:id="rId133" display="https://podminky.urs.cz/item/CS_URS_2022_01/784181123"/>
    <hyperlink ref="F596" r:id="rId134" display="https://podminky.urs.cz/item/CS_URS_2022_01/784191003"/>
    <hyperlink ref="F599" r:id="rId135" display="https://podminky.urs.cz/item/CS_URS_2022_01/784191007"/>
    <hyperlink ref="F601" r:id="rId136" display="https://podminky.urs.cz/item/CS_URS_2022_01/784211103"/>
    <hyperlink ref="F603" r:id="rId137" display="https://podminky.urs.cz/item/CS_URS_2022_01/784211113"/>
    <hyperlink ref="F609" r:id="rId138" display="https://podminky.urs.cz/item/CS_URS_2022_01/72711130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</row>
    <row r="4" spans="2:46" s="1" customFormat="1" ht="24.95" customHeight="1">
      <c r="B4" s="21"/>
      <c r="D4" s="132" t="s">
        <v>102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Stará radnice č.p. 144 - Vestavba výtahu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110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1182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21</v>
      </c>
      <c r="G11" s="39"/>
      <c r="H11" s="39"/>
      <c r="I11" s="134" t="s">
        <v>20</v>
      </c>
      <c r="J11" s="138" t="s">
        <v>21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23</v>
      </c>
      <c r="G12" s="39"/>
      <c r="H12" s="39"/>
      <c r="I12" s="134" t="s">
        <v>24</v>
      </c>
      <c r="J12" s="139" t="str">
        <f>'Rekapitulace stavby'!AN8</f>
        <v>23. 2. 2021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26</v>
      </c>
      <c r="E14" s="39"/>
      <c r="F14" s="39"/>
      <c r="G14" s="39"/>
      <c r="H14" s="39"/>
      <c r="I14" s="134" t="s">
        <v>27</v>
      </c>
      <c r="J14" s="138" t="s">
        <v>28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29</v>
      </c>
      <c r="F15" s="39"/>
      <c r="G15" s="39"/>
      <c r="H15" s="39"/>
      <c r="I15" s="134" t="s">
        <v>30</v>
      </c>
      <c r="J15" s="138" t="s">
        <v>21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31</v>
      </c>
      <c r="E17" s="39"/>
      <c r="F17" s="39"/>
      <c r="G17" s="39"/>
      <c r="H17" s="39"/>
      <c r="I17" s="134" t="s">
        <v>27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30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33</v>
      </c>
      <c r="E20" s="39"/>
      <c r="F20" s="39"/>
      <c r="G20" s="39"/>
      <c r="H20" s="39"/>
      <c r="I20" s="134" t="s">
        <v>27</v>
      </c>
      <c r="J20" s="138" t="str">
        <f>IF('Rekapitulace stavby'!AN16="","",'Rekapitulace stavby'!AN16)</f>
        <v>28640861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tr">
        <f>IF('Rekapitulace stavby'!E17="","",'Rekapitulace stavby'!E17)</f>
        <v>Projekční kancelář lay-out s.r.o.</v>
      </c>
      <c r="F21" s="39"/>
      <c r="G21" s="39"/>
      <c r="H21" s="39"/>
      <c r="I21" s="134" t="s">
        <v>30</v>
      </c>
      <c r="J21" s="138" t="str">
        <f>IF('Rekapitulace stavby'!AN17="","",'Rekapitulace stavby'!AN17)</f>
        <v/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37</v>
      </c>
      <c r="E23" s="39"/>
      <c r="F23" s="39"/>
      <c r="G23" s="39"/>
      <c r="H23" s="39"/>
      <c r="I23" s="134" t="s">
        <v>27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30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39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41</v>
      </c>
      <c r="E30" s="39"/>
      <c r="F30" s="39"/>
      <c r="G30" s="39"/>
      <c r="H30" s="39"/>
      <c r="I30" s="39"/>
      <c r="J30" s="146">
        <f>ROUND(J84,2)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43</v>
      </c>
      <c r="G32" s="39"/>
      <c r="H32" s="39"/>
      <c r="I32" s="147" t="s">
        <v>42</v>
      </c>
      <c r="J32" s="147" t="s">
        <v>44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45</v>
      </c>
      <c r="E33" s="134" t="s">
        <v>46</v>
      </c>
      <c r="F33" s="149">
        <f>ROUND((SUM(BE84:BE174)),2)</f>
        <v>0</v>
      </c>
      <c r="G33" s="39"/>
      <c r="H33" s="39"/>
      <c r="I33" s="150">
        <v>0.21</v>
      </c>
      <c r="J33" s="149">
        <f>ROUND(((SUM(BE84:BE174))*I33),2)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47</v>
      </c>
      <c r="F34" s="149">
        <f>ROUND((SUM(BF84:BF174)),2)</f>
        <v>0</v>
      </c>
      <c r="G34" s="39"/>
      <c r="H34" s="39"/>
      <c r="I34" s="150">
        <v>0.15</v>
      </c>
      <c r="J34" s="149">
        <f>ROUND(((SUM(BF84:BF174))*I34),2)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48</v>
      </c>
      <c r="F35" s="149">
        <f>ROUND((SUM(BG84:BG174)),2)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49</v>
      </c>
      <c r="F36" s="149">
        <f>ROUND((SUM(BH84:BH174)),2)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9">
        <f>ROUND((SUM(BI84:BI174)),2)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112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Stará radnice č.p. 144 - Vestavba výtahu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110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Úprava elektroinstalace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Obec Jablunkov</v>
      </c>
      <c r="G52" s="41"/>
      <c r="H52" s="41"/>
      <c r="I52" s="33" t="s">
        <v>24</v>
      </c>
      <c r="J52" s="73" t="str">
        <f>IF(J12="","",J12)</f>
        <v>23. 2. 2021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Jablunkov</v>
      </c>
      <c r="G54" s="41"/>
      <c r="H54" s="41"/>
      <c r="I54" s="33" t="s">
        <v>33</v>
      </c>
      <c r="J54" s="37" t="str">
        <f>E21</f>
        <v>Projekční kancelář lay-out s.r.o.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113</v>
      </c>
      <c r="D57" s="164"/>
      <c r="E57" s="164"/>
      <c r="F57" s="164"/>
      <c r="G57" s="164"/>
      <c r="H57" s="164"/>
      <c r="I57" s="164"/>
      <c r="J57" s="165" t="s">
        <v>114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73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115</v>
      </c>
    </row>
    <row r="60" spans="1:31" s="9" customFormat="1" ht="24.95" customHeight="1">
      <c r="A60" s="9"/>
      <c r="B60" s="167"/>
      <c r="C60" s="168"/>
      <c r="D60" s="169" t="s">
        <v>1183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1184</v>
      </c>
      <c r="E61" s="170"/>
      <c r="F61" s="170"/>
      <c r="G61" s="170"/>
      <c r="H61" s="170"/>
      <c r="I61" s="170"/>
      <c r="J61" s="171">
        <f>J114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1185</v>
      </c>
      <c r="E62" s="170"/>
      <c r="F62" s="170"/>
      <c r="G62" s="170"/>
      <c r="H62" s="170"/>
      <c r="I62" s="170"/>
      <c r="J62" s="171">
        <f>J148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1186</v>
      </c>
      <c r="E63" s="170"/>
      <c r="F63" s="170"/>
      <c r="G63" s="170"/>
      <c r="H63" s="170"/>
      <c r="I63" s="170"/>
      <c r="J63" s="171">
        <f>J156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1187</v>
      </c>
      <c r="E64" s="170"/>
      <c r="F64" s="170"/>
      <c r="G64" s="170"/>
      <c r="H64" s="170"/>
      <c r="I64" s="170"/>
      <c r="J64" s="171">
        <f>J169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137</v>
      </c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2" t="str">
        <f>E7</f>
        <v>Stará radnice č.p. 144 - Vestavba výtahu</v>
      </c>
      <c r="F74" s="33"/>
      <c r="G74" s="33"/>
      <c r="H74" s="33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110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02 - Úprava elektroinstalace</v>
      </c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22</v>
      </c>
      <c r="D78" s="41"/>
      <c r="E78" s="41"/>
      <c r="F78" s="28" t="str">
        <f>F12</f>
        <v>Obec Jablunkov</v>
      </c>
      <c r="G78" s="41"/>
      <c r="H78" s="41"/>
      <c r="I78" s="33" t="s">
        <v>24</v>
      </c>
      <c r="J78" s="73" t="str">
        <f>IF(J12="","",J12)</f>
        <v>23. 2. 2021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26</v>
      </c>
      <c r="D80" s="41"/>
      <c r="E80" s="41"/>
      <c r="F80" s="28" t="str">
        <f>E15</f>
        <v>Město Jablunkov</v>
      </c>
      <c r="G80" s="41"/>
      <c r="H80" s="41"/>
      <c r="I80" s="33" t="s">
        <v>33</v>
      </c>
      <c r="J80" s="37" t="str">
        <f>E21</f>
        <v>Projekční kancelář lay-out s.r.o.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33" t="s">
        <v>37</v>
      </c>
      <c r="J81" s="37" t="str">
        <f>E24</f>
        <v xml:space="preserve"> </v>
      </c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9"/>
      <c r="B83" s="180"/>
      <c r="C83" s="181" t="s">
        <v>138</v>
      </c>
      <c r="D83" s="182" t="s">
        <v>60</v>
      </c>
      <c r="E83" s="182" t="s">
        <v>56</v>
      </c>
      <c r="F83" s="182" t="s">
        <v>57</v>
      </c>
      <c r="G83" s="182" t="s">
        <v>139</v>
      </c>
      <c r="H83" s="182" t="s">
        <v>140</v>
      </c>
      <c r="I83" s="182" t="s">
        <v>141</v>
      </c>
      <c r="J83" s="182" t="s">
        <v>114</v>
      </c>
      <c r="K83" s="183" t="s">
        <v>142</v>
      </c>
      <c r="L83" s="184"/>
      <c r="M83" s="93" t="s">
        <v>21</v>
      </c>
      <c r="N83" s="94" t="s">
        <v>45</v>
      </c>
      <c r="O83" s="94" t="s">
        <v>143</v>
      </c>
      <c r="P83" s="94" t="s">
        <v>144</v>
      </c>
      <c r="Q83" s="94" t="s">
        <v>145</v>
      </c>
      <c r="R83" s="94" t="s">
        <v>146</v>
      </c>
      <c r="S83" s="94" t="s">
        <v>147</v>
      </c>
      <c r="T83" s="95" t="s">
        <v>148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39"/>
      <c r="B84" s="40"/>
      <c r="C84" s="100" t="s">
        <v>149</v>
      </c>
      <c r="D84" s="41"/>
      <c r="E84" s="41"/>
      <c r="F84" s="41"/>
      <c r="G84" s="41"/>
      <c r="H84" s="41"/>
      <c r="I84" s="41"/>
      <c r="J84" s="185">
        <f>BK84</f>
        <v>0</v>
      </c>
      <c r="K84" s="41"/>
      <c r="L84" s="45"/>
      <c r="M84" s="96"/>
      <c r="N84" s="186"/>
      <c r="O84" s="97"/>
      <c r="P84" s="187">
        <f>P85+P114+P148+P156+P169</f>
        <v>0</v>
      </c>
      <c r="Q84" s="97"/>
      <c r="R84" s="187">
        <f>R85+R114+R148+R156+R169</f>
        <v>0</v>
      </c>
      <c r="S84" s="97"/>
      <c r="T84" s="188">
        <f>T85+T114+T148+T156+T169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74</v>
      </c>
      <c r="AU84" s="18" t="s">
        <v>115</v>
      </c>
      <c r="BK84" s="189">
        <f>BK85+BK114+BK148+BK156+BK169</f>
        <v>0</v>
      </c>
    </row>
    <row r="85" spans="1:63" s="12" customFormat="1" ht="25.9" customHeight="1">
      <c r="A85" s="12"/>
      <c r="B85" s="190"/>
      <c r="C85" s="191"/>
      <c r="D85" s="192" t="s">
        <v>74</v>
      </c>
      <c r="E85" s="193" t="s">
        <v>1188</v>
      </c>
      <c r="F85" s="193" t="s">
        <v>1189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SUM(P86:P113)</f>
        <v>0</v>
      </c>
      <c r="Q85" s="198"/>
      <c r="R85" s="199">
        <f>SUM(R86:R113)</f>
        <v>0</v>
      </c>
      <c r="S85" s="198"/>
      <c r="T85" s="200">
        <f>SUM(T86:T113)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83</v>
      </c>
      <c r="AT85" s="202" t="s">
        <v>74</v>
      </c>
      <c r="AU85" s="202" t="s">
        <v>75</v>
      </c>
      <c r="AY85" s="201" t="s">
        <v>152</v>
      </c>
      <c r="BK85" s="203">
        <f>SUM(BK86:BK113)</f>
        <v>0</v>
      </c>
    </row>
    <row r="86" spans="1:65" s="2" customFormat="1" ht="16.5" customHeight="1">
      <c r="A86" s="39"/>
      <c r="B86" s="40"/>
      <c r="C86" s="206" t="s">
        <v>83</v>
      </c>
      <c r="D86" s="206" t="s">
        <v>154</v>
      </c>
      <c r="E86" s="207" t="s">
        <v>1190</v>
      </c>
      <c r="F86" s="208" t="s">
        <v>1191</v>
      </c>
      <c r="G86" s="209" t="s">
        <v>1192</v>
      </c>
      <c r="H86" s="210">
        <v>1</v>
      </c>
      <c r="I86" s="211"/>
      <c r="J86" s="212">
        <f>ROUND(I86*H86,2)</f>
        <v>0</v>
      </c>
      <c r="K86" s="208" t="s">
        <v>21</v>
      </c>
      <c r="L86" s="45"/>
      <c r="M86" s="213" t="s">
        <v>21</v>
      </c>
      <c r="N86" s="214" t="s">
        <v>46</v>
      </c>
      <c r="O86" s="85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158</v>
      </c>
      <c r="AT86" s="217" t="s">
        <v>154</v>
      </c>
      <c r="AU86" s="217" t="s">
        <v>83</v>
      </c>
      <c r="AY86" s="18" t="s">
        <v>152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83</v>
      </c>
      <c r="BK86" s="218">
        <f>ROUND(I86*H86,2)</f>
        <v>0</v>
      </c>
      <c r="BL86" s="18" t="s">
        <v>158</v>
      </c>
      <c r="BM86" s="217" t="s">
        <v>85</v>
      </c>
    </row>
    <row r="87" spans="1:65" s="2" customFormat="1" ht="16.5" customHeight="1">
      <c r="A87" s="39"/>
      <c r="B87" s="40"/>
      <c r="C87" s="206" t="s">
        <v>85</v>
      </c>
      <c r="D87" s="206" t="s">
        <v>154</v>
      </c>
      <c r="E87" s="207" t="s">
        <v>1193</v>
      </c>
      <c r="F87" s="208" t="s">
        <v>1194</v>
      </c>
      <c r="G87" s="209" t="s">
        <v>1192</v>
      </c>
      <c r="H87" s="210">
        <v>1</v>
      </c>
      <c r="I87" s="211"/>
      <c r="J87" s="212">
        <f>ROUND(I87*H87,2)</f>
        <v>0</v>
      </c>
      <c r="K87" s="208" t="s">
        <v>21</v>
      </c>
      <c r="L87" s="45"/>
      <c r="M87" s="213" t="s">
        <v>21</v>
      </c>
      <c r="N87" s="214" t="s">
        <v>46</v>
      </c>
      <c r="O87" s="85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7" t="s">
        <v>158</v>
      </c>
      <c r="AT87" s="217" t="s">
        <v>154</v>
      </c>
      <c r="AU87" s="217" t="s">
        <v>83</v>
      </c>
      <c r="AY87" s="18" t="s">
        <v>152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8" t="s">
        <v>83</v>
      </c>
      <c r="BK87" s="218">
        <f>ROUND(I87*H87,2)</f>
        <v>0</v>
      </c>
      <c r="BL87" s="18" t="s">
        <v>158</v>
      </c>
      <c r="BM87" s="217" t="s">
        <v>158</v>
      </c>
    </row>
    <row r="88" spans="1:65" s="2" customFormat="1" ht="16.5" customHeight="1">
      <c r="A88" s="39"/>
      <c r="B88" s="40"/>
      <c r="C88" s="206" t="s">
        <v>170</v>
      </c>
      <c r="D88" s="206" t="s">
        <v>154</v>
      </c>
      <c r="E88" s="207" t="s">
        <v>1195</v>
      </c>
      <c r="F88" s="208" t="s">
        <v>1196</v>
      </c>
      <c r="G88" s="209" t="s">
        <v>108</v>
      </c>
      <c r="H88" s="210">
        <v>60</v>
      </c>
      <c r="I88" s="211"/>
      <c r="J88" s="212">
        <f>ROUND(I88*H88,2)</f>
        <v>0</v>
      </c>
      <c r="K88" s="208" t="s">
        <v>21</v>
      </c>
      <c r="L88" s="45"/>
      <c r="M88" s="213" t="s">
        <v>21</v>
      </c>
      <c r="N88" s="214" t="s">
        <v>46</v>
      </c>
      <c r="O88" s="85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7" t="s">
        <v>158</v>
      </c>
      <c r="AT88" s="217" t="s">
        <v>154</v>
      </c>
      <c r="AU88" s="217" t="s">
        <v>83</v>
      </c>
      <c r="AY88" s="18" t="s">
        <v>152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83</v>
      </c>
      <c r="BK88" s="218">
        <f>ROUND(I88*H88,2)</f>
        <v>0</v>
      </c>
      <c r="BL88" s="18" t="s">
        <v>158</v>
      </c>
      <c r="BM88" s="217" t="s">
        <v>185</v>
      </c>
    </row>
    <row r="89" spans="1:65" s="2" customFormat="1" ht="16.5" customHeight="1">
      <c r="A89" s="39"/>
      <c r="B89" s="40"/>
      <c r="C89" s="206" t="s">
        <v>158</v>
      </c>
      <c r="D89" s="206" t="s">
        <v>154</v>
      </c>
      <c r="E89" s="207" t="s">
        <v>1197</v>
      </c>
      <c r="F89" s="208" t="s">
        <v>1198</v>
      </c>
      <c r="G89" s="209" t="s">
        <v>108</v>
      </c>
      <c r="H89" s="210">
        <v>45</v>
      </c>
      <c r="I89" s="211"/>
      <c r="J89" s="212">
        <f>ROUND(I89*H89,2)</f>
        <v>0</v>
      </c>
      <c r="K89" s="208" t="s">
        <v>21</v>
      </c>
      <c r="L89" s="45"/>
      <c r="M89" s="213" t="s">
        <v>21</v>
      </c>
      <c r="N89" s="214" t="s">
        <v>46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158</v>
      </c>
      <c r="AT89" s="217" t="s">
        <v>154</v>
      </c>
      <c r="AU89" s="217" t="s">
        <v>83</v>
      </c>
      <c r="AY89" s="18" t="s">
        <v>152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83</v>
      </c>
      <c r="BK89" s="218">
        <f>ROUND(I89*H89,2)</f>
        <v>0</v>
      </c>
      <c r="BL89" s="18" t="s">
        <v>158</v>
      </c>
      <c r="BM89" s="217" t="s">
        <v>195</v>
      </c>
    </row>
    <row r="90" spans="1:65" s="2" customFormat="1" ht="16.5" customHeight="1">
      <c r="A90" s="39"/>
      <c r="B90" s="40"/>
      <c r="C90" s="206" t="s">
        <v>180</v>
      </c>
      <c r="D90" s="206" t="s">
        <v>154</v>
      </c>
      <c r="E90" s="207" t="s">
        <v>1199</v>
      </c>
      <c r="F90" s="208" t="s">
        <v>1200</v>
      </c>
      <c r="G90" s="209" t="s">
        <v>108</v>
      </c>
      <c r="H90" s="210">
        <v>15</v>
      </c>
      <c r="I90" s="211"/>
      <c r="J90" s="212">
        <f>ROUND(I90*H90,2)</f>
        <v>0</v>
      </c>
      <c r="K90" s="208" t="s">
        <v>21</v>
      </c>
      <c r="L90" s="45"/>
      <c r="M90" s="213" t="s">
        <v>21</v>
      </c>
      <c r="N90" s="214" t="s">
        <v>46</v>
      </c>
      <c r="O90" s="85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7" t="s">
        <v>158</v>
      </c>
      <c r="AT90" s="217" t="s">
        <v>154</v>
      </c>
      <c r="AU90" s="217" t="s">
        <v>83</v>
      </c>
      <c r="AY90" s="18" t="s">
        <v>152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83</v>
      </c>
      <c r="BK90" s="218">
        <f>ROUND(I90*H90,2)</f>
        <v>0</v>
      </c>
      <c r="BL90" s="18" t="s">
        <v>158</v>
      </c>
      <c r="BM90" s="217" t="s">
        <v>206</v>
      </c>
    </row>
    <row r="91" spans="1:65" s="2" customFormat="1" ht="16.5" customHeight="1">
      <c r="A91" s="39"/>
      <c r="B91" s="40"/>
      <c r="C91" s="206" t="s">
        <v>185</v>
      </c>
      <c r="D91" s="206" t="s">
        <v>154</v>
      </c>
      <c r="E91" s="207" t="s">
        <v>1201</v>
      </c>
      <c r="F91" s="208" t="s">
        <v>1202</v>
      </c>
      <c r="G91" s="209" t="s">
        <v>108</v>
      </c>
      <c r="H91" s="210">
        <v>265</v>
      </c>
      <c r="I91" s="211"/>
      <c r="J91" s="212">
        <f>ROUND(I91*H91,2)</f>
        <v>0</v>
      </c>
      <c r="K91" s="208" t="s">
        <v>21</v>
      </c>
      <c r="L91" s="45"/>
      <c r="M91" s="213" t="s">
        <v>21</v>
      </c>
      <c r="N91" s="214" t="s">
        <v>46</v>
      </c>
      <c r="O91" s="85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158</v>
      </c>
      <c r="AT91" s="217" t="s">
        <v>154</v>
      </c>
      <c r="AU91" s="217" t="s">
        <v>83</v>
      </c>
      <c r="AY91" s="18" t="s">
        <v>152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83</v>
      </c>
      <c r="BK91" s="218">
        <f>ROUND(I91*H91,2)</f>
        <v>0</v>
      </c>
      <c r="BL91" s="18" t="s">
        <v>158</v>
      </c>
      <c r="BM91" s="217" t="s">
        <v>220</v>
      </c>
    </row>
    <row r="92" spans="1:65" s="2" customFormat="1" ht="16.5" customHeight="1">
      <c r="A92" s="39"/>
      <c r="B92" s="40"/>
      <c r="C92" s="206" t="s">
        <v>190</v>
      </c>
      <c r="D92" s="206" t="s">
        <v>154</v>
      </c>
      <c r="E92" s="207" t="s">
        <v>1203</v>
      </c>
      <c r="F92" s="208" t="s">
        <v>1204</v>
      </c>
      <c r="G92" s="209" t="s">
        <v>108</v>
      </c>
      <c r="H92" s="210">
        <v>25</v>
      </c>
      <c r="I92" s="211"/>
      <c r="J92" s="212">
        <f>ROUND(I92*H92,2)</f>
        <v>0</v>
      </c>
      <c r="K92" s="208" t="s">
        <v>21</v>
      </c>
      <c r="L92" s="45"/>
      <c r="M92" s="213" t="s">
        <v>21</v>
      </c>
      <c r="N92" s="214" t="s">
        <v>46</v>
      </c>
      <c r="O92" s="85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158</v>
      </c>
      <c r="AT92" s="217" t="s">
        <v>154</v>
      </c>
      <c r="AU92" s="217" t="s">
        <v>83</v>
      </c>
      <c r="AY92" s="18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83</v>
      </c>
      <c r="BK92" s="218">
        <f>ROUND(I92*H92,2)</f>
        <v>0</v>
      </c>
      <c r="BL92" s="18" t="s">
        <v>158</v>
      </c>
      <c r="BM92" s="217" t="s">
        <v>231</v>
      </c>
    </row>
    <row r="93" spans="1:65" s="2" customFormat="1" ht="16.5" customHeight="1">
      <c r="A93" s="39"/>
      <c r="B93" s="40"/>
      <c r="C93" s="206" t="s">
        <v>195</v>
      </c>
      <c r="D93" s="206" t="s">
        <v>154</v>
      </c>
      <c r="E93" s="207" t="s">
        <v>1205</v>
      </c>
      <c r="F93" s="208" t="s">
        <v>1206</v>
      </c>
      <c r="G93" s="209" t="s">
        <v>108</v>
      </c>
      <c r="H93" s="210">
        <v>30</v>
      </c>
      <c r="I93" s="211"/>
      <c r="J93" s="212">
        <f>ROUND(I93*H93,2)</f>
        <v>0</v>
      </c>
      <c r="K93" s="208" t="s">
        <v>21</v>
      </c>
      <c r="L93" s="45"/>
      <c r="M93" s="213" t="s">
        <v>21</v>
      </c>
      <c r="N93" s="214" t="s">
        <v>46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158</v>
      </c>
      <c r="AT93" s="217" t="s">
        <v>154</v>
      </c>
      <c r="AU93" s="217" t="s">
        <v>83</v>
      </c>
      <c r="AY93" s="18" t="s">
        <v>152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83</v>
      </c>
      <c r="BK93" s="218">
        <f>ROUND(I93*H93,2)</f>
        <v>0</v>
      </c>
      <c r="BL93" s="18" t="s">
        <v>158</v>
      </c>
      <c r="BM93" s="217" t="s">
        <v>241</v>
      </c>
    </row>
    <row r="94" spans="1:65" s="2" customFormat="1" ht="16.5" customHeight="1">
      <c r="A94" s="39"/>
      <c r="B94" s="40"/>
      <c r="C94" s="206" t="s">
        <v>200</v>
      </c>
      <c r="D94" s="206" t="s">
        <v>154</v>
      </c>
      <c r="E94" s="207" t="s">
        <v>1207</v>
      </c>
      <c r="F94" s="208" t="s">
        <v>1208</v>
      </c>
      <c r="G94" s="209" t="s">
        <v>108</v>
      </c>
      <c r="H94" s="210">
        <v>125</v>
      </c>
      <c r="I94" s="211"/>
      <c r="J94" s="212">
        <f>ROUND(I94*H94,2)</f>
        <v>0</v>
      </c>
      <c r="K94" s="208" t="s">
        <v>21</v>
      </c>
      <c r="L94" s="45"/>
      <c r="M94" s="213" t="s">
        <v>21</v>
      </c>
      <c r="N94" s="214" t="s">
        <v>46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158</v>
      </c>
      <c r="AT94" s="217" t="s">
        <v>154</v>
      </c>
      <c r="AU94" s="217" t="s">
        <v>83</v>
      </c>
      <c r="AY94" s="18" t="s">
        <v>152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83</v>
      </c>
      <c r="BK94" s="218">
        <f>ROUND(I94*H94,2)</f>
        <v>0</v>
      </c>
      <c r="BL94" s="18" t="s">
        <v>158</v>
      </c>
      <c r="BM94" s="217" t="s">
        <v>253</v>
      </c>
    </row>
    <row r="95" spans="1:65" s="2" customFormat="1" ht="16.5" customHeight="1">
      <c r="A95" s="39"/>
      <c r="B95" s="40"/>
      <c r="C95" s="206" t="s">
        <v>206</v>
      </c>
      <c r="D95" s="206" t="s">
        <v>154</v>
      </c>
      <c r="E95" s="207" t="s">
        <v>1209</v>
      </c>
      <c r="F95" s="208" t="s">
        <v>1210</v>
      </c>
      <c r="G95" s="209" t="s">
        <v>108</v>
      </c>
      <c r="H95" s="210">
        <v>35</v>
      </c>
      <c r="I95" s="211"/>
      <c r="J95" s="212">
        <f>ROUND(I95*H95,2)</f>
        <v>0</v>
      </c>
      <c r="K95" s="208" t="s">
        <v>21</v>
      </c>
      <c r="L95" s="45"/>
      <c r="M95" s="213" t="s">
        <v>21</v>
      </c>
      <c r="N95" s="214" t="s">
        <v>46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158</v>
      </c>
      <c r="AT95" s="217" t="s">
        <v>154</v>
      </c>
      <c r="AU95" s="217" t="s">
        <v>83</v>
      </c>
      <c r="AY95" s="18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83</v>
      </c>
      <c r="BK95" s="218">
        <f>ROUND(I95*H95,2)</f>
        <v>0</v>
      </c>
      <c r="BL95" s="18" t="s">
        <v>158</v>
      </c>
      <c r="BM95" s="217" t="s">
        <v>268</v>
      </c>
    </row>
    <row r="96" spans="1:65" s="2" customFormat="1" ht="16.5" customHeight="1">
      <c r="A96" s="39"/>
      <c r="B96" s="40"/>
      <c r="C96" s="206" t="s">
        <v>214</v>
      </c>
      <c r="D96" s="206" t="s">
        <v>154</v>
      </c>
      <c r="E96" s="207" t="s">
        <v>1211</v>
      </c>
      <c r="F96" s="208" t="s">
        <v>1212</v>
      </c>
      <c r="G96" s="209" t="s">
        <v>108</v>
      </c>
      <c r="H96" s="210">
        <v>15</v>
      </c>
      <c r="I96" s="211"/>
      <c r="J96" s="212">
        <f>ROUND(I96*H96,2)</f>
        <v>0</v>
      </c>
      <c r="K96" s="208" t="s">
        <v>21</v>
      </c>
      <c r="L96" s="45"/>
      <c r="M96" s="213" t="s">
        <v>21</v>
      </c>
      <c r="N96" s="214" t="s">
        <v>46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158</v>
      </c>
      <c r="AT96" s="217" t="s">
        <v>154</v>
      </c>
      <c r="AU96" s="217" t="s">
        <v>83</v>
      </c>
      <c r="AY96" s="18" t="s">
        <v>152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83</v>
      </c>
      <c r="BK96" s="218">
        <f>ROUND(I96*H96,2)</f>
        <v>0</v>
      </c>
      <c r="BL96" s="18" t="s">
        <v>158</v>
      </c>
      <c r="BM96" s="217" t="s">
        <v>279</v>
      </c>
    </row>
    <row r="97" spans="1:65" s="2" customFormat="1" ht="16.5" customHeight="1">
      <c r="A97" s="39"/>
      <c r="B97" s="40"/>
      <c r="C97" s="206" t="s">
        <v>220</v>
      </c>
      <c r="D97" s="206" t="s">
        <v>154</v>
      </c>
      <c r="E97" s="207" t="s">
        <v>1213</v>
      </c>
      <c r="F97" s="208" t="s">
        <v>1214</v>
      </c>
      <c r="G97" s="209" t="s">
        <v>108</v>
      </c>
      <c r="H97" s="210">
        <v>20</v>
      </c>
      <c r="I97" s="211"/>
      <c r="J97" s="212">
        <f>ROUND(I97*H97,2)</f>
        <v>0</v>
      </c>
      <c r="K97" s="208" t="s">
        <v>21</v>
      </c>
      <c r="L97" s="45"/>
      <c r="M97" s="213" t="s">
        <v>21</v>
      </c>
      <c r="N97" s="214" t="s">
        <v>46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158</v>
      </c>
      <c r="AT97" s="217" t="s">
        <v>154</v>
      </c>
      <c r="AU97" s="217" t="s">
        <v>83</v>
      </c>
      <c r="AY97" s="18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83</v>
      </c>
      <c r="BK97" s="218">
        <f>ROUND(I97*H97,2)</f>
        <v>0</v>
      </c>
      <c r="BL97" s="18" t="s">
        <v>158</v>
      </c>
      <c r="BM97" s="217" t="s">
        <v>290</v>
      </c>
    </row>
    <row r="98" spans="1:65" s="2" customFormat="1" ht="16.5" customHeight="1">
      <c r="A98" s="39"/>
      <c r="B98" s="40"/>
      <c r="C98" s="206" t="s">
        <v>225</v>
      </c>
      <c r="D98" s="206" t="s">
        <v>154</v>
      </c>
      <c r="E98" s="207" t="s">
        <v>1215</v>
      </c>
      <c r="F98" s="208" t="s">
        <v>1216</v>
      </c>
      <c r="G98" s="209" t="s">
        <v>108</v>
      </c>
      <c r="H98" s="210">
        <v>25</v>
      </c>
      <c r="I98" s="211"/>
      <c r="J98" s="212">
        <f>ROUND(I98*H98,2)</f>
        <v>0</v>
      </c>
      <c r="K98" s="208" t="s">
        <v>21</v>
      </c>
      <c r="L98" s="45"/>
      <c r="M98" s="213" t="s">
        <v>21</v>
      </c>
      <c r="N98" s="214" t="s">
        <v>46</v>
      </c>
      <c r="O98" s="85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158</v>
      </c>
      <c r="AT98" s="217" t="s">
        <v>154</v>
      </c>
      <c r="AU98" s="217" t="s">
        <v>83</v>
      </c>
      <c r="AY98" s="18" t="s">
        <v>152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83</v>
      </c>
      <c r="BK98" s="218">
        <f>ROUND(I98*H98,2)</f>
        <v>0</v>
      </c>
      <c r="BL98" s="18" t="s">
        <v>158</v>
      </c>
      <c r="BM98" s="217" t="s">
        <v>304</v>
      </c>
    </row>
    <row r="99" spans="1:65" s="2" customFormat="1" ht="16.5" customHeight="1">
      <c r="A99" s="39"/>
      <c r="B99" s="40"/>
      <c r="C99" s="206" t="s">
        <v>231</v>
      </c>
      <c r="D99" s="206" t="s">
        <v>154</v>
      </c>
      <c r="E99" s="207" t="s">
        <v>1217</v>
      </c>
      <c r="F99" s="208" t="s">
        <v>1218</v>
      </c>
      <c r="G99" s="209" t="s">
        <v>1192</v>
      </c>
      <c r="H99" s="210">
        <v>2</v>
      </c>
      <c r="I99" s="211"/>
      <c r="J99" s="212">
        <f>ROUND(I99*H99,2)</f>
        <v>0</v>
      </c>
      <c r="K99" s="208" t="s">
        <v>21</v>
      </c>
      <c r="L99" s="45"/>
      <c r="M99" s="213" t="s">
        <v>21</v>
      </c>
      <c r="N99" s="214" t="s">
        <v>46</v>
      </c>
      <c r="O99" s="85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158</v>
      </c>
      <c r="AT99" s="217" t="s">
        <v>154</v>
      </c>
      <c r="AU99" s="217" t="s">
        <v>83</v>
      </c>
      <c r="AY99" s="18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83</v>
      </c>
      <c r="BK99" s="218">
        <f>ROUND(I99*H99,2)</f>
        <v>0</v>
      </c>
      <c r="BL99" s="18" t="s">
        <v>158</v>
      </c>
      <c r="BM99" s="217" t="s">
        <v>315</v>
      </c>
    </row>
    <row r="100" spans="1:65" s="2" customFormat="1" ht="16.5" customHeight="1">
      <c r="A100" s="39"/>
      <c r="B100" s="40"/>
      <c r="C100" s="206" t="s">
        <v>8</v>
      </c>
      <c r="D100" s="206" t="s">
        <v>154</v>
      </c>
      <c r="E100" s="207" t="s">
        <v>1219</v>
      </c>
      <c r="F100" s="208" t="s">
        <v>1220</v>
      </c>
      <c r="G100" s="209" t="s">
        <v>108</v>
      </c>
      <c r="H100" s="210">
        <v>385</v>
      </c>
      <c r="I100" s="211"/>
      <c r="J100" s="212">
        <f>ROUND(I100*H100,2)</f>
        <v>0</v>
      </c>
      <c r="K100" s="208" t="s">
        <v>21</v>
      </c>
      <c r="L100" s="45"/>
      <c r="M100" s="213" t="s">
        <v>21</v>
      </c>
      <c r="N100" s="214" t="s">
        <v>46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158</v>
      </c>
      <c r="AT100" s="217" t="s">
        <v>154</v>
      </c>
      <c r="AU100" s="217" t="s">
        <v>83</v>
      </c>
      <c r="AY100" s="18" t="s">
        <v>152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83</v>
      </c>
      <c r="BK100" s="218">
        <f>ROUND(I100*H100,2)</f>
        <v>0</v>
      </c>
      <c r="BL100" s="18" t="s">
        <v>158</v>
      </c>
      <c r="BM100" s="217" t="s">
        <v>325</v>
      </c>
    </row>
    <row r="101" spans="1:65" s="2" customFormat="1" ht="16.5" customHeight="1">
      <c r="A101" s="39"/>
      <c r="B101" s="40"/>
      <c r="C101" s="206" t="s">
        <v>241</v>
      </c>
      <c r="D101" s="206" t="s">
        <v>154</v>
      </c>
      <c r="E101" s="207" t="s">
        <v>1221</v>
      </c>
      <c r="F101" s="208" t="s">
        <v>1222</v>
      </c>
      <c r="G101" s="209" t="s">
        <v>1192</v>
      </c>
      <c r="H101" s="210">
        <v>12</v>
      </c>
      <c r="I101" s="211"/>
      <c r="J101" s="212">
        <f>ROUND(I101*H101,2)</f>
        <v>0</v>
      </c>
      <c r="K101" s="208" t="s">
        <v>21</v>
      </c>
      <c r="L101" s="45"/>
      <c r="M101" s="213" t="s">
        <v>21</v>
      </c>
      <c r="N101" s="214" t="s">
        <v>46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158</v>
      </c>
      <c r="AT101" s="217" t="s">
        <v>154</v>
      </c>
      <c r="AU101" s="217" t="s">
        <v>83</v>
      </c>
      <c r="AY101" s="18" t="s">
        <v>152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83</v>
      </c>
      <c r="BK101" s="218">
        <f>ROUND(I101*H101,2)</f>
        <v>0</v>
      </c>
      <c r="BL101" s="18" t="s">
        <v>158</v>
      </c>
      <c r="BM101" s="217" t="s">
        <v>337</v>
      </c>
    </row>
    <row r="102" spans="1:65" s="2" customFormat="1" ht="16.5" customHeight="1">
      <c r="A102" s="39"/>
      <c r="B102" s="40"/>
      <c r="C102" s="206" t="s">
        <v>247</v>
      </c>
      <c r="D102" s="206" t="s">
        <v>154</v>
      </c>
      <c r="E102" s="207" t="s">
        <v>1223</v>
      </c>
      <c r="F102" s="208" t="s">
        <v>1224</v>
      </c>
      <c r="G102" s="209" t="s">
        <v>1192</v>
      </c>
      <c r="H102" s="210">
        <v>12</v>
      </c>
      <c r="I102" s="211"/>
      <c r="J102" s="212">
        <f>ROUND(I102*H102,2)</f>
        <v>0</v>
      </c>
      <c r="K102" s="208" t="s">
        <v>21</v>
      </c>
      <c r="L102" s="45"/>
      <c r="M102" s="213" t="s">
        <v>21</v>
      </c>
      <c r="N102" s="214" t="s">
        <v>46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158</v>
      </c>
      <c r="AT102" s="217" t="s">
        <v>154</v>
      </c>
      <c r="AU102" s="217" t="s">
        <v>83</v>
      </c>
      <c r="AY102" s="18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83</v>
      </c>
      <c r="BK102" s="218">
        <f>ROUND(I102*H102,2)</f>
        <v>0</v>
      </c>
      <c r="BL102" s="18" t="s">
        <v>158</v>
      </c>
      <c r="BM102" s="217" t="s">
        <v>350</v>
      </c>
    </row>
    <row r="103" spans="1:65" s="2" customFormat="1" ht="16.5" customHeight="1">
      <c r="A103" s="39"/>
      <c r="B103" s="40"/>
      <c r="C103" s="206" t="s">
        <v>253</v>
      </c>
      <c r="D103" s="206" t="s">
        <v>154</v>
      </c>
      <c r="E103" s="207" t="s">
        <v>1225</v>
      </c>
      <c r="F103" s="208" t="s">
        <v>1226</v>
      </c>
      <c r="G103" s="209" t="s">
        <v>1192</v>
      </c>
      <c r="H103" s="210">
        <v>12</v>
      </c>
      <c r="I103" s="211"/>
      <c r="J103" s="212">
        <f>ROUND(I103*H103,2)</f>
        <v>0</v>
      </c>
      <c r="K103" s="208" t="s">
        <v>21</v>
      </c>
      <c r="L103" s="45"/>
      <c r="M103" s="213" t="s">
        <v>21</v>
      </c>
      <c r="N103" s="214" t="s">
        <v>46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158</v>
      </c>
      <c r="AT103" s="217" t="s">
        <v>154</v>
      </c>
      <c r="AU103" s="217" t="s">
        <v>83</v>
      </c>
      <c r="AY103" s="18" t="s">
        <v>152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83</v>
      </c>
      <c r="BK103" s="218">
        <f>ROUND(I103*H103,2)</f>
        <v>0</v>
      </c>
      <c r="BL103" s="18" t="s">
        <v>158</v>
      </c>
      <c r="BM103" s="217" t="s">
        <v>362</v>
      </c>
    </row>
    <row r="104" spans="1:65" s="2" customFormat="1" ht="16.5" customHeight="1">
      <c r="A104" s="39"/>
      <c r="B104" s="40"/>
      <c r="C104" s="206" t="s">
        <v>262</v>
      </c>
      <c r="D104" s="206" t="s">
        <v>154</v>
      </c>
      <c r="E104" s="207" t="s">
        <v>1227</v>
      </c>
      <c r="F104" s="208" t="s">
        <v>1228</v>
      </c>
      <c r="G104" s="209" t="s">
        <v>108</v>
      </c>
      <c r="H104" s="210">
        <v>95</v>
      </c>
      <c r="I104" s="211"/>
      <c r="J104" s="212">
        <f>ROUND(I104*H104,2)</f>
        <v>0</v>
      </c>
      <c r="K104" s="208" t="s">
        <v>21</v>
      </c>
      <c r="L104" s="45"/>
      <c r="M104" s="213" t="s">
        <v>21</v>
      </c>
      <c r="N104" s="214" t="s">
        <v>46</v>
      </c>
      <c r="O104" s="85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158</v>
      </c>
      <c r="AT104" s="217" t="s">
        <v>154</v>
      </c>
      <c r="AU104" s="217" t="s">
        <v>83</v>
      </c>
      <c r="AY104" s="18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83</v>
      </c>
      <c r="BK104" s="218">
        <f>ROUND(I104*H104,2)</f>
        <v>0</v>
      </c>
      <c r="BL104" s="18" t="s">
        <v>158</v>
      </c>
      <c r="BM104" s="217" t="s">
        <v>374</v>
      </c>
    </row>
    <row r="105" spans="1:65" s="2" customFormat="1" ht="16.5" customHeight="1">
      <c r="A105" s="39"/>
      <c r="B105" s="40"/>
      <c r="C105" s="206" t="s">
        <v>268</v>
      </c>
      <c r="D105" s="206" t="s">
        <v>154</v>
      </c>
      <c r="E105" s="207" t="s">
        <v>1229</v>
      </c>
      <c r="F105" s="208" t="s">
        <v>1230</v>
      </c>
      <c r="G105" s="209" t="s">
        <v>108</v>
      </c>
      <c r="H105" s="210">
        <v>10</v>
      </c>
      <c r="I105" s="211"/>
      <c r="J105" s="212">
        <f>ROUND(I105*H105,2)</f>
        <v>0</v>
      </c>
      <c r="K105" s="208" t="s">
        <v>21</v>
      </c>
      <c r="L105" s="45"/>
      <c r="M105" s="213" t="s">
        <v>21</v>
      </c>
      <c r="N105" s="214" t="s">
        <v>46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158</v>
      </c>
      <c r="AT105" s="217" t="s">
        <v>154</v>
      </c>
      <c r="AU105" s="217" t="s">
        <v>83</v>
      </c>
      <c r="AY105" s="18" t="s">
        <v>152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83</v>
      </c>
      <c r="BK105" s="218">
        <f>ROUND(I105*H105,2)</f>
        <v>0</v>
      </c>
      <c r="BL105" s="18" t="s">
        <v>158</v>
      </c>
      <c r="BM105" s="217" t="s">
        <v>387</v>
      </c>
    </row>
    <row r="106" spans="1:65" s="2" customFormat="1" ht="16.5" customHeight="1">
      <c r="A106" s="39"/>
      <c r="B106" s="40"/>
      <c r="C106" s="206" t="s">
        <v>7</v>
      </c>
      <c r="D106" s="206" t="s">
        <v>154</v>
      </c>
      <c r="E106" s="207" t="s">
        <v>1231</v>
      </c>
      <c r="F106" s="208" t="s">
        <v>1232</v>
      </c>
      <c r="G106" s="209" t="s">
        <v>108</v>
      </c>
      <c r="H106" s="210">
        <v>4</v>
      </c>
      <c r="I106" s="211"/>
      <c r="J106" s="212">
        <f>ROUND(I106*H106,2)</f>
        <v>0</v>
      </c>
      <c r="K106" s="208" t="s">
        <v>21</v>
      </c>
      <c r="L106" s="45"/>
      <c r="M106" s="213" t="s">
        <v>21</v>
      </c>
      <c r="N106" s="214" t="s">
        <v>46</v>
      </c>
      <c r="O106" s="85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7" t="s">
        <v>158</v>
      </c>
      <c r="AT106" s="217" t="s">
        <v>154</v>
      </c>
      <c r="AU106" s="217" t="s">
        <v>83</v>
      </c>
      <c r="AY106" s="18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83</v>
      </c>
      <c r="BK106" s="218">
        <f>ROUND(I106*H106,2)</f>
        <v>0</v>
      </c>
      <c r="BL106" s="18" t="s">
        <v>158</v>
      </c>
      <c r="BM106" s="217" t="s">
        <v>398</v>
      </c>
    </row>
    <row r="107" spans="1:65" s="2" customFormat="1" ht="16.5" customHeight="1">
      <c r="A107" s="39"/>
      <c r="B107" s="40"/>
      <c r="C107" s="206" t="s">
        <v>279</v>
      </c>
      <c r="D107" s="206" t="s">
        <v>154</v>
      </c>
      <c r="E107" s="207" t="s">
        <v>1233</v>
      </c>
      <c r="F107" s="208" t="s">
        <v>1234</v>
      </c>
      <c r="G107" s="209" t="s">
        <v>108</v>
      </c>
      <c r="H107" s="210">
        <v>45</v>
      </c>
      <c r="I107" s="211"/>
      <c r="J107" s="212">
        <f>ROUND(I107*H107,2)</f>
        <v>0</v>
      </c>
      <c r="K107" s="208" t="s">
        <v>21</v>
      </c>
      <c r="L107" s="45"/>
      <c r="M107" s="213" t="s">
        <v>21</v>
      </c>
      <c r="N107" s="214" t="s">
        <v>46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158</v>
      </c>
      <c r="AT107" s="217" t="s">
        <v>154</v>
      </c>
      <c r="AU107" s="217" t="s">
        <v>83</v>
      </c>
      <c r="AY107" s="18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83</v>
      </c>
      <c r="BK107" s="218">
        <f>ROUND(I107*H107,2)</f>
        <v>0</v>
      </c>
      <c r="BL107" s="18" t="s">
        <v>158</v>
      </c>
      <c r="BM107" s="217" t="s">
        <v>414</v>
      </c>
    </row>
    <row r="108" spans="1:65" s="2" customFormat="1" ht="16.5" customHeight="1">
      <c r="A108" s="39"/>
      <c r="B108" s="40"/>
      <c r="C108" s="206" t="s">
        <v>284</v>
      </c>
      <c r="D108" s="206" t="s">
        <v>154</v>
      </c>
      <c r="E108" s="207" t="s">
        <v>1235</v>
      </c>
      <c r="F108" s="208" t="s">
        <v>1236</v>
      </c>
      <c r="G108" s="209" t="s">
        <v>108</v>
      </c>
      <c r="H108" s="210">
        <v>25</v>
      </c>
      <c r="I108" s="211"/>
      <c r="J108" s="212">
        <f>ROUND(I108*H108,2)</f>
        <v>0</v>
      </c>
      <c r="K108" s="208" t="s">
        <v>21</v>
      </c>
      <c r="L108" s="45"/>
      <c r="M108" s="213" t="s">
        <v>21</v>
      </c>
      <c r="N108" s="214" t="s">
        <v>46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158</v>
      </c>
      <c r="AT108" s="217" t="s">
        <v>154</v>
      </c>
      <c r="AU108" s="217" t="s">
        <v>83</v>
      </c>
      <c r="AY108" s="18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83</v>
      </c>
      <c r="BK108" s="218">
        <f>ROUND(I108*H108,2)</f>
        <v>0</v>
      </c>
      <c r="BL108" s="18" t="s">
        <v>158</v>
      </c>
      <c r="BM108" s="217" t="s">
        <v>424</v>
      </c>
    </row>
    <row r="109" spans="1:65" s="2" customFormat="1" ht="16.5" customHeight="1">
      <c r="A109" s="39"/>
      <c r="B109" s="40"/>
      <c r="C109" s="206" t="s">
        <v>290</v>
      </c>
      <c r="D109" s="206" t="s">
        <v>154</v>
      </c>
      <c r="E109" s="207" t="s">
        <v>1237</v>
      </c>
      <c r="F109" s="208" t="s">
        <v>1238</v>
      </c>
      <c r="G109" s="209" t="s">
        <v>1192</v>
      </c>
      <c r="H109" s="210">
        <v>5</v>
      </c>
      <c r="I109" s="211"/>
      <c r="J109" s="212">
        <f>ROUND(I109*H109,2)</f>
        <v>0</v>
      </c>
      <c r="K109" s="208" t="s">
        <v>21</v>
      </c>
      <c r="L109" s="45"/>
      <c r="M109" s="213" t="s">
        <v>21</v>
      </c>
      <c r="N109" s="214" t="s">
        <v>46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158</v>
      </c>
      <c r="AT109" s="217" t="s">
        <v>154</v>
      </c>
      <c r="AU109" s="217" t="s">
        <v>83</v>
      </c>
      <c r="AY109" s="18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83</v>
      </c>
      <c r="BK109" s="218">
        <f>ROUND(I109*H109,2)</f>
        <v>0</v>
      </c>
      <c r="BL109" s="18" t="s">
        <v>158</v>
      </c>
      <c r="BM109" s="217" t="s">
        <v>435</v>
      </c>
    </row>
    <row r="110" spans="1:65" s="2" customFormat="1" ht="16.5" customHeight="1">
      <c r="A110" s="39"/>
      <c r="B110" s="40"/>
      <c r="C110" s="206" t="s">
        <v>297</v>
      </c>
      <c r="D110" s="206" t="s">
        <v>154</v>
      </c>
      <c r="E110" s="207" t="s">
        <v>1239</v>
      </c>
      <c r="F110" s="208" t="s">
        <v>1240</v>
      </c>
      <c r="G110" s="209" t="s">
        <v>108</v>
      </c>
      <c r="H110" s="210">
        <v>50</v>
      </c>
      <c r="I110" s="211"/>
      <c r="J110" s="212">
        <f>ROUND(I110*H110,2)</f>
        <v>0</v>
      </c>
      <c r="K110" s="208" t="s">
        <v>21</v>
      </c>
      <c r="L110" s="45"/>
      <c r="M110" s="213" t="s">
        <v>21</v>
      </c>
      <c r="N110" s="214" t="s">
        <v>46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158</v>
      </c>
      <c r="AT110" s="217" t="s">
        <v>154</v>
      </c>
      <c r="AU110" s="217" t="s">
        <v>83</v>
      </c>
      <c r="AY110" s="18" t="s">
        <v>152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83</v>
      </c>
      <c r="BK110" s="218">
        <f>ROUND(I110*H110,2)</f>
        <v>0</v>
      </c>
      <c r="BL110" s="18" t="s">
        <v>158</v>
      </c>
      <c r="BM110" s="217" t="s">
        <v>446</v>
      </c>
    </row>
    <row r="111" spans="1:65" s="2" customFormat="1" ht="16.5" customHeight="1">
      <c r="A111" s="39"/>
      <c r="B111" s="40"/>
      <c r="C111" s="206" t="s">
        <v>304</v>
      </c>
      <c r="D111" s="206" t="s">
        <v>154</v>
      </c>
      <c r="E111" s="207" t="s">
        <v>1241</v>
      </c>
      <c r="F111" s="208" t="s">
        <v>1242</v>
      </c>
      <c r="G111" s="209" t="s">
        <v>108</v>
      </c>
      <c r="H111" s="210">
        <v>30</v>
      </c>
      <c r="I111" s="211"/>
      <c r="J111" s="212">
        <f>ROUND(I111*H111,2)</f>
        <v>0</v>
      </c>
      <c r="K111" s="208" t="s">
        <v>21</v>
      </c>
      <c r="L111" s="45"/>
      <c r="M111" s="213" t="s">
        <v>21</v>
      </c>
      <c r="N111" s="214" t="s">
        <v>46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158</v>
      </c>
      <c r="AT111" s="217" t="s">
        <v>154</v>
      </c>
      <c r="AU111" s="217" t="s">
        <v>83</v>
      </c>
      <c r="AY111" s="18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83</v>
      </c>
      <c r="BK111" s="218">
        <f>ROUND(I111*H111,2)</f>
        <v>0</v>
      </c>
      <c r="BL111" s="18" t="s">
        <v>158</v>
      </c>
      <c r="BM111" s="217" t="s">
        <v>458</v>
      </c>
    </row>
    <row r="112" spans="1:65" s="2" customFormat="1" ht="16.5" customHeight="1">
      <c r="A112" s="39"/>
      <c r="B112" s="40"/>
      <c r="C112" s="206" t="s">
        <v>310</v>
      </c>
      <c r="D112" s="206" t="s">
        <v>154</v>
      </c>
      <c r="E112" s="207" t="s">
        <v>1243</v>
      </c>
      <c r="F112" s="208" t="s">
        <v>1244</v>
      </c>
      <c r="G112" s="209" t="s">
        <v>108</v>
      </c>
      <c r="H112" s="210">
        <v>45</v>
      </c>
      <c r="I112" s="211"/>
      <c r="J112" s="212">
        <f>ROUND(I112*H112,2)</f>
        <v>0</v>
      </c>
      <c r="K112" s="208" t="s">
        <v>21</v>
      </c>
      <c r="L112" s="45"/>
      <c r="M112" s="213" t="s">
        <v>21</v>
      </c>
      <c r="N112" s="214" t="s">
        <v>46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158</v>
      </c>
      <c r="AT112" s="217" t="s">
        <v>154</v>
      </c>
      <c r="AU112" s="217" t="s">
        <v>83</v>
      </c>
      <c r="AY112" s="18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83</v>
      </c>
      <c r="BK112" s="218">
        <f>ROUND(I112*H112,2)</f>
        <v>0</v>
      </c>
      <c r="BL112" s="18" t="s">
        <v>158</v>
      </c>
      <c r="BM112" s="217" t="s">
        <v>470</v>
      </c>
    </row>
    <row r="113" spans="1:65" s="2" customFormat="1" ht="16.5" customHeight="1">
      <c r="A113" s="39"/>
      <c r="B113" s="40"/>
      <c r="C113" s="206" t="s">
        <v>315</v>
      </c>
      <c r="D113" s="206" t="s">
        <v>154</v>
      </c>
      <c r="E113" s="207" t="s">
        <v>1245</v>
      </c>
      <c r="F113" s="208" t="s">
        <v>1246</v>
      </c>
      <c r="G113" s="209" t="s">
        <v>1192</v>
      </c>
      <c r="H113" s="210">
        <v>5</v>
      </c>
      <c r="I113" s="211"/>
      <c r="J113" s="212">
        <f>ROUND(I113*H113,2)</f>
        <v>0</v>
      </c>
      <c r="K113" s="208" t="s">
        <v>21</v>
      </c>
      <c r="L113" s="45"/>
      <c r="M113" s="213" t="s">
        <v>21</v>
      </c>
      <c r="N113" s="214" t="s">
        <v>46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158</v>
      </c>
      <c r="AT113" s="217" t="s">
        <v>154</v>
      </c>
      <c r="AU113" s="217" t="s">
        <v>83</v>
      </c>
      <c r="AY113" s="18" t="s">
        <v>152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83</v>
      </c>
      <c r="BK113" s="218">
        <f>ROUND(I113*H113,2)</f>
        <v>0</v>
      </c>
      <c r="BL113" s="18" t="s">
        <v>158</v>
      </c>
      <c r="BM113" s="217" t="s">
        <v>485</v>
      </c>
    </row>
    <row r="114" spans="1:63" s="12" customFormat="1" ht="25.9" customHeight="1">
      <c r="A114" s="12"/>
      <c r="B114" s="190"/>
      <c r="C114" s="191"/>
      <c r="D114" s="192" t="s">
        <v>74</v>
      </c>
      <c r="E114" s="193" t="s">
        <v>1247</v>
      </c>
      <c r="F114" s="193" t="s">
        <v>1248</v>
      </c>
      <c r="G114" s="191"/>
      <c r="H114" s="191"/>
      <c r="I114" s="194"/>
      <c r="J114" s="195">
        <f>BK114</f>
        <v>0</v>
      </c>
      <c r="K114" s="191"/>
      <c r="L114" s="196"/>
      <c r="M114" s="197"/>
      <c r="N114" s="198"/>
      <c r="O114" s="198"/>
      <c r="P114" s="199">
        <f>SUM(P115:P147)</f>
        <v>0</v>
      </c>
      <c r="Q114" s="198"/>
      <c r="R114" s="199">
        <f>SUM(R115:R147)</f>
        <v>0</v>
      </c>
      <c r="S114" s="198"/>
      <c r="T114" s="200">
        <f>SUM(T115:T147)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83</v>
      </c>
      <c r="AT114" s="202" t="s">
        <v>74</v>
      </c>
      <c r="AU114" s="202" t="s">
        <v>75</v>
      </c>
      <c r="AY114" s="201" t="s">
        <v>152</v>
      </c>
      <c r="BK114" s="203">
        <f>SUM(BK115:BK147)</f>
        <v>0</v>
      </c>
    </row>
    <row r="115" spans="1:65" s="2" customFormat="1" ht="16.5" customHeight="1">
      <c r="A115" s="39"/>
      <c r="B115" s="40"/>
      <c r="C115" s="206" t="s">
        <v>321</v>
      </c>
      <c r="D115" s="206" t="s">
        <v>154</v>
      </c>
      <c r="E115" s="207" t="s">
        <v>1249</v>
      </c>
      <c r="F115" s="208" t="s">
        <v>1250</v>
      </c>
      <c r="G115" s="209" t="s">
        <v>1192</v>
      </c>
      <c r="H115" s="210">
        <v>5</v>
      </c>
      <c r="I115" s="211"/>
      <c r="J115" s="212">
        <f>ROUND(I115*H115,2)</f>
        <v>0</v>
      </c>
      <c r="K115" s="208" t="s">
        <v>21</v>
      </c>
      <c r="L115" s="45"/>
      <c r="M115" s="213" t="s">
        <v>21</v>
      </c>
      <c r="N115" s="214" t="s">
        <v>46</v>
      </c>
      <c r="O115" s="85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158</v>
      </c>
      <c r="AT115" s="217" t="s">
        <v>154</v>
      </c>
      <c r="AU115" s="217" t="s">
        <v>83</v>
      </c>
      <c r="AY115" s="18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83</v>
      </c>
      <c r="BK115" s="218">
        <f>ROUND(I115*H115,2)</f>
        <v>0</v>
      </c>
      <c r="BL115" s="18" t="s">
        <v>158</v>
      </c>
      <c r="BM115" s="217" t="s">
        <v>497</v>
      </c>
    </row>
    <row r="116" spans="1:65" s="2" customFormat="1" ht="16.5" customHeight="1">
      <c r="A116" s="39"/>
      <c r="B116" s="40"/>
      <c r="C116" s="206" t="s">
        <v>325</v>
      </c>
      <c r="D116" s="206" t="s">
        <v>154</v>
      </c>
      <c r="E116" s="207" t="s">
        <v>1251</v>
      </c>
      <c r="F116" s="208" t="s">
        <v>1252</v>
      </c>
      <c r="G116" s="209" t="s">
        <v>1192</v>
      </c>
      <c r="H116" s="210">
        <v>2</v>
      </c>
      <c r="I116" s="211"/>
      <c r="J116" s="212">
        <f>ROUND(I116*H116,2)</f>
        <v>0</v>
      </c>
      <c r="K116" s="208" t="s">
        <v>21</v>
      </c>
      <c r="L116" s="45"/>
      <c r="M116" s="213" t="s">
        <v>21</v>
      </c>
      <c r="N116" s="214" t="s">
        <v>46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158</v>
      </c>
      <c r="AT116" s="217" t="s">
        <v>154</v>
      </c>
      <c r="AU116" s="217" t="s">
        <v>83</v>
      </c>
      <c r="AY116" s="18" t="s">
        <v>152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83</v>
      </c>
      <c r="BK116" s="218">
        <f>ROUND(I116*H116,2)</f>
        <v>0</v>
      </c>
      <c r="BL116" s="18" t="s">
        <v>158</v>
      </c>
      <c r="BM116" s="217" t="s">
        <v>509</v>
      </c>
    </row>
    <row r="117" spans="1:65" s="2" customFormat="1" ht="16.5" customHeight="1">
      <c r="A117" s="39"/>
      <c r="B117" s="40"/>
      <c r="C117" s="206" t="s">
        <v>331</v>
      </c>
      <c r="D117" s="206" t="s">
        <v>154</v>
      </c>
      <c r="E117" s="207" t="s">
        <v>1253</v>
      </c>
      <c r="F117" s="208" t="s">
        <v>1254</v>
      </c>
      <c r="G117" s="209" t="s">
        <v>1192</v>
      </c>
      <c r="H117" s="210">
        <v>1</v>
      </c>
      <c r="I117" s="211"/>
      <c r="J117" s="212">
        <f>ROUND(I117*H117,2)</f>
        <v>0</v>
      </c>
      <c r="K117" s="208" t="s">
        <v>21</v>
      </c>
      <c r="L117" s="45"/>
      <c r="M117" s="213" t="s">
        <v>21</v>
      </c>
      <c r="N117" s="214" t="s">
        <v>46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158</v>
      </c>
      <c r="AT117" s="217" t="s">
        <v>154</v>
      </c>
      <c r="AU117" s="217" t="s">
        <v>83</v>
      </c>
      <c r="AY117" s="18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83</v>
      </c>
      <c r="BK117" s="218">
        <f>ROUND(I117*H117,2)</f>
        <v>0</v>
      </c>
      <c r="BL117" s="18" t="s">
        <v>158</v>
      </c>
      <c r="BM117" s="217" t="s">
        <v>523</v>
      </c>
    </row>
    <row r="118" spans="1:65" s="2" customFormat="1" ht="16.5" customHeight="1">
      <c r="A118" s="39"/>
      <c r="B118" s="40"/>
      <c r="C118" s="206" t="s">
        <v>337</v>
      </c>
      <c r="D118" s="206" t="s">
        <v>154</v>
      </c>
      <c r="E118" s="207" t="s">
        <v>1255</v>
      </c>
      <c r="F118" s="208" t="s">
        <v>1256</v>
      </c>
      <c r="G118" s="209" t="s">
        <v>1192</v>
      </c>
      <c r="H118" s="210">
        <v>2</v>
      </c>
      <c r="I118" s="211"/>
      <c r="J118" s="212">
        <f>ROUND(I118*H118,2)</f>
        <v>0</v>
      </c>
      <c r="K118" s="208" t="s">
        <v>21</v>
      </c>
      <c r="L118" s="45"/>
      <c r="M118" s="213" t="s">
        <v>21</v>
      </c>
      <c r="N118" s="214" t="s">
        <v>46</v>
      </c>
      <c r="O118" s="85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158</v>
      </c>
      <c r="AT118" s="217" t="s">
        <v>154</v>
      </c>
      <c r="AU118" s="217" t="s">
        <v>83</v>
      </c>
      <c r="AY118" s="18" t="s">
        <v>152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83</v>
      </c>
      <c r="BK118" s="218">
        <f>ROUND(I118*H118,2)</f>
        <v>0</v>
      </c>
      <c r="BL118" s="18" t="s">
        <v>158</v>
      </c>
      <c r="BM118" s="217" t="s">
        <v>534</v>
      </c>
    </row>
    <row r="119" spans="1:65" s="2" customFormat="1" ht="16.5" customHeight="1">
      <c r="A119" s="39"/>
      <c r="B119" s="40"/>
      <c r="C119" s="206" t="s">
        <v>344</v>
      </c>
      <c r="D119" s="206" t="s">
        <v>154</v>
      </c>
      <c r="E119" s="207" t="s">
        <v>1257</v>
      </c>
      <c r="F119" s="208" t="s">
        <v>1258</v>
      </c>
      <c r="G119" s="209" t="s">
        <v>1192</v>
      </c>
      <c r="H119" s="210">
        <v>4</v>
      </c>
      <c r="I119" s="211"/>
      <c r="J119" s="212">
        <f>ROUND(I119*H119,2)</f>
        <v>0</v>
      </c>
      <c r="K119" s="208" t="s">
        <v>21</v>
      </c>
      <c r="L119" s="45"/>
      <c r="M119" s="213" t="s">
        <v>21</v>
      </c>
      <c r="N119" s="214" t="s">
        <v>46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158</v>
      </c>
      <c r="AT119" s="217" t="s">
        <v>154</v>
      </c>
      <c r="AU119" s="217" t="s">
        <v>83</v>
      </c>
      <c r="AY119" s="18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83</v>
      </c>
      <c r="BK119" s="218">
        <f>ROUND(I119*H119,2)</f>
        <v>0</v>
      </c>
      <c r="BL119" s="18" t="s">
        <v>158</v>
      </c>
      <c r="BM119" s="217" t="s">
        <v>545</v>
      </c>
    </row>
    <row r="120" spans="1:65" s="2" customFormat="1" ht="16.5" customHeight="1">
      <c r="A120" s="39"/>
      <c r="B120" s="40"/>
      <c r="C120" s="206" t="s">
        <v>350</v>
      </c>
      <c r="D120" s="206" t="s">
        <v>154</v>
      </c>
      <c r="E120" s="207" t="s">
        <v>1259</v>
      </c>
      <c r="F120" s="208" t="s">
        <v>1260</v>
      </c>
      <c r="G120" s="209" t="s">
        <v>1192</v>
      </c>
      <c r="H120" s="210">
        <v>4</v>
      </c>
      <c r="I120" s="211"/>
      <c r="J120" s="212">
        <f>ROUND(I120*H120,2)</f>
        <v>0</v>
      </c>
      <c r="K120" s="208" t="s">
        <v>21</v>
      </c>
      <c r="L120" s="45"/>
      <c r="M120" s="213" t="s">
        <v>21</v>
      </c>
      <c r="N120" s="214" t="s">
        <v>46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158</v>
      </c>
      <c r="AT120" s="217" t="s">
        <v>154</v>
      </c>
      <c r="AU120" s="217" t="s">
        <v>83</v>
      </c>
      <c r="AY120" s="18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83</v>
      </c>
      <c r="BK120" s="218">
        <f>ROUND(I120*H120,2)</f>
        <v>0</v>
      </c>
      <c r="BL120" s="18" t="s">
        <v>158</v>
      </c>
      <c r="BM120" s="217" t="s">
        <v>557</v>
      </c>
    </row>
    <row r="121" spans="1:65" s="2" customFormat="1" ht="16.5" customHeight="1">
      <c r="A121" s="39"/>
      <c r="B121" s="40"/>
      <c r="C121" s="206" t="s">
        <v>356</v>
      </c>
      <c r="D121" s="206" t="s">
        <v>154</v>
      </c>
      <c r="E121" s="207" t="s">
        <v>1261</v>
      </c>
      <c r="F121" s="208" t="s">
        <v>1262</v>
      </c>
      <c r="G121" s="209" t="s">
        <v>1192</v>
      </c>
      <c r="H121" s="210">
        <v>1</v>
      </c>
      <c r="I121" s="211"/>
      <c r="J121" s="212">
        <f>ROUND(I121*H121,2)</f>
        <v>0</v>
      </c>
      <c r="K121" s="208" t="s">
        <v>21</v>
      </c>
      <c r="L121" s="45"/>
      <c r="M121" s="213" t="s">
        <v>21</v>
      </c>
      <c r="N121" s="214" t="s">
        <v>46</v>
      </c>
      <c r="O121" s="85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158</v>
      </c>
      <c r="AT121" s="217" t="s">
        <v>154</v>
      </c>
      <c r="AU121" s="217" t="s">
        <v>83</v>
      </c>
      <c r="AY121" s="18" t="s">
        <v>152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83</v>
      </c>
      <c r="BK121" s="218">
        <f>ROUND(I121*H121,2)</f>
        <v>0</v>
      </c>
      <c r="BL121" s="18" t="s">
        <v>158</v>
      </c>
      <c r="BM121" s="217" t="s">
        <v>569</v>
      </c>
    </row>
    <row r="122" spans="1:65" s="2" customFormat="1" ht="16.5" customHeight="1">
      <c r="A122" s="39"/>
      <c r="B122" s="40"/>
      <c r="C122" s="206" t="s">
        <v>362</v>
      </c>
      <c r="D122" s="206" t="s">
        <v>154</v>
      </c>
      <c r="E122" s="207" t="s">
        <v>1263</v>
      </c>
      <c r="F122" s="208" t="s">
        <v>1264</v>
      </c>
      <c r="G122" s="209" t="s">
        <v>1192</v>
      </c>
      <c r="H122" s="210">
        <v>8</v>
      </c>
      <c r="I122" s="211"/>
      <c r="J122" s="212">
        <f>ROUND(I122*H122,2)</f>
        <v>0</v>
      </c>
      <c r="K122" s="208" t="s">
        <v>21</v>
      </c>
      <c r="L122" s="45"/>
      <c r="M122" s="213" t="s">
        <v>21</v>
      </c>
      <c r="N122" s="214" t="s">
        <v>46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158</v>
      </c>
      <c r="AT122" s="217" t="s">
        <v>154</v>
      </c>
      <c r="AU122" s="217" t="s">
        <v>83</v>
      </c>
      <c r="AY122" s="18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83</v>
      </c>
      <c r="BK122" s="218">
        <f>ROUND(I122*H122,2)</f>
        <v>0</v>
      </c>
      <c r="BL122" s="18" t="s">
        <v>158</v>
      </c>
      <c r="BM122" s="217" t="s">
        <v>583</v>
      </c>
    </row>
    <row r="123" spans="1:65" s="2" customFormat="1" ht="16.5" customHeight="1">
      <c r="A123" s="39"/>
      <c r="B123" s="40"/>
      <c r="C123" s="206" t="s">
        <v>369</v>
      </c>
      <c r="D123" s="206" t="s">
        <v>154</v>
      </c>
      <c r="E123" s="207" t="s">
        <v>1265</v>
      </c>
      <c r="F123" s="208" t="s">
        <v>1266</v>
      </c>
      <c r="G123" s="209" t="s">
        <v>1192</v>
      </c>
      <c r="H123" s="210">
        <v>3</v>
      </c>
      <c r="I123" s="211"/>
      <c r="J123" s="212">
        <f>ROUND(I123*H123,2)</f>
        <v>0</v>
      </c>
      <c r="K123" s="208" t="s">
        <v>21</v>
      </c>
      <c r="L123" s="45"/>
      <c r="M123" s="213" t="s">
        <v>21</v>
      </c>
      <c r="N123" s="214" t="s">
        <v>46</v>
      </c>
      <c r="O123" s="85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158</v>
      </c>
      <c r="AT123" s="217" t="s">
        <v>154</v>
      </c>
      <c r="AU123" s="217" t="s">
        <v>83</v>
      </c>
      <c r="AY123" s="18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83</v>
      </c>
      <c r="BK123" s="218">
        <f>ROUND(I123*H123,2)</f>
        <v>0</v>
      </c>
      <c r="BL123" s="18" t="s">
        <v>158</v>
      </c>
      <c r="BM123" s="217" t="s">
        <v>595</v>
      </c>
    </row>
    <row r="124" spans="1:65" s="2" customFormat="1" ht="16.5" customHeight="1">
      <c r="A124" s="39"/>
      <c r="B124" s="40"/>
      <c r="C124" s="206" t="s">
        <v>374</v>
      </c>
      <c r="D124" s="206" t="s">
        <v>154</v>
      </c>
      <c r="E124" s="207" t="s">
        <v>1267</v>
      </c>
      <c r="F124" s="208" t="s">
        <v>1268</v>
      </c>
      <c r="G124" s="209" t="s">
        <v>1192</v>
      </c>
      <c r="H124" s="210">
        <v>20</v>
      </c>
      <c r="I124" s="211"/>
      <c r="J124" s="212">
        <f>ROUND(I124*H124,2)</f>
        <v>0</v>
      </c>
      <c r="K124" s="208" t="s">
        <v>21</v>
      </c>
      <c r="L124" s="45"/>
      <c r="M124" s="213" t="s">
        <v>21</v>
      </c>
      <c r="N124" s="214" t="s">
        <v>46</v>
      </c>
      <c r="O124" s="85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158</v>
      </c>
      <c r="AT124" s="217" t="s">
        <v>154</v>
      </c>
      <c r="AU124" s="217" t="s">
        <v>83</v>
      </c>
      <c r="AY124" s="18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83</v>
      </c>
      <c r="BK124" s="218">
        <f>ROUND(I124*H124,2)</f>
        <v>0</v>
      </c>
      <c r="BL124" s="18" t="s">
        <v>158</v>
      </c>
      <c r="BM124" s="217" t="s">
        <v>607</v>
      </c>
    </row>
    <row r="125" spans="1:65" s="2" customFormat="1" ht="16.5" customHeight="1">
      <c r="A125" s="39"/>
      <c r="B125" s="40"/>
      <c r="C125" s="206" t="s">
        <v>381</v>
      </c>
      <c r="D125" s="206" t="s">
        <v>154</v>
      </c>
      <c r="E125" s="207" t="s">
        <v>1269</v>
      </c>
      <c r="F125" s="208" t="s">
        <v>1270</v>
      </c>
      <c r="G125" s="209" t="s">
        <v>1192</v>
      </c>
      <c r="H125" s="210">
        <v>15</v>
      </c>
      <c r="I125" s="211"/>
      <c r="J125" s="212">
        <f>ROUND(I125*H125,2)</f>
        <v>0</v>
      </c>
      <c r="K125" s="208" t="s">
        <v>21</v>
      </c>
      <c r="L125" s="45"/>
      <c r="M125" s="213" t="s">
        <v>21</v>
      </c>
      <c r="N125" s="214" t="s">
        <v>46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158</v>
      </c>
      <c r="AT125" s="217" t="s">
        <v>154</v>
      </c>
      <c r="AU125" s="217" t="s">
        <v>83</v>
      </c>
      <c r="AY125" s="18" t="s">
        <v>152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83</v>
      </c>
      <c r="BK125" s="218">
        <f>ROUND(I125*H125,2)</f>
        <v>0</v>
      </c>
      <c r="BL125" s="18" t="s">
        <v>158</v>
      </c>
      <c r="BM125" s="217" t="s">
        <v>619</v>
      </c>
    </row>
    <row r="126" spans="1:65" s="2" customFormat="1" ht="16.5" customHeight="1">
      <c r="A126" s="39"/>
      <c r="B126" s="40"/>
      <c r="C126" s="206" t="s">
        <v>387</v>
      </c>
      <c r="D126" s="206" t="s">
        <v>154</v>
      </c>
      <c r="E126" s="207" t="s">
        <v>1271</v>
      </c>
      <c r="F126" s="208" t="s">
        <v>1272</v>
      </c>
      <c r="G126" s="209" t="s">
        <v>1192</v>
      </c>
      <c r="H126" s="210">
        <v>5</v>
      </c>
      <c r="I126" s="211"/>
      <c r="J126" s="212">
        <f>ROUND(I126*H126,2)</f>
        <v>0</v>
      </c>
      <c r="K126" s="208" t="s">
        <v>21</v>
      </c>
      <c r="L126" s="45"/>
      <c r="M126" s="213" t="s">
        <v>21</v>
      </c>
      <c r="N126" s="214" t="s">
        <v>46</v>
      </c>
      <c r="O126" s="85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7" t="s">
        <v>158</v>
      </c>
      <c r="AT126" s="217" t="s">
        <v>154</v>
      </c>
      <c r="AU126" s="217" t="s">
        <v>83</v>
      </c>
      <c r="AY126" s="18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83</v>
      </c>
      <c r="BK126" s="218">
        <f>ROUND(I126*H126,2)</f>
        <v>0</v>
      </c>
      <c r="BL126" s="18" t="s">
        <v>158</v>
      </c>
      <c r="BM126" s="217" t="s">
        <v>634</v>
      </c>
    </row>
    <row r="127" spans="1:65" s="2" customFormat="1" ht="16.5" customHeight="1">
      <c r="A127" s="39"/>
      <c r="B127" s="40"/>
      <c r="C127" s="206" t="s">
        <v>392</v>
      </c>
      <c r="D127" s="206" t="s">
        <v>154</v>
      </c>
      <c r="E127" s="207" t="s">
        <v>1273</v>
      </c>
      <c r="F127" s="208" t="s">
        <v>1274</v>
      </c>
      <c r="G127" s="209" t="s">
        <v>1192</v>
      </c>
      <c r="H127" s="210">
        <v>2</v>
      </c>
      <c r="I127" s="211"/>
      <c r="J127" s="212">
        <f>ROUND(I127*H127,2)</f>
        <v>0</v>
      </c>
      <c r="K127" s="208" t="s">
        <v>21</v>
      </c>
      <c r="L127" s="45"/>
      <c r="M127" s="213" t="s">
        <v>21</v>
      </c>
      <c r="N127" s="214" t="s">
        <v>46</v>
      </c>
      <c r="O127" s="85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158</v>
      </c>
      <c r="AT127" s="217" t="s">
        <v>154</v>
      </c>
      <c r="AU127" s="217" t="s">
        <v>83</v>
      </c>
      <c r="AY127" s="18" t="s">
        <v>152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83</v>
      </c>
      <c r="BK127" s="218">
        <f>ROUND(I127*H127,2)</f>
        <v>0</v>
      </c>
      <c r="BL127" s="18" t="s">
        <v>158</v>
      </c>
      <c r="BM127" s="217" t="s">
        <v>645</v>
      </c>
    </row>
    <row r="128" spans="1:65" s="2" customFormat="1" ht="16.5" customHeight="1">
      <c r="A128" s="39"/>
      <c r="B128" s="40"/>
      <c r="C128" s="206" t="s">
        <v>398</v>
      </c>
      <c r="D128" s="206" t="s">
        <v>154</v>
      </c>
      <c r="E128" s="207" t="s">
        <v>1275</v>
      </c>
      <c r="F128" s="208" t="s">
        <v>1276</v>
      </c>
      <c r="G128" s="209" t="s">
        <v>1192</v>
      </c>
      <c r="H128" s="210">
        <v>10</v>
      </c>
      <c r="I128" s="211"/>
      <c r="J128" s="212">
        <f>ROUND(I128*H128,2)</f>
        <v>0</v>
      </c>
      <c r="K128" s="208" t="s">
        <v>21</v>
      </c>
      <c r="L128" s="45"/>
      <c r="M128" s="213" t="s">
        <v>21</v>
      </c>
      <c r="N128" s="214" t="s">
        <v>46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158</v>
      </c>
      <c r="AT128" s="217" t="s">
        <v>154</v>
      </c>
      <c r="AU128" s="217" t="s">
        <v>83</v>
      </c>
      <c r="AY128" s="18" t="s">
        <v>152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83</v>
      </c>
      <c r="BK128" s="218">
        <f>ROUND(I128*H128,2)</f>
        <v>0</v>
      </c>
      <c r="BL128" s="18" t="s">
        <v>158</v>
      </c>
      <c r="BM128" s="217" t="s">
        <v>658</v>
      </c>
    </row>
    <row r="129" spans="1:65" s="2" customFormat="1" ht="16.5" customHeight="1">
      <c r="A129" s="39"/>
      <c r="B129" s="40"/>
      <c r="C129" s="206" t="s">
        <v>403</v>
      </c>
      <c r="D129" s="206" t="s">
        <v>154</v>
      </c>
      <c r="E129" s="207" t="s">
        <v>1277</v>
      </c>
      <c r="F129" s="208" t="s">
        <v>1278</v>
      </c>
      <c r="G129" s="209" t="s">
        <v>1192</v>
      </c>
      <c r="H129" s="210">
        <v>2</v>
      </c>
      <c r="I129" s="211"/>
      <c r="J129" s="212">
        <f>ROUND(I129*H129,2)</f>
        <v>0</v>
      </c>
      <c r="K129" s="208" t="s">
        <v>21</v>
      </c>
      <c r="L129" s="45"/>
      <c r="M129" s="213" t="s">
        <v>21</v>
      </c>
      <c r="N129" s="214" t="s">
        <v>46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158</v>
      </c>
      <c r="AT129" s="217" t="s">
        <v>154</v>
      </c>
      <c r="AU129" s="217" t="s">
        <v>83</v>
      </c>
      <c r="AY129" s="18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83</v>
      </c>
      <c r="BK129" s="218">
        <f>ROUND(I129*H129,2)</f>
        <v>0</v>
      </c>
      <c r="BL129" s="18" t="s">
        <v>158</v>
      </c>
      <c r="BM129" s="217" t="s">
        <v>674</v>
      </c>
    </row>
    <row r="130" spans="1:65" s="2" customFormat="1" ht="16.5" customHeight="1">
      <c r="A130" s="39"/>
      <c r="B130" s="40"/>
      <c r="C130" s="206" t="s">
        <v>414</v>
      </c>
      <c r="D130" s="206" t="s">
        <v>154</v>
      </c>
      <c r="E130" s="207" t="s">
        <v>1279</v>
      </c>
      <c r="F130" s="208" t="s">
        <v>1280</v>
      </c>
      <c r="G130" s="209" t="s">
        <v>1192</v>
      </c>
      <c r="H130" s="210">
        <v>1</v>
      </c>
      <c r="I130" s="211"/>
      <c r="J130" s="212">
        <f>ROUND(I130*H130,2)</f>
        <v>0</v>
      </c>
      <c r="K130" s="208" t="s">
        <v>21</v>
      </c>
      <c r="L130" s="45"/>
      <c r="M130" s="213" t="s">
        <v>21</v>
      </c>
      <c r="N130" s="214" t="s">
        <v>46</v>
      </c>
      <c r="O130" s="85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7" t="s">
        <v>158</v>
      </c>
      <c r="AT130" s="217" t="s">
        <v>154</v>
      </c>
      <c r="AU130" s="217" t="s">
        <v>83</v>
      </c>
      <c r="AY130" s="18" t="s">
        <v>152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83</v>
      </c>
      <c r="BK130" s="218">
        <f>ROUND(I130*H130,2)</f>
        <v>0</v>
      </c>
      <c r="BL130" s="18" t="s">
        <v>158</v>
      </c>
      <c r="BM130" s="217" t="s">
        <v>686</v>
      </c>
    </row>
    <row r="131" spans="1:65" s="2" customFormat="1" ht="16.5" customHeight="1">
      <c r="A131" s="39"/>
      <c r="B131" s="40"/>
      <c r="C131" s="206" t="s">
        <v>419</v>
      </c>
      <c r="D131" s="206" t="s">
        <v>154</v>
      </c>
      <c r="E131" s="207" t="s">
        <v>1281</v>
      </c>
      <c r="F131" s="208" t="s">
        <v>1282</v>
      </c>
      <c r="G131" s="209" t="s">
        <v>1192</v>
      </c>
      <c r="H131" s="210">
        <v>1</v>
      </c>
      <c r="I131" s="211"/>
      <c r="J131" s="212">
        <f>ROUND(I131*H131,2)</f>
        <v>0</v>
      </c>
      <c r="K131" s="208" t="s">
        <v>21</v>
      </c>
      <c r="L131" s="45"/>
      <c r="M131" s="213" t="s">
        <v>21</v>
      </c>
      <c r="N131" s="214" t="s">
        <v>46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158</v>
      </c>
      <c r="AT131" s="217" t="s">
        <v>154</v>
      </c>
      <c r="AU131" s="217" t="s">
        <v>83</v>
      </c>
      <c r="AY131" s="18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83</v>
      </c>
      <c r="BK131" s="218">
        <f>ROUND(I131*H131,2)</f>
        <v>0</v>
      </c>
      <c r="BL131" s="18" t="s">
        <v>158</v>
      </c>
      <c r="BM131" s="217" t="s">
        <v>698</v>
      </c>
    </row>
    <row r="132" spans="1:65" s="2" customFormat="1" ht="16.5" customHeight="1">
      <c r="A132" s="39"/>
      <c r="B132" s="40"/>
      <c r="C132" s="206" t="s">
        <v>424</v>
      </c>
      <c r="D132" s="206" t="s">
        <v>154</v>
      </c>
      <c r="E132" s="207" t="s">
        <v>1283</v>
      </c>
      <c r="F132" s="208" t="s">
        <v>1284</v>
      </c>
      <c r="G132" s="209" t="s">
        <v>1192</v>
      </c>
      <c r="H132" s="210">
        <v>6</v>
      </c>
      <c r="I132" s="211"/>
      <c r="J132" s="212">
        <f>ROUND(I132*H132,2)</f>
        <v>0</v>
      </c>
      <c r="K132" s="208" t="s">
        <v>21</v>
      </c>
      <c r="L132" s="45"/>
      <c r="M132" s="213" t="s">
        <v>21</v>
      </c>
      <c r="N132" s="214" t="s">
        <v>46</v>
      </c>
      <c r="O132" s="85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7" t="s">
        <v>158</v>
      </c>
      <c r="AT132" s="217" t="s">
        <v>154</v>
      </c>
      <c r="AU132" s="217" t="s">
        <v>83</v>
      </c>
      <c r="AY132" s="18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158</v>
      </c>
      <c r="BM132" s="217" t="s">
        <v>710</v>
      </c>
    </row>
    <row r="133" spans="1:65" s="2" customFormat="1" ht="16.5" customHeight="1">
      <c r="A133" s="39"/>
      <c r="B133" s="40"/>
      <c r="C133" s="206" t="s">
        <v>430</v>
      </c>
      <c r="D133" s="206" t="s">
        <v>154</v>
      </c>
      <c r="E133" s="207" t="s">
        <v>1285</v>
      </c>
      <c r="F133" s="208" t="s">
        <v>1286</v>
      </c>
      <c r="G133" s="209" t="s">
        <v>100</v>
      </c>
      <c r="H133" s="210">
        <v>1</v>
      </c>
      <c r="I133" s="211"/>
      <c r="J133" s="212">
        <f>ROUND(I133*H133,2)</f>
        <v>0</v>
      </c>
      <c r="K133" s="208" t="s">
        <v>21</v>
      </c>
      <c r="L133" s="45"/>
      <c r="M133" s="213" t="s">
        <v>21</v>
      </c>
      <c r="N133" s="214" t="s">
        <v>46</v>
      </c>
      <c r="O133" s="85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7" t="s">
        <v>158</v>
      </c>
      <c r="AT133" s="217" t="s">
        <v>154</v>
      </c>
      <c r="AU133" s="217" t="s">
        <v>83</v>
      </c>
      <c r="AY133" s="18" t="s">
        <v>152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158</v>
      </c>
      <c r="BM133" s="217" t="s">
        <v>721</v>
      </c>
    </row>
    <row r="134" spans="1:65" s="2" customFormat="1" ht="16.5" customHeight="1">
      <c r="A134" s="39"/>
      <c r="B134" s="40"/>
      <c r="C134" s="206" t="s">
        <v>435</v>
      </c>
      <c r="D134" s="206" t="s">
        <v>154</v>
      </c>
      <c r="E134" s="207" t="s">
        <v>1287</v>
      </c>
      <c r="F134" s="208" t="s">
        <v>1288</v>
      </c>
      <c r="G134" s="209" t="s">
        <v>1192</v>
      </c>
      <c r="H134" s="210">
        <v>2</v>
      </c>
      <c r="I134" s="211"/>
      <c r="J134" s="212">
        <f>ROUND(I134*H134,2)</f>
        <v>0</v>
      </c>
      <c r="K134" s="208" t="s">
        <v>21</v>
      </c>
      <c r="L134" s="45"/>
      <c r="M134" s="213" t="s">
        <v>21</v>
      </c>
      <c r="N134" s="214" t="s">
        <v>46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158</v>
      </c>
      <c r="AT134" s="217" t="s">
        <v>154</v>
      </c>
      <c r="AU134" s="217" t="s">
        <v>83</v>
      </c>
      <c r="AY134" s="18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158</v>
      </c>
      <c r="BM134" s="217" t="s">
        <v>735</v>
      </c>
    </row>
    <row r="135" spans="1:65" s="2" customFormat="1" ht="16.5" customHeight="1">
      <c r="A135" s="39"/>
      <c r="B135" s="40"/>
      <c r="C135" s="206" t="s">
        <v>440</v>
      </c>
      <c r="D135" s="206" t="s">
        <v>154</v>
      </c>
      <c r="E135" s="207" t="s">
        <v>1289</v>
      </c>
      <c r="F135" s="208" t="s">
        <v>1290</v>
      </c>
      <c r="G135" s="209" t="s">
        <v>1192</v>
      </c>
      <c r="H135" s="210">
        <v>4</v>
      </c>
      <c r="I135" s="211"/>
      <c r="J135" s="212">
        <f>ROUND(I135*H135,2)</f>
        <v>0</v>
      </c>
      <c r="K135" s="208" t="s">
        <v>21</v>
      </c>
      <c r="L135" s="45"/>
      <c r="M135" s="213" t="s">
        <v>21</v>
      </c>
      <c r="N135" s="214" t="s">
        <v>46</v>
      </c>
      <c r="O135" s="85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158</v>
      </c>
      <c r="AT135" s="217" t="s">
        <v>154</v>
      </c>
      <c r="AU135" s="217" t="s">
        <v>83</v>
      </c>
      <c r="AY135" s="18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83</v>
      </c>
      <c r="BK135" s="218">
        <f>ROUND(I135*H135,2)</f>
        <v>0</v>
      </c>
      <c r="BL135" s="18" t="s">
        <v>158</v>
      </c>
      <c r="BM135" s="217" t="s">
        <v>748</v>
      </c>
    </row>
    <row r="136" spans="1:65" s="2" customFormat="1" ht="16.5" customHeight="1">
      <c r="A136" s="39"/>
      <c r="B136" s="40"/>
      <c r="C136" s="206" t="s">
        <v>446</v>
      </c>
      <c r="D136" s="206" t="s">
        <v>154</v>
      </c>
      <c r="E136" s="207" t="s">
        <v>1291</v>
      </c>
      <c r="F136" s="208" t="s">
        <v>1292</v>
      </c>
      <c r="G136" s="209" t="s">
        <v>1192</v>
      </c>
      <c r="H136" s="210">
        <v>12</v>
      </c>
      <c r="I136" s="211"/>
      <c r="J136" s="212">
        <f>ROUND(I136*H136,2)</f>
        <v>0</v>
      </c>
      <c r="K136" s="208" t="s">
        <v>21</v>
      </c>
      <c r="L136" s="45"/>
      <c r="M136" s="213" t="s">
        <v>21</v>
      </c>
      <c r="N136" s="214" t="s">
        <v>46</v>
      </c>
      <c r="O136" s="85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158</v>
      </c>
      <c r="AT136" s="217" t="s">
        <v>154</v>
      </c>
      <c r="AU136" s="217" t="s">
        <v>83</v>
      </c>
      <c r="AY136" s="18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158</v>
      </c>
      <c r="BM136" s="217" t="s">
        <v>756</v>
      </c>
    </row>
    <row r="137" spans="1:65" s="2" customFormat="1" ht="16.5" customHeight="1">
      <c r="A137" s="39"/>
      <c r="B137" s="40"/>
      <c r="C137" s="206" t="s">
        <v>453</v>
      </c>
      <c r="D137" s="206" t="s">
        <v>154</v>
      </c>
      <c r="E137" s="207" t="s">
        <v>1293</v>
      </c>
      <c r="F137" s="208" t="s">
        <v>1294</v>
      </c>
      <c r="G137" s="209" t="s">
        <v>1192</v>
      </c>
      <c r="H137" s="210">
        <v>5</v>
      </c>
      <c r="I137" s="211"/>
      <c r="J137" s="212">
        <f>ROUND(I137*H137,2)</f>
        <v>0</v>
      </c>
      <c r="K137" s="208" t="s">
        <v>21</v>
      </c>
      <c r="L137" s="45"/>
      <c r="M137" s="213" t="s">
        <v>21</v>
      </c>
      <c r="N137" s="214" t="s">
        <v>46</v>
      </c>
      <c r="O137" s="85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7" t="s">
        <v>158</v>
      </c>
      <c r="AT137" s="217" t="s">
        <v>154</v>
      </c>
      <c r="AU137" s="217" t="s">
        <v>83</v>
      </c>
      <c r="AY137" s="18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0</v>
      </c>
      <c r="BL137" s="18" t="s">
        <v>158</v>
      </c>
      <c r="BM137" s="217" t="s">
        <v>768</v>
      </c>
    </row>
    <row r="138" spans="1:65" s="2" customFormat="1" ht="16.5" customHeight="1">
      <c r="A138" s="39"/>
      <c r="B138" s="40"/>
      <c r="C138" s="206" t="s">
        <v>458</v>
      </c>
      <c r="D138" s="206" t="s">
        <v>154</v>
      </c>
      <c r="E138" s="207" t="s">
        <v>1295</v>
      </c>
      <c r="F138" s="208" t="s">
        <v>1296</v>
      </c>
      <c r="G138" s="209" t="s">
        <v>1192</v>
      </c>
      <c r="H138" s="210">
        <v>5</v>
      </c>
      <c r="I138" s="211"/>
      <c r="J138" s="212">
        <f>ROUND(I138*H138,2)</f>
        <v>0</v>
      </c>
      <c r="K138" s="208" t="s">
        <v>21</v>
      </c>
      <c r="L138" s="45"/>
      <c r="M138" s="213" t="s">
        <v>21</v>
      </c>
      <c r="N138" s="214" t="s">
        <v>46</v>
      </c>
      <c r="O138" s="85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7" t="s">
        <v>158</v>
      </c>
      <c r="AT138" s="217" t="s">
        <v>154</v>
      </c>
      <c r="AU138" s="217" t="s">
        <v>83</v>
      </c>
      <c r="AY138" s="18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83</v>
      </c>
      <c r="BK138" s="218">
        <f>ROUND(I138*H138,2)</f>
        <v>0</v>
      </c>
      <c r="BL138" s="18" t="s">
        <v>158</v>
      </c>
      <c r="BM138" s="217" t="s">
        <v>780</v>
      </c>
    </row>
    <row r="139" spans="1:65" s="2" customFormat="1" ht="16.5" customHeight="1">
      <c r="A139" s="39"/>
      <c r="B139" s="40"/>
      <c r="C139" s="206" t="s">
        <v>464</v>
      </c>
      <c r="D139" s="206" t="s">
        <v>154</v>
      </c>
      <c r="E139" s="207" t="s">
        <v>1297</v>
      </c>
      <c r="F139" s="208" t="s">
        <v>1298</v>
      </c>
      <c r="G139" s="209" t="s">
        <v>1192</v>
      </c>
      <c r="H139" s="210">
        <v>15</v>
      </c>
      <c r="I139" s="211"/>
      <c r="J139" s="212">
        <f>ROUND(I139*H139,2)</f>
        <v>0</v>
      </c>
      <c r="K139" s="208" t="s">
        <v>21</v>
      </c>
      <c r="L139" s="45"/>
      <c r="M139" s="213" t="s">
        <v>21</v>
      </c>
      <c r="N139" s="214" t="s">
        <v>46</v>
      </c>
      <c r="O139" s="85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158</v>
      </c>
      <c r="AT139" s="217" t="s">
        <v>154</v>
      </c>
      <c r="AU139" s="217" t="s">
        <v>83</v>
      </c>
      <c r="AY139" s="18" t="s">
        <v>152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158</v>
      </c>
      <c r="BM139" s="217" t="s">
        <v>792</v>
      </c>
    </row>
    <row r="140" spans="1:65" s="2" customFormat="1" ht="16.5" customHeight="1">
      <c r="A140" s="39"/>
      <c r="B140" s="40"/>
      <c r="C140" s="206" t="s">
        <v>470</v>
      </c>
      <c r="D140" s="206" t="s">
        <v>154</v>
      </c>
      <c r="E140" s="207" t="s">
        <v>1299</v>
      </c>
      <c r="F140" s="208" t="s">
        <v>1300</v>
      </c>
      <c r="G140" s="209" t="s">
        <v>1192</v>
      </c>
      <c r="H140" s="210">
        <v>4</v>
      </c>
      <c r="I140" s="211"/>
      <c r="J140" s="212">
        <f>ROUND(I140*H140,2)</f>
        <v>0</v>
      </c>
      <c r="K140" s="208" t="s">
        <v>21</v>
      </c>
      <c r="L140" s="45"/>
      <c r="M140" s="213" t="s">
        <v>21</v>
      </c>
      <c r="N140" s="214" t="s">
        <v>46</v>
      </c>
      <c r="O140" s="85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158</v>
      </c>
      <c r="AT140" s="217" t="s">
        <v>154</v>
      </c>
      <c r="AU140" s="217" t="s">
        <v>83</v>
      </c>
      <c r="AY140" s="18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158</v>
      </c>
      <c r="BM140" s="217" t="s">
        <v>800</v>
      </c>
    </row>
    <row r="141" spans="1:65" s="2" customFormat="1" ht="16.5" customHeight="1">
      <c r="A141" s="39"/>
      <c r="B141" s="40"/>
      <c r="C141" s="206" t="s">
        <v>478</v>
      </c>
      <c r="D141" s="206" t="s">
        <v>154</v>
      </c>
      <c r="E141" s="207" t="s">
        <v>1301</v>
      </c>
      <c r="F141" s="208" t="s">
        <v>1302</v>
      </c>
      <c r="G141" s="209" t="s">
        <v>108</v>
      </c>
      <c r="H141" s="210">
        <v>65</v>
      </c>
      <c r="I141" s="211"/>
      <c r="J141" s="212">
        <f>ROUND(I141*H141,2)</f>
        <v>0</v>
      </c>
      <c r="K141" s="208" t="s">
        <v>21</v>
      </c>
      <c r="L141" s="45"/>
      <c r="M141" s="213" t="s">
        <v>21</v>
      </c>
      <c r="N141" s="214" t="s">
        <v>46</v>
      </c>
      <c r="O141" s="85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158</v>
      </c>
      <c r="AT141" s="217" t="s">
        <v>154</v>
      </c>
      <c r="AU141" s="217" t="s">
        <v>83</v>
      </c>
      <c r="AY141" s="18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83</v>
      </c>
      <c r="BK141" s="218">
        <f>ROUND(I141*H141,2)</f>
        <v>0</v>
      </c>
      <c r="BL141" s="18" t="s">
        <v>158</v>
      </c>
      <c r="BM141" s="217" t="s">
        <v>808</v>
      </c>
    </row>
    <row r="142" spans="1:65" s="2" customFormat="1" ht="16.5" customHeight="1">
      <c r="A142" s="39"/>
      <c r="B142" s="40"/>
      <c r="C142" s="206" t="s">
        <v>485</v>
      </c>
      <c r="D142" s="206" t="s">
        <v>154</v>
      </c>
      <c r="E142" s="207" t="s">
        <v>1303</v>
      </c>
      <c r="F142" s="208" t="s">
        <v>1304</v>
      </c>
      <c r="G142" s="209" t="s">
        <v>108</v>
      </c>
      <c r="H142" s="210">
        <v>15</v>
      </c>
      <c r="I142" s="211"/>
      <c r="J142" s="212">
        <f>ROUND(I142*H142,2)</f>
        <v>0</v>
      </c>
      <c r="K142" s="208" t="s">
        <v>21</v>
      </c>
      <c r="L142" s="45"/>
      <c r="M142" s="213" t="s">
        <v>21</v>
      </c>
      <c r="N142" s="214" t="s">
        <v>46</v>
      </c>
      <c r="O142" s="85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7" t="s">
        <v>158</v>
      </c>
      <c r="AT142" s="217" t="s">
        <v>154</v>
      </c>
      <c r="AU142" s="217" t="s">
        <v>83</v>
      </c>
      <c r="AY142" s="18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158</v>
      </c>
      <c r="BM142" s="217" t="s">
        <v>817</v>
      </c>
    </row>
    <row r="143" spans="1:65" s="2" customFormat="1" ht="16.5" customHeight="1">
      <c r="A143" s="39"/>
      <c r="B143" s="40"/>
      <c r="C143" s="206" t="s">
        <v>492</v>
      </c>
      <c r="D143" s="206" t="s">
        <v>154</v>
      </c>
      <c r="E143" s="207" t="s">
        <v>1305</v>
      </c>
      <c r="F143" s="208" t="s">
        <v>1306</v>
      </c>
      <c r="G143" s="209" t="s">
        <v>166</v>
      </c>
      <c r="H143" s="210">
        <v>1</v>
      </c>
      <c r="I143" s="211"/>
      <c r="J143" s="212">
        <f>ROUND(I143*H143,2)</f>
        <v>0</v>
      </c>
      <c r="K143" s="208" t="s">
        <v>21</v>
      </c>
      <c r="L143" s="45"/>
      <c r="M143" s="213" t="s">
        <v>21</v>
      </c>
      <c r="N143" s="214" t="s">
        <v>46</v>
      </c>
      <c r="O143" s="85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7" t="s">
        <v>158</v>
      </c>
      <c r="AT143" s="217" t="s">
        <v>154</v>
      </c>
      <c r="AU143" s="217" t="s">
        <v>83</v>
      </c>
      <c r="AY143" s="18" t="s">
        <v>152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83</v>
      </c>
      <c r="BK143" s="218">
        <f>ROUND(I143*H143,2)</f>
        <v>0</v>
      </c>
      <c r="BL143" s="18" t="s">
        <v>158</v>
      </c>
      <c r="BM143" s="217" t="s">
        <v>828</v>
      </c>
    </row>
    <row r="144" spans="1:65" s="2" customFormat="1" ht="16.5" customHeight="1">
      <c r="A144" s="39"/>
      <c r="B144" s="40"/>
      <c r="C144" s="206" t="s">
        <v>497</v>
      </c>
      <c r="D144" s="206" t="s">
        <v>154</v>
      </c>
      <c r="E144" s="207" t="s">
        <v>1307</v>
      </c>
      <c r="F144" s="208" t="s">
        <v>1308</v>
      </c>
      <c r="G144" s="209" t="s">
        <v>1192</v>
      </c>
      <c r="H144" s="210">
        <v>40</v>
      </c>
      <c r="I144" s="211"/>
      <c r="J144" s="212">
        <f>ROUND(I144*H144,2)</f>
        <v>0</v>
      </c>
      <c r="K144" s="208" t="s">
        <v>21</v>
      </c>
      <c r="L144" s="45"/>
      <c r="M144" s="213" t="s">
        <v>21</v>
      </c>
      <c r="N144" s="214" t="s">
        <v>46</v>
      </c>
      <c r="O144" s="85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7" t="s">
        <v>158</v>
      </c>
      <c r="AT144" s="217" t="s">
        <v>154</v>
      </c>
      <c r="AU144" s="217" t="s">
        <v>83</v>
      </c>
      <c r="AY144" s="18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158</v>
      </c>
      <c r="BM144" s="217" t="s">
        <v>838</v>
      </c>
    </row>
    <row r="145" spans="1:65" s="2" customFormat="1" ht="16.5" customHeight="1">
      <c r="A145" s="39"/>
      <c r="B145" s="40"/>
      <c r="C145" s="206" t="s">
        <v>503</v>
      </c>
      <c r="D145" s="206" t="s">
        <v>154</v>
      </c>
      <c r="E145" s="207" t="s">
        <v>1309</v>
      </c>
      <c r="F145" s="208" t="s">
        <v>1310</v>
      </c>
      <c r="G145" s="209" t="s">
        <v>1192</v>
      </c>
      <c r="H145" s="210">
        <v>2</v>
      </c>
      <c r="I145" s="211"/>
      <c r="J145" s="212">
        <f>ROUND(I145*H145,2)</f>
        <v>0</v>
      </c>
      <c r="K145" s="208" t="s">
        <v>21</v>
      </c>
      <c r="L145" s="45"/>
      <c r="M145" s="213" t="s">
        <v>21</v>
      </c>
      <c r="N145" s="214" t="s">
        <v>46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158</v>
      </c>
      <c r="AT145" s="217" t="s">
        <v>154</v>
      </c>
      <c r="AU145" s="217" t="s">
        <v>83</v>
      </c>
      <c r="AY145" s="18" t="s">
        <v>152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83</v>
      </c>
      <c r="BK145" s="218">
        <f>ROUND(I145*H145,2)</f>
        <v>0</v>
      </c>
      <c r="BL145" s="18" t="s">
        <v>158</v>
      </c>
      <c r="BM145" s="217" t="s">
        <v>849</v>
      </c>
    </row>
    <row r="146" spans="1:65" s="2" customFormat="1" ht="16.5" customHeight="1">
      <c r="A146" s="39"/>
      <c r="B146" s="40"/>
      <c r="C146" s="206" t="s">
        <v>509</v>
      </c>
      <c r="D146" s="206" t="s">
        <v>154</v>
      </c>
      <c r="E146" s="207" t="s">
        <v>1311</v>
      </c>
      <c r="F146" s="208" t="s">
        <v>1312</v>
      </c>
      <c r="G146" s="209" t="s">
        <v>1192</v>
      </c>
      <c r="H146" s="210">
        <v>15</v>
      </c>
      <c r="I146" s="211"/>
      <c r="J146" s="212">
        <f>ROUND(I146*H146,2)</f>
        <v>0</v>
      </c>
      <c r="K146" s="208" t="s">
        <v>21</v>
      </c>
      <c r="L146" s="45"/>
      <c r="M146" s="213" t="s">
        <v>21</v>
      </c>
      <c r="N146" s="214" t="s">
        <v>46</v>
      </c>
      <c r="O146" s="85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7" t="s">
        <v>158</v>
      </c>
      <c r="AT146" s="217" t="s">
        <v>154</v>
      </c>
      <c r="AU146" s="217" t="s">
        <v>83</v>
      </c>
      <c r="AY146" s="18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158</v>
      </c>
      <c r="BM146" s="217" t="s">
        <v>861</v>
      </c>
    </row>
    <row r="147" spans="1:65" s="2" customFormat="1" ht="16.5" customHeight="1">
      <c r="A147" s="39"/>
      <c r="B147" s="40"/>
      <c r="C147" s="206" t="s">
        <v>517</v>
      </c>
      <c r="D147" s="206" t="s">
        <v>154</v>
      </c>
      <c r="E147" s="207" t="s">
        <v>1313</v>
      </c>
      <c r="F147" s="208" t="s">
        <v>1314</v>
      </c>
      <c r="G147" s="209" t="s">
        <v>887</v>
      </c>
      <c r="H147" s="210">
        <v>50</v>
      </c>
      <c r="I147" s="211"/>
      <c r="J147" s="212">
        <f>ROUND(I147*H147,2)</f>
        <v>0</v>
      </c>
      <c r="K147" s="208" t="s">
        <v>21</v>
      </c>
      <c r="L147" s="45"/>
      <c r="M147" s="213" t="s">
        <v>21</v>
      </c>
      <c r="N147" s="214" t="s">
        <v>46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158</v>
      </c>
      <c r="AT147" s="217" t="s">
        <v>154</v>
      </c>
      <c r="AU147" s="217" t="s">
        <v>83</v>
      </c>
      <c r="AY147" s="18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158</v>
      </c>
      <c r="BM147" s="217" t="s">
        <v>871</v>
      </c>
    </row>
    <row r="148" spans="1:63" s="12" customFormat="1" ht="25.9" customHeight="1">
      <c r="A148" s="12"/>
      <c r="B148" s="190"/>
      <c r="C148" s="191"/>
      <c r="D148" s="192" t="s">
        <v>74</v>
      </c>
      <c r="E148" s="193" t="s">
        <v>1315</v>
      </c>
      <c r="F148" s="193" t="s">
        <v>1316</v>
      </c>
      <c r="G148" s="191"/>
      <c r="H148" s="191"/>
      <c r="I148" s="194"/>
      <c r="J148" s="195">
        <f>BK148</f>
        <v>0</v>
      </c>
      <c r="K148" s="191"/>
      <c r="L148" s="196"/>
      <c r="M148" s="197"/>
      <c r="N148" s="198"/>
      <c r="O148" s="198"/>
      <c r="P148" s="199">
        <f>SUM(P149:P155)</f>
        <v>0</v>
      </c>
      <c r="Q148" s="198"/>
      <c r="R148" s="199">
        <f>SUM(R149:R155)</f>
        <v>0</v>
      </c>
      <c r="S148" s="198"/>
      <c r="T148" s="200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83</v>
      </c>
      <c r="AT148" s="202" t="s">
        <v>74</v>
      </c>
      <c r="AU148" s="202" t="s">
        <v>75</v>
      </c>
      <c r="AY148" s="201" t="s">
        <v>152</v>
      </c>
      <c r="BK148" s="203">
        <f>SUM(BK149:BK155)</f>
        <v>0</v>
      </c>
    </row>
    <row r="149" spans="1:65" s="2" customFormat="1" ht="16.5" customHeight="1">
      <c r="A149" s="39"/>
      <c r="B149" s="40"/>
      <c r="C149" s="206" t="s">
        <v>523</v>
      </c>
      <c r="D149" s="206" t="s">
        <v>154</v>
      </c>
      <c r="E149" s="207" t="s">
        <v>1317</v>
      </c>
      <c r="F149" s="208" t="s">
        <v>1318</v>
      </c>
      <c r="G149" s="209" t="s">
        <v>1319</v>
      </c>
      <c r="H149" s="210">
        <v>4</v>
      </c>
      <c r="I149" s="211"/>
      <c r="J149" s="212">
        <f>ROUND(I149*H149,2)</f>
        <v>0</v>
      </c>
      <c r="K149" s="208" t="s">
        <v>21</v>
      </c>
      <c r="L149" s="45"/>
      <c r="M149" s="213" t="s">
        <v>21</v>
      </c>
      <c r="N149" s="214" t="s">
        <v>46</v>
      </c>
      <c r="O149" s="85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158</v>
      </c>
      <c r="AT149" s="217" t="s">
        <v>154</v>
      </c>
      <c r="AU149" s="217" t="s">
        <v>83</v>
      </c>
      <c r="AY149" s="18" t="s">
        <v>152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158</v>
      </c>
      <c r="BM149" s="217" t="s">
        <v>884</v>
      </c>
    </row>
    <row r="150" spans="1:65" s="2" customFormat="1" ht="16.5" customHeight="1">
      <c r="A150" s="39"/>
      <c r="B150" s="40"/>
      <c r="C150" s="206" t="s">
        <v>529</v>
      </c>
      <c r="D150" s="206" t="s">
        <v>154</v>
      </c>
      <c r="E150" s="207" t="s">
        <v>1320</v>
      </c>
      <c r="F150" s="208" t="s">
        <v>1321</v>
      </c>
      <c r="G150" s="209" t="s">
        <v>1319</v>
      </c>
      <c r="H150" s="210">
        <v>40</v>
      </c>
      <c r="I150" s="211"/>
      <c r="J150" s="212">
        <f>ROUND(I150*H150,2)</f>
        <v>0</v>
      </c>
      <c r="K150" s="208" t="s">
        <v>21</v>
      </c>
      <c r="L150" s="45"/>
      <c r="M150" s="213" t="s">
        <v>21</v>
      </c>
      <c r="N150" s="214" t="s">
        <v>46</v>
      </c>
      <c r="O150" s="85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7" t="s">
        <v>158</v>
      </c>
      <c r="AT150" s="217" t="s">
        <v>154</v>
      </c>
      <c r="AU150" s="217" t="s">
        <v>83</v>
      </c>
      <c r="AY150" s="18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158</v>
      </c>
      <c r="BM150" s="217" t="s">
        <v>895</v>
      </c>
    </row>
    <row r="151" spans="1:65" s="2" customFormat="1" ht="16.5" customHeight="1">
      <c r="A151" s="39"/>
      <c r="B151" s="40"/>
      <c r="C151" s="206" t="s">
        <v>534</v>
      </c>
      <c r="D151" s="206" t="s">
        <v>154</v>
      </c>
      <c r="E151" s="207" t="s">
        <v>1322</v>
      </c>
      <c r="F151" s="208" t="s">
        <v>1323</v>
      </c>
      <c r="G151" s="209" t="s">
        <v>1319</v>
      </c>
      <c r="H151" s="210">
        <v>8</v>
      </c>
      <c r="I151" s="211"/>
      <c r="J151" s="212">
        <f>ROUND(I151*H151,2)</f>
        <v>0</v>
      </c>
      <c r="K151" s="208" t="s">
        <v>21</v>
      </c>
      <c r="L151" s="45"/>
      <c r="M151" s="213" t="s">
        <v>21</v>
      </c>
      <c r="N151" s="214" t="s">
        <v>46</v>
      </c>
      <c r="O151" s="85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158</v>
      </c>
      <c r="AT151" s="217" t="s">
        <v>154</v>
      </c>
      <c r="AU151" s="217" t="s">
        <v>83</v>
      </c>
      <c r="AY151" s="18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158</v>
      </c>
      <c r="BM151" s="217" t="s">
        <v>910</v>
      </c>
    </row>
    <row r="152" spans="1:65" s="2" customFormat="1" ht="16.5" customHeight="1">
      <c r="A152" s="39"/>
      <c r="B152" s="40"/>
      <c r="C152" s="206" t="s">
        <v>540</v>
      </c>
      <c r="D152" s="206" t="s">
        <v>154</v>
      </c>
      <c r="E152" s="207" t="s">
        <v>1324</v>
      </c>
      <c r="F152" s="208" t="s">
        <v>1325</v>
      </c>
      <c r="G152" s="209" t="s">
        <v>1319</v>
      </c>
      <c r="H152" s="210">
        <v>8</v>
      </c>
      <c r="I152" s="211"/>
      <c r="J152" s="212">
        <f>ROUND(I152*H152,2)</f>
        <v>0</v>
      </c>
      <c r="K152" s="208" t="s">
        <v>21</v>
      </c>
      <c r="L152" s="45"/>
      <c r="M152" s="213" t="s">
        <v>21</v>
      </c>
      <c r="N152" s="214" t="s">
        <v>46</v>
      </c>
      <c r="O152" s="85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7" t="s">
        <v>158</v>
      </c>
      <c r="AT152" s="217" t="s">
        <v>154</v>
      </c>
      <c r="AU152" s="217" t="s">
        <v>83</v>
      </c>
      <c r="AY152" s="18" t="s">
        <v>152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158</v>
      </c>
      <c r="BM152" s="217" t="s">
        <v>924</v>
      </c>
    </row>
    <row r="153" spans="1:65" s="2" customFormat="1" ht="16.5" customHeight="1">
      <c r="A153" s="39"/>
      <c r="B153" s="40"/>
      <c r="C153" s="206" t="s">
        <v>545</v>
      </c>
      <c r="D153" s="206" t="s">
        <v>154</v>
      </c>
      <c r="E153" s="207" t="s">
        <v>1326</v>
      </c>
      <c r="F153" s="208" t="s">
        <v>1327</v>
      </c>
      <c r="G153" s="209" t="s">
        <v>1319</v>
      </c>
      <c r="H153" s="210">
        <v>4</v>
      </c>
      <c r="I153" s="211"/>
      <c r="J153" s="212">
        <f>ROUND(I153*H153,2)</f>
        <v>0</v>
      </c>
      <c r="K153" s="208" t="s">
        <v>21</v>
      </c>
      <c r="L153" s="45"/>
      <c r="M153" s="213" t="s">
        <v>21</v>
      </c>
      <c r="N153" s="214" t="s">
        <v>46</v>
      </c>
      <c r="O153" s="85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158</v>
      </c>
      <c r="AT153" s="217" t="s">
        <v>154</v>
      </c>
      <c r="AU153" s="217" t="s">
        <v>83</v>
      </c>
      <c r="AY153" s="18" t="s">
        <v>152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83</v>
      </c>
      <c r="BK153" s="218">
        <f>ROUND(I153*H153,2)</f>
        <v>0</v>
      </c>
      <c r="BL153" s="18" t="s">
        <v>158</v>
      </c>
      <c r="BM153" s="217" t="s">
        <v>935</v>
      </c>
    </row>
    <row r="154" spans="1:65" s="2" customFormat="1" ht="16.5" customHeight="1">
      <c r="A154" s="39"/>
      <c r="B154" s="40"/>
      <c r="C154" s="206" t="s">
        <v>551</v>
      </c>
      <c r="D154" s="206" t="s">
        <v>154</v>
      </c>
      <c r="E154" s="207" t="s">
        <v>1328</v>
      </c>
      <c r="F154" s="208" t="s">
        <v>1329</v>
      </c>
      <c r="G154" s="209" t="s">
        <v>1319</v>
      </c>
      <c r="H154" s="210">
        <v>8</v>
      </c>
      <c r="I154" s="211"/>
      <c r="J154" s="212">
        <f>ROUND(I154*H154,2)</f>
        <v>0</v>
      </c>
      <c r="K154" s="208" t="s">
        <v>21</v>
      </c>
      <c r="L154" s="45"/>
      <c r="M154" s="213" t="s">
        <v>21</v>
      </c>
      <c r="N154" s="214" t="s">
        <v>46</v>
      </c>
      <c r="O154" s="85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7" t="s">
        <v>158</v>
      </c>
      <c r="AT154" s="217" t="s">
        <v>154</v>
      </c>
      <c r="AU154" s="217" t="s">
        <v>83</v>
      </c>
      <c r="AY154" s="18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158</v>
      </c>
      <c r="BM154" s="217" t="s">
        <v>947</v>
      </c>
    </row>
    <row r="155" spans="1:65" s="2" customFormat="1" ht="16.5" customHeight="1">
      <c r="A155" s="39"/>
      <c r="B155" s="40"/>
      <c r="C155" s="206" t="s">
        <v>557</v>
      </c>
      <c r="D155" s="206" t="s">
        <v>154</v>
      </c>
      <c r="E155" s="207" t="s">
        <v>1330</v>
      </c>
      <c r="F155" s="208" t="s">
        <v>1331</v>
      </c>
      <c r="G155" s="209" t="s">
        <v>1319</v>
      </c>
      <c r="H155" s="210">
        <v>8</v>
      </c>
      <c r="I155" s="211"/>
      <c r="J155" s="212">
        <f>ROUND(I155*H155,2)</f>
        <v>0</v>
      </c>
      <c r="K155" s="208" t="s">
        <v>21</v>
      </c>
      <c r="L155" s="45"/>
      <c r="M155" s="213" t="s">
        <v>21</v>
      </c>
      <c r="N155" s="214" t="s">
        <v>46</v>
      </c>
      <c r="O155" s="85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158</v>
      </c>
      <c r="AT155" s="217" t="s">
        <v>154</v>
      </c>
      <c r="AU155" s="217" t="s">
        <v>83</v>
      </c>
      <c r="AY155" s="18" t="s">
        <v>152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158</v>
      </c>
      <c r="BM155" s="217" t="s">
        <v>959</v>
      </c>
    </row>
    <row r="156" spans="1:63" s="12" customFormat="1" ht="25.9" customHeight="1">
      <c r="A156" s="12"/>
      <c r="B156" s="190"/>
      <c r="C156" s="191"/>
      <c r="D156" s="192" t="s">
        <v>74</v>
      </c>
      <c r="E156" s="193" t="s">
        <v>1332</v>
      </c>
      <c r="F156" s="193" t="s">
        <v>1333</v>
      </c>
      <c r="G156" s="191"/>
      <c r="H156" s="191"/>
      <c r="I156" s="194"/>
      <c r="J156" s="195">
        <f>BK156</f>
        <v>0</v>
      </c>
      <c r="K156" s="191"/>
      <c r="L156" s="196"/>
      <c r="M156" s="197"/>
      <c r="N156" s="198"/>
      <c r="O156" s="198"/>
      <c r="P156" s="199">
        <f>SUM(P157:P168)</f>
        <v>0</v>
      </c>
      <c r="Q156" s="198"/>
      <c r="R156" s="199">
        <f>SUM(R157:R168)</f>
        <v>0</v>
      </c>
      <c r="S156" s="198"/>
      <c r="T156" s="200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1" t="s">
        <v>83</v>
      </c>
      <c r="AT156" s="202" t="s">
        <v>74</v>
      </c>
      <c r="AU156" s="202" t="s">
        <v>75</v>
      </c>
      <c r="AY156" s="201" t="s">
        <v>152</v>
      </c>
      <c r="BK156" s="203">
        <f>SUM(BK157:BK168)</f>
        <v>0</v>
      </c>
    </row>
    <row r="157" spans="1:65" s="2" customFormat="1" ht="16.5" customHeight="1">
      <c r="A157" s="39"/>
      <c r="B157" s="40"/>
      <c r="C157" s="206" t="s">
        <v>563</v>
      </c>
      <c r="D157" s="206" t="s">
        <v>154</v>
      </c>
      <c r="E157" s="207" t="s">
        <v>1334</v>
      </c>
      <c r="F157" s="208" t="s">
        <v>1335</v>
      </c>
      <c r="G157" s="209" t="s">
        <v>1192</v>
      </c>
      <c r="H157" s="210">
        <v>1</v>
      </c>
      <c r="I157" s="211"/>
      <c r="J157" s="212">
        <f>ROUND(I157*H157,2)</f>
        <v>0</v>
      </c>
      <c r="K157" s="208" t="s">
        <v>21</v>
      </c>
      <c r="L157" s="45"/>
      <c r="M157" s="213" t="s">
        <v>21</v>
      </c>
      <c r="N157" s="214" t="s">
        <v>46</v>
      </c>
      <c r="O157" s="85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7" t="s">
        <v>158</v>
      </c>
      <c r="AT157" s="217" t="s">
        <v>154</v>
      </c>
      <c r="AU157" s="217" t="s">
        <v>83</v>
      </c>
      <c r="AY157" s="18" t="s">
        <v>152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83</v>
      </c>
      <c r="BK157" s="218">
        <f>ROUND(I157*H157,2)</f>
        <v>0</v>
      </c>
      <c r="BL157" s="18" t="s">
        <v>158</v>
      </c>
      <c r="BM157" s="217" t="s">
        <v>973</v>
      </c>
    </row>
    <row r="158" spans="1:65" s="2" customFormat="1" ht="16.5" customHeight="1">
      <c r="A158" s="39"/>
      <c r="B158" s="40"/>
      <c r="C158" s="206" t="s">
        <v>569</v>
      </c>
      <c r="D158" s="206" t="s">
        <v>154</v>
      </c>
      <c r="E158" s="207" t="s">
        <v>1336</v>
      </c>
      <c r="F158" s="208" t="s">
        <v>1337</v>
      </c>
      <c r="G158" s="209" t="s">
        <v>1192</v>
      </c>
      <c r="H158" s="210">
        <v>1</v>
      </c>
      <c r="I158" s="211"/>
      <c r="J158" s="212">
        <f>ROUND(I158*H158,2)</f>
        <v>0</v>
      </c>
      <c r="K158" s="208" t="s">
        <v>21</v>
      </c>
      <c r="L158" s="45"/>
      <c r="M158" s="213" t="s">
        <v>21</v>
      </c>
      <c r="N158" s="214" t="s">
        <v>46</v>
      </c>
      <c r="O158" s="85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158</v>
      </c>
      <c r="AT158" s="217" t="s">
        <v>154</v>
      </c>
      <c r="AU158" s="217" t="s">
        <v>83</v>
      </c>
      <c r="AY158" s="18" t="s">
        <v>152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158</v>
      </c>
      <c r="BM158" s="217" t="s">
        <v>985</v>
      </c>
    </row>
    <row r="159" spans="1:65" s="2" customFormat="1" ht="16.5" customHeight="1">
      <c r="A159" s="39"/>
      <c r="B159" s="40"/>
      <c r="C159" s="206" t="s">
        <v>575</v>
      </c>
      <c r="D159" s="206" t="s">
        <v>154</v>
      </c>
      <c r="E159" s="207" t="s">
        <v>1338</v>
      </c>
      <c r="F159" s="208" t="s">
        <v>1339</v>
      </c>
      <c r="G159" s="209" t="s">
        <v>1192</v>
      </c>
      <c r="H159" s="210">
        <v>2</v>
      </c>
      <c r="I159" s="211"/>
      <c r="J159" s="212">
        <f>ROUND(I159*H159,2)</f>
        <v>0</v>
      </c>
      <c r="K159" s="208" t="s">
        <v>21</v>
      </c>
      <c r="L159" s="45"/>
      <c r="M159" s="213" t="s">
        <v>21</v>
      </c>
      <c r="N159" s="214" t="s">
        <v>46</v>
      </c>
      <c r="O159" s="85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7" t="s">
        <v>158</v>
      </c>
      <c r="AT159" s="217" t="s">
        <v>154</v>
      </c>
      <c r="AU159" s="217" t="s">
        <v>83</v>
      </c>
      <c r="AY159" s="18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83</v>
      </c>
      <c r="BK159" s="218">
        <f>ROUND(I159*H159,2)</f>
        <v>0</v>
      </c>
      <c r="BL159" s="18" t="s">
        <v>158</v>
      </c>
      <c r="BM159" s="217" t="s">
        <v>996</v>
      </c>
    </row>
    <row r="160" spans="1:65" s="2" customFormat="1" ht="16.5" customHeight="1">
      <c r="A160" s="39"/>
      <c r="B160" s="40"/>
      <c r="C160" s="206" t="s">
        <v>583</v>
      </c>
      <c r="D160" s="206" t="s">
        <v>154</v>
      </c>
      <c r="E160" s="207" t="s">
        <v>1340</v>
      </c>
      <c r="F160" s="208" t="s">
        <v>1341</v>
      </c>
      <c r="G160" s="209" t="s">
        <v>1192</v>
      </c>
      <c r="H160" s="210">
        <v>3</v>
      </c>
      <c r="I160" s="211"/>
      <c r="J160" s="212">
        <f>ROUND(I160*H160,2)</f>
        <v>0</v>
      </c>
      <c r="K160" s="208" t="s">
        <v>21</v>
      </c>
      <c r="L160" s="45"/>
      <c r="M160" s="213" t="s">
        <v>21</v>
      </c>
      <c r="N160" s="214" t="s">
        <v>46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158</v>
      </c>
      <c r="AT160" s="217" t="s">
        <v>154</v>
      </c>
      <c r="AU160" s="217" t="s">
        <v>83</v>
      </c>
      <c r="AY160" s="18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83</v>
      </c>
      <c r="BK160" s="218">
        <f>ROUND(I160*H160,2)</f>
        <v>0</v>
      </c>
      <c r="BL160" s="18" t="s">
        <v>158</v>
      </c>
      <c r="BM160" s="217" t="s">
        <v>1006</v>
      </c>
    </row>
    <row r="161" spans="1:65" s="2" customFormat="1" ht="16.5" customHeight="1">
      <c r="A161" s="39"/>
      <c r="B161" s="40"/>
      <c r="C161" s="206" t="s">
        <v>589</v>
      </c>
      <c r="D161" s="206" t="s">
        <v>154</v>
      </c>
      <c r="E161" s="207" t="s">
        <v>1342</v>
      </c>
      <c r="F161" s="208" t="s">
        <v>1343</v>
      </c>
      <c r="G161" s="209" t="s">
        <v>1192</v>
      </c>
      <c r="H161" s="210">
        <v>4</v>
      </c>
      <c r="I161" s="211"/>
      <c r="J161" s="212">
        <f>ROUND(I161*H161,2)</f>
        <v>0</v>
      </c>
      <c r="K161" s="208" t="s">
        <v>21</v>
      </c>
      <c r="L161" s="45"/>
      <c r="M161" s="213" t="s">
        <v>21</v>
      </c>
      <c r="N161" s="214" t="s">
        <v>46</v>
      </c>
      <c r="O161" s="85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7" t="s">
        <v>158</v>
      </c>
      <c r="AT161" s="217" t="s">
        <v>154</v>
      </c>
      <c r="AU161" s="217" t="s">
        <v>83</v>
      </c>
      <c r="AY161" s="18" t="s">
        <v>152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158</v>
      </c>
      <c r="BM161" s="217" t="s">
        <v>1020</v>
      </c>
    </row>
    <row r="162" spans="1:65" s="2" customFormat="1" ht="16.5" customHeight="1">
      <c r="A162" s="39"/>
      <c r="B162" s="40"/>
      <c r="C162" s="206" t="s">
        <v>595</v>
      </c>
      <c r="D162" s="206" t="s">
        <v>154</v>
      </c>
      <c r="E162" s="207" t="s">
        <v>1344</v>
      </c>
      <c r="F162" s="208" t="s">
        <v>1345</v>
      </c>
      <c r="G162" s="209" t="s">
        <v>1192</v>
      </c>
      <c r="H162" s="210">
        <v>2</v>
      </c>
      <c r="I162" s="211"/>
      <c r="J162" s="212">
        <f>ROUND(I162*H162,2)</f>
        <v>0</v>
      </c>
      <c r="K162" s="208" t="s">
        <v>21</v>
      </c>
      <c r="L162" s="45"/>
      <c r="M162" s="213" t="s">
        <v>21</v>
      </c>
      <c r="N162" s="214" t="s">
        <v>46</v>
      </c>
      <c r="O162" s="85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158</v>
      </c>
      <c r="AT162" s="217" t="s">
        <v>154</v>
      </c>
      <c r="AU162" s="217" t="s">
        <v>83</v>
      </c>
      <c r="AY162" s="18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158</v>
      </c>
      <c r="BM162" s="217" t="s">
        <v>1030</v>
      </c>
    </row>
    <row r="163" spans="1:65" s="2" customFormat="1" ht="16.5" customHeight="1">
      <c r="A163" s="39"/>
      <c r="B163" s="40"/>
      <c r="C163" s="206" t="s">
        <v>601</v>
      </c>
      <c r="D163" s="206" t="s">
        <v>154</v>
      </c>
      <c r="E163" s="207" t="s">
        <v>1346</v>
      </c>
      <c r="F163" s="208" t="s">
        <v>1347</v>
      </c>
      <c r="G163" s="209" t="s">
        <v>1192</v>
      </c>
      <c r="H163" s="210">
        <v>12</v>
      </c>
      <c r="I163" s="211"/>
      <c r="J163" s="212">
        <f>ROUND(I163*H163,2)</f>
        <v>0</v>
      </c>
      <c r="K163" s="208" t="s">
        <v>21</v>
      </c>
      <c r="L163" s="45"/>
      <c r="M163" s="213" t="s">
        <v>21</v>
      </c>
      <c r="N163" s="214" t="s">
        <v>46</v>
      </c>
      <c r="O163" s="85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7" t="s">
        <v>158</v>
      </c>
      <c r="AT163" s="217" t="s">
        <v>154</v>
      </c>
      <c r="AU163" s="217" t="s">
        <v>83</v>
      </c>
      <c r="AY163" s="18" t="s">
        <v>152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158</v>
      </c>
      <c r="BM163" s="217" t="s">
        <v>1041</v>
      </c>
    </row>
    <row r="164" spans="1:65" s="2" customFormat="1" ht="16.5" customHeight="1">
      <c r="A164" s="39"/>
      <c r="B164" s="40"/>
      <c r="C164" s="206" t="s">
        <v>607</v>
      </c>
      <c r="D164" s="206" t="s">
        <v>154</v>
      </c>
      <c r="E164" s="207" t="s">
        <v>1348</v>
      </c>
      <c r="F164" s="208" t="s">
        <v>1349</v>
      </c>
      <c r="G164" s="209" t="s">
        <v>1192</v>
      </c>
      <c r="H164" s="210">
        <v>3</v>
      </c>
      <c r="I164" s="211"/>
      <c r="J164" s="212">
        <f>ROUND(I164*H164,2)</f>
        <v>0</v>
      </c>
      <c r="K164" s="208" t="s">
        <v>21</v>
      </c>
      <c r="L164" s="45"/>
      <c r="M164" s="213" t="s">
        <v>21</v>
      </c>
      <c r="N164" s="214" t="s">
        <v>46</v>
      </c>
      <c r="O164" s="85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158</v>
      </c>
      <c r="AT164" s="217" t="s">
        <v>154</v>
      </c>
      <c r="AU164" s="217" t="s">
        <v>83</v>
      </c>
      <c r="AY164" s="18" t="s">
        <v>152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158</v>
      </c>
      <c r="BM164" s="217" t="s">
        <v>1054</v>
      </c>
    </row>
    <row r="165" spans="1:65" s="2" customFormat="1" ht="16.5" customHeight="1">
      <c r="A165" s="39"/>
      <c r="B165" s="40"/>
      <c r="C165" s="206" t="s">
        <v>613</v>
      </c>
      <c r="D165" s="206" t="s">
        <v>154</v>
      </c>
      <c r="E165" s="207" t="s">
        <v>1350</v>
      </c>
      <c r="F165" s="208" t="s">
        <v>1351</v>
      </c>
      <c r="G165" s="209" t="s">
        <v>1192</v>
      </c>
      <c r="H165" s="210">
        <v>1</v>
      </c>
      <c r="I165" s="211"/>
      <c r="J165" s="212">
        <f>ROUND(I165*H165,2)</f>
        <v>0</v>
      </c>
      <c r="K165" s="208" t="s">
        <v>21</v>
      </c>
      <c r="L165" s="45"/>
      <c r="M165" s="213" t="s">
        <v>21</v>
      </c>
      <c r="N165" s="214" t="s">
        <v>46</v>
      </c>
      <c r="O165" s="85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7" t="s">
        <v>158</v>
      </c>
      <c r="AT165" s="217" t="s">
        <v>154</v>
      </c>
      <c r="AU165" s="217" t="s">
        <v>83</v>
      </c>
      <c r="AY165" s="18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83</v>
      </c>
      <c r="BK165" s="218">
        <f>ROUND(I165*H165,2)</f>
        <v>0</v>
      </c>
      <c r="BL165" s="18" t="s">
        <v>158</v>
      </c>
      <c r="BM165" s="217" t="s">
        <v>1068</v>
      </c>
    </row>
    <row r="166" spans="1:65" s="2" customFormat="1" ht="16.5" customHeight="1">
      <c r="A166" s="39"/>
      <c r="B166" s="40"/>
      <c r="C166" s="206" t="s">
        <v>619</v>
      </c>
      <c r="D166" s="206" t="s">
        <v>154</v>
      </c>
      <c r="E166" s="207" t="s">
        <v>1352</v>
      </c>
      <c r="F166" s="208" t="s">
        <v>1353</v>
      </c>
      <c r="G166" s="209" t="s">
        <v>1192</v>
      </c>
      <c r="H166" s="210">
        <v>2</v>
      </c>
      <c r="I166" s="211"/>
      <c r="J166" s="212">
        <f>ROUND(I166*H166,2)</f>
        <v>0</v>
      </c>
      <c r="K166" s="208" t="s">
        <v>21</v>
      </c>
      <c r="L166" s="45"/>
      <c r="M166" s="213" t="s">
        <v>21</v>
      </c>
      <c r="N166" s="214" t="s">
        <v>46</v>
      </c>
      <c r="O166" s="85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7" t="s">
        <v>158</v>
      </c>
      <c r="AT166" s="217" t="s">
        <v>154</v>
      </c>
      <c r="AU166" s="217" t="s">
        <v>83</v>
      </c>
      <c r="AY166" s="18" t="s">
        <v>152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83</v>
      </c>
      <c r="BK166" s="218">
        <f>ROUND(I166*H166,2)</f>
        <v>0</v>
      </c>
      <c r="BL166" s="18" t="s">
        <v>158</v>
      </c>
      <c r="BM166" s="217" t="s">
        <v>1079</v>
      </c>
    </row>
    <row r="167" spans="1:65" s="2" customFormat="1" ht="16.5" customHeight="1">
      <c r="A167" s="39"/>
      <c r="B167" s="40"/>
      <c r="C167" s="206" t="s">
        <v>628</v>
      </c>
      <c r="D167" s="206" t="s">
        <v>154</v>
      </c>
      <c r="E167" s="207" t="s">
        <v>1354</v>
      </c>
      <c r="F167" s="208" t="s">
        <v>1355</v>
      </c>
      <c r="G167" s="209" t="s">
        <v>1192</v>
      </c>
      <c r="H167" s="210">
        <v>3</v>
      </c>
      <c r="I167" s="211"/>
      <c r="J167" s="212">
        <f>ROUND(I167*H167,2)</f>
        <v>0</v>
      </c>
      <c r="K167" s="208" t="s">
        <v>21</v>
      </c>
      <c r="L167" s="45"/>
      <c r="M167" s="213" t="s">
        <v>21</v>
      </c>
      <c r="N167" s="214" t="s">
        <v>46</v>
      </c>
      <c r="O167" s="85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7" t="s">
        <v>158</v>
      </c>
      <c r="AT167" s="217" t="s">
        <v>154</v>
      </c>
      <c r="AU167" s="217" t="s">
        <v>83</v>
      </c>
      <c r="AY167" s="18" t="s">
        <v>152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158</v>
      </c>
      <c r="BM167" s="217" t="s">
        <v>1091</v>
      </c>
    </row>
    <row r="168" spans="1:65" s="2" customFormat="1" ht="16.5" customHeight="1">
      <c r="A168" s="39"/>
      <c r="B168" s="40"/>
      <c r="C168" s="206" t="s">
        <v>634</v>
      </c>
      <c r="D168" s="206" t="s">
        <v>154</v>
      </c>
      <c r="E168" s="207" t="s">
        <v>1356</v>
      </c>
      <c r="F168" s="208" t="s">
        <v>1357</v>
      </c>
      <c r="G168" s="209" t="s">
        <v>887</v>
      </c>
      <c r="H168" s="210">
        <v>10</v>
      </c>
      <c r="I168" s="211"/>
      <c r="J168" s="212">
        <f>ROUND(I168*H168,2)</f>
        <v>0</v>
      </c>
      <c r="K168" s="208" t="s">
        <v>21</v>
      </c>
      <c r="L168" s="45"/>
      <c r="M168" s="213" t="s">
        <v>21</v>
      </c>
      <c r="N168" s="214" t="s">
        <v>46</v>
      </c>
      <c r="O168" s="85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158</v>
      </c>
      <c r="AT168" s="217" t="s">
        <v>154</v>
      </c>
      <c r="AU168" s="217" t="s">
        <v>83</v>
      </c>
      <c r="AY168" s="18" t="s">
        <v>152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83</v>
      </c>
      <c r="BK168" s="218">
        <f>ROUND(I168*H168,2)</f>
        <v>0</v>
      </c>
      <c r="BL168" s="18" t="s">
        <v>158</v>
      </c>
      <c r="BM168" s="217" t="s">
        <v>1102</v>
      </c>
    </row>
    <row r="169" spans="1:63" s="12" customFormat="1" ht="25.9" customHeight="1">
      <c r="A169" s="12"/>
      <c r="B169" s="190"/>
      <c r="C169" s="191"/>
      <c r="D169" s="192" t="s">
        <v>74</v>
      </c>
      <c r="E169" s="193" t="s">
        <v>1358</v>
      </c>
      <c r="F169" s="193" t="s">
        <v>1194</v>
      </c>
      <c r="G169" s="191"/>
      <c r="H169" s="191"/>
      <c r="I169" s="194"/>
      <c r="J169" s="195">
        <f>BK169</f>
        <v>0</v>
      </c>
      <c r="K169" s="191"/>
      <c r="L169" s="196"/>
      <c r="M169" s="197"/>
      <c r="N169" s="198"/>
      <c r="O169" s="198"/>
      <c r="P169" s="199">
        <f>SUM(P170:P174)</f>
        <v>0</v>
      </c>
      <c r="Q169" s="198"/>
      <c r="R169" s="199">
        <f>SUM(R170:R174)</f>
        <v>0</v>
      </c>
      <c r="S169" s="198"/>
      <c r="T169" s="200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83</v>
      </c>
      <c r="AT169" s="202" t="s">
        <v>74</v>
      </c>
      <c r="AU169" s="202" t="s">
        <v>75</v>
      </c>
      <c r="AY169" s="201" t="s">
        <v>152</v>
      </c>
      <c r="BK169" s="203">
        <f>SUM(BK170:BK174)</f>
        <v>0</v>
      </c>
    </row>
    <row r="170" spans="1:65" s="2" customFormat="1" ht="16.5" customHeight="1">
      <c r="A170" s="39"/>
      <c r="B170" s="40"/>
      <c r="C170" s="206" t="s">
        <v>639</v>
      </c>
      <c r="D170" s="206" t="s">
        <v>154</v>
      </c>
      <c r="E170" s="207" t="s">
        <v>1359</v>
      </c>
      <c r="F170" s="208" t="s">
        <v>1360</v>
      </c>
      <c r="G170" s="209" t="s">
        <v>1192</v>
      </c>
      <c r="H170" s="210">
        <v>1</v>
      </c>
      <c r="I170" s="211"/>
      <c r="J170" s="212">
        <f>ROUND(I170*H170,2)</f>
        <v>0</v>
      </c>
      <c r="K170" s="208" t="s">
        <v>21</v>
      </c>
      <c r="L170" s="45"/>
      <c r="M170" s="213" t="s">
        <v>21</v>
      </c>
      <c r="N170" s="214" t="s">
        <v>46</v>
      </c>
      <c r="O170" s="85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158</v>
      </c>
      <c r="AT170" s="217" t="s">
        <v>154</v>
      </c>
      <c r="AU170" s="217" t="s">
        <v>83</v>
      </c>
      <c r="AY170" s="18" t="s">
        <v>152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158</v>
      </c>
      <c r="BM170" s="217" t="s">
        <v>1112</v>
      </c>
    </row>
    <row r="171" spans="1:65" s="2" customFormat="1" ht="16.5" customHeight="1">
      <c r="A171" s="39"/>
      <c r="B171" s="40"/>
      <c r="C171" s="206" t="s">
        <v>645</v>
      </c>
      <c r="D171" s="206" t="s">
        <v>154</v>
      </c>
      <c r="E171" s="207" t="s">
        <v>1361</v>
      </c>
      <c r="F171" s="208" t="s">
        <v>1362</v>
      </c>
      <c r="G171" s="209" t="s">
        <v>1192</v>
      </c>
      <c r="H171" s="210">
        <v>1</v>
      </c>
      <c r="I171" s="211"/>
      <c r="J171" s="212">
        <f>ROUND(I171*H171,2)</f>
        <v>0</v>
      </c>
      <c r="K171" s="208" t="s">
        <v>21</v>
      </c>
      <c r="L171" s="45"/>
      <c r="M171" s="213" t="s">
        <v>21</v>
      </c>
      <c r="N171" s="214" t="s">
        <v>46</v>
      </c>
      <c r="O171" s="85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7" t="s">
        <v>158</v>
      </c>
      <c r="AT171" s="217" t="s">
        <v>154</v>
      </c>
      <c r="AU171" s="217" t="s">
        <v>83</v>
      </c>
      <c r="AY171" s="18" t="s">
        <v>152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83</v>
      </c>
      <c r="BK171" s="218">
        <f>ROUND(I171*H171,2)</f>
        <v>0</v>
      </c>
      <c r="BL171" s="18" t="s">
        <v>158</v>
      </c>
      <c r="BM171" s="217" t="s">
        <v>1122</v>
      </c>
    </row>
    <row r="172" spans="1:65" s="2" customFormat="1" ht="16.5" customHeight="1">
      <c r="A172" s="39"/>
      <c r="B172" s="40"/>
      <c r="C172" s="206" t="s">
        <v>652</v>
      </c>
      <c r="D172" s="206" t="s">
        <v>154</v>
      </c>
      <c r="E172" s="207" t="s">
        <v>1363</v>
      </c>
      <c r="F172" s="208" t="s">
        <v>1364</v>
      </c>
      <c r="G172" s="209" t="s">
        <v>1192</v>
      </c>
      <c r="H172" s="210">
        <v>1</v>
      </c>
      <c r="I172" s="211"/>
      <c r="J172" s="212">
        <f>ROUND(I172*H172,2)</f>
        <v>0</v>
      </c>
      <c r="K172" s="208" t="s">
        <v>21</v>
      </c>
      <c r="L172" s="45"/>
      <c r="M172" s="213" t="s">
        <v>21</v>
      </c>
      <c r="N172" s="214" t="s">
        <v>46</v>
      </c>
      <c r="O172" s="85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158</v>
      </c>
      <c r="AT172" s="217" t="s">
        <v>154</v>
      </c>
      <c r="AU172" s="217" t="s">
        <v>83</v>
      </c>
      <c r="AY172" s="18" t="s">
        <v>152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83</v>
      </c>
      <c r="BK172" s="218">
        <f>ROUND(I172*H172,2)</f>
        <v>0</v>
      </c>
      <c r="BL172" s="18" t="s">
        <v>158</v>
      </c>
      <c r="BM172" s="217" t="s">
        <v>1132</v>
      </c>
    </row>
    <row r="173" spans="1:65" s="2" customFormat="1" ht="16.5" customHeight="1">
      <c r="A173" s="39"/>
      <c r="B173" s="40"/>
      <c r="C173" s="206" t="s">
        <v>658</v>
      </c>
      <c r="D173" s="206" t="s">
        <v>154</v>
      </c>
      <c r="E173" s="207" t="s">
        <v>1365</v>
      </c>
      <c r="F173" s="208" t="s">
        <v>1349</v>
      </c>
      <c r="G173" s="209" t="s">
        <v>1192</v>
      </c>
      <c r="H173" s="210">
        <v>1</v>
      </c>
      <c r="I173" s="211"/>
      <c r="J173" s="212">
        <f>ROUND(I173*H173,2)</f>
        <v>0</v>
      </c>
      <c r="K173" s="208" t="s">
        <v>21</v>
      </c>
      <c r="L173" s="45"/>
      <c r="M173" s="213" t="s">
        <v>21</v>
      </c>
      <c r="N173" s="214" t="s">
        <v>46</v>
      </c>
      <c r="O173" s="85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7" t="s">
        <v>158</v>
      </c>
      <c r="AT173" s="217" t="s">
        <v>154</v>
      </c>
      <c r="AU173" s="217" t="s">
        <v>83</v>
      </c>
      <c r="AY173" s="18" t="s">
        <v>152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158</v>
      </c>
      <c r="BM173" s="217" t="s">
        <v>1143</v>
      </c>
    </row>
    <row r="174" spans="1:65" s="2" customFormat="1" ht="16.5" customHeight="1">
      <c r="A174" s="39"/>
      <c r="B174" s="40"/>
      <c r="C174" s="206" t="s">
        <v>664</v>
      </c>
      <c r="D174" s="206" t="s">
        <v>154</v>
      </c>
      <c r="E174" s="207" t="s">
        <v>1366</v>
      </c>
      <c r="F174" s="208" t="s">
        <v>1357</v>
      </c>
      <c r="G174" s="209" t="s">
        <v>887</v>
      </c>
      <c r="H174" s="210">
        <v>10</v>
      </c>
      <c r="I174" s="211"/>
      <c r="J174" s="212">
        <f>ROUND(I174*H174,2)</f>
        <v>0</v>
      </c>
      <c r="K174" s="208" t="s">
        <v>21</v>
      </c>
      <c r="L174" s="45"/>
      <c r="M174" s="272" t="s">
        <v>21</v>
      </c>
      <c r="N174" s="273" t="s">
        <v>46</v>
      </c>
      <c r="O174" s="274"/>
      <c r="P174" s="275">
        <f>O174*H174</f>
        <v>0</v>
      </c>
      <c r="Q174" s="275">
        <v>0</v>
      </c>
      <c r="R174" s="275">
        <f>Q174*H174</f>
        <v>0</v>
      </c>
      <c r="S174" s="275">
        <v>0</v>
      </c>
      <c r="T174" s="27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158</v>
      </c>
      <c r="AT174" s="217" t="s">
        <v>154</v>
      </c>
      <c r="AU174" s="217" t="s">
        <v>83</v>
      </c>
      <c r="AY174" s="18" t="s">
        <v>152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158</v>
      </c>
      <c r="BM174" s="217" t="s">
        <v>1153</v>
      </c>
    </row>
    <row r="175" spans="1:31" s="2" customFormat="1" ht="6.95" customHeight="1">
      <c r="A175" s="39"/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83:K17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  <c r="AZ2" s="129" t="s">
        <v>1367</v>
      </c>
      <c r="BA2" s="129" t="s">
        <v>1368</v>
      </c>
      <c r="BB2" s="129" t="s">
        <v>100</v>
      </c>
      <c r="BC2" s="129" t="s">
        <v>1369</v>
      </c>
      <c r="BD2" s="12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</row>
    <row r="4" spans="2:46" s="1" customFormat="1" ht="24.95" customHeight="1">
      <c r="B4" s="21"/>
      <c r="D4" s="132" t="s">
        <v>102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Stará radnice č.p. 144 - Vestavba výtahu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110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1370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21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23</v>
      </c>
      <c r="G12" s="39"/>
      <c r="H12" s="39"/>
      <c r="I12" s="134" t="s">
        <v>24</v>
      </c>
      <c r="J12" s="139" t="str">
        <f>'Rekapitulace stavby'!AN8</f>
        <v>23. 2. 2021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26</v>
      </c>
      <c r="E14" s="39"/>
      <c r="F14" s="39"/>
      <c r="G14" s="39"/>
      <c r="H14" s="39"/>
      <c r="I14" s="134" t="s">
        <v>27</v>
      </c>
      <c r="J14" s="138" t="s">
        <v>28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29</v>
      </c>
      <c r="F15" s="39"/>
      <c r="G15" s="39"/>
      <c r="H15" s="39"/>
      <c r="I15" s="134" t="s">
        <v>30</v>
      </c>
      <c r="J15" s="138" t="s">
        <v>21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31</v>
      </c>
      <c r="E17" s="39"/>
      <c r="F17" s="39"/>
      <c r="G17" s="39"/>
      <c r="H17" s="39"/>
      <c r="I17" s="134" t="s">
        <v>27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30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33</v>
      </c>
      <c r="E20" s="39"/>
      <c r="F20" s="39"/>
      <c r="G20" s="39"/>
      <c r="H20" s="39"/>
      <c r="I20" s="134" t="s">
        <v>27</v>
      </c>
      <c r="J20" s="138" t="s">
        <v>34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35</v>
      </c>
      <c r="F21" s="39"/>
      <c r="G21" s="39"/>
      <c r="H21" s="39"/>
      <c r="I21" s="134" t="s">
        <v>30</v>
      </c>
      <c r="J21" s="138" t="s">
        <v>21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37</v>
      </c>
      <c r="E23" s="39"/>
      <c r="F23" s="39"/>
      <c r="G23" s="39"/>
      <c r="H23" s="39"/>
      <c r="I23" s="134" t="s">
        <v>27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30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39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41</v>
      </c>
      <c r="E30" s="39"/>
      <c r="F30" s="39"/>
      <c r="G30" s="39"/>
      <c r="H30" s="39"/>
      <c r="I30" s="39"/>
      <c r="J30" s="146">
        <f>ROUND(J102,2)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43</v>
      </c>
      <c r="G32" s="39"/>
      <c r="H32" s="39"/>
      <c r="I32" s="147" t="s">
        <v>42</v>
      </c>
      <c r="J32" s="147" t="s">
        <v>44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45</v>
      </c>
      <c r="E33" s="134" t="s">
        <v>46</v>
      </c>
      <c r="F33" s="149">
        <f>ROUND((SUM(BE102:BE518)),2)</f>
        <v>0</v>
      </c>
      <c r="G33" s="39"/>
      <c r="H33" s="39"/>
      <c r="I33" s="150">
        <v>0.21</v>
      </c>
      <c r="J33" s="149">
        <f>ROUND(((SUM(BE102:BE518))*I33),2)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47</v>
      </c>
      <c r="F34" s="149">
        <f>ROUND((SUM(BF102:BF518)),2)</f>
        <v>0</v>
      </c>
      <c r="G34" s="39"/>
      <c r="H34" s="39"/>
      <c r="I34" s="150">
        <v>0.15</v>
      </c>
      <c r="J34" s="149">
        <f>ROUND(((SUM(BF102:BF518))*I34),2)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48</v>
      </c>
      <c r="F35" s="149">
        <f>ROUND((SUM(BG102:BG518)),2)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49</v>
      </c>
      <c r="F36" s="149">
        <f>ROUND((SUM(BH102:BH518)),2)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9">
        <f>ROUND((SUM(BI102:BI518)),2)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112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Stará radnice č.p. 144 - Vestavba výtahu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110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Kuchyňka a koupelna v 2.NP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Obec Jablunkov</v>
      </c>
      <c r="G52" s="41"/>
      <c r="H52" s="41"/>
      <c r="I52" s="33" t="s">
        <v>24</v>
      </c>
      <c r="J52" s="73" t="str">
        <f>IF(J12="","",J12)</f>
        <v>23. 2. 2021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Jablunkov</v>
      </c>
      <c r="G54" s="41"/>
      <c r="H54" s="41"/>
      <c r="I54" s="33" t="s">
        <v>33</v>
      </c>
      <c r="J54" s="37" t="str">
        <f>E21</f>
        <v>Projekční kancelář lay-out s.r.o.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113</v>
      </c>
      <c r="D57" s="164"/>
      <c r="E57" s="164"/>
      <c r="F57" s="164"/>
      <c r="G57" s="164"/>
      <c r="H57" s="164"/>
      <c r="I57" s="164"/>
      <c r="J57" s="165" t="s">
        <v>114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73</v>
      </c>
      <c r="D59" s="41"/>
      <c r="E59" s="41"/>
      <c r="F59" s="41"/>
      <c r="G59" s="41"/>
      <c r="H59" s="41"/>
      <c r="I59" s="41"/>
      <c r="J59" s="103">
        <f>J102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115</v>
      </c>
    </row>
    <row r="60" spans="1:31" s="9" customFormat="1" ht="24.95" customHeight="1">
      <c r="A60" s="9"/>
      <c r="B60" s="167"/>
      <c r="C60" s="168"/>
      <c r="D60" s="169" t="s">
        <v>116</v>
      </c>
      <c r="E60" s="170"/>
      <c r="F60" s="170"/>
      <c r="G60" s="170"/>
      <c r="H60" s="170"/>
      <c r="I60" s="170"/>
      <c r="J60" s="171">
        <f>J103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119</v>
      </c>
      <c r="E61" s="176"/>
      <c r="F61" s="176"/>
      <c r="G61" s="176"/>
      <c r="H61" s="176"/>
      <c r="I61" s="176"/>
      <c r="J61" s="177">
        <f>J104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122</v>
      </c>
      <c r="E62" s="176"/>
      <c r="F62" s="176"/>
      <c r="G62" s="176"/>
      <c r="H62" s="176"/>
      <c r="I62" s="176"/>
      <c r="J62" s="177">
        <f>J118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123</v>
      </c>
      <c r="E63" s="176"/>
      <c r="F63" s="176"/>
      <c r="G63" s="176"/>
      <c r="H63" s="176"/>
      <c r="I63" s="176"/>
      <c r="J63" s="177">
        <f>J154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1371</v>
      </c>
      <c r="E64" s="176"/>
      <c r="F64" s="176"/>
      <c r="G64" s="176"/>
      <c r="H64" s="176"/>
      <c r="I64" s="176"/>
      <c r="J64" s="177">
        <f>J180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1372</v>
      </c>
      <c r="E65" s="176"/>
      <c r="F65" s="176"/>
      <c r="G65" s="176"/>
      <c r="H65" s="176"/>
      <c r="I65" s="176"/>
      <c r="J65" s="177">
        <f>J190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125</v>
      </c>
      <c r="E66" s="170"/>
      <c r="F66" s="170"/>
      <c r="G66" s="170"/>
      <c r="H66" s="170"/>
      <c r="I66" s="170"/>
      <c r="J66" s="171">
        <f>J193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1373</v>
      </c>
      <c r="E67" s="176"/>
      <c r="F67" s="176"/>
      <c r="G67" s="176"/>
      <c r="H67" s="176"/>
      <c r="I67" s="176"/>
      <c r="J67" s="177">
        <f>J194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1374</v>
      </c>
      <c r="E68" s="176"/>
      <c r="F68" s="176"/>
      <c r="G68" s="176"/>
      <c r="H68" s="176"/>
      <c r="I68" s="176"/>
      <c r="J68" s="177">
        <f>J221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1375</v>
      </c>
      <c r="E69" s="176"/>
      <c r="F69" s="176"/>
      <c r="G69" s="176"/>
      <c r="H69" s="176"/>
      <c r="I69" s="176"/>
      <c r="J69" s="177">
        <f>J252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1376</v>
      </c>
      <c r="E70" s="176"/>
      <c r="F70" s="176"/>
      <c r="G70" s="176"/>
      <c r="H70" s="176"/>
      <c r="I70" s="176"/>
      <c r="J70" s="177">
        <f>J285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127</v>
      </c>
      <c r="E71" s="176"/>
      <c r="F71" s="176"/>
      <c r="G71" s="176"/>
      <c r="H71" s="176"/>
      <c r="I71" s="176"/>
      <c r="J71" s="177">
        <f>J293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1377</v>
      </c>
      <c r="E72" s="176"/>
      <c r="F72" s="176"/>
      <c r="G72" s="176"/>
      <c r="H72" s="176"/>
      <c r="I72" s="176"/>
      <c r="J72" s="177">
        <f>J309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129</v>
      </c>
      <c r="E73" s="176"/>
      <c r="F73" s="176"/>
      <c r="G73" s="176"/>
      <c r="H73" s="176"/>
      <c r="I73" s="176"/>
      <c r="J73" s="177">
        <f>J342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1378</v>
      </c>
      <c r="E74" s="176"/>
      <c r="F74" s="176"/>
      <c r="G74" s="176"/>
      <c r="H74" s="176"/>
      <c r="I74" s="176"/>
      <c r="J74" s="177">
        <f>J358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132</v>
      </c>
      <c r="E75" s="176"/>
      <c r="F75" s="176"/>
      <c r="G75" s="176"/>
      <c r="H75" s="176"/>
      <c r="I75" s="176"/>
      <c r="J75" s="177">
        <f>J389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1379</v>
      </c>
      <c r="E76" s="176"/>
      <c r="F76" s="176"/>
      <c r="G76" s="176"/>
      <c r="H76" s="176"/>
      <c r="I76" s="176"/>
      <c r="J76" s="177">
        <f>J396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133</v>
      </c>
      <c r="E77" s="176"/>
      <c r="F77" s="176"/>
      <c r="G77" s="176"/>
      <c r="H77" s="176"/>
      <c r="I77" s="176"/>
      <c r="J77" s="177">
        <f>J434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134</v>
      </c>
      <c r="E78" s="176"/>
      <c r="F78" s="176"/>
      <c r="G78" s="176"/>
      <c r="H78" s="176"/>
      <c r="I78" s="176"/>
      <c r="J78" s="177">
        <f>J460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1380</v>
      </c>
      <c r="E79" s="176"/>
      <c r="F79" s="176"/>
      <c r="G79" s="176"/>
      <c r="H79" s="176"/>
      <c r="I79" s="176"/>
      <c r="J79" s="177">
        <f>J493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9" customFormat="1" ht="24.95" customHeight="1">
      <c r="A80" s="9"/>
      <c r="B80" s="167"/>
      <c r="C80" s="168"/>
      <c r="D80" s="169" t="s">
        <v>135</v>
      </c>
      <c r="E80" s="170"/>
      <c r="F80" s="170"/>
      <c r="G80" s="170"/>
      <c r="H80" s="170"/>
      <c r="I80" s="170"/>
      <c r="J80" s="171">
        <f>J501</f>
        <v>0</v>
      </c>
      <c r="K80" s="168"/>
      <c r="L80" s="17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10" customFormat="1" ht="19.9" customHeight="1">
      <c r="A81" s="10"/>
      <c r="B81" s="173"/>
      <c r="C81" s="174"/>
      <c r="D81" s="175" t="s">
        <v>1381</v>
      </c>
      <c r="E81" s="176"/>
      <c r="F81" s="176"/>
      <c r="G81" s="176"/>
      <c r="H81" s="176"/>
      <c r="I81" s="176"/>
      <c r="J81" s="177">
        <f>J502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67"/>
      <c r="C82" s="168"/>
      <c r="D82" s="169" t="s">
        <v>1382</v>
      </c>
      <c r="E82" s="170"/>
      <c r="F82" s="170"/>
      <c r="G82" s="170"/>
      <c r="H82" s="170"/>
      <c r="I82" s="170"/>
      <c r="J82" s="171">
        <f>J511</f>
        <v>0</v>
      </c>
      <c r="K82" s="168"/>
      <c r="L82" s="17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21.8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8" spans="1:31" s="2" customFormat="1" ht="6.95" customHeight="1">
      <c r="A88" s="39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4.95" customHeight="1">
      <c r="A89" s="39"/>
      <c r="B89" s="40"/>
      <c r="C89" s="24" t="s">
        <v>137</v>
      </c>
      <c r="D89" s="41"/>
      <c r="E89" s="41"/>
      <c r="F89" s="41"/>
      <c r="G89" s="41"/>
      <c r="H89" s="41"/>
      <c r="I89" s="41"/>
      <c r="J89" s="41"/>
      <c r="K89" s="41"/>
      <c r="L89" s="13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16</v>
      </c>
      <c r="D91" s="41"/>
      <c r="E91" s="41"/>
      <c r="F91" s="41"/>
      <c r="G91" s="41"/>
      <c r="H91" s="41"/>
      <c r="I91" s="41"/>
      <c r="J91" s="41"/>
      <c r="K91" s="41"/>
      <c r="L91" s="13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162" t="str">
        <f>E7</f>
        <v>Stará radnice č.p. 144 - Vestavba výtahu</v>
      </c>
      <c r="F92" s="33"/>
      <c r="G92" s="33"/>
      <c r="H92" s="33"/>
      <c r="I92" s="41"/>
      <c r="J92" s="41"/>
      <c r="K92" s="41"/>
      <c r="L92" s="13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110</v>
      </c>
      <c r="D93" s="41"/>
      <c r="E93" s="41"/>
      <c r="F93" s="41"/>
      <c r="G93" s="41"/>
      <c r="H93" s="41"/>
      <c r="I93" s="41"/>
      <c r="J93" s="41"/>
      <c r="K93" s="41"/>
      <c r="L93" s="13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6.5" customHeight="1">
      <c r="A94" s="39"/>
      <c r="B94" s="40"/>
      <c r="C94" s="41"/>
      <c r="D94" s="41"/>
      <c r="E94" s="70" t="str">
        <f>E9</f>
        <v>03 - Kuchyňka a koupelna v 2.NP</v>
      </c>
      <c r="F94" s="41"/>
      <c r="G94" s="41"/>
      <c r="H94" s="41"/>
      <c r="I94" s="41"/>
      <c r="J94" s="41"/>
      <c r="K94" s="41"/>
      <c r="L94" s="13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22</v>
      </c>
      <c r="D96" s="41"/>
      <c r="E96" s="41"/>
      <c r="F96" s="28" t="str">
        <f>F12</f>
        <v>Obec Jablunkov</v>
      </c>
      <c r="G96" s="41"/>
      <c r="H96" s="41"/>
      <c r="I96" s="33" t="s">
        <v>24</v>
      </c>
      <c r="J96" s="73" t="str">
        <f>IF(J12="","",J12)</f>
        <v>23. 2. 2021</v>
      </c>
      <c r="K96" s="41"/>
      <c r="L96" s="13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3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5.65" customHeight="1">
      <c r="A98" s="39"/>
      <c r="B98" s="40"/>
      <c r="C98" s="33" t="s">
        <v>26</v>
      </c>
      <c r="D98" s="41"/>
      <c r="E98" s="41"/>
      <c r="F98" s="28" t="str">
        <f>E15</f>
        <v>Město Jablunkov</v>
      </c>
      <c r="G98" s="41"/>
      <c r="H98" s="41"/>
      <c r="I98" s="33" t="s">
        <v>33</v>
      </c>
      <c r="J98" s="37" t="str">
        <f>E21</f>
        <v>Projekční kancelář lay-out s.r.o.</v>
      </c>
      <c r="K98" s="41"/>
      <c r="L98" s="13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31</v>
      </c>
      <c r="D99" s="41"/>
      <c r="E99" s="41"/>
      <c r="F99" s="28" t="str">
        <f>IF(E18="","",E18)</f>
        <v>Vyplň údaj</v>
      </c>
      <c r="G99" s="41"/>
      <c r="H99" s="41"/>
      <c r="I99" s="33" t="s">
        <v>37</v>
      </c>
      <c r="J99" s="37" t="str">
        <f>E24</f>
        <v xml:space="preserve"> </v>
      </c>
      <c r="K99" s="41"/>
      <c r="L99" s="13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3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79"/>
      <c r="B101" s="180"/>
      <c r="C101" s="181" t="s">
        <v>138</v>
      </c>
      <c r="D101" s="182" t="s">
        <v>60</v>
      </c>
      <c r="E101" s="182" t="s">
        <v>56</v>
      </c>
      <c r="F101" s="182" t="s">
        <v>57</v>
      </c>
      <c r="G101" s="182" t="s">
        <v>139</v>
      </c>
      <c r="H101" s="182" t="s">
        <v>140</v>
      </c>
      <c r="I101" s="182" t="s">
        <v>141</v>
      </c>
      <c r="J101" s="182" t="s">
        <v>114</v>
      </c>
      <c r="K101" s="183" t="s">
        <v>142</v>
      </c>
      <c r="L101" s="184"/>
      <c r="M101" s="93" t="s">
        <v>21</v>
      </c>
      <c r="N101" s="94" t="s">
        <v>45</v>
      </c>
      <c r="O101" s="94" t="s">
        <v>143</v>
      </c>
      <c r="P101" s="94" t="s">
        <v>144</v>
      </c>
      <c r="Q101" s="94" t="s">
        <v>145</v>
      </c>
      <c r="R101" s="94" t="s">
        <v>146</v>
      </c>
      <c r="S101" s="94" t="s">
        <v>147</v>
      </c>
      <c r="T101" s="95" t="s">
        <v>148</v>
      </c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</row>
    <row r="102" spans="1:63" s="2" customFormat="1" ht="22.8" customHeight="1">
      <c r="A102" s="39"/>
      <c r="B102" s="40"/>
      <c r="C102" s="100" t="s">
        <v>149</v>
      </c>
      <c r="D102" s="41"/>
      <c r="E102" s="41"/>
      <c r="F102" s="41"/>
      <c r="G102" s="41"/>
      <c r="H102" s="41"/>
      <c r="I102" s="41"/>
      <c r="J102" s="185">
        <f>BK102</f>
        <v>0</v>
      </c>
      <c r="K102" s="41"/>
      <c r="L102" s="45"/>
      <c r="M102" s="96"/>
      <c r="N102" s="186"/>
      <c r="O102" s="97"/>
      <c r="P102" s="187">
        <f>P103+P193+P501+P511</f>
        <v>0</v>
      </c>
      <c r="Q102" s="97"/>
      <c r="R102" s="187">
        <f>R103+R193+R501+R511</f>
        <v>6.16383001</v>
      </c>
      <c r="S102" s="97"/>
      <c r="T102" s="188">
        <f>T103+T193+T501+T511</f>
        <v>3.8557829999999997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74</v>
      </c>
      <c r="AU102" s="18" t="s">
        <v>115</v>
      </c>
      <c r="BK102" s="189">
        <f>BK103+BK193+BK501+BK511</f>
        <v>0</v>
      </c>
    </row>
    <row r="103" spans="1:63" s="12" customFormat="1" ht="25.9" customHeight="1">
      <c r="A103" s="12"/>
      <c r="B103" s="190"/>
      <c r="C103" s="191"/>
      <c r="D103" s="192" t="s">
        <v>74</v>
      </c>
      <c r="E103" s="193" t="s">
        <v>150</v>
      </c>
      <c r="F103" s="193" t="s">
        <v>151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P104+P118+P154+P180+P190</f>
        <v>0</v>
      </c>
      <c r="Q103" s="198"/>
      <c r="R103" s="199">
        <f>R104+R118+R154+R180+R190</f>
        <v>4.3934491399999995</v>
      </c>
      <c r="S103" s="198"/>
      <c r="T103" s="200">
        <f>T104+T118+T154+T180+T190</f>
        <v>3.144668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83</v>
      </c>
      <c r="AT103" s="202" t="s">
        <v>74</v>
      </c>
      <c r="AU103" s="202" t="s">
        <v>75</v>
      </c>
      <c r="AY103" s="201" t="s">
        <v>152</v>
      </c>
      <c r="BK103" s="203">
        <f>BK104+BK118+BK154+BK180+BK190</f>
        <v>0</v>
      </c>
    </row>
    <row r="104" spans="1:63" s="12" customFormat="1" ht="22.8" customHeight="1">
      <c r="A104" s="12"/>
      <c r="B104" s="190"/>
      <c r="C104" s="191"/>
      <c r="D104" s="192" t="s">
        <v>74</v>
      </c>
      <c r="E104" s="204" t="s">
        <v>170</v>
      </c>
      <c r="F104" s="204" t="s">
        <v>246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SUM(P105:P117)</f>
        <v>0</v>
      </c>
      <c r="Q104" s="198"/>
      <c r="R104" s="199">
        <f>SUM(R105:R117)</f>
        <v>0.24410894</v>
      </c>
      <c r="S104" s="198"/>
      <c r="T104" s="200">
        <f>SUM(T105:T117)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83</v>
      </c>
      <c r="AT104" s="202" t="s">
        <v>74</v>
      </c>
      <c r="AU104" s="202" t="s">
        <v>83</v>
      </c>
      <c r="AY104" s="201" t="s">
        <v>152</v>
      </c>
      <c r="BK104" s="203">
        <f>SUM(BK105:BK117)</f>
        <v>0</v>
      </c>
    </row>
    <row r="105" spans="1:65" s="2" customFormat="1" ht="24.15" customHeight="1">
      <c r="A105" s="39"/>
      <c r="B105" s="40"/>
      <c r="C105" s="206" t="s">
        <v>83</v>
      </c>
      <c r="D105" s="206" t="s">
        <v>154</v>
      </c>
      <c r="E105" s="207" t="s">
        <v>285</v>
      </c>
      <c r="F105" s="208" t="s">
        <v>286</v>
      </c>
      <c r="G105" s="209" t="s">
        <v>210</v>
      </c>
      <c r="H105" s="210">
        <v>0.016</v>
      </c>
      <c r="I105" s="211"/>
      <c r="J105" s="212">
        <f>ROUND(I105*H105,2)</f>
        <v>0</v>
      </c>
      <c r="K105" s="208" t="s">
        <v>157</v>
      </c>
      <c r="L105" s="45"/>
      <c r="M105" s="213" t="s">
        <v>21</v>
      </c>
      <c r="N105" s="214" t="s">
        <v>46</v>
      </c>
      <c r="O105" s="85"/>
      <c r="P105" s="215">
        <f>O105*H105</f>
        <v>0</v>
      </c>
      <c r="Q105" s="215">
        <v>0.01954</v>
      </c>
      <c r="R105" s="215">
        <f>Q105*H105</f>
        <v>0.00031264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158</v>
      </c>
      <c r="AT105" s="217" t="s">
        <v>154</v>
      </c>
      <c r="AU105" s="217" t="s">
        <v>85</v>
      </c>
      <c r="AY105" s="18" t="s">
        <v>152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83</v>
      </c>
      <c r="BK105" s="218">
        <f>ROUND(I105*H105,2)</f>
        <v>0</v>
      </c>
      <c r="BL105" s="18" t="s">
        <v>158</v>
      </c>
      <c r="BM105" s="217" t="s">
        <v>1383</v>
      </c>
    </row>
    <row r="106" spans="1:47" s="2" customFormat="1" ht="12">
      <c r="A106" s="39"/>
      <c r="B106" s="40"/>
      <c r="C106" s="41"/>
      <c r="D106" s="219" t="s">
        <v>160</v>
      </c>
      <c r="E106" s="41"/>
      <c r="F106" s="220" t="s">
        <v>288</v>
      </c>
      <c r="G106" s="41"/>
      <c r="H106" s="41"/>
      <c r="I106" s="221"/>
      <c r="J106" s="41"/>
      <c r="K106" s="41"/>
      <c r="L106" s="45"/>
      <c r="M106" s="222"/>
      <c r="N106" s="223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85</v>
      </c>
    </row>
    <row r="107" spans="1:65" s="2" customFormat="1" ht="16.5" customHeight="1">
      <c r="A107" s="39"/>
      <c r="B107" s="40"/>
      <c r="C107" s="236" t="s">
        <v>85</v>
      </c>
      <c r="D107" s="236" t="s">
        <v>207</v>
      </c>
      <c r="E107" s="237" t="s">
        <v>1384</v>
      </c>
      <c r="F107" s="238" t="s">
        <v>1385</v>
      </c>
      <c r="G107" s="239" t="s">
        <v>210</v>
      </c>
      <c r="H107" s="240">
        <v>0.016</v>
      </c>
      <c r="I107" s="241"/>
      <c r="J107" s="242">
        <f>ROUND(I107*H107,2)</f>
        <v>0</v>
      </c>
      <c r="K107" s="238" t="s">
        <v>157</v>
      </c>
      <c r="L107" s="243"/>
      <c r="M107" s="244" t="s">
        <v>21</v>
      </c>
      <c r="N107" s="245" t="s">
        <v>46</v>
      </c>
      <c r="O107" s="85"/>
      <c r="P107" s="215">
        <f>O107*H107</f>
        <v>0</v>
      </c>
      <c r="Q107" s="215">
        <v>1</v>
      </c>
      <c r="R107" s="215">
        <f>Q107*H107</f>
        <v>0.016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195</v>
      </c>
      <c r="AT107" s="217" t="s">
        <v>207</v>
      </c>
      <c r="AU107" s="217" t="s">
        <v>85</v>
      </c>
      <c r="AY107" s="18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83</v>
      </c>
      <c r="BK107" s="218">
        <f>ROUND(I107*H107,2)</f>
        <v>0</v>
      </c>
      <c r="BL107" s="18" t="s">
        <v>158</v>
      </c>
      <c r="BM107" s="217" t="s">
        <v>1386</v>
      </c>
    </row>
    <row r="108" spans="1:51" s="13" customFormat="1" ht="12">
      <c r="A108" s="13"/>
      <c r="B108" s="224"/>
      <c r="C108" s="225"/>
      <c r="D108" s="226" t="s">
        <v>162</v>
      </c>
      <c r="E108" s="227" t="s">
        <v>21</v>
      </c>
      <c r="F108" s="228" t="s">
        <v>1387</v>
      </c>
      <c r="G108" s="225"/>
      <c r="H108" s="229">
        <v>0.016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162</v>
      </c>
      <c r="AU108" s="235" t="s">
        <v>85</v>
      </c>
      <c r="AV108" s="13" t="s">
        <v>85</v>
      </c>
      <c r="AW108" s="13" t="s">
        <v>36</v>
      </c>
      <c r="AX108" s="13" t="s">
        <v>83</v>
      </c>
      <c r="AY108" s="235" t="s">
        <v>152</v>
      </c>
    </row>
    <row r="109" spans="1:65" s="2" customFormat="1" ht="24.15" customHeight="1">
      <c r="A109" s="39"/>
      <c r="B109" s="40"/>
      <c r="C109" s="206" t="s">
        <v>170</v>
      </c>
      <c r="D109" s="206" t="s">
        <v>154</v>
      </c>
      <c r="E109" s="207" t="s">
        <v>1388</v>
      </c>
      <c r="F109" s="208" t="s">
        <v>1389</v>
      </c>
      <c r="G109" s="209" t="s">
        <v>100</v>
      </c>
      <c r="H109" s="210">
        <v>2.91</v>
      </c>
      <c r="I109" s="211"/>
      <c r="J109" s="212">
        <f>ROUND(I109*H109,2)</f>
        <v>0</v>
      </c>
      <c r="K109" s="208" t="s">
        <v>157</v>
      </c>
      <c r="L109" s="45"/>
      <c r="M109" s="213" t="s">
        <v>21</v>
      </c>
      <c r="N109" s="214" t="s">
        <v>46</v>
      </c>
      <c r="O109" s="85"/>
      <c r="P109" s="215">
        <f>O109*H109</f>
        <v>0</v>
      </c>
      <c r="Q109" s="215">
        <v>0.07571</v>
      </c>
      <c r="R109" s="215">
        <f>Q109*H109</f>
        <v>0.22031610000000001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158</v>
      </c>
      <c r="AT109" s="217" t="s">
        <v>154</v>
      </c>
      <c r="AU109" s="217" t="s">
        <v>85</v>
      </c>
      <c r="AY109" s="18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83</v>
      </c>
      <c r="BK109" s="218">
        <f>ROUND(I109*H109,2)</f>
        <v>0</v>
      </c>
      <c r="BL109" s="18" t="s">
        <v>158</v>
      </c>
      <c r="BM109" s="217" t="s">
        <v>1390</v>
      </c>
    </row>
    <row r="110" spans="1:47" s="2" customFormat="1" ht="12">
      <c r="A110" s="39"/>
      <c r="B110" s="40"/>
      <c r="C110" s="41"/>
      <c r="D110" s="219" t="s">
        <v>160</v>
      </c>
      <c r="E110" s="41"/>
      <c r="F110" s="220" t="s">
        <v>1391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85</v>
      </c>
    </row>
    <row r="111" spans="1:51" s="13" customFormat="1" ht="12">
      <c r="A111" s="13"/>
      <c r="B111" s="224"/>
      <c r="C111" s="225"/>
      <c r="D111" s="226" t="s">
        <v>162</v>
      </c>
      <c r="E111" s="227" t="s">
        <v>21</v>
      </c>
      <c r="F111" s="228" t="s">
        <v>1392</v>
      </c>
      <c r="G111" s="225"/>
      <c r="H111" s="229">
        <v>2.91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162</v>
      </c>
      <c r="AU111" s="235" t="s">
        <v>85</v>
      </c>
      <c r="AV111" s="13" t="s">
        <v>85</v>
      </c>
      <c r="AW111" s="13" t="s">
        <v>36</v>
      </c>
      <c r="AX111" s="13" t="s">
        <v>83</v>
      </c>
      <c r="AY111" s="235" t="s">
        <v>152</v>
      </c>
    </row>
    <row r="112" spans="1:65" s="2" customFormat="1" ht="16.5" customHeight="1">
      <c r="A112" s="39"/>
      <c r="B112" s="40"/>
      <c r="C112" s="206" t="s">
        <v>158</v>
      </c>
      <c r="D112" s="206" t="s">
        <v>154</v>
      </c>
      <c r="E112" s="207" t="s">
        <v>338</v>
      </c>
      <c r="F112" s="208" t="s">
        <v>339</v>
      </c>
      <c r="G112" s="209" t="s">
        <v>108</v>
      </c>
      <c r="H112" s="210">
        <v>11.64</v>
      </c>
      <c r="I112" s="211"/>
      <c r="J112" s="212">
        <f>ROUND(I112*H112,2)</f>
        <v>0</v>
      </c>
      <c r="K112" s="208" t="s">
        <v>157</v>
      </c>
      <c r="L112" s="45"/>
      <c r="M112" s="213" t="s">
        <v>21</v>
      </c>
      <c r="N112" s="214" t="s">
        <v>46</v>
      </c>
      <c r="O112" s="85"/>
      <c r="P112" s="215">
        <f>O112*H112</f>
        <v>0</v>
      </c>
      <c r="Q112" s="215">
        <v>0.00013</v>
      </c>
      <c r="R112" s="215">
        <f>Q112*H112</f>
        <v>0.0015132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158</v>
      </c>
      <c r="AT112" s="217" t="s">
        <v>154</v>
      </c>
      <c r="AU112" s="217" t="s">
        <v>85</v>
      </c>
      <c r="AY112" s="18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83</v>
      </c>
      <c r="BK112" s="218">
        <f>ROUND(I112*H112,2)</f>
        <v>0</v>
      </c>
      <c r="BL112" s="18" t="s">
        <v>158</v>
      </c>
      <c r="BM112" s="217" t="s">
        <v>1393</v>
      </c>
    </row>
    <row r="113" spans="1:47" s="2" customFormat="1" ht="12">
      <c r="A113" s="39"/>
      <c r="B113" s="40"/>
      <c r="C113" s="41"/>
      <c r="D113" s="219" t="s">
        <v>160</v>
      </c>
      <c r="E113" s="41"/>
      <c r="F113" s="220" t="s">
        <v>341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160</v>
      </c>
      <c r="AU113" s="18" t="s">
        <v>85</v>
      </c>
    </row>
    <row r="114" spans="1:51" s="13" customFormat="1" ht="12">
      <c r="A114" s="13"/>
      <c r="B114" s="224"/>
      <c r="C114" s="225"/>
      <c r="D114" s="226" t="s">
        <v>162</v>
      </c>
      <c r="E114" s="227" t="s">
        <v>21</v>
      </c>
      <c r="F114" s="228" t="s">
        <v>1394</v>
      </c>
      <c r="G114" s="225"/>
      <c r="H114" s="229">
        <v>11.64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162</v>
      </c>
      <c r="AU114" s="235" t="s">
        <v>85</v>
      </c>
      <c r="AV114" s="13" t="s">
        <v>85</v>
      </c>
      <c r="AW114" s="13" t="s">
        <v>36</v>
      </c>
      <c r="AX114" s="13" t="s">
        <v>83</v>
      </c>
      <c r="AY114" s="235" t="s">
        <v>152</v>
      </c>
    </row>
    <row r="115" spans="1:65" s="2" customFormat="1" ht="24.15" customHeight="1">
      <c r="A115" s="39"/>
      <c r="B115" s="40"/>
      <c r="C115" s="206" t="s">
        <v>180</v>
      </c>
      <c r="D115" s="206" t="s">
        <v>154</v>
      </c>
      <c r="E115" s="207" t="s">
        <v>1395</v>
      </c>
      <c r="F115" s="208" t="s">
        <v>1396</v>
      </c>
      <c r="G115" s="209" t="s">
        <v>100</v>
      </c>
      <c r="H115" s="210">
        <v>0.675</v>
      </c>
      <c r="I115" s="211"/>
      <c r="J115" s="212">
        <f>ROUND(I115*H115,2)</f>
        <v>0</v>
      </c>
      <c r="K115" s="208" t="s">
        <v>157</v>
      </c>
      <c r="L115" s="45"/>
      <c r="M115" s="213" t="s">
        <v>21</v>
      </c>
      <c r="N115" s="214" t="s">
        <v>46</v>
      </c>
      <c r="O115" s="85"/>
      <c r="P115" s="215">
        <f>O115*H115</f>
        <v>0</v>
      </c>
      <c r="Q115" s="215">
        <v>0.00884</v>
      </c>
      <c r="R115" s="215">
        <f>Q115*H115</f>
        <v>0.005967000000000001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158</v>
      </c>
      <c r="AT115" s="217" t="s">
        <v>154</v>
      </c>
      <c r="AU115" s="217" t="s">
        <v>85</v>
      </c>
      <c r="AY115" s="18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83</v>
      </c>
      <c r="BK115" s="218">
        <f>ROUND(I115*H115,2)</f>
        <v>0</v>
      </c>
      <c r="BL115" s="18" t="s">
        <v>158</v>
      </c>
      <c r="BM115" s="217" t="s">
        <v>1397</v>
      </c>
    </row>
    <row r="116" spans="1:47" s="2" customFormat="1" ht="12">
      <c r="A116" s="39"/>
      <c r="B116" s="40"/>
      <c r="C116" s="41"/>
      <c r="D116" s="219" t="s">
        <v>160</v>
      </c>
      <c r="E116" s="41"/>
      <c r="F116" s="220" t="s">
        <v>1398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85</v>
      </c>
    </row>
    <row r="117" spans="1:51" s="13" customFormat="1" ht="12">
      <c r="A117" s="13"/>
      <c r="B117" s="224"/>
      <c r="C117" s="225"/>
      <c r="D117" s="226" t="s">
        <v>162</v>
      </c>
      <c r="E117" s="227" t="s">
        <v>21</v>
      </c>
      <c r="F117" s="228" t="s">
        <v>1399</v>
      </c>
      <c r="G117" s="225"/>
      <c r="H117" s="229">
        <v>0.675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162</v>
      </c>
      <c r="AU117" s="235" t="s">
        <v>85</v>
      </c>
      <c r="AV117" s="13" t="s">
        <v>85</v>
      </c>
      <c r="AW117" s="13" t="s">
        <v>36</v>
      </c>
      <c r="AX117" s="13" t="s">
        <v>83</v>
      </c>
      <c r="AY117" s="235" t="s">
        <v>152</v>
      </c>
    </row>
    <row r="118" spans="1:63" s="12" customFormat="1" ht="22.8" customHeight="1">
      <c r="A118" s="12"/>
      <c r="B118" s="190"/>
      <c r="C118" s="191"/>
      <c r="D118" s="192" t="s">
        <v>74</v>
      </c>
      <c r="E118" s="204" t="s">
        <v>185</v>
      </c>
      <c r="F118" s="204" t="s">
        <v>380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SUM(P119:P153)</f>
        <v>0</v>
      </c>
      <c r="Q118" s="198"/>
      <c r="R118" s="199">
        <f>SUM(R119:R153)</f>
        <v>4.145967199999999</v>
      </c>
      <c r="S118" s="198"/>
      <c r="T118" s="200">
        <f>SUM(T119:T153)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83</v>
      </c>
      <c r="AT118" s="202" t="s">
        <v>74</v>
      </c>
      <c r="AU118" s="202" t="s">
        <v>83</v>
      </c>
      <c r="AY118" s="201" t="s">
        <v>152</v>
      </c>
      <c r="BK118" s="203">
        <f>SUM(BK119:BK153)</f>
        <v>0</v>
      </c>
    </row>
    <row r="119" spans="1:65" s="2" customFormat="1" ht="24.15" customHeight="1">
      <c r="A119" s="39"/>
      <c r="B119" s="40"/>
      <c r="C119" s="206" t="s">
        <v>185</v>
      </c>
      <c r="D119" s="206" t="s">
        <v>154</v>
      </c>
      <c r="E119" s="207" t="s">
        <v>1400</v>
      </c>
      <c r="F119" s="208" t="s">
        <v>1401</v>
      </c>
      <c r="G119" s="209" t="s">
        <v>100</v>
      </c>
      <c r="H119" s="210">
        <v>33.17</v>
      </c>
      <c r="I119" s="211"/>
      <c r="J119" s="212">
        <f>ROUND(I119*H119,2)</f>
        <v>0</v>
      </c>
      <c r="K119" s="208" t="s">
        <v>157</v>
      </c>
      <c r="L119" s="45"/>
      <c r="M119" s="213" t="s">
        <v>21</v>
      </c>
      <c r="N119" s="214" t="s">
        <v>46</v>
      </c>
      <c r="O119" s="85"/>
      <c r="P119" s="215">
        <f>O119*H119</f>
        <v>0</v>
      </c>
      <c r="Q119" s="215">
        <v>0.0169</v>
      </c>
      <c r="R119" s="215">
        <f>Q119*H119</f>
        <v>0.560573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158</v>
      </c>
      <c r="AT119" s="217" t="s">
        <v>154</v>
      </c>
      <c r="AU119" s="217" t="s">
        <v>85</v>
      </c>
      <c r="AY119" s="18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83</v>
      </c>
      <c r="BK119" s="218">
        <f>ROUND(I119*H119,2)</f>
        <v>0</v>
      </c>
      <c r="BL119" s="18" t="s">
        <v>158</v>
      </c>
      <c r="BM119" s="217" t="s">
        <v>1402</v>
      </c>
    </row>
    <row r="120" spans="1:47" s="2" customFormat="1" ht="12">
      <c r="A120" s="39"/>
      <c r="B120" s="40"/>
      <c r="C120" s="41"/>
      <c r="D120" s="219" t="s">
        <v>160</v>
      </c>
      <c r="E120" s="41"/>
      <c r="F120" s="220" t="s">
        <v>1403</v>
      </c>
      <c r="G120" s="41"/>
      <c r="H120" s="41"/>
      <c r="I120" s="221"/>
      <c r="J120" s="41"/>
      <c r="K120" s="41"/>
      <c r="L120" s="45"/>
      <c r="M120" s="222"/>
      <c r="N120" s="22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160</v>
      </c>
      <c r="AU120" s="18" t="s">
        <v>85</v>
      </c>
    </row>
    <row r="121" spans="1:51" s="13" customFormat="1" ht="12">
      <c r="A121" s="13"/>
      <c r="B121" s="224"/>
      <c r="C121" s="225"/>
      <c r="D121" s="226" t="s">
        <v>162</v>
      </c>
      <c r="E121" s="227" t="s">
        <v>21</v>
      </c>
      <c r="F121" s="228" t="s">
        <v>1404</v>
      </c>
      <c r="G121" s="225"/>
      <c r="H121" s="229">
        <v>33.17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162</v>
      </c>
      <c r="AU121" s="235" t="s">
        <v>85</v>
      </c>
      <c r="AV121" s="13" t="s">
        <v>85</v>
      </c>
      <c r="AW121" s="13" t="s">
        <v>36</v>
      </c>
      <c r="AX121" s="13" t="s">
        <v>83</v>
      </c>
      <c r="AY121" s="235" t="s">
        <v>152</v>
      </c>
    </row>
    <row r="122" spans="1:65" s="2" customFormat="1" ht="21.75" customHeight="1">
      <c r="A122" s="39"/>
      <c r="B122" s="40"/>
      <c r="C122" s="206" t="s">
        <v>190</v>
      </c>
      <c r="D122" s="206" t="s">
        <v>154</v>
      </c>
      <c r="E122" s="207" t="s">
        <v>404</v>
      </c>
      <c r="F122" s="208" t="s">
        <v>405</v>
      </c>
      <c r="G122" s="209" t="s">
        <v>100</v>
      </c>
      <c r="H122" s="210">
        <v>4.029</v>
      </c>
      <c r="I122" s="211"/>
      <c r="J122" s="212">
        <f>ROUND(I122*H122,2)</f>
        <v>0</v>
      </c>
      <c r="K122" s="208" t="s">
        <v>157</v>
      </c>
      <c r="L122" s="45"/>
      <c r="M122" s="213" t="s">
        <v>21</v>
      </c>
      <c r="N122" s="214" t="s">
        <v>46</v>
      </c>
      <c r="O122" s="85"/>
      <c r="P122" s="215">
        <f>O122*H122</f>
        <v>0</v>
      </c>
      <c r="Q122" s="215">
        <v>0.00735</v>
      </c>
      <c r="R122" s="215">
        <f>Q122*H122</f>
        <v>0.029613149999999998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158</v>
      </c>
      <c r="AT122" s="217" t="s">
        <v>154</v>
      </c>
      <c r="AU122" s="217" t="s">
        <v>85</v>
      </c>
      <c r="AY122" s="18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83</v>
      </c>
      <c r="BK122" s="218">
        <f>ROUND(I122*H122,2)</f>
        <v>0</v>
      </c>
      <c r="BL122" s="18" t="s">
        <v>158</v>
      </c>
      <c r="BM122" s="217" t="s">
        <v>1405</v>
      </c>
    </row>
    <row r="123" spans="1:47" s="2" customFormat="1" ht="12">
      <c r="A123" s="39"/>
      <c r="B123" s="40"/>
      <c r="C123" s="41"/>
      <c r="D123" s="219" t="s">
        <v>160</v>
      </c>
      <c r="E123" s="41"/>
      <c r="F123" s="220" t="s">
        <v>407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160</v>
      </c>
      <c r="AU123" s="18" t="s">
        <v>85</v>
      </c>
    </row>
    <row r="124" spans="1:51" s="13" customFormat="1" ht="12">
      <c r="A124" s="13"/>
      <c r="B124" s="224"/>
      <c r="C124" s="225"/>
      <c r="D124" s="226" t="s">
        <v>162</v>
      </c>
      <c r="E124" s="227" t="s">
        <v>21</v>
      </c>
      <c r="F124" s="228" t="s">
        <v>1406</v>
      </c>
      <c r="G124" s="225"/>
      <c r="H124" s="229">
        <v>3.201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162</v>
      </c>
      <c r="AU124" s="235" t="s">
        <v>85</v>
      </c>
      <c r="AV124" s="13" t="s">
        <v>85</v>
      </c>
      <c r="AW124" s="13" t="s">
        <v>36</v>
      </c>
      <c r="AX124" s="13" t="s">
        <v>75</v>
      </c>
      <c r="AY124" s="235" t="s">
        <v>152</v>
      </c>
    </row>
    <row r="125" spans="1:51" s="13" customFormat="1" ht="12">
      <c r="A125" s="13"/>
      <c r="B125" s="224"/>
      <c r="C125" s="225"/>
      <c r="D125" s="226" t="s">
        <v>162</v>
      </c>
      <c r="E125" s="227" t="s">
        <v>21</v>
      </c>
      <c r="F125" s="228" t="s">
        <v>1407</v>
      </c>
      <c r="G125" s="225"/>
      <c r="H125" s="229">
        <v>0.828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162</v>
      </c>
      <c r="AU125" s="235" t="s">
        <v>85</v>
      </c>
      <c r="AV125" s="13" t="s">
        <v>85</v>
      </c>
      <c r="AW125" s="13" t="s">
        <v>36</v>
      </c>
      <c r="AX125" s="13" t="s">
        <v>75</v>
      </c>
      <c r="AY125" s="235" t="s">
        <v>152</v>
      </c>
    </row>
    <row r="126" spans="1:51" s="14" customFormat="1" ht="12">
      <c r="A126" s="14"/>
      <c r="B126" s="246"/>
      <c r="C126" s="247"/>
      <c r="D126" s="226" t="s">
        <v>162</v>
      </c>
      <c r="E126" s="248" t="s">
        <v>21</v>
      </c>
      <c r="F126" s="249" t="s">
        <v>261</v>
      </c>
      <c r="G126" s="247"/>
      <c r="H126" s="250">
        <v>4.029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162</v>
      </c>
      <c r="AU126" s="256" t="s">
        <v>85</v>
      </c>
      <c r="AV126" s="14" t="s">
        <v>158</v>
      </c>
      <c r="AW126" s="14" t="s">
        <v>36</v>
      </c>
      <c r="AX126" s="14" t="s">
        <v>83</v>
      </c>
      <c r="AY126" s="256" t="s">
        <v>152</v>
      </c>
    </row>
    <row r="127" spans="1:65" s="2" customFormat="1" ht="24.15" customHeight="1">
      <c r="A127" s="39"/>
      <c r="B127" s="40"/>
      <c r="C127" s="206" t="s">
        <v>195</v>
      </c>
      <c r="D127" s="206" t="s">
        <v>154</v>
      </c>
      <c r="E127" s="207" t="s">
        <v>1408</v>
      </c>
      <c r="F127" s="208" t="s">
        <v>1409</v>
      </c>
      <c r="G127" s="209" t="s">
        <v>100</v>
      </c>
      <c r="H127" s="210">
        <v>3.201</v>
      </c>
      <c r="I127" s="211"/>
      <c r="J127" s="212">
        <f>ROUND(I127*H127,2)</f>
        <v>0</v>
      </c>
      <c r="K127" s="208" t="s">
        <v>157</v>
      </c>
      <c r="L127" s="45"/>
      <c r="M127" s="213" t="s">
        <v>21</v>
      </c>
      <c r="N127" s="214" t="s">
        <v>46</v>
      </c>
      <c r="O127" s="85"/>
      <c r="P127" s="215">
        <f>O127*H127</f>
        <v>0</v>
      </c>
      <c r="Q127" s="215">
        <v>0.01575</v>
      </c>
      <c r="R127" s="215">
        <f>Q127*H127</f>
        <v>0.05041575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158</v>
      </c>
      <c r="AT127" s="217" t="s">
        <v>154</v>
      </c>
      <c r="AU127" s="217" t="s">
        <v>85</v>
      </c>
      <c r="AY127" s="18" t="s">
        <v>152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83</v>
      </c>
      <c r="BK127" s="218">
        <f>ROUND(I127*H127,2)</f>
        <v>0</v>
      </c>
      <c r="BL127" s="18" t="s">
        <v>158</v>
      </c>
      <c r="BM127" s="217" t="s">
        <v>1410</v>
      </c>
    </row>
    <row r="128" spans="1:47" s="2" customFormat="1" ht="12">
      <c r="A128" s="39"/>
      <c r="B128" s="40"/>
      <c r="C128" s="41"/>
      <c r="D128" s="219" t="s">
        <v>160</v>
      </c>
      <c r="E128" s="41"/>
      <c r="F128" s="220" t="s">
        <v>1411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85</v>
      </c>
    </row>
    <row r="129" spans="1:65" s="2" customFormat="1" ht="24.15" customHeight="1">
      <c r="A129" s="39"/>
      <c r="B129" s="40"/>
      <c r="C129" s="206" t="s">
        <v>200</v>
      </c>
      <c r="D129" s="206" t="s">
        <v>154</v>
      </c>
      <c r="E129" s="207" t="s">
        <v>415</v>
      </c>
      <c r="F129" s="208" t="s">
        <v>416</v>
      </c>
      <c r="G129" s="209" t="s">
        <v>100</v>
      </c>
      <c r="H129" s="210">
        <v>0.828</v>
      </c>
      <c r="I129" s="211"/>
      <c r="J129" s="212">
        <f>ROUND(I129*H129,2)</f>
        <v>0</v>
      </c>
      <c r="K129" s="208" t="s">
        <v>157</v>
      </c>
      <c r="L129" s="45"/>
      <c r="M129" s="213" t="s">
        <v>21</v>
      </c>
      <c r="N129" s="214" t="s">
        <v>46</v>
      </c>
      <c r="O129" s="85"/>
      <c r="P129" s="215">
        <f>O129*H129</f>
        <v>0</v>
      </c>
      <c r="Q129" s="215">
        <v>0.0154</v>
      </c>
      <c r="R129" s="215">
        <f>Q129*H129</f>
        <v>0.012751199999999999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158</v>
      </c>
      <c r="AT129" s="217" t="s">
        <v>154</v>
      </c>
      <c r="AU129" s="217" t="s">
        <v>85</v>
      </c>
      <c r="AY129" s="18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83</v>
      </c>
      <c r="BK129" s="218">
        <f>ROUND(I129*H129,2)</f>
        <v>0</v>
      </c>
      <c r="BL129" s="18" t="s">
        <v>158</v>
      </c>
      <c r="BM129" s="217" t="s">
        <v>1412</v>
      </c>
    </row>
    <row r="130" spans="1:47" s="2" customFormat="1" ht="12">
      <c r="A130" s="39"/>
      <c r="B130" s="40"/>
      <c r="C130" s="41"/>
      <c r="D130" s="219" t="s">
        <v>160</v>
      </c>
      <c r="E130" s="41"/>
      <c r="F130" s="220" t="s">
        <v>418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85</v>
      </c>
    </row>
    <row r="131" spans="1:51" s="13" customFormat="1" ht="12">
      <c r="A131" s="13"/>
      <c r="B131" s="224"/>
      <c r="C131" s="225"/>
      <c r="D131" s="226" t="s">
        <v>162</v>
      </c>
      <c r="E131" s="227" t="s">
        <v>21</v>
      </c>
      <c r="F131" s="228" t="s">
        <v>1407</v>
      </c>
      <c r="G131" s="225"/>
      <c r="H131" s="229">
        <v>0.828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162</v>
      </c>
      <c r="AU131" s="235" t="s">
        <v>85</v>
      </c>
      <c r="AV131" s="13" t="s">
        <v>85</v>
      </c>
      <c r="AW131" s="13" t="s">
        <v>36</v>
      </c>
      <c r="AX131" s="13" t="s">
        <v>83</v>
      </c>
      <c r="AY131" s="235" t="s">
        <v>152</v>
      </c>
    </row>
    <row r="132" spans="1:65" s="2" customFormat="1" ht="24.15" customHeight="1">
      <c r="A132" s="39"/>
      <c r="B132" s="40"/>
      <c r="C132" s="206" t="s">
        <v>206</v>
      </c>
      <c r="D132" s="206" t="s">
        <v>154</v>
      </c>
      <c r="E132" s="207" t="s">
        <v>1413</v>
      </c>
      <c r="F132" s="208" t="s">
        <v>1414</v>
      </c>
      <c r="G132" s="209" t="s">
        <v>100</v>
      </c>
      <c r="H132" s="210">
        <v>102.414</v>
      </c>
      <c r="I132" s="211"/>
      <c r="J132" s="212">
        <f>ROUND(I132*H132,2)</f>
        <v>0</v>
      </c>
      <c r="K132" s="208" t="s">
        <v>157</v>
      </c>
      <c r="L132" s="45"/>
      <c r="M132" s="213" t="s">
        <v>21</v>
      </c>
      <c r="N132" s="214" t="s">
        <v>46</v>
      </c>
      <c r="O132" s="85"/>
      <c r="P132" s="215">
        <f>O132*H132</f>
        <v>0</v>
      </c>
      <c r="Q132" s="215">
        <v>0.0156</v>
      </c>
      <c r="R132" s="215">
        <f>Q132*H132</f>
        <v>1.5976584</v>
      </c>
      <c r="S132" s="215">
        <v>0</v>
      </c>
      <c r="T132" s="21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7" t="s">
        <v>158</v>
      </c>
      <c r="AT132" s="217" t="s">
        <v>154</v>
      </c>
      <c r="AU132" s="217" t="s">
        <v>85</v>
      </c>
      <c r="AY132" s="18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158</v>
      </c>
      <c r="BM132" s="217" t="s">
        <v>1415</v>
      </c>
    </row>
    <row r="133" spans="1:47" s="2" customFormat="1" ht="12">
      <c r="A133" s="39"/>
      <c r="B133" s="40"/>
      <c r="C133" s="41"/>
      <c r="D133" s="219" t="s">
        <v>160</v>
      </c>
      <c r="E133" s="41"/>
      <c r="F133" s="220" t="s">
        <v>1416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160</v>
      </c>
      <c r="AU133" s="18" t="s">
        <v>85</v>
      </c>
    </row>
    <row r="134" spans="1:51" s="13" customFormat="1" ht="12">
      <c r="A134" s="13"/>
      <c r="B134" s="224"/>
      <c r="C134" s="225"/>
      <c r="D134" s="226" t="s">
        <v>162</v>
      </c>
      <c r="E134" s="227" t="s">
        <v>21</v>
      </c>
      <c r="F134" s="228" t="s">
        <v>1417</v>
      </c>
      <c r="G134" s="225"/>
      <c r="H134" s="229">
        <v>102.414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162</v>
      </c>
      <c r="AU134" s="235" t="s">
        <v>85</v>
      </c>
      <c r="AV134" s="13" t="s">
        <v>85</v>
      </c>
      <c r="AW134" s="13" t="s">
        <v>36</v>
      </c>
      <c r="AX134" s="13" t="s">
        <v>83</v>
      </c>
      <c r="AY134" s="235" t="s">
        <v>152</v>
      </c>
    </row>
    <row r="135" spans="1:65" s="2" customFormat="1" ht="21.75" customHeight="1">
      <c r="A135" s="39"/>
      <c r="B135" s="40"/>
      <c r="C135" s="206" t="s">
        <v>214</v>
      </c>
      <c r="D135" s="206" t="s">
        <v>154</v>
      </c>
      <c r="E135" s="207" t="s">
        <v>1418</v>
      </c>
      <c r="F135" s="208" t="s">
        <v>1419</v>
      </c>
      <c r="G135" s="209" t="s">
        <v>166</v>
      </c>
      <c r="H135" s="210">
        <v>0.815</v>
      </c>
      <c r="I135" s="211"/>
      <c r="J135" s="212">
        <f>ROUND(I135*H135,2)</f>
        <v>0</v>
      </c>
      <c r="K135" s="208" t="s">
        <v>157</v>
      </c>
      <c r="L135" s="45"/>
      <c r="M135" s="213" t="s">
        <v>21</v>
      </c>
      <c r="N135" s="214" t="s">
        <v>46</v>
      </c>
      <c r="O135" s="85"/>
      <c r="P135" s="215">
        <f>O135*H135</f>
        <v>0</v>
      </c>
      <c r="Q135" s="215">
        <v>2.30102</v>
      </c>
      <c r="R135" s="215">
        <f>Q135*H135</f>
        <v>1.8753312999999998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158</v>
      </c>
      <c r="AT135" s="217" t="s">
        <v>154</v>
      </c>
      <c r="AU135" s="217" t="s">
        <v>85</v>
      </c>
      <c r="AY135" s="18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83</v>
      </c>
      <c r="BK135" s="218">
        <f>ROUND(I135*H135,2)</f>
        <v>0</v>
      </c>
      <c r="BL135" s="18" t="s">
        <v>158</v>
      </c>
      <c r="BM135" s="217" t="s">
        <v>1420</v>
      </c>
    </row>
    <row r="136" spans="1:47" s="2" customFormat="1" ht="12">
      <c r="A136" s="39"/>
      <c r="B136" s="40"/>
      <c r="C136" s="41"/>
      <c r="D136" s="219" t="s">
        <v>160</v>
      </c>
      <c r="E136" s="41"/>
      <c r="F136" s="220" t="s">
        <v>1421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85</v>
      </c>
    </row>
    <row r="137" spans="1:51" s="13" customFormat="1" ht="12">
      <c r="A137" s="13"/>
      <c r="B137" s="224"/>
      <c r="C137" s="225"/>
      <c r="D137" s="226" t="s">
        <v>162</v>
      </c>
      <c r="E137" s="227" t="s">
        <v>21</v>
      </c>
      <c r="F137" s="228" t="s">
        <v>1422</v>
      </c>
      <c r="G137" s="225"/>
      <c r="H137" s="229">
        <v>0.815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162</v>
      </c>
      <c r="AU137" s="235" t="s">
        <v>85</v>
      </c>
      <c r="AV137" s="13" t="s">
        <v>85</v>
      </c>
      <c r="AW137" s="13" t="s">
        <v>36</v>
      </c>
      <c r="AX137" s="13" t="s">
        <v>83</v>
      </c>
      <c r="AY137" s="235" t="s">
        <v>152</v>
      </c>
    </row>
    <row r="138" spans="1:65" s="2" customFormat="1" ht="21.75" customHeight="1">
      <c r="A138" s="39"/>
      <c r="B138" s="40"/>
      <c r="C138" s="206" t="s">
        <v>220</v>
      </c>
      <c r="D138" s="206" t="s">
        <v>154</v>
      </c>
      <c r="E138" s="207" t="s">
        <v>1423</v>
      </c>
      <c r="F138" s="208" t="s">
        <v>1424</v>
      </c>
      <c r="G138" s="209" t="s">
        <v>166</v>
      </c>
      <c r="H138" s="210">
        <v>0.815</v>
      </c>
      <c r="I138" s="211"/>
      <c r="J138" s="212">
        <f>ROUND(I138*H138,2)</f>
        <v>0</v>
      </c>
      <c r="K138" s="208" t="s">
        <v>157</v>
      </c>
      <c r="L138" s="45"/>
      <c r="M138" s="213" t="s">
        <v>21</v>
      </c>
      <c r="N138" s="214" t="s">
        <v>46</v>
      </c>
      <c r="O138" s="85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7" t="s">
        <v>158</v>
      </c>
      <c r="AT138" s="217" t="s">
        <v>154</v>
      </c>
      <c r="AU138" s="217" t="s">
        <v>85</v>
      </c>
      <c r="AY138" s="18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83</v>
      </c>
      <c r="BK138" s="218">
        <f>ROUND(I138*H138,2)</f>
        <v>0</v>
      </c>
      <c r="BL138" s="18" t="s">
        <v>158</v>
      </c>
      <c r="BM138" s="217" t="s">
        <v>1425</v>
      </c>
    </row>
    <row r="139" spans="1:47" s="2" customFormat="1" ht="12">
      <c r="A139" s="39"/>
      <c r="B139" s="40"/>
      <c r="C139" s="41"/>
      <c r="D139" s="219" t="s">
        <v>160</v>
      </c>
      <c r="E139" s="41"/>
      <c r="F139" s="220" t="s">
        <v>1426</v>
      </c>
      <c r="G139" s="41"/>
      <c r="H139" s="41"/>
      <c r="I139" s="221"/>
      <c r="J139" s="41"/>
      <c r="K139" s="41"/>
      <c r="L139" s="45"/>
      <c r="M139" s="222"/>
      <c r="N139" s="223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160</v>
      </c>
      <c r="AU139" s="18" t="s">
        <v>85</v>
      </c>
    </row>
    <row r="140" spans="1:65" s="2" customFormat="1" ht="21.75" customHeight="1">
      <c r="A140" s="39"/>
      <c r="B140" s="40"/>
      <c r="C140" s="206" t="s">
        <v>225</v>
      </c>
      <c r="D140" s="206" t="s">
        <v>154</v>
      </c>
      <c r="E140" s="207" t="s">
        <v>1427</v>
      </c>
      <c r="F140" s="208" t="s">
        <v>1428</v>
      </c>
      <c r="G140" s="209" t="s">
        <v>166</v>
      </c>
      <c r="H140" s="210">
        <v>0.815</v>
      </c>
      <c r="I140" s="211"/>
      <c r="J140" s="212">
        <f>ROUND(I140*H140,2)</f>
        <v>0</v>
      </c>
      <c r="K140" s="208" t="s">
        <v>157</v>
      </c>
      <c r="L140" s="45"/>
      <c r="M140" s="213" t="s">
        <v>21</v>
      </c>
      <c r="N140" s="214" t="s">
        <v>46</v>
      </c>
      <c r="O140" s="85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158</v>
      </c>
      <c r="AT140" s="217" t="s">
        <v>154</v>
      </c>
      <c r="AU140" s="217" t="s">
        <v>85</v>
      </c>
      <c r="AY140" s="18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158</v>
      </c>
      <c r="BM140" s="217" t="s">
        <v>1429</v>
      </c>
    </row>
    <row r="141" spans="1:47" s="2" customFormat="1" ht="12">
      <c r="A141" s="39"/>
      <c r="B141" s="40"/>
      <c r="C141" s="41"/>
      <c r="D141" s="219" t="s">
        <v>160</v>
      </c>
      <c r="E141" s="41"/>
      <c r="F141" s="220" t="s">
        <v>1430</v>
      </c>
      <c r="G141" s="41"/>
      <c r="H141" s="41"/>
      <c r="I141" s="221"/>
      <c r="J141" s="41"/>
      <c r="K141" s="41"/>
      <c r="L141" s="45"/>
      <c r="M141" s="222"/>
      <c r="N141" s="223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160</v>
      </c>
      <c r="AU141" s="18" t="s">
        <v>85</v>
      </c>
    </row>
    <row r="142" spans="1:65" s="2" customFormat="1" ht="21.75" customHeight="1">
      <c r="A142" s="39"/>
      <c r="B142" s="40"/>
      <c r="C142" s="206" t="s">
        <v>231</v>
      </c>
      <c r="D142" s="206" t="s">
        <v>154</v>
      </c>
      <c r="E142" s="207" t="s">
        <v>1431</v>
      </c>
      <c r="F142" s="208" t="s">
        <v>1432</v>
      </c>
      <c r="G142" s="209" t="s">
        <v>166</v>
      </c>
      <c r="H142" s="210">
        <v>0.815</v>
      </c>
      <c r="I142" s="211"/>
      <c r="J142" s="212">
        <f>ROUND(I142*H142,2)</f>
        <v>0</v>
      </c>
      <c r="K142" s="208" t="s">
        <v>157</v>
      </c>
      <c r="L142" s="45"/>
      <c r="M142" s="213" t="s">
        <v>21</v>
      </c>
      <c r="N142" s="214" t="s">
        <v>46</v>
      </c>
      <c r="O142" s="85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7" t="s">
        <v>158</v>
      </c>
      <c r="AT142" s="217" t="s">
        <v>154</v>
      </c>
      <c r="AU142" s="217" t="s">
        <v>85</v>
      </c>
      <c r="AY142" s="18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158</v>
      </c>
      <c r="BM142" s="217" t="s">
        <v>1433</v>
      </c>
    </row>
    <row r="143" spans="1:47" s="2" customFormat="1" ht="12">
      <c r="A143" s="39"/>
      <c r="B143" s="40"/>
      <c r="C143" s="41"/>
      <c r="D143" s="219" t="s">
        <v>160</v>
      </c>
      <c r="E143" s="41"/>
      <c r="F143" s="220" t="s">
        <v>1434</v>
      </c>
      <c r="G143" s="41"/>
      <c r="H143" s="41"/>
      <c r="I143" s="221"/>
      <c r="J143" s="41"/>
      <c r="K143" s="41"/>
      <c r="L143" s="45"/>
      <c r="M143" s="222"/>
      <c r="N143" s="223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160</v>
      </c>
      <c r="AU143" s="18" t="s">
        <v>85</v>
      </c>
    </row>
    <row r="144" spans="1:65" s="2" customFormat="1" ht="16.5" customHeight="1">
      <c r="A144" s="39"/>
      <c r="B144" s="40"/>
      <c r="C144" s="206" t="s">
        <v>8</v>
      </c>
      <c r="D144" s="206" t="s">
        <v>154</v>
      </c>
      <c r="E144" s="207" t="s">
        <v>1435</v>
      </c>
      <c r="F144" s="208" t="s">
        <v>1436</v>
      </c>
      <c r="G144" s="209" t="s">
        <v>100</v>
      </c>
      <c r="H144" s="210">
        <v>0.179</v>
      </c>
      <c r="I144" s="211"/>
      <c r="J144" s="212">
        <f>ROUND(I144*H144,2)</f>
        <v>0</v>
      </c>
      <c r="K144" s="208" t="s">
        <v>157</v>
      </c>
      <c r="L144" s="45"/>
      <c r="M144" s="213" t="s">
        <v>21</v>
      </c>
      <c r="N144" s="214" t="s">
        <v>46</v>
      </c>
      <c r="O144" s="85"/>
      <c r="P144" s="215">
        <f>O144*H144</f>
        <v>0</v>
      </c>
      <c r="Q144" s="215">
        <v>0.01352</v>
      </c>
      <c r="R144" s="215">
        <f>Q144*H144</f>
        <v>0.0024200800000000002</v>
      </c>
      <c r="S144" s="215">
        <v>0</v>
      </c>
      <c r="T144" s="21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7" t="s">
        <v>158</v>
      </c>
      <c r="AT144" s="217" t="s">
        <v>154</v>
      </c>
      <c r="AU144" s="217" t="s">
        <v>85</v>
      </c>
      <c r="AY144" s="18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158</v>
      </c>
      <c r="BM144" s="217" t="s">
        <v>1437</v>
      </c>
    </row>
    <row r="145" spans="1:47" s="2" customFormat="1" ht="12">
      <c r="A145" s="39"/>
      <c r="B145" s="40"/>
      <c r="C145" s="41"/>
      <c r="D145" s="219" t="s">
        <v>160</v>
      </c>
      <c r="E145" s="41"/>
      <c r="F145" s="220" t="s">
        <v>1438</v>
      </c>
      <c r="G145" s="41"/>
      <c r="H145" s="41"/>
      <c r="I145" s="221"/>
      <c r="J145" s="41"/>
      <c r="K145" s="41"/>
      <c r="L145" s="45"/>
      <c r="M145" s="222"/>
      <c r="N145" s="223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160</v>
      </c>
      <c r="AU145" s="18" t="s">
        <v>85</v>
      </c>
    </row>
    <row r="146" spans="1:51" s="13" customFormat="1" ht="12">
      <c r="A146" s="13"/>
      <c r="B146" s="224"/>
      <c r="C146" s="225"/>
      <c r="D146" s="226" t="s">
        <v>162</v>
      </c>
      <c r="E146" s="227" t="s">
        <v>21</v>
      </c>
      <c r="F146" s="228" t="s">
        <v>1439</v>
      </c>
      <c r="G146" s="225"/>
      <c r="H146" s="229">
        <v>0.179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162</v>
      </c>
      <c r="AU146" s="235" t="s">
        <v>85</v>
      </c>
      <c r="AV146" s="13" t="s">
        <v>85</v>
      </c>
      <c r="AW146" s="13" t="s">
        <v>36</v>
      </c>
      <c r="AX146" s="13" t="s">
        <v>83</v>
      </c>
      <c r="AY146" s="235" t="s">
        <v>152</v>
      </c>
    </row>
    <row r="147" spans="1:65" s="2" customFormat="1" ht="16.5" customHeight="1">
      <c r="A147" s="39"/>
      <c r="B147" s="40"/>
      <c r="C147" s="206" t="s">
        <v>241</v>
      </c>
      <c r="D147" s="206" t="s">
        <v>154</v>
      </c>
      <c r="E147" s="207" t="s">
        <v>1440</v>
      </c>
      <c r="F147" s="208" t="s">
        <v>1441</v>
      </c>
      <c r="G147" s="209" t="s">
        <v>100</v>
      </c>
      <c r="H147" s="210">
        <v>0.179</v>
      </c>
      <c r="I147" s="211"/>
      <c r="J147" s="212">
        <f>ROUND(I147*H147,2)</f>
        <v>0</v>
      </c>
      <c r="K147" s="208" t="s">
        <v>157</v>
      </c>
      <c r="L147" s="45"/>
      <c r="M147" s="213" t="s">
        <v>21</v>
      </c>
      <c r="N147" s="214" t="s">
        <v>46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158</v>
      </c>
      <c r="AT147" s="217" t="s">
        <v>154</v>
      </c>
      <c r="AU147" s="217" t="s">
        <v>85</v>
      </c>
      <c r="AY147" s="18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158</v>
      </c>
      <c r="BM147" s="217" t="s">
        <v>1442</v>
      </c>
    </row>
    <row r="148" spans="1:47" s="2" customFormat="1" ht="12">
      <c r="A148" s="39"/>
      <c r="B148" s="40"/>
      <c r="C148" s="41"/>
      <c r="D148" s="219" t="s">
        <v>160</v>
      </c>
      <c r="E148" s="41"/>
      <c r="F148" s="220" t="s">
        <v>1443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160</v>
      </c>
      <c r="AU148" s="18" t="s">
        <v>85</v>
      </c>
    </row>
    <row r="149" spans="1:65" s="2" customFormat="1" ht="16.5" customHeight="1">
      <c r="A149" s="39"/>
      <c r="B149" s="40"/>
      <c r="C149" s="206" t="s">
        <v>247</v>
      </c>
      <c r="D149" s="206" t="s">
        <v>154</v>
      </c>
      <c r="E149" s="207" t="s">
        <v>1444</v>
      </c>
      <c r="F149" s="208" t="s">
        <v>1445</v>
      </c>
      <c r="G149" s="209" t="s">
        <v>210</v>
      </c>
      <c r="H149" s="210">
        <v>0.016</v>
      </c>
      <c r="I149" s="211"/>
      <c r="J149" s="212">
        <f>ROUND(I149*H149,2)</f>
        <v>0</v>
      </c>
      <c r="K149" s="208" t="s">
        <v>157</v>
      </c>
      <c r="L149" s="45"/>
      <c r="M149" s="213" t="s">
        <v>21</v>
      </c>
      <c r="N149" s="214" t="s">
        <v>46</v>
      </c>
      <c r="O149" s="85"/>
      <c r="P149" s="215">
        <f>O149*H149</f>
        <v>0</v>
      </c>
      <c r="Q149" s="215">
        <v>1.06277</v>
      </c>
      <c r="R149" s="215">
        <f>Q149*H149</f>
        <v>0.01700432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158</v>
      </c>
      <c r="AT149" s="217" t="s">
        <v>154</v>
      </c>
      <c r="AU149" s="217" t="s">
        <v>85</v>
      </c>
      <c r="AY149" s="18" t="s">
        <v>152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158</v>
      </c>
      <c r="BM149" s="217" t="s">
        <v>1446</v>
      </c>
    </row>
    <row r="150" spans="1:47" s="2" customFormat="1" ht="12">
      <c r="A150" s="39"/>
      <c r="B150" s="40"/>
      <c r="C150" s="41"/>
      <c r="D150" s="219" t="s">
        <v>160</v>
      </c>
      <c r="E150" s="41"/>
      <c r="F150" s="220" t="s">
        <v>1447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160</v>
      </c>
      <c r="AU150" s="18" t="s">
        <v>85</v>
      </c>
    </row>
    <row r="151" spans="1:51" s="13" customFormat="1" ht="12">
      <c r="A151" s="13"/>
      <c r="B151" s="224"/>
      <c r="C151" s="225"/>
      <c r="D151" s="226" t="s">
        <v>162</v>
      </c>
      <c r="E151" s="227" t="s">
        <v>21</v>
      </c>
      <c r="F151" s="228" t="s">
        <v>1448</v>
      </c>
      <c r="G151" s="225"/>
      <c r="H151" s="229">
        <v>0.016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162</v>
      </c>
      <c r="AU151" s="235" t="s">
        <v>85</v>
      </c>
      <c r="AV151" s="13" t="s">
        <v>85</v>
      </c>
      <c r="AW151" s="13" t="s">
        <v>36</v>
      </c>
      <c r="AX151" s="13" t="s">
        <v>83</v>
      </c>
      <c r="AY151" s="235" t="s">
        <v>152</v>
      </c>
    </row>
    <row r="152" spans="1:65" s="2" customFormat="1" ht="24.15" customHeight="1">
      <c r="A152" s="39"/>
      <c r="B152" s="40"/>
      <c r="C152" s="206" t="s">
        <v>253</v>
      </c>
      <c r="D152" s="206" t="s">
        <v>154</v>
      </c>
      <c r="E152" s="207" t="s">
        <v>1449</v>
      </c>
      <c r="F152" s="208" t="s">
        <v>1450</v>
      </c>
      <c r="G152" s="209" t="s">
        <v>108</v>
      </c>
      <c r="H152" s="210">
        <v>10</v>
      </c>
      <c r="I152" s="211"/>
      <c r="J152" s="212">
        <f>ROUND(I152*H152,2)</f>
        <v>0</v>
      </c>
      <c r="K152" s="208" t="s">
        <v>157</v>
      </c>
      <c r="L152" s="45"/>
      <c r="M152" s="213" t="s">
        <v>21</v>
      </c>
      <c r="N152" s="214" t="s">
        <v>46</v>
      </c>
      <c r="O152" s="85"/>
      <c r="P152" s="215">
        <f>O152*H152</f>
        <v>0</v>
      </c>
      <c r="Q152" s="215">
        <v>2E-05</v>
      </c>
      <c r="R152" s="215">
        <f>Q152*H152</f>
        <v>0.0002</v>
      </c>
      <c r="S152" s="215">
        <v>0</v>
      </c>
      <c r="T152" s="21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7" t="s">
        <v>158</v>
      </c>
      <c r="AT152" s="217" t="s">
        <v>154</v>
      </c>
      <c r="AU152" s="217" t="s">
        <v>85</v>
      </c>
      <c r="AY152" s="18" t="s">
        <v>152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158</v>
      </c>
      <c r="BM152" s="217" t="s">
        <v>1451</v>
      </c>
    </row>
    <row r="153" spans="1:47" s="2" customFormat="1" ht="12">
      <c r="A153" s="39"/>
      <c r="B153" s="40"/>
      <c r="C153" s="41"/>
      <c r="D153" s="219" t="s">
        <v>160</v>
      </c>
      <c r="E153" s="41"/>
      <c r="F153" s="220" t="s">
        <v>1452</v>
      </c>
      <c r="G153" s="41"/>
      <c r="H153" s="41"/>
      <c r="I153" s="221"/>
      <c r="J153" s="41"/>
      <c r="K153" s="41"/>
      <c r="L153" s="45"/>
      <c r="M153" s="222"/>
      <c r="N153" s="223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160</v>
      </c>
      <c r="AU153" s="18" t="s">
        <v>85</v>
      </c>
    </row>
    <row r="154" spans="1:63" s="12" customFormat="1" ht="22.8" customHeight="1">
      <c r="A154" s="12"/>
      <c r="B154" s="190"/>
      <c r="C154" s="191"/>
      <c r="D154" s="192" t="s">
        <v>74</v>
      </c>
      <c r="E154" s="204" t="s">
        <v>200</v>
      </c>
      <c r="F154" s="204" t="s">
        <v>484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SUM(P155:P179)</f>
        <v>0</v>
      </c>
      <c r="Q154" s="198"/>
      <c r="R154" s="199">
        <f>SUM(R155:R179)</f>
        <v>0.003373</v>
      </c>
      <c r="S154" s="198"/>
      <c r="T154" s="200">
        <f>SUM(T155:T179)</f>
        <v>3.144668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83</v>
      </c>
      <c r="AT154" s="202" t="s">
        <v>74</v>
      </c>
      <c r="AU154" s="202" t="s">
        <v>83</v>
      </c>
      <c r="AY154" s="201" t="s">
        <v>152</v>
      </c>
      <c r="BK154" s="203">
        <f>SUM(BK155:BK179)</f>
        <v>0</v>
      </c>
    </row>
    <row r="155" spans="1:65" s="2" customFormat="1" ht="16.5" customHeight="1">
      <c r="A155" s="39"/>
      <c r="B155" s="40"/>
      <c r="C155" s="206" t="s">
        <v>262</v>
      </c>
      <c r="D155" s="206" t="s">
        <v>154</v>
      </c>
      <c r="E155" s="207" t="s">
        <v>1453</v>
      </c>
      <c r="F155" s="208" t="s">
        <v>1454</v>
      </c>
      <c r="G155" s="209" t="s">
        <v>166</v>
      </c>
      <c r="H155" s="210">
        <v>0.597</v>
      </c>
      <c r="I155" s="211"/>
      <c r="J155" s="212">
        <f>ROUND(I155*H155,2)</f>
        <v>0</v>
      </c>
      <c r="K155" s="208" t="s">
        <v>157</v>
      </c>
      <c r="L155" s="45"/>
      <c r="M155" s="213" t="s">
        <v>21</v>
      </c>
      <c r="N155" s="214" t="s">
        <v>46</v>
      </c>
      <c r="O155" s="85"/>
      <c r="P155" s="215">
        <f>O155*H155</f>
        <v>0</v>
      </c>
      <c r="Q155" s="215">
        <v>0</v>
      </c>
      <c r="R155" s="215">
        <f>Q155*H155</f>
        <v>0</v>
      </c>
      <c r="S155" s="215">
        <v>2.2</v>
      </c>
      <c r="T155" s="216">
        <f>S155*H155</f>
        <v>1.3134000000000001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158</v>
      </c>
      <c r="AT155" s="217" t="s">
        <v>154</v>
      </c>
      <c r="AU155" s="217" t="s">
        <v>85</v>
      </c>
      <c r="AY155" s="18" t="s">
        <v>152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158</v>
      </c>
      <c r="BM155" s="217" t="s">
        <v>1455</v>
      </c>
    </row>
    <row r="156" spans="1:47" s="2" customFormat="1" ht="12">
      <c r="A156" s="39"/>
      <c r="B156" s="40"/>
      <c r="C156" s="41"/>
      <c r="D156" s="219" t="s">
        <v>160</v>
      </c>
      <c r="E156" s="41"/>
      <c r="F156" s="220" t="s">
        <v>1456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85</v>
      </c>
    </row>
    <row r="157" spans="1:51" s="13" customFormat="1" ht="12">
      <c r="A157" s="13"/>
      <c r="B157" s="224"/>
      <c r="C157" s="225"/>
      <c r="D157" s="226" t="s">
        <v>162</v>
      </c>
      <c r="E157" s="227" t="s">
        <v>21</v>
      </c>
      <c r="F157" s="228" t="s">
        <v>1457</v>
      </c>
      <c r="G157" s="225"/>
      <c r="H157" s="229">
        <v>0.597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162</v>
      </c>
      <c r="AU157" s="235" t="s">
        <v>85</v>
      </c>
      <c r="AV157" s="13" t="s">
        <v>85</v>
      </c>
      <c r="AW157" s="13" t="s">
        <v>36</v>
      </c>
      <c r="AX157" s="13" t="s">
        <v>83</v>
      </c>
      <c r="AY157" s="235" t="s">
        <v>152</v>
      </c>
    </row>
    <row r="158" spans="1:65" s="2" customFormat="1" ht="21.75" customHeight="1">
      <c r="A158" s="39"/>
      <c r="B158" s="40"/>
      <c r="C158" s="206" t="s">
        <v>268</v>
      </c>
      <c r="D158" s="206" t="s">
        <v>154</v>
      </c>
      <c r="E158" s="207" t="s">
        <v>1458</v>
      </c>
      <c r="F158" s="208" t="s">
        <v>1459</v>
      </c>
      <c r="G158" s="209" t="s">
        <v>166</v>
      </c>
      <c r="H158" s="210">
        <v>0.597</v>
      </c>
      <c r="I158" s="211"/>
      <c r="J158" s="212">
        <f>ROUND(I158*H158,2)</f>
        <v>0</v>
      </c>
      <c r="K158" s="208" t="s">
        <v>157</v>
      </c>
      <c r="L158" s="45"/>
      <c r="M158" s="213" t="s">
        <v>21</v>
      </c>
      <c r="N158" s="214" t="s">
        <v>46</v>
      </c>
      <c r="O158" s="85"/>
      <c r="P158" s="215">
        <f>O158*H158</f>
        <v>0</v>
      </c>
      <c r="Q158" s="215">
        <v>0</v>
      </c>
      <c r="R158" s="215">
        <f>Q158*H158</f>
        <v>0</v>
      </c>
      <c r="S158" s="215">
        <v>0.044</v>
      </c>
      <c r="T158" s="216">
        <f>S158*H158</f>
        <v>0.026267999999999996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158</v>
      </c>
      <c r="AT158" s="217" t="s">
        <v>154</v>
      </c>
      <c r="AU158" s="217" t="s">
        <v>85</v>
      </c>
      <c r="AY158" s="18" t="s">
        <v>152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158</v>
      </c>
      <c r="BM158" s="217" t="s">
        <v>1460</v>
      </c>
    </row>
    <row r="159" spans="1:47" s="2" customFormat="1" ht="12">
      <c r="A159" s="39"/>
      <c r="B159" s="40"/>
      <c r="C159" s="41"/>
      <c r="D159" s="219" t="s">
        <v>160</v>
      </c>
      <c r="E159" s="41"/>
      <c r="F159" s="220" t="s">
        <v>1461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160</v>
      </c>
      <c r="AU159" s="18" t="s">
        <v>85</v>
      </c>
    </row>
    <row r="160" spans="1:65" s="2" customFormat="1" ht="21.75" customHeight="1">
      <c r="A160" s="39"/>
      <c r="B160" s="40"/>
      <c r="C160" s="206" t="s">
        <v>7</v>
      </c>
      <c r="D160" s="206" t="s">
        <v>154</v>
      </c>
      <c r="E160" s="207" t="s">
        <v>1462</v>
      </c>
      <c r="F160" s="208" t="s">
        <v>1463</v>
      </c>
      <c r="G160" s="209" t="s">
        <v>166</v>
      </c>
      <c r="H160" s="210">
        <v>0.815</v>
      </c>
      <c r="I160" s="211"/>
      <c r="J160" s="212">
        <f>ROUND(I160*H160,2)</f>
        <v>0</v>
      </c>
      <c r="K160" s="208" t="s">
        <v>157</v>
      </c>
      <c r="L160" s="45"/>
      <c r="M160" s="213" t="s">
        <v>21</v>
      </c>
      <c r="N160" s="214" t="s">
        <v>46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1.4</v>
      </c>
      <c r="T160" s="216">
        <f>S160*H160</f>
        <v>1.1409999999999998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158</v>
      </c>
      <c r="AT160" s="217" t="s">
        <v>154</v>
      </c>
      <c r="AU160" s="217" t="s">
        <v>85</v>
      </c>
      <c r="AY160" s="18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83</v>
      </c>
      <c r="BK160" s="218">
        <f>ROUND(I160*H160,2)</f>
        <v>0</v>
      </c>
      <c r="BL160" s="18" t="s">
        <v>158</v>
      </c>
      <c r="BM160" s="217" t="s">
        <v>1464</v>
      </c>
    </row>
    <row r="161" spans="1:47" s="2" customFormat="1" ht="12">
      <c r="A161" s="39"/>
      <c r="B161" s="40"/>
      <c r="C161" s="41"/>
      <c r="D161" s="219" t="s">
        <v>160</v>
      </c>
      <c r="E161" s="41"/>
      <c r="F161" s="220" t="s">
        <v>1465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160</v>
      </c>
      <c r="AU161" s="18" t="s">
        <v>85</v>
      </c>
    </row>
    <row r="162" spans="1:51" s="13" customFormat="1" ht="12">
      <c r="A162" s="13"/>
      <c r="B162" s="224"/>
      <c r="C162" s="225"/>
      <c r="D162" s="226" t="s">
        <v>162</v>
      </c>
      <c r="E162" s="227" t="s">
        <v>21</v>
      </c>
      <c r="F162" s="228" t="s">
        <v>1466</v>
      </c>
      <c r="G162" s="225"/>
      <c r="H162" s="229">
        <v>0.815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162</v>
      </c>
      <c r="AU162" s="235" t="s">
        <v>85</v>
      </c>
      <c r="AV162" s="13" t="s">
        <v>85</v>
      </c>
      <c r="AW162" s="13" t="s">
        <v>36</v>
      </c>
      <c r="AX162" s="13" t="s">
        <v>83</v>
      </c>
      <c r="AY162" s="235" t="s">
        <v>152</v>
      </c>
    </row>
    <row r="163" spans="1:65" s="2" customFormat="1" ht="24.15" customHeight="1">
      <c r="A163" s="39"/>
      <c r="B163" s="40"/>
      <c r="C163" s="206" t="s">
        <v>279</v>
      </c>
      <c r="D163" s="206" t="s">
        <v>154</v>
      </c>
      <c r="E163" s="207" t="s">
        <v>1467</v>
      </c>
      <c r="F163" s="208" t="s">
        <v>1468</v>
      </c>
      <c r="G163" s="209" t="s">
        <v>166</v>
      </c>
      <c r="H163" s="210">
        <v>0.163</v>
      </c>
      <c r="I163" s="211"/>
      <c r="J163" s="212">
        <f>ROUND(I163*H163,2)</f>
        <v>0</v>
      </c>
      <c r="K163" s="208" t="s">
        <v>157</v>
      </c>
      <c r="L163" s="45"/>
      <c r="M163" s="213" t="s">
        <v>21</v>
      </c>
      <c r="N163" s="214" t="s">
        <v>46</v>
      </c>
      <c r="O163" s="85"/>
      <c r="P163" s="215">
        <f>O163*H163</f>
        <v>0</v>
      </c>
      <c r="Q163" s="215">
        <v>0</v>
      </c>
      <c r="R163" s="215">
        <f>Q163*H163</f>
        <v>0</v>
      </c>
      <c r="S163" s="215">
        <v>1.8</v>
      </c>
      <c r="T163" s="216">
        <f>S163*H163</f>
        <v>0.2934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7" t="s">
        <v>158</v>
      </c>
      <c r="AT163" s="217" t="s">
        <v>154</v>
      </c>
      <c r="AU163" s="217" t="s">
        <v>85</v>
      </c>
      <c r="AY163" s="18" t="s">
        <v>152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158</v>
      </c>
      <c r="BM163" s="217" t="s">
        <v>1469</v>
      </c>
    </row>
    <row r="164" spans="1:47" s="2" customFormat="1" ht="12">
      <c r="A164" s="39"/>
      <c r="B164" s="40"/>
      <c r="C164" s="41"/>
      <c r="D164" s="219" t="s">
        <v>160</v>
      </c>
      <c r="E164" s="41"/>
      <c r="F164" s="220" t="s">
        <v>1470</v>
      </c>
      <c r="G164" s="41"/>
      <c r="H164" s="41"/>
      <c r="I164" s="221"/>
      <c r="J164" s="41"/>
      <c r="K164" s="41"/>
      <c r="L164" s="45"/>
      <c r="M164" s="222"/>
      <c r="N164" s="22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160</v>
      </c>
      <c r="AU164" s="18" t="s">
        <v>85</v>
      </c>
    </row>
    <row r="165" spans="1:51" s="13" customFormat="1" ht="12">
      <c r="A165" s="13"/>
      <c r="B165" s="224"/>
      <c r="C165" s="225"/>
      <c r="D165" s="226" t="s">
        <v>162</v>
      </c>
      <c r="E165" s="227" t="s">
        <v>21</v>
      </c>
      <c r="F165" s="228" t="s">
        <v>1471</v>
      </c>
      <c r="G165" s="225"/>
      <c r="H165" s="229">
        <v>0.163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162</v>
      </c>
      <c r="AU165" s="235" t="s">
        <v>85</v>
      </c>
      <c r="AV165" s="13" t="s">
        <v>85</v>
      </c>
      <c r="AW165" s="13" t="s">
        <v>36</v>
      </c>
      <c r="AX165" s="13" t="s">
        <v>83</v>
      </c>
      <c r="AY165" s="235" t="s">
        <v>152</v>
      </c>
    </row>
    <row r="166" spans="1:65" s="2" customFormat="1" ht="24.15" customHeight="1">
      <c r="A166" s="39"/>
      <c r="B166" s="40"/>
      <c r="C166" s="206" t="s">
        <v>284</v>
      </c>
      <c r="D166" s="206" t="s">
        <v>154</v>
      </c>
      <c r="E166" s="207" t="s">
        <v>1472</v>
      </c>
      <c r="F166" s="208" t="s">
        <v>1473</v>
      </c>
      <c r="G166" s="209" t="s">
        <v>108</v>
      </c>
      <c r="H166" s="210">
        <v>14</v>
      </c>
      <c r="I166" s="211"/>
      <c r="J166" s="212">
        <f>ROUND(I166*H166,2)</f>
        <v>0</v>
      </c>
      <c r="K166" s="208" t="s">
        <v>157</v>
      </c>
      <c r="L166" s="45"/>
      <c r="M166" s="213" t="s">
        <v>21</v>
      </c>
      <c r="N166" s="214" t="s">
        <v>46</v>
      </c>
      <c r="O166" s="85"/>
      <c r="P166" s="215">
        <f>O166*H166</f>
        <v>0</v>
      </c>
      <c r="Q166" s="215">
        <v>0</v>
      </c>
      <c r="R166" s="215">
        <f>Q166*H166</f>
        <v>0</v>
      </c>
      <c r="S166" s="215">
        <v>0.018</v>
      </c>
      <c r="T166" s="216">
        <f>S166*H166</f>
        <v>0.252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7" t="s">
        <v>158</v>
      </c>
      <c r="AT166" s="217" t="s">
        <v>154</v>
      </c>
      <c r="AU166" s="217" t="s">
        <v>85</v>
      </c>
      <c r="AY166" s="18" t="s">
        <v>152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83</v>
      </c>
      <c r="BK166" s="218">
        <f>ROUND(I166*H166,2)</f>
        <v>0</v>
      </c>
      <c r="BL166" s="18" t="s">
        <v>158</v>
      </c>
      <c r="BM166" s="217" t="s">
        <v>1474</v>
      </c>
    </row>
    <row r="167" spans="1:47" s="2" customFormat="1" ht="12">
      <c r="A167" s="39"/>
      <c r="B167" s="40"/>
      <c r="C167" s="41"/>
      <c r="D167" s="219" t="s">
        <v>160</v>
      </c>
      <c r="E167" s="41"/>
      <c r="F167" s="220" t="s">
        <v>1475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160</v>
      </c>
      <c r="AU167" s="18" t="s">
        <v>85</v>
      </c>
    </row>
    <row r="168" spans="1:51" s="13" customFormat="1" ht="12">
      <c r="A168" s="13"/>
      <c r="B168" s="224"/>
      <c r="C168" s="225"/>
      <c r="D168" s="226" t="s">
        <v>162</v>
      </c>
      <c r="E168" s="227" t="s">
        <v>21</v>
      </c>
      <c r="F168" s="228" t="s">
        <v>1476</v>
      </c>
      <c r="G168" s="225"/>
      <c r="H168" s="229">
        <v>14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162</v>
      </c>
      <c r="AU168" s="235" t="s">
        <v>85</v>
      </c>
      <c r="AV168" s="13" t="s">
        <v>85</v>
      </c>
      <c r="AW168" s="13" t="s">
        <v>36</v>
      </c>
      <c r="AX168" s="13" t="s">
        <v>83</v>
      </c>
      <c r="AY168" s="235" t="s">
        <v>152</v>
      </c>
    </row>
    <row r="169" spans="1:65" s="2" customFormat="1" ht="24.15" customHeight="1">
      <c r="A169" s="39"/>
      <c r="B169" s="40"/>
      <c r="C169" s="206" t="s">
        <v>290</v>
      </c>
      <c r="D169" s="206" t="s">
        <v>154</v>
      </c>
      <c r="E169" s="207" t="s">
        <v>1477</v>
      </c>
      <c r="F169" s="208" t="s">
        <v>1478</v>
      </c>
      <c r="G169" s="209" t="s">
        <v>108</v>
      </c>
      <c r="H169" s="210">
        <v>1.5</v>
      </c>
      <c r="I169" s="211"/>
      <c r="J169" s="212">
        <f>ROUND(I169*H169,2)</f>
        <v>0</v>
      </c>
      <c r="K169" s="208" t="s">
        <v>157</v>
      </c>
      <c r="L169" s="45"/>
      <c r="M169" s="213" t="s">
        <v>21</v>
      </c>
      <c r="N169" s="214" t="s">
        <v>46</v>
      </c>
      <c r="O169" s="85"/>
      <c r="P169" s="215">
        <f>O169*H169</f>
        <v>0</v>
      </c>
      <c r="Q169" s="215">
        <v>0</v>
      </c>
      <c r="R169" s="215">
        <f>Q169*H169</f>
        <v>0</v>
      </c>
      <c r="S169" s="215">
        <v>0.04</v>
      </c>
      <c r="T169" s="216">
        <f>S169*H169</f>
        <v>0.06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158</v>
      </c>
      <c r="AT169" s="217" t="s">
        <v>154</v>
      </c>
      <c r="AU169" s="217" t="s">
        <v>85</v>
      </c>
      <c r="AY169" s="18" t="s">
        <v>152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83</v>
      </c>
      <c r="BK169" s="218">
        <f>ROUND(I169*H169,2)</f>
        <v>0</v>
      </c>
      <c r="BL169" s="18" t="s">
        <v>158</v>
      </c>
      <c r="BM169" s="217" t="s">
        <v>1479</v>
      </c>
    </row>
    <row r="170" spans="1:47" s="2" customFormat="1" ht="12">
      <c r="A170" s="39"/>
      <c r="B170" s="40"/>
      <c r="C170" s="41"/>
      <c r="D170" s="219" t="s">
        <v>160</v>
      </c>
      <c r="E170" s="41"/>
      <c r="F170" s="220" t="s">
        <v>1480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160</v>
      </c>
      <c r="AU170" s="18" t="s">
        <v>85</v>
      </c>
    </row>
    <row r="171" spans="1:51" s="13" customFormat="1" ht="12">
      <c r="A171" s="13"/>
      <c r="B171" s="224"/>
      <c r="C171" s="225"/>
      <c r="D171" s="226" t="s">
        <v>162</v>
      </c>
      <c r="E171" s="227" t="s">
        <v>21</v>
      </c>
      <c r="F171" s="228" t="s">
        <v>1481</v>
      </c>
      <c r="G171" s="225"/>
      <c r="H171" s="229">
        <v>1.5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162</v>
      </c>
      <c r="AU171" s="235" t="s">
        <v>85</v>
      </c>
      <c r="AV171" s="13" t="s">
        <v>85</v>
      </c>
      <c r="AW171" s="13" t="s">
        <v>36</v>
      </c>
      <c r="AX171" s="13" t="s">
        <v>83</v>
      </c>
      <c r="AY171" s="235" t="s">
        <v>152</v>
      </c>
    </row>
    <row r="172" spans="1:65" s="2" customFormat="1" ht="24.15" customHeight="1">
      <c r="A172" s="39"/>
      <c r="B172" s="40"/>
      <c r="C172" s="206" t="s">
        <v>297</v>
      </c>
      <c r="D172" s="206" t="s">
        <v>154</v>
      </c>
      <c r="E172" s="207" t="s">
        <v>1482</v>
      </c>
      <c r="F172" s="208" t="s">
        <v>1483</v>
      </c>
      <c r="G172" s="209" t="s">
        <v>108</v>
      </c>
      <c r="H172" s="210">
        <v>2.1</v>
      </c>
      <c r="I172" s="211"/>
      <c r="J172" s="212">
        <f>ROUND(I172*H172,2)</f>
        <v>0</v>
      </c>
      <c r="K172" s="208" t="s">
        <v>157</v>
      </c>
      <c r="L172" s="45"/>
      <c r="M172" s="213" t="s">
        <v>21</v>
      </c>
      <c r="N172" s="214" t="s">
        <v>46</v>
      </c>
      <c r="O172" s="85"/>
      <c r="P172" s="215">
        <f>O172*H172</f>
        <v>0</v>
      </c>
      <c r="Q172" s="215">
        <v>0.00128</v>
      </c>
      <c r="R172" s="215">
        <f>Q172*H172</f>
        <v>0.0026880000000000003</v>
      </c>
      <c r="S172" s="215">
        <v>0.021</v>
      </c>
      <c r="T172" s="216">
        <f>S172*H172</f>
        <v>0.04410000000000001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158</v>
      </c>
      <c r="AT172" s="217" t="s">
        <v>154</v>
      </c>
      <c r="AU172" s="217" t="s">
        <v>85</v>
      </c>
      <c r="AY172" s="18" t="s">
        <v>152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83</v>
      </c>
      <c r="BK172" s="218">
        <f>ROUND(I172*H172,2)</f>
        <v>0</v>
      </c>
      <c r="BL172" s="18" t="s">
        <v>158</v>
      </c>
      <c r="BM172" s="217" t="s">
        <v>1484</v>
      </c>
    </row>
    <row r="173" spans="1:47" s="2" customFormat="1" ht="12">
      <c r="A173" s="39"/>
      <c r="B173" s="40"/>
      <c r="C173" s="41"/>
      <c r="D173" s="219" t="s">
        <v>160</v>
      </c>
      <c r="E173" s="41"/>
      <c r="F173" s="220" t="s">
        <v>1485</v>
      </c>
      <c r="G173" s="41"/>
      <c r="H173" s="41"/>
      <c r="I173" s="221"/>
      <c r="J173" s="41"/>
      <c r="K173" s="41"/>
      <c r="L173" s="45"/>
      <c r="M173" s="222"/>
      <c r="N173" s="223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160</v>
      </c>
      <c r="AU173" s="18" t="s">
        <v>85</v>
      </c>
    </row>
    <row r="174" spans="1:51" s="13" customFormat="1" ht="12">
      <c r="A174" s="13"/>
      <c r="B174" s="224"/>
      <c r="C174" s="225"/>
      <c r="D174" s="226" t="s">
        <v>162</v>
      </c>
      <c r="E174" s="227" t="s">
        <v>21</v>
      </c>
      <c r="F174" s="228" t="s">
        <v>1486</v>
      </c>
      <c r="G174" s="225"/>
      <c r="H174" s="229">
        <v>1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162</v>
      </c>
      <c r="AU174" s="235" t="s">
        <v>85</v>
      </c>
      <c r="AV174" s="13" t="s">
        <v>85</v>
      </c>
      <c r="AW174" s="13" t="s">
        <v>36</v>
      </c>
      <c r="AX174" s="13" t="s">
        <v>75</v>
      </c>
      <c r="AY174" s="235" t="s">
        <v>152</v>
      </c>
    </row>
    <row r="175" spans="1:51" s="13" customFormat="1" ht="12">
      <c r="A175" s="13"/>
      <c r="B175" s="224"/>
      <c r="C175" s="225"/>
      <c r="D175" s="226" t="s">
        <v>162</v>
      </c>
      <c r="E175" s="227" t="s">
        <v>21</v>
      </c>
      <c r="F175" s="228" t="s">
        <v>1487</v>
      </c>
      <c r="G175" s="225"/>
      <c r="H175" s="229">
        <v>1.1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162</v>
      </c>
      <c r="AU175" s="235" t="s">
        <v>85</v>
      </c>
      <c r="AV175" s="13" t="s">
        <v>85</v>
      </c>
      <c r="AW175" s="13" t="s">
        <v>36</v>
      </c>
      <c r="AX175" s="13" t="s">
        <v>75</v>
      </c>
      <c r="AY175" s="235" t="s">
        <v>152</v>
      </c>
    </row>
    <row r="176" spans="1:51" s="14" customFormat="1" ht="12">
      <c r="A176" s="14"/>
      <c r="B176" s="246"/>
      <c r="C176" s="247"/>
      <c r="D176" s="226" t="s">
        <v>162</v>
      </c>
      <c r="E176" s="248" t="s">
        <v>21</v>
      </c>
      <c r="F176" s="249" t="s">
        <v>261</v>
      </c>
      <c r="G176" s="247"/>
      <c r="H176" s="250">
        <v>2.1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162</v>
      </c>
      <c r="AU176" s="256" t="s">
        <v>85</v>
      </c>
      <c r="AV176" s="14" t="s">
        <v>158</v>
      </c>
      <c r="AW176" s="14" t="s">
        <v>36</v>
      </c>
      <c r="AX176" s="14" t="s">
        <v>83</v>
      </c>
      <c r="AY176" s="256" t="s">
        <v>152</v>
      </c>
    </row>
    <row r="177" spans="1:65" s="2" customFormat="1" ht="24.15" customHeight="1">
      <c r="A177" s="39"/>
      <c r="B177" s="40"/>
      <c r="C177" s="206" t="s">
        <v>304</v>
      </c>
      <c r="D177" s="206" t="s">
        <v>154</v>
      </c>
      <c r="E177" s="207" t="s">
        <v>1488</v>
      </c>
      <c r="F177" s="208" t="s">
        <v>1489</v>
      </c>
      <c r="G177" s="209" t="s">
        <v>108</v>
      </c>
      <c r="H177" s="210">
        <v>0.5</v>
      </c>
      <c r="I177" s="211"/>
      <c r="J177" s="212">
        <f>ROUND(I177*H177,2)</f>
        <v>0</v>
      </c>
      <c r="K177" s="208" t="s">
        <v>157</v>
      </c>
      <c r="L177" s="45"/>
      <c r="M177" s="213" t="s">
        <v>21</v>
      </c>
      <c r="N177" s="214" t="s">
        <v>46</v>
      </c>
      <c r="O177" s="85"/>
      <c r="P177" s="215">
        <f>O177*H177</f>
        <v>0</v>
      </c>
      <c r="Q177" s="215">
        <v>0.00137</v>
      </c>
      <c r="R177" s="215">
        <f>Q177*H177</f>
        <v>0.000685</v>
      </c>
      <c r="S177" s="215">
        <v>0.029</v>
      </c>
      <c r="T177" s="216">
        <f>S177*H177</f>
        <v>0.0145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7" t="s">
        <v>158</v>
      </c>
      <c r="AT177" s="217" t="s">
        <v>154</v>
      </c>
      <c r="AU177" s="217" t="s">
        <v>85</v>
      </c>
      <c r="AY177" s="18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158</v>
      </c>
      <c r="BM177" s="217" t="s">
        <v>1490</v>
      </c>
    </row>
    <row r="178" spans="1:47" s="2" customFormat="1" ht="12">
      <c r="A178" s="39"/>
      <c r="B178" s="40"/>
      <c r="C178" s="41"/>
      <c r="D178" s="219" t="s">
        <v>160</v>
      </c>
      <c r="E178" s="41"/>
      <c r="F178" s="220" t="s">
        <v>1491</v>
      </c>
      <c r="G178" s="41"/>
      <c r="H178" s="41"/>
      <c r="I178" s="221"/>
      <c r="J178" s="41"/>
      <c r="K178" s="41"/>
      <c r="L178" s="45"/>
      <c r="M178" s="222"/>
      <c r="N178" s="223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160</v>
      </c>
      <c r="AU178" s="18" t="s">
        <v>85</v>
      </c>
    </row>
    <row r="179" spans="1:51" s="13" customFormat="1" ht="12">
      <c r="A179" s="13"/>
      <c r="B179" s="224"/>
      <c r="C179" s="225"/>
      <c r="D179" s="226" t="s">
        <v>162</v>
      </c>
      <c r="E179" s="227" t="s">
        <v>21</v>
      </c>
      <c r="F179" s="228" t="s">
        <v>1492</v>
      </c>
      <c r="G179" s="225"/>
      <c r="H179" s="229">
        <v>0.5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162</v>
      </c>
      <c r="AU179" s="235" t="s">
        <v>85</v>
      </c>
      <c r="AV179" s="13" t="s">
        <v>85</v>
      </c>
      <c r="AW179" s="13" t="s">
        <v>36</v>
      </c>
      <c r="AX179" s="13" t="s">
        <v>83</v>
      </c>
      <c r="AY179" s="235" t="s">
        <v>152</v>
      </c>
    </row>
    <row r="180" spans="1:63" s="12" customFormat="1" ht="22.8" customHeight="1">
      <c r="A180" s="12"/>
      <c r="B180" s="190"/>
      <c r="C180" s="191"/>
      <c r="D180" s="192" t="s">
        <v>74</v>
      </c>
      <c r="E180" s="204" t="s">
        <v>1493</v>
      </c>
      <c r="F180" s="204" t="s">
        <v>1494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SUM(P181:P189)</f>
        <v>0</v>
      </c>
      <c r="Q180" s="198"/>
      <c r="R180" s="199">
        <f>SUM(R181:R189)</f>
        <v>0</v>
      </c>
      <c r="S180" s="198"/>
      <c r="T180" s="200">
        <f>SUM(T181:T189)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83</v>
      </c>
      <c r="AT180" s="202" t="s">
        <v>74</v>
      </c>
      <c r="AU180" s="202" t="s">
        <v>83</v>
      </c>
      <c r="AY180" s="201" t="s">
        <v>152</v>
      </c>
      <c r="BK180" s="203">
        <f>SUM(BK181:BK189)</f>
        <v>0</v>
      </c>
    </row>
    <row r="181" spans="1:65" s="2" customFormat="1" ht="24.15" customHeight="1">
      <c r="A181" s="39"/>
      <c r="B181" s="40"/>
      <c r="C181" s="206" t="s">
        <v>310</v>
      </c>
      <c r="D181" s="206" t="s">
        <v>154</v>
      </c>
      <c r="E181" s="207" t="s">
        <v>1495</v>
      </c>
      <c r="F181" s="208" t="s">
        <v>1496</v>
      </c>
      <c r="G181" s="209" t="s">
        <v>210</v>
      </c>
      <c r="H181" s="210">
        <v>3.856</v>
      </c>
      <c r="I181" s="211"/>
      <c r="J181" s="212">
        <f>ROUND(I181*H181,2)</f>
        <v>0</v>
      </c>
      <c r="K181" s="208" t="s">
        <v>157</v>
      </c>
      <c r="L181" s="45"/>
      <c r="M181" s="213" t="s">
        <v>21</v>
      </c>
      <c r="N181" s="214" t="s">
        <v>46</v>
      </c>
      <c r="O181" s="85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7" t="s">
        <v>158</v>
      </c>
      <c r="AT181" s="217" t="s">
        <v>154</v>
      </c>
      <c r="AU181" s="217" t="s">
        <v>85</v>
      </c>
      <c r="AY181" s="18" t="s">
        <v>152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83</v>
      </c>
      <c r="BK181" s="218">
        <f>ROUND(I181*H181,2)</f>
        <v>0</v>
      </c>
      <c r="BL181" s="18" t="s">
        <v>158</v>
      </c>
      <c r="BM181" s="217" t="s">
        <v>1497</v>
      </c>
    </row>
    <row r="182" spans="1:47" s="2" customFormat="1" ht="12">
      <c r="A182" s="39"/>
      <c r="B182" s="40"/>
      <c r="C182" s="41"/>
      <c r="D182" s="219" t="s">
        <v>160</v>
      </c>
      <c r="E182" s="41"/>
      <c r="F182" s="220" t="s">
        <v>1498</v>
      </c>
      <c r="G182" s="41"/>
      <c r="H182" s="41"/>
      <c r="I182" s="221"/>
      <c r="J182" s="41"/>
      <c r="K182" s="41"/>
      <c r="L182" s="45"/>
      <c r="M182" s="222"/>
      <c r="N182" s="223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160</v>
      </c>
      <c r="AU182" s="18" t="s">
        <v>85</v>
      </c>
    </row>
    <row r="183" spans="1:65" s="2" customFormat="1" ht="21.75" customHeight="1">
      <c r="A183" s="39"/>
      <c r="B183" s="40"/>
      <c r="C183" s="206" t="s">
        <v>315</v>
      </c>
      <c r="D183" s="206" t="s">
        <v>154</v>
      </c>
      <c r="E183" s="207" t="s">
        <v>711</v>
      </c>
      <c r="F183" s="208" t="s">
        <v>712</v>
      </c>
      <c r="G183" s="209" t="s">
        <v>210</v>
      </c>
      <c r="H183" s="210">
        <v>3.856</v>
      </c>
      <c r="I183" s="211"/>
      <c r="J183" s="212">
        <f>ROUND(I183*H183,2)</f>
        <v>0</v>
      </c>
      <c r="K183" s="208" t="s">
        <v>157</v>
      </c>
      <c r="L183" s="45"/>
      <c r="M183" s="213" t="s">
        <v>21</v>
      </c>
      <c r="N183" s="214" t="s">
        <v>46</v>
      </c>
      <c r="O183" s="85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7" t="s">
        <v>158</v>
      </c>
      <c r="AT183" s="217" t="s">
        <v>154</v>
      </c>
      <c r="AU183" s="217" t="s">
        <v>85</v>
      </c>
      <c r="AY183" s="18" t="s">
        <v>152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83</v>
      </c>
      <c r="BK183" s="218">
        <f>ROUND(I183*H183,2)</f>
        <v>0</v>
      </c>
      <c r="BL183" s="18" t="s">
        <v>158</v>
      </c>
      <c r="BM183" s="217" t="s">
        <v>1499</v>
      </c>
    </row>
    <row r="184" spans="1:47" s="2" customFormat="1" ht="12">
      <c r="A184" s="39"/>
      <c r="B184" s="40"/>
      <c r="C184" s="41"/>
      <c r="D184" s="219" t="s">
        <v>160</v>
      </c>
      <c r="E184" s="41"/>
      <c r="F184" s="220" t="s">
        <v>714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160</v>
      </c>
      <c r="AU184" s="18" t="s">
        <v>85</v>
      </c>
    </row>
    <row r="185" spans="1:65" s="2" customFormat="1" ht="24.15" customHeight="1">
      <c r="A185" s="39"/>
      <c r="B185" s="40"/>
      <c r="C185" s="206" t="s">
        <v>321</v>
      </c>
      <c r="D185" s="206" t="s">
        <v>154</v>
      </c>
      <c r="E185" s="207" t="s">
        <v>716</v>
      </c>
      <c r="F185" s="208" t="s">
        <v>717</v>
      </c>
      <c r="G185" s="209" t="s">
        <v>210</v>
      </c>
      <c r="H185" s="210">
        <v>77.12</v>
      </c>
      <c r="I185" s="211"/>
      <c r="J185" s="212">
        <f>ROUND(I185*H185,2)</f>
        <v>0</v>
      </c>
      <c r="K185" s="208" t="s">
        <v>157</v>
      </c>
      <c r="L185" s="45"/>
      <c r="M185" s="213" t="s">
        <v>21</v>
      </c>
      <c r="N185" s="214" t="s">
        <v>46</v>
      </c>
      <c r="O185" s="85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7" t="s">
        <v>158</v>
      </c>
      <c r="AT185" s="217" t="s">
        <v>154</v>
      </c>
      <c r="AU185" s="217" t="s">
        <v>85</v>
      </c>
      <c r="AY185" s="18" t="s">
        <v>152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158</v>
      </c>
      <c r="BM185" s="217" t="s">
        <v>1500</v>
      </c>
    </row>
    <row r="186" spans="1:47" s="2" customFormat="1" ht="12">
      <c r="A186" s="39"/>
      <c r="B186" s="40"/>
      <c r="C186" s="41"/>
      <c r="D186" s="219" t="s">
        <v>160</v>
      </c>
      <c r="E186" s="41"/>
      <c r="F186" s="220" t="s">
        <v>719</v>
      </c>
      <c r="G186" s="41"/>
      <c r="H186" s="41"/>
      <c r="I186" s="221"/>
      <c r="J186" s="41"/>
      <c r="K186" s="41"/>
      <c r="L186" s="45"/>
      <c r="M186" s="222"/>
      <c r="N186" s="22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160</v>
      </c>
      <c r="AU186" s="18" t="s">
        <v>85</v>
      </c>
    </row>
    <row r="187" spans="1:51" s="13" customFormat="1" ht="12">
      <c r="A187" s="13"/>
      <c r="B187" s="224"/>
      <c r="C187" s="225"/>
      <c r="D187" s="226" t="s">
        <v>162</v>
      </c>
      <c r="E187" s="225"/>
      <c r="F187" s="228" t="s">
        <v>1501</v>
      </c>
      <c r="G187" s="225"/>
      <c r="H187" s="229">
        <v>77.12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162</v>
      </c>
      <c r="AU187" s="235" t="s">
        <v>85</v>
      </c>
      <c r="AV187" s="13" t="s">
        <v>85</v>
      </c>
      <c r="AW187" s="13" t="s">
        <v>4</v>
      </c>
      <c r="AX187" s="13" t="s">
        <v>83</v>
      </c>
      <c r="AY187" s="235" t="s">
        <v>152</v>
      </c>
    </row>
    <row r="188" spans="1:65" s="2" customFormat="1" ht="24.15" customHeight="1">
      <c r="A188" s="39"/>
      <c r="B188" s="40"/>
      <c r="C188" s="206" t="s">
        <v>325</v>
      </c>
      <c r="D188" s="206" t="s">
        <v>154</v>
      </c>
      <c r="E188" s="207" t="s">
        <v>1502</v>
      </c>
      <c r="F188" s="208" t="s">
        <v>1503</v>
      </c>
      <c r="G188" s="209" t="s">
        <v>210</v>
      </c>
      <c r="H188" s="210">
        <v>3.903</v>
      </c>
      <c r="I188" s="211"/>
      <c r="J188" s="212">
        <f>ROUND(I188*H188,2)</f>
        <v>0</v>
      </c>
      <c r="K188" s="208" t="s">
        <v>157</v>
      </c>
      <c r="L188" s="45"/>
      <c r="M188" s="213" t="s">
        <v>21</v>
      </c>
      <c r="N188" s="214" t="s">
        <v>46</v>
      </c>
      <c r="O188" s="85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7" t="s">
        <v>158</v>
      </c>
      <c r="AT188" s="217" t="s">
        <v>154</v>
      </c>
      <c r="AU188" s="217" t="s">
        <v>85</v>
      </c>
      <c r="AY188" s="18" t="s">
        <v>152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83</v>
      </c>
      <c r="BK188" s="218">
        <f>ROUND(I188*H188,2)</f>
        <v>0</v>
      </c>
      <c r="BL188" s="18" t="s">
        <v>158</v>
      </c>
      <c r="BM188" s="217" t="s">
        <v>1504</v>
      </c>
    </row>
    <row r="189" spans="1:47" s="2" customFormat="1" ht="12">
      <c r="A189" s="39"/>
      <c r="B189" s="40"/>
      <c r="C189" s="41"/>
      <c r="D189" s="219" t="s">
        <v>160</v>
      </c>
      <c r="E189" s="41"/>
      <c r="F189" s="220" t="s">
        <v>1505</v>
      </c>
      <c r="G189" s="41"/>
      <c r="H189" s="41"/>
      <c r="I189" s="221"/>
      <c r="J189" s="41"/>
      <c r="K189" s="41"/>
      <c r="L189" s="45"/>
      <c r="M189" s="222"/>
      <c r="N189" s="223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160</v>
      </c>
      <c r="AU189" s="18" t="s">
        <v>85</v>
      </c>
    </row>
    <row r="190" spans="1:63" s="12" customFormat="1" ht="22.8" customHeight="1">
      <c r="A190" s="12"/>
      <c r="B190" s="190"/>
      <c r="C190" s="191"/>
      <c r="D190" s="192" t="s">
        <v>74</v>
      </c>
      <c r="E190" s="204" t="s">
        <v>1506</v>
      </c>
      <c r="F190" s="204" t="s">
        <v>704</v>
      </c>
      <c r="G190" s="191"/>
      <c r="H190" s="191"/>
      <c r="I190" s="194"/>
      <c r="J190" s="205">
        <f>BK190</f>
        <v>0</v>
      </c>
      <c r="K190" s="191"/>
      <c r="L190" s="196"/>
      <c r="M190" s="197"/>
      <c r="N190" s="198"/>
      <c r="O190" s="198"/>
      <c r="P190" s="199">
        <f>SUM(P191:P192)</f>
        <v>0</v>
      </c>
      <c r="Q190" s="198"/>
      <c r="R190" s="199">
        <f>SUM(R191:R192)</f>
        <v>0</v>
      </c>
      <c r="S190" s="198"/>
      <c r="T190" s="200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1" t="s">
        <v>83</v>
      </c>
      <c r="AT190" s="202" t="s">
        <v>74</v>
      </c>
      <c r="AU190" s="202" t="s">
        <v>83</v>
      </c>
      <c r="AY190" s="201" t="s">
        <v>152</v>
      </c>
      <c r="BK190" s="203">
        <f>SUM(BK191:BK192)</f>
        <v>0</v>
      </c>
    </row>
    <row r="191" spans="1:65" s="2" customFormat="1" ht="33" customHeight="1">
      <c r="A191" s="39"/>
      <c r="B191" s="40"/>
      <c r="C191" s="206" t="s">
        <v>331</v>
      </c>
      <c r="D191" s="206" t="s">
        <v>154</v>
      </c>
      <c r="E191" s="207" t="s">
        <v>1507</v>
      </c>
      <c r="F191" s="208" t="s">
        <v>1508</v>
      </c>
      <c r="G191" s="209" t="s">
        <v>210</v>
      </c>
      <c r="H191" s="210">
        <v>4.393</v>
      </c>
      <c r="I191" s="211"/>
      <c r="J191" s="212">
        <f>ROUND(I191*H191,2)</f>
        <v>0</v>
      </c>
      <c r="K191" s="208" t="s">
        <v>157</v>
      </c>
      <c r="L191" s="45"/>
      <c r="M191" s="213" t="s">
        <v>21</v>
      </c>
      <c r="N191" s="214" t="s">
        <v>46</v>
      </c>
      <c r="O191" s="85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158</v>
      </c>
      <c r="AT191" s="217" t="s">
        <v>154</v>
      </c>
      <c r="AU191" s="217" t="s">
        <v>85</v>
      </c>
      <c r="AY191" s="18" t="s">
        <v>152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158</v>
      </c>
      <c r="BM191" s="217" t="s">
        <v>1509</v>
      </c>
    </row>
    <row r="192" spans="1:47" s="2" customFormat="1" ht="12">
      <c r="A192" s="39"/>
      <c r="B192" s="40"/>
      <c r="C192" s="41"/>
      <c r="D192" s="219" t="s">
        <v>160</v>
      </c>
      <c r="E192" s="41"/>
      <c r="F192" s="220" t="s">
        <v>1510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160</v>
      </c>
      <c r="AU192" s="18" t="s">
        <v>85</v>
      </c>
    </row>
    <row r="193" spans="1:63" s="12" customFormat="1" ht="25.9" customHeight="1">
      <c r="A193" s="12"/>
      <c r="B193" s="190"/>
      <c r="C193" s="191"/>
      <c r="D193" s="192" t="s">
        <v>74</v>
      </c>
      <c r="E193" s="193" t="s">
        <v>731</v>
      </c>
      <c r="F193" s="193" t="s">
        <v>732</v>
      </c>
      <c r="G193" s="191"/>
      <c r="H193" s="191"/>
      <c r="I193" s="194"/>
      <c r="J193" s="195">
        <f>BK193</f>
        <v>0</v>
      </c>
      <c r="K193" s="191"/>
      <c r="L193" s="196"/>
      <c r="M193" s="197"/>
      <c r="N193" s="198"/>
      <c r="O193" s="198"/>
      <c r="P193" s="199">
        <f>P194+P221+P252+P285+P293+P309+P342+P358+P389+P396+P434+P460+P493</f>
        <v>0</v>
      </c>
      <c r="Q193" s="198"/>
      <c r="R193" s="199">
        <f>R194+R221+R252+R285+R293+R309+R342+R358+R389+R396+R434+R460+R493</f>
        <v>1.53526087</v>
      </c>
      <c r="S193" s="198"/>
      <c r="T193" s="200">
        <f>T194+T221+T252+T285+T293+T309+T342+T358+T389+T396+T434+T460+T493</f>
        <v>0.711115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1" t="s">
        <v>85</v>
      </c>
      <c r="AT193" s="202" t="s">
        <v>74</v>
      </c>
      <c r="AU193" s="202" t="s">
        <v>75</v>
      </c>
      <c r="AY193" s="201" t="s">
        <v>152</v>
      </c>
      <c r="BK193" s="203">
        <f>BK194+BK221+BK252+BK285+BK293+BK309+BK342+BK358+BK389+BK396+BK434+BK460+BK493</f>
        <v>0</v>
      </c>
    </row>
    <row r="194" spans="1:63" s="12" customFormat="1" ht="22.8" customHeight="1">
      <c r="A194" s="12"/>
      <c r="B194" s="190"/>
      <c r="C194" s="191"/>
      <c r="D194" s="192" t="s">
        <v>74</v>
      </c>
      <c r="E194" s="204" t="s">
        <v>1511</v>
      </c>
      <c r="F194" s="204" t="s">
        <v>1512</v>
      </c>
      <c r="G194" s="191"/>
      <c r="H194" s="191"/>
      <c r="I194" s="194"/>
      <c r="J194" s="205">
        <f>BK194</f>
        <v>0</v>
      </c>
      <c r="K194" s="191"/>
      <c r="L194" s="196"/>
      <c r="M194" s="197"/>
      <c r="N194" s="198"/>
      <c r="O194" s="198"/>
      <c r="P194" s="199">
        <f>SUM(P195:P220)</f>
        <v>0</v>
      </c>
      <c r="Q194" s="198"/>
      <c r="R194" s="199">
        <f>SUM(R195:R220)</f>
        <v>0.027540000000000002</v>
      </c>
      <c r="S194" s="198"/>
      <c r="T194" s="200">
        <f>SUM(T195:T220)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85</v>
      </c>
      <c r="AT194" s="202" t="s">
        <v>74</v>
      </c>
      <c r="AU194" s="202" t="s">
        <v>83</v>
      </c>
      <c r="AY194" s="201" t="s">
        <v>152</v>
      </c>
      <c r="BK194" s="203">
        <f>SUM(BK195:BK220)</f>
        <v>0</v>
      </c>
    </row>
    <row r="195" spans="1:65" s="2" customFormat="1" ht="16.5" customHeight="1">
      <c r="A195" s="39"/>
      <c r="B195" s="40"/>
      <c r="C195" s="206" t="s">
        <v>337</v>
      </c>
      <c r="D195" s="206" t="s">
        <v>154</v>
      </c>
      <c r="E195" s="207" t="s">
        <v>1513</v>
      </c>
      <c r="F195" s="208" t="s">
        <v>1514</v>
      </c>
      <c r="G195" s="209" t="s">
        <v>108</v>
      </c>
      <c r="H195" s="210">
        <v>4</v>
      </c>
      <c r="I195" s="211"/>
      <c r="J195" s="212">
        <f>ROUND(I195*H195,2)</f>
        <v>0</v>
      </c>
      <c r="K195" s="208" t="s">
        <v>157</v>
      </c>
      <c r="L195" s="45"/>
      <c r="M195" s="213" t="s">
        <v>21</v>
      </c>
      <c r="N195" s="214" t="s">
        <v>46</v>
      </c>
      <c r="O195" s="85"/>
      <c r="P195" s="215">
        <f>O195*H195</f>
        <v>0</v>
      </c>
      <c r="Q195" s="215">
        <v>0.00201</v>
      </c>
      <c r="R195" s="215">
        <f>Q195*H195</f>
        <v>0.00804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241</v>
      </c>
      <c r="AT195" s="217" t="s">
        <v>154</v>
      </c>
      <c r="AU195" s="217" t="s">
        <v>85</v>
      </c>
      <c r="AY195" s="18" t="s">
        <v>152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83</v>
      </c>
      <c r="BK195" s="218">
        <f>ROUND(I195*H195,2)</f>
        <v>0</v>
      </c>
      <c r="BL195" s="18" t="s">
        <v>241</v>
      </c>
      <c r="BM195" s="217" t="s">
        <v>1515</v>
      </c>
    </row>
    <row r="196" spans="1:47" s="2" customFormat="1" ht="12">
      <c r="A196" s="39"/>
      <c r="B196" s="40"/>
      <c r="C196" s="41"/>
      <c r="D196" s="219" t="s">
        <v>160</v>
      </c>
      <c r="E196" s="41"/>
      <c r="F196" s="220" t="s">
        <v>1516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160</v>
      </c>
      <c r="AU196" s="18" t="s">
        <v>85</v>
      </c>
    </row>
    <row r="197" spans="1:51" s="13" customFormat="1" ht="12">
      <c r="A197" s="13"/>
      <c r="B197" s="224"/>
      <c r="C197" s="225"/>
      <c r="D197" s="226" t="s">
        <v>162</v>
      </c>
      <c r="E197" s="227" t="s">
        <v>21</v>
      </c>
      <c r="F197" s="228" t="s">
        <v>1517</v>
      </c>
      <c r="G197" s="225"/>
      <c r="H197" s="229">
        <v>4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162</v>
      </c>
      <c r="AU197" s="235" t="s">
        <v>85</v>
      </c>
      <c r="AV197" s="13" t="s">
        <v>85</v>
      </c>
      <c r="AW197" s="13" t="s">
        <v>36</v>
      </c>
      <c r="AX197" s="13" t="s">
        <v>83</v>
      </c>
      <c r="AY197" s="235" t="s">
        <v>152</v>
      </c>
    </row>
    <row r="198" spans="1:65" s="2" customFormat="1" ht="16.5" customHeight="1">
      <c r="A198" s="39"/>
      <c r="B198" s="40"/>
      <c r="C198" s="206" t="s">
        <v>344</v>
      </c>
      <c r="D198" s="206" t="s">
        <v>154</v>
      </c>
      <c r="E198" s="207" t="s">
        <v>1518</v>
      </c>
      <c r="F198" s="208" t="s">
        <v>1519</v>
      </c>
      <c r="G198" s="209" t="s">
        <v>108</v>
      </c>
      <c r="H198" s="210">
        <v>10</v>
      </c>
      <c r="I198" s="211"/>
      <c r="J198" s="212">
        <f>ROUND(I198*H198,2)</f>
        <v>0</v>
      </c>
      <c r="K198" s="208" t="s">
        <v>157</v>
      </c>
      <c r="L198" s="45"/>
      <c r="M198" s="213" t="s">
        <v>21</v>
      </c>
      <c r="N198" s="214" t="s">
        <v>46</v>
      </c>
      <c r="O198" s="85"/>
      <c r="P198" s="215">
        <f>O198*H198</f>
        <v>0</v>
      </c>
      <c r="Q198" s="215">
        <v>0.00048</v>
      </c>
      <c r="R198" s="215">
        <f>Q198*H198</f>
        <v>0.0048000000000000004</v>
      </c>
      <c r="S198" s="215">
        <v>0</v>
      </c>
      <c r="T198" s="21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7" t="s">
        <v>241</v>
      </c>
      <c r="AT198" s="217" t="s">
        <v>154</v>
      </c>
      <c r="AU198" s="217" t="s">
        <v>85</v>
      </c>
      <c r="AY198" s="18" t="s">
        <v>152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83</v>
      </c>
      <c r="BK198" s="218">
        <f>ROUND(I198*H198,2)</f>
        <v>0</v>
      </c>
      <c r="BL198" s="18" t="s">
        <v>241</v>
      </c>
      <c r="BM198" s="217" t="s">
        <v>1520</v>
      </c>
    </row>
    <row r="199" spans="1:47" s="2" customFormat="1" ht="12">
      <c r="A199" s="39"/>
      <c r="B199" s="40"/>
      <c r="C199" s="41"/>
      <c r="D199" s="219" t="s">
        <v>160</v>
      </c>
      <c r="E199" s="41"/>
      <c r="F199" s="220" t="s">
        <v>1521</v>
      </c>
      <c r="G199" s="41"/>
      <c r="H199" s="41"/>
      <c r="I199" s="221"/>
      <c r="J199" s="41"/>
      <c r="K199" s="41"/>
      <c r="L199" s="45"/>
      <c r="M199" s="222"/>
      <c r="N199" s="223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160</v>
      </c>
      <c r="AU199" s="18" t="s">
        <v>85</v>
      </c>
    </row>
    <row r="200" spans="1:51" s="13" customFormat="1" ht="12">
      <c r="A200" s="13"/>
      <c r="B200" s="224"/>
      <c r="C200" s="225"/>
      <c r="D200" s="226" t="s">
        <v>162</v>
      </c>
      <c r="E200" s="227" t="s">
        <v>21</v>
      </c>
      <c r="F200" s="228" t="s">
        <v>1522</v>
      </c>
      <c r="G200" s="225"/>
      <c r="H200" s="229">
        <v>10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162</v>
      </c>
      <c r="AU200" s="235" t="s">
        <v>85</v>
      </c>
      <c r="AV200" s="13" t="s">
        <v>85</v>
      </c>
      <c r="AW200" s="13" t="s">
        <v>36</v>
      </c>
      <c r="AX200" s="13" t="s">
        <v>83</v>
      </c>
      <c r="AY200" s="235" t="s">
        <v>152</v>
      </c>
    </row>
    <row r="201" spans="1:65" s="2" customFormat="1" ht="16.5" customHeight="1">
      <c r="A201" s="39"/>
      <c r="B201" s="40"/>
      <c r="C201" s="206" t="s">
        <v>350</v>
      </c>
      <c r="D201" s="206" t="s">
        <v>154</v>
      </c>
      <c r="E201" s="207" t="s">
        <v>1523</v>
      </c>
      <c r="F201" s="208" t="s">
        <v>1524</v>
      </c>
      <c r="G201" s="209" t="s">
        <v>108</v>
      </c>
      <c r="H201" s="210">
        <v>4</v>
      </c>
      <c r="I201" s="211"/>
      <c r="J201" s="212">
        <f>ROUND(I201*H201,2)</f>
        <v>0</v>
      </c>
      <c r="K201" s="208" t="s">
        <v>157</v>
      </c>
      <c r="L201" s="45"/>
      <c r="M201" s="213" t="s">
        <v>21</v>
      </c>
      <c r="N201" s="214" t="s">
        <v>46</v>
      </c>
      <c r="O201" s="85"/>
      <c r="P201" s="215">
        <f>O201*H201</f>
        <v>0</v>
      </c>
      <c r="Q201" s="215">
        <v>0.00224</v>
      </c>
      <c r="R201" s="215">
        <f>Q201*H201</f>
        <v>0.00896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241</v>
      </c>
      <c r="AT201" s="217" t="s">
        <v>154</v>
      </c>
      <c r="AU201" s="217" t="s">
        <v>85</v>
      </c>
      <c r="AY201" s="18" t="s">
        <v>152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241</v>
      </c>
      <c r="BM201" s="217" t="s">
        <v>1525</v>
      </c>
    </row>
    <row r="202" spans="1:47" s="2" customFormat="1" ht="12">
      <c r="A202" s="39"/>
      <c r="B202" s="40"/>
      <c r="C202" s="41"/>
      <c r="D202" s="219" t="s">
        <v>160</v>
      </c>
      <c r="E202" s="41"/>
      <c r="F202" s="220" t="s">
        <v>1526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160</v>
      </c>
      <c r="AU202" s="18" t="s">
        <v>85</v>
      </c>
    </row>
    <row r="203" spans="1:51" s="13" customFormat="1" ht="12">
      <c r="A203" s="13"/>
      <c r="B203" s="224"/>
      <c r="C203" s="225"/>
      <c r="D203" s="226" t="s">
        <v>162</v>
      </c>
      <c r="E203" s="227" t="s">
        <v>21</v>
      </c>
      <c r="F203" s="228" t="s">
        <v>1517</v>
      </c>
      <c r="G203" s="225"/>
      <c r="H203" s="229">
        <v>4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162</v>
      </c>
      <c r="AU203" s="235" t="s">
        <v>85</v>
      </c>
      <c r="AV203" s="13" t="s">
        <v>85</v>
      </c>
      <c r="AW203" s="13" t="s">
        <v>36</v>
      </c>
      <c r="AX203" s="13" t="s">
        <v>83</v>
      </c>
      <c r="AY203" s="235" t="s">
        <v>152</v>
      </c>
    </row>
    <row r="204" spans="1:65" s="2" customFormat="1" ht="16.5" customHeight="1">
      <c r="A204" s="39"/>
      <c r="B204" s="40"/>
      <c r="C204" s="206" t="s">
        <v>356</v>
      </c>
      <c r="D204" s="206" t="s">
        <v>154</v>
      </c>
      <c r="E204" s="207" t="s">
        <v>1527</v>
      </c>
      <c r="F204" s="208" t="s">
        <v>1528</v>
      </c>
      <c r="G204" s="209" t="s">
        <v>488</v>
      </c>
      <c r="H204" s="210">
        <v>3</v>
      </c>
      <c r="I204" s="211"/>
      <c r="J204" s="212">
        <f>ROUND(I204*H204,2)</f>
        <v>0</v>
      </c>
      <c r="K204" s="208" t="s">
        <v>157</v>
      </c>
      <c r="L204" s="45"/>
      <c r="M204" s="213" t="s">
        <v>21</v>
      </c>
      <c r="N204" s="214" t="s">
        <v>46</v>
      </c>
      <c r="O204" s="85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241</v>
      </c>
      <c r="AT204" s="217" t="s">
        <v>154</v>
      </c>
      <c r="AU204" s="217" t="s">
        <v>85</v>
      </c>
      <c r="AY204" s="18" t="s">
        <v>152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241</v>
      </c>
      <c r="BM204" s="217" t="s">
        <v>1529</v>
      </c>
    </row>
    <row r="205" spans="1:47" s="2" customFormat="1" ht="12">
      <c r="A205" s="39"/>
      <c r="B205" s="40"/>
      <c r="C205" s="41"/>
      <c r="D205" s="219" t="s">
        <v>160</v>
      </c>
      <c r="E205" s="41"/>
      <c r="F205" s="220" t="s">
        <v>1530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160</v>
      </c>
      <c r="AU205" s="18" t="s">
        <v>85</v>
      </c>
    </row>
    <row r="206" spans="1:65" s="2" customFormat="1" ht="16.5" customHeight="1">
      <c r="A206" s="39"/>
      <c r="B206" s="40"/>
      <c r="C206" s="206" t="s">
        <v>362</v>
      </c>
      <c r="D206" s="206" t="s">
        <v>154</v>
      </c>
      <c r="E206" s="207" t="s">
        <v>1531</v>
      </c>
      <c r="F206" s="208" t="s">
        <v>1532</v>
      </c>
      <c r="G206" s="209" t="s">
        <v>488</v>
      </c>
      <c r="H206" s="210">
        <v>2</v>
      </c>
      <c r="I206" s="211"/>
      <c r="J206" s="212">
        <f>ROUND(I206*H206,2)</f>
        <v>0</v>
      </c>
      <c r="K206" s="208" t="s">
        <v>157</v>
      </c>
      <c r="L206" s="45"/>
      <c r="M206" s="213" t="s">
        <v>21</v>
      </c>
      <c r="N206" s="214" t="s">
        <v>46</v>
      </c>
      <c r="O206" s="85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241</v>
      </c>
      <c r="AT206" s="217" t="s">
        <v>154</v>
      </c>
      <c r="AU206" s="217" t="s">
        <v>85</v>
      </c>
      <c r="AY206" s="18" t="s">
        <v>152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0</v>
      </c>
      <c r="BL206" s="18" t="s">
        <v>241</v>
      </c>
      <c r="BM206" s="217" t="s">
        <v>1533</v>
      </c>
    </row>
    <row r="207" spans="1:47" s="2" customFormat="1" ht="12">
      <c r="A207" s="39"/>
      <c r="B207" s="40"/>
      <c r="C207" s="41"/>
      <c r="D207" s="219" t="s">
        <v>160</v>
      </c>
      <c r="E207" s="41"/>
      <c r="F207" s="220" t="s">
        <v>1534</v>
      </c>
      <c r="G207" s="41"/>
      <c r="H207" s="41"/>
      <c r="I207" s="221"/>
      <c r="J207" s="41"/>
      <c r="K207" s="41"/>
      <c r="L207" s="45"/>
      <c r="M207" s="222"/>
      <c r="N207" s="22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160</v>
      </c>
      <c r="AU207" s="18" t="s">
        <v>85</v>
      </c>
    </row>
    <row r="208" spans="1:65" s="2" customFormat="1" ht="16.5" customHeight="1">
      <c r="A208" s="39"/>
      <c r="B208" s="40"/>
      <c r="C208" s="206" t="s">
        <v>369</v>
      </c>
      <c r="D208" s="206" t="s">
        <v>154</v>
      </c>
      <c r="E208" s="207" t="s">
        <v>1535</v>
      </c>
      <c r="F208" s="208" t="s">
        <v>1536</v>
      </c>
      <c r="G208" s="209" t="s">
        <v>488</v>
      </c>
      <c r="H208" s="210">
        <v>1</v>
      </c>
      <c r="I208" s="211"/>
      <c r="J208" s="212">
        <f>ROUND(I208*H208,2)</f>
        <v>0</v>
      </c>
      <c r="K208" s="208" t="s">
        <v>157</v>
      </c>
      <c r="L208" s="45"/>
      <c r="M208" s="213" t="s">
        <v>21</v>
      </c>
      <c r="N208" s="214" t="s">
        <v>46</v>
      </c>
      <c r="O208" s="85"/>
      <c r="P208" s="215">
        <f>O208*H208</f>
        <v>0</v>
      </c>
      <c r="Q208" s="215">
        <v>0.00535</v>
      </c>
      <c r="R208" s="215">
        <f>Q208*H208</f>
        <v>0.00535</v>
      </c>
      <c r="S208" s="215">
        <v>0</v>
      </c>
      <c r="T208" s="21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7" t="s">
        <v>241</v>
      </c>
      <c r="AT208" s="217" t="s">
        <v>154</v>
      </c>
      <c r="AU208" s="217" t="s">
        <v>85</v>
      </c>
      <c r="AY208" s="18" t="s">
        <v>152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83</v>
      </c>
      <c r="BK208" s="218">
        <f>ROUND(I208*H208,2)</f>
        <v>0</v>
      </c>
      <c r="BL208" s="18" t="s">
        <v>241</v>
      </c>
      <c r="BM208" s="217" t="s">
        <v>1537</v>
      </c>
    </row>
    <row r="209" spans="1:47" s="2" customFormat="1" ht="12">
      <c r="A209" s="39"/>
      <c r="B209" s="40"/>
      <c r="C209" s="41"/>
      <c r="D209" s="219" t="s">
        <v>160</v>
      </c>
      <c r="E209" s="41"/>
      <c r="F209" s="220" t="s">
        <v>1538</v>
      </c>
      <c r="G209" s="41"/>
      <c r="H209" s="41"/>
      <c r="I209" s="221"/>
      <c r="J209" s="41"/>
      <c r="K209" s="41"/>
      <c r="L209" s="45"/>
      <c r="M209" s="222"/>
      <c r="N209" s="223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160</v>
      </c>
      <c r="AU209" s="18" t="s">
        <v>85</v>
      </c>
    </row>
    <row r="210" spans="1:65" s="2" customFormat="1" ht="16.5" customHeight="1">
      <c r="A210" s="39"/>
      <c r="B210" s="40"/>
      <c r="C210" s="206" t="s">
        <v>374</v>
      </c>
      <c r="D210" s="206" t="s">
        <v>154</v>
      </c>
      <c r="E210" s="207" t="s">
        <v>1539</v>
      </c>
      <c r="F210" s="208" t="s">
        <v>1540</v>
      </c>
      <c r="G210" s="209" t="s">
        <v>488</v>
      </c>
      <c r="H210" s="210">
        <v>1</v>
      </c>
      <c r="I210" s="211"/>
      <c r="J210" s="212">
        <f>ROUND(I210*H210,2)</f>
        <v>0</v>
      </c>
      <c r="K210" s="208" t="s">
        <v>157</v>
      </c>
      <c r="L210" s="45"/>
      <c r="M210" s="213" t="s">
        <v>21</v>
      </c>
      <c r="N210" s="214" t="s">
        <v>46</v>
      </c>
      <c r="O210" s="85"/>
      <c r="P210" s="215">
        <f>O210*H210</f>
        <v>0</v>
      </c>
      <c r="Q210" s="215">
        <v>0.00022</v>
      </c>
      <c r="R210" s="215">
        <f>Q210*H210</f>
        <v>0.00022</v>
      </c>
      <c r="S210" s="215">
        <v>0</v>
      </c>
      <c r="T210" s="21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7" t="s">
        <v>241</v>
      </c>
      <c r="AT210" s="217" t="s">
        <v>154</v>
      </c>
      <c r="AU210" s="217" t="s">
        <v>85</v>
      </c>
      <c r="AY210" s="18" t="s">
        <v>152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83</v>
      </c>
      <c r="BK210" s="218">
        <f>ROUND(I210*H210,2)</f>
        <v>0</v>
      </c>
      <c r="BL210" s="18" t="s">
        <v>241</v>
      </c>
      <c r="BM210" s="217" t="s">
        <v>1541</v>
      </c>
    </row>
    <row r="211" spans="1:47" s="2" customFormat="1" ht="12">
      <c r="A211" s="39"/>
      <c r="B211" s="40"/>
      <c r="C211" s="41"/>
      <c r="D211" s="219" t="s">
        <v>160</v>
      </c>
      <c r="E211" s="41"/>
      <c r="F211" s="220" t="s">
        <v>1542</v>
      </c>
      <c r="G211" s="41"/>
      <c r="H211" s="41"/>
      <c r="I211" s="221"/>
      <c r="J211" s="41"/>
      <c r="K211" s="41"/>
      <c r="L211" s="45"/>
      <c r="M211" s="222"/>
      <c r="N211" s="223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160</v>
      </c>
      <c r="AU211" s="18" t="s">
        <v>85</v>
      </c>
    </row>
    <row r="212" spans="1:65" s="2" customFormat="1" ht="16.5" customHeight="1">
      <c r="A212" s="39"/>
      <c r="B212" s="40"/>
      <c r="C212" s="206" t="s">
        <v>381</v>
      </c>
      <c r="D212" s="206" t="s">
        <v>154</v>
      </c>
      <c r="E212" s="207" t="s">
        <v>1543</v>
      </c>
      <c r="F212" s="208" t="s">
        <v>1544</v>
      </c>
      <c r="G212" s="209" t="s">
        <v>488</v>
      </c>
      <c r="H212" s="210">
        <v>1</v>
      </c>
      <c r="I212" s="211"/>
      <c r="J212" s="212">
        <f>ROUND(I212*H212,2)</f>
        <v>0</v>
      </c>
      <c r="K212" s="208" t="s">
        <v>157</v>
      </c>
      <c r="L212" s="45"/>
      <c r="M212" s="213" t="s">
        <v>21</v>
      </c>
      <c r="N212" s="214" t="s">
        <v>46</v>
      </c>
      <c r="O212" s="85"/>
      <c r="P212" s="215">
        <f>O212*H212</f>
        <v>0</v>
      </c>
      <c r="Q212" s="215">
        <v>0.00017</v>
      </c>
      <c r="R212" s="215">
        <f>Q212*H212</f>
        <v>0.00017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241</v>
      </c>
      <c r="AT212" s="217" t="s">
        <v>154</v>
      </c>
      <c r="AU212" s="217" t="s">
        <v>85</v>
      </c>
      <c r="AY212" s="18" t="s">
        <v>152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241</v>
      </c>
      <c r="BM212" s="217" t="s">
        <v>1545</v>
      </c>
    </row>
    <row r="213" spans="1:47" s="2" customFormat="1" ht="12">
      <c r="A213" s="39"/>
      <c r="B213" s="40"/>
      <c r="C213" s="41"/>
      <c r="D213" s="219" t="s">
        <v>160</v>
      </c>
      <c r="E213" s="41"/>
      <c r="F213" s="220" t="s">
        <v>1546</v>
      </c>
      <c r="G213" s="41"/>
      <c r="H213" s="41"/>
      <c r="I213" s="221"/>
      <c r="J213" s="41"/>
      <c r="K213" s="41"/>
      <c r="L213" s="45"/>
      <c r="M213" s="222"/>
      <c r="N213" s="22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160</v>
      </c>
      <c r="AU213" s="18" t="s">
        <v>85</v>
      </c>
    </row>
    <row r="214" spans="1:65" s="2" customFormat="1" ht="16.5" customHeight="1">
      <c r="A214" s="39"/>
      <c r="B214" s="40"/>
      <c r="C214" s="206" t="s">
        <v>387</v>
      </c>
      <c r="D214" s="206" t="s">
        <v>154</v>
      </c>
      <c r="E214" s="207" t="s">
        <v>1547</v>
      </c>
      <c r="F214" s="208" t="s">
        <v>1548</v>
      </c>
      <c r="G214" s="209" t="s">
        <v>108</v>
      </c>
      <c r="H214" s="210">
        <v>18</v>
      </c>
      <c r="I214" s="211"/>
      <c r="J214" s="212">
        <f>ROUND(I214*H214,2)</f>
        <v>0</v>
      </c>
      <c r="K214" s="208" t="s">
        <v>157</v>
      </c>
      <c r="L214" s="45"/>
      <c r="M214" s="213" t="s">
        <v>21</v>
      </c>
      <c r="N214" s="214" t="s">
        <v>46</v>
      </c>
      <c r="O214" s="85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7" t="s">
        <v>241</v>
      </c>
      <c r="AT214" s="217" t="s">
        <v>154</v>
      </c>
      <c r="AU214" s="217" t="s">
        <v>85</v>
      </c>
      <c r="AY214" s="18" t="s">
        <v>152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241</v>
      </c>
      <c r="BM214" s="217" t="s">
        <v>1549</v>
      </c>
    </row>
    <row r="215" spans="1:47" s="2" customFormat="1" ht="12">
      <c r="A215" s="39"/>
      <c r="B215" s="40"/>
      <c r="C215" s="41"/>
      <c r="D215" s="219" t="s">
        <v>160</v>
      </c>
      <c r="E215" s="41"/>
      <c r="F215" s="220" t="s">
        <v>1550</v>
      </c>
      <c r="G215" s="41"/>
      <c r="H215" s="41"/>
      <c r="I215" s="221"/>
      <c r="J215" s="41"/>
      <c r="K215" s="41"/>
      <c r="L215" s="45"/>
      <c r="M215" s="222"/>
      <c r="N215" s="223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160</v>
      </c>
      <c r="AU215" s="18" t="s">
        <v>85</v>
      </c>
    </row>
    <row r="216" spans="1:51" s="13" customFormat="1" ht="12">
      <c r="A216" s="13"/>
      <c r="B216" s="224"/>
      <c r="C216" s="225"/>
      <c r="D216" s="226" t="s">
        <v>162</v>
      </c>
      <c r="E216" s="227" t="s">
        <v>21</v>
      </c>
      <c r="F216" s="228" t="s">
        <v>1551</v>
      </c>
      <c r="G216" s="225"/>
      <c r="H216" s="229">
        <v>18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162</v>
      </c>
      <c r="AU216" s="235" t="s">
        <v>85</v>
      </c>
      <c r="AV216" s="13" t="s">
        <v>85</v>
      </c>
      <c r="AW216" s="13" t="s">
        <v>36</v>
      </c>
      <c r="AX216" s="13" t="s">
        <v>83</v>
      </c>
      <c r="AY216" s="235" t="s">
        <v>152</v>
      </c>
    </row>
    <row r="217" spans="1:65" s="2" customFormat="1" ht="24.15" customHeight="1">
      <c r="A217" s="39"/>
      <c r="B217" s="40"/>
      <c r="C217" s="206" t="s">
        <v>392</v>
      </c>
      <c r="D217" s="206" t="s">
        <v>154</v>
      </c>
      <c r="E217" s="207" t="s">
        <v>1552</v>
      </c>
      <c r="F217" s="208" t="s">
        <v>1553</v>
      </c>
      <c r="G217" s="209" t="s">
        <v>210</v>
      </c>
      <c r="H217" s="210">
        <v>0.028</v>
      </c>
      <c r="I217" s="211"/>
      <c r="J217" s="212">
        <f>ROUND(I217*H217,2)</f>
        <v>0</v>
      </c>
      <c r="K217" s="208" t="s">
        <v>157</v>
      </c>
      <c r="L217" s="45"/>
      <c r="M217" s="213" t="s">
        <v>21</v>
      </c>
      <c r="N217" s="214" t="s">
        <v>46</v>
      </c>
      <c r="O217" s="85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7" t="s">
        <v>241</v>
      </c>
      <c r="AT217" s="217" t="s">
        <v>154</v>
      </c>
      <c r="AU217" s="217" t="s">
        <v>85</v>
      </c>
      <c r="AY217" s="18" t="s">
        <v>152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241</v>
      </c>
      <c r="BM217" s="217" t="s">
        <v>1554</v>
      </c>
    </row>
    <row r="218" spans="1:47" s="2" customFormat="1" ht="12">
      <c r="A218" s="39"/>
      <c r="B218" s="40"/>
      <c r="C218" s="41"/>
      <c r="D218" s="219" t="s">
        <v>160</v>
      </c>
      <c r="E218" s="41"/>
      <c r="F218" s="220" t="s">
        <v>1555</v>
      </c>
      <c r="G218" s="41"/>
      <c r="H218" s="41"/>
      <c r="I218" s="221"/>
      <c r="J218" s="41"/>
      <c r="K218" s="41"/>
      <c r="L218" s="45"/>
      <c r="M218" s="222"/>
      <c r="N218" s="223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160</v>
      </c>
      <c r="AU218" s="18" t="s">
        <v>85</v>
      </c>
    </row>
    <row r="219" spans="1:65" s="2" customFormat="1" ht="24.15" customHeight="1">
      <c r="A219" s="39"/>
      <c r="B219" s="40"/>
      <c r="C219" s="206" t="s">
        <v>398</v>
      </c>
      <c r="D219" s="206" t="s">
        <v>154</v>
      </c>
      <c r="E219" s="207" t="s">
        <v>1556</v>
      </c>
      <c r="F219" s="208" t="s">
        <v>1557</v>
      </c>
      <c r="G219" s="209" t="s">
        <v>210</v>
      </c>
      <c r="H219" s="210">
        <v>0.028</v>
      </c>
      <c r="I219" s="211"/>
      <c r="J219" s="212">
        <f>ROUND(I219*H219,2)</f>
        <v>0</v>
      </c>
      <c r="K219" s="208" t="s">
        <v>157</v>
      </c>
      <c r="L219" s="45"/>
      <c r="M219" s="213" t="s">
        <v>21</v>
      </c>
      <c r="N219" s="214" t="s">
        <v>46</v>
      </c>
      <c r="O219" s="85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7" t="s">
        <v>241</v>
      </c>
      <c r="AT219" s="217" t="s">
        <v>154</v>
      </c>
      <c r="AU219" s="217" t="s">
        <v>85</v>
      </c>
      <c r="AY219" s="18" t="s">
        <v>152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0</v>
      </c>
      <c r="BL219" s="18" t="s">
        <v>241</v>
      </c>
      <c r="BM219" s="217" t="s">
        <v>1558</v>
      </c>
    </row>
    <row r="220" spans="1:47" s="2" customFormat="1" ht="12">
      <c r="A220" s="39"/>
      <c r="B220" s="40"/>
      <c r="C220" s="41"/>
      <c r="D220" s="219" t="s">
        <v>160</v>
      </c>
      <c r="E220" s="41"/>
      <c r="F220" s="220" t="s">
        <v>1559</v>
      </c>
      <c r="G220" s="41"/>
      <c r="H220" s="41"/>
      <c r="I220" s="221"/>
      <c r="J220" s="41"/>
      <c r="K220" s="41"/>
      <c r="L220" s="45"/>
      <c r="M220" s="222"/>
      <c r="N220" s="223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160</v>
      </c>
      <c r="AU220" s="18" t="s">
        <v>85</v>
      </c>
    </row>
    <row r="221" spans="1:63" s="12" customFormat="1" ht="22.8" customHeight="1">
      <c r="A221" s="12"/>
      <c r="B221" s="190"/>
      <c r="C221" s="191"/>
      <c r="D221" s="192" t="s">
        <v>74</v>
      </c>
      <c r="E221" s="204" t="s">
        <v>1560</v>
      </c>
      <c r="F221" s="204" t="s">
        <v>1561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SUM(P222:P251)</f>
        <v>0</v>
      </c>
      <c r="Q221" s="198"/>
      <c r="R221" s="199">
        <f>SUM(R222:R251)</f>
        <v>0.03311</v>
      </c>
      <c r="S221" s="198"/>
      <c r="T221" s="200">
        <f>SUM(T222:T251)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1" t="s">
        <v>85</v>
      </c>
      <c r="AT221" s="202" t="s">
        <v>74</v>
      </c>
      <c r="AU221" s="202" t="s">
        <v>83</v>
      </c>
      <c r="AY221" s="201" t="s">
        <v>152</v>
      </c>
      <c r="BK221" s="203">
        <f>SUM(BK222:BK251)</f>
        <v>0</v>
      </c>
    </row>
    <row r="222" spans="1:65" s="2" customFormat="1" ht="21.75" customHeight="1">
      <c r="A222" s="39"/>
      <c r="B222" s="40"/>
      <c r="C222" s="206" t="s">
        <v>403</v>
      </c>
      <c r="D222" s="206" t="s">
        <v>154</v>
      </c>
      <c r="E222" s="207" t="s">
        <v>1562</v>
      </c>
      <c r="F222" s="208" t="s">
        <v>1563</v>
      </c>
      <c r="G222" s="209" t="s">
        <v>108</v>
      </c>
      <c r="H222" s="210">
        <v>18</v>
      </c>
      <c r="I222" s="211"/>
      <c r="J222" s="212">
        <f>ROUND(I222*H222,2)</f>
        <v>0</v>
      </c>
      <c r="K222" s="208" t="s">
        <v>157</v>
      </c>
      <c r="L222" s="45"/>
      <c r="M222" s="213" t="s">
        <v>21</v>
      </c>
      <c r="N222" s="214" t="s">
        <v>46</v>
      </c>
      <c r="O222" s="85"/>
      <c r="P222" s="215">
        <f>O222*H222</f>
        <v>0</v>
      </c>
      <c r="Q222" s="215">
        <v>0.00084</v>
      </c>
      <c r="R222" s="215">
        <f>Q222*H222</f>
        <v>0.015120000000000001</v>
      </c>
      <c r="S222" s="215">
        <v>0</v>
      </c>
      <c r="T222" s="21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7" t="s">
        <v>241</v>
      </c>
      <c r="AT222" s="217" t="s">
        <v>154</v>
      </c>
      <c r="AU222" s="217" t="s">
        <v>85</v>
      </c>
      <c r="AY222" s="18" t="s">
        <v>152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83</v>
      </c>
      <c r="BK222" s="218">
        <f>ROUND(I222*H222,2)</f>
        <v>0</v>
      </c>
      <c r="BL222" s="18" t="s">
        <v>241</v>
      </c>
      <c r="BM222" s="217" t="s">
        <v>1564</v>
      </c>
    </row>
    <row r="223" spans="1:47" s="2" customFormat="1" ht="12">
      <c r="A223" s="39"/>
      <c r="B223" s="40"/>
      <c r="C223" s="41"/>
      <c r="D223" s="219" t="s">
        <v>160</v>
      </c>
      <c r="E223" s="41"/>
      <c r="F223" s="220" t="s">
        <v>1565</v>
      </c>
      <c r="G223" s="41"/>
      <c r="H223" s="41"/>
      <c r="I223" s="221"/>
      <c r="J223" s="41"/>
      <c r="K223" s="41"/>
      <c r="L223" s="45"/>
      <c r="M223" s="222"/>
      <c r="N223" s="223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160</v>
      </c>
      <c r="AU223" s="18" t="s">
        <v>85</v>
      </c>
    </row>
    <row r="224" spans="1:51" s="13" customFormat="1" ht="12">
      <c r="A224" s="13"/>
      <c r="B224" s="224"/>
      <c r="C224" s="225"/>
      <c r="D224" s="226" t="s">
        <v>162</v>
      </c>
      <c r="E224" s="227" t="s">
        <v>21</v>
      </c>
      <c r="F224" s="228" t="s">
        <v>1566</v>
      </c>
      <c r="G224" s="225"/>
      <c r="H224" s="229">
        <v>18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162</v>
      </c>
      <c r="AU224" s="235" t="s">
        <v>85</v>
      </c>
      <c r="AV224" s="13" t="s">
        <v>85</v>
      </c>
      <c r="AW224" s="13" t="s">
        <v>36</v>
      </c>
      <c r="AX224" s="13" t="s">
        <v>83</v>
      </c>
      <c r="AY224" s="235" t="s">
        <v>152</v>
      </c>
    </row>
    <row r="225" spans="1:65" s="2" customFormat="1" ht="21.75" customHeight="1">
      <c r="A225" s="39"/>
      <c r="B225" s="40"/>
      <c r="C225" s="206" t="s">
        <v>414</v>
      </c>
      <c r="D225" s="206" t="s">
        <v>154</v>
      </c>
      <c r="E225" s="207" t="s">
        <v>1567</v>
      </c>
      <c r="F225" s="208" t="s">
        <v>1568</v>
      </c>
      <c r="G225" s="209" t="s">
        <v>108</v>
      </c>
      <c r="H225" s="210">
        <v>5</v>
      </c>
      <c r="I225" s="211"/>
      <c r="J225" s="212">
        <f>ROUND(I225*H225,2)</f>
        <v>0</v>
      </c>
      <c r="K225" s="208" t="s">
        <v>157</v>
      </c>
      <c r="L225" s="45"/>
      <c r="M225" s="213" t="s">
        <v>21</v>
      </c>
      <c r="N225" s="214" t="s">
        <v>46</v>
      </c>
      <c r="O225" s="85"/>
      <c r="P225" s="215">
        <f>O225*H225</f>
        <v>0</v>
      </c>
      <c r="Q225" s="215">
        <v>0.00098</v>
      </c>
      <c r="R225" s="215">
        <f>Q225*H225</f>
        <v>0.0049</v>
      </c>
      <c r="S225" s="215">
        <v>0</v>
      </c>
      <c r="T225" s="21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7" t="s">
        <v>241</v>
      </c>
      <c r="AT225" s="217" t="s">
        <v>154</v>
      </c>
      <c r="AU225" s="217" t="s">
        <v>85</v>
      </c>
      <c r="AY225" s="18" t="s">
        <v>152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8" t="s">
        <v>83</v>
      </c>
      <c r="BK225" s="218">
        <f>ROUND(I225*H225,2)</f>
        <v>0</v>
      </c>
      <c r="BL225" s="18" t="s">
        <v>241</v>
      </c>
      <c r="BM225" s="217" t="s">
        <v>1569</v>
      </c>
    </row>
    <row r="226" spans="1:47" s="2" customFormat="1" ht="12">
      <c r="A226" s="39"/>
      <c r="B226" s="40"/>
      <c r="C226" s="41"/>
      <c r="D226" s="219" t="s">
        <v>160</v>
      </c>
      <c r="E226" s="41"/>
      <c r="F226" s="220" t="s">
        <v>1570</v>
      </c>
      <c r="G226" s="41"/>
      <c r="H226" s="41"/>
      <c r="I226" s="221"/>
      <c r="J226" s="41"/>
      <c r="K226" s="41"/>
      <c r="L226" s="45"/>
      <c r="M226" s="222"/>
      <c r="N226" s="223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160</v>
      </c>
      <c r="AU226" s="18" t="s">
        <v>85</v>
      </c>
    </row>
    <row r="227" spans="1:51" s="13" customFormat="1" ht="12">
      <c r="A227" s="13"/>
      <c r="B227" s="224"/>
      <c r="C227" s="225"/>
      <c r="D227" s="226" t="s">
        <v>162</v>
      </c>
      <c r="E227" s="227" t="s">
        <v>21</v>
      </c>
      <c r="F227" s="228" t="s">
        <v>1571</v>
      </c>
      <c r="G227" s="225"/>
      <c r="H227" s="229">
        <v>5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162</v>
      </c>
      <c r="AU227" s="235" t="s">
        <v>85</v>
      </c>
      <c r="AV227" s="13" t="s">
        <v>85</v>
      </c>
      <c r="AW227" s="13" t="s">
        <v>36</v>
      </c>
      <c r="AX227" s="13" t="s">
        <v>83</v>
      </c>
      <c r="AY227" s="235" t="s">
        <v>152</v>
      </c>
    </row>
    <row r="228" spans="1:65" s="2" customFormat="1" ht="16.5" customHeight="1">
      <c r="A228" s="39"/>
      <c r="B228" s="40"/>
      <c r="C228" s="206" t="s">
        <v>419</v>
      </c>
      <c r="D228" s="206" t="s">
        <v>154</v>
      </c>
      <c r="E228" s="207" t="s">
        <v>1572</v>
      </c>
      <c r="F228" s="208" t="s">
        <v>1573</v>
      </c>
      <c r="G228" s="209" t="s">
        <v>1574</v>
      </c>
      <c r="H228" s="210">
        <v>1</v>
      </c>
      <c r="I228" s="211"/>
      <c r="J228" s="212">
        <f>ROUND(I228*H228,2)</f>
        <v>0</v>
      </c>
      <c r="K228" s="208" t="s">
        <v>157</v>
      </c>
      <c r="L228" s="45"/>
      <c r="M228" s="213" t="s">
        <v>21</v>
      </c>
      <c r="N228" s="214" t="s">
        <v>46</v>
      </c>
      <c r="O228" s="85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7" t="s">
        <v>241</v>
      </c>
      <c r="AT228" s="217" t="s">
        <v>154</v>
      </c>
      <c r="AU228" s="217" t="s">
        <v>85</v>
      </c>
      <c r="AY228" s="18" t="s">
        <v>152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83</v>
      </c>
      <c r="BK228" s="218">
        <f>ROUND(I228*H228,2)</f>
        <v>0</v>
      </c>
      <c r="BL228" s="18" t="s">
        <v>241</v>
      </c>
      <c r="BM228" s="217" t="s">
        <v>1575</v>
      </c>
    </row>
    <row r="229" spans="1:47" s="2" customFormat="1" ht="12">
      <c r="A229" s="39"/>
      <c r="B229" s="40"/>
      <c r="C229" s="41"/>
      <c r="D229" s="219" t="s">
        <v>160</v>
      </c>
      <c r="E229" s="41"/>
      <c r="F229" s="220" t="s">
        <v>1576</v>
      </c>
      <c r="G229" s="41"/>
      <c r="H229" s="41"/>
      <c r="I229" s="221"/>
      <c r="J229" s="41"/>
      <c r="K229" s="41"/>
      <c r="L229" s="45"/>
      <c r="M229" s="222"/>
      <c r="N229" s="223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160</v>
      </c>
      <c r="AU229" s="18" t="s">
        <v>85</v>
      </c>
    </row>
    <row r="230" spans="1:51" s="13" customFormat="1" ht="12">
      <c r="A230" s="13"/>
      <c r="B230" s="224"/>
      <c r="C230" s="225"/>
      <c r="D230" s="226" t="s">
        <v>162</v>
      </c>
      <c r="E230" s="227" t="s">
        <v>21</v>
      </c>
      <c r="F230" s="228" t="s">
        <v>1577</v>
      </c>
      <c r="G230" s="225"/>
      <c r="H230" s="229">
        <v>1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162</v>
      </c>
      <c r="AU230" s="235" t="s">
        <v>85</v>
      </c>
      <c r="AV230" s="13" t="s">
        <v>85</v>
      </c>
      <c r="AW230" s="13" t="s">
        <v>36</v>
      </c>
      <c r="AX230" s="13" t="s">
        <v>83</v>
      </c>
      <c r="AY230" s="235" t="s">
        <v>152</v>
      </c>
    </row>
    <row r="231" spans="1:65" s="2" customFormat="1" ht="33" customHeight="1">
      <c r="A231" s="39"/>
      <c r="B231" s="40"/>
      <c r="C231" s="206" t="s">
        <v>424</v>
      </c>
      <c r="D231" s="206" t="s">
        <v>154</v>
      </c>
      <c r="E231" s="207" t="s">
        <v>1578</v>
      </c>
      <c r="F231" s="208" t="s">
        <v>1579</v>
      </c>
      <c r="G231" s="209" t="s">
        <v>108</v>
      </c>
      <c r="H231" s="210">
        <v>23</v>
      </c>
      <c r="I231" s="211"/>
      <c r="J231" s="212">
        <f>ROUND(I231*H231,2)</f>
        <v>0</v>
      </c>
      <c r="K231" s="208" t="s">
        <v>157</v>
      </c>
      <c r="L231" s="45"/>
      <c r="M231" s="213" t="s">
        <v>21</v>
      </c>
      <c r="N231" s="214" t="s">
        <v>46</v>
      </c>
      <c r="O231" s="85"/>
      <c r="P231" s="215">
        <f>O231*H231</f>
        <v>0</v>
      </c>
      <c r="Q231" s="215">
        <v>0.00012</v>
      </c>
      <c r="R231" s="215">
        <f>Q231*H231</f>
        <v>0.00276</v>
      </c>
      <c r="S231" s="215">
        <v>0</v>
      </c>
      <c r="T231" s="21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7" t="s">
        <v>241</v>
      </c>
      <c r="AT231" s="217" t="s">
        <v>154</v>
      </c>
      <c r="AU231" s="217" t="s">
        <v>85</v>
      </c>
      <c r="AY231" s="18" t="s">
        <v>152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83</v>
      </c>
      <c r="BK231" s="218">
        <f>ROUND(I231*H231,2)</f>
        <v>0</v>
      </c>
      <c r="BL231" s="18" t="s">
        <v>241</v>
      </c>
      <c r="BM231" s="217" t="s">
        <v>1580</v>
      </c>
    </row>
    <row r="232" spans="1:47" s="2" customFormat="1" ht="12">
      <c r="A232" s="39"/>
      <c r="B232" s="40"/>
      <c r="C232" s="41"/>
      <c r="D232" s="219" t="s">
        <v>160</v>
      </c>
      <c r="E232" s="41"/>
      <c r="F232" s="220" t="s">
        <v>1581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160</v>
      </c>
      <c r="AU232" s="18" t="s">
        <v>85</v>
      </c>
    </row>
    <row r="233" spans="1:51" s="13" customFormat="1" ht="12">
      <c r="A233" s="13"/>
      <c r="B233" s="224"/>
      <c r="C233" s="225"/>
      <c r="D233" s="226" t="s">
        <v>162</v>
      </c>
      <c r="E233" s="227" t="s">
        <v>21</v>
      </c>
      <c r="F233" s="228" t="s">
        <v>1582</v>
      </c>
      <c r="G233" s="225"/>
      <c r="H233" s="229">
        <v>23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162</v>
      </c>
      <c r="AU233" s="235" t="s">
        <v>85</v>
      </c>
      <c r="AV233" s="13" t="s">
        <v>85</v>
      </c>
      <c r="AW233" s="13" t="s">
        <v>36</v>
      </c>
      <c r="AX233" s="13" t="s">
        <v>83</v>
      </c>
      <c r="AY233" s="235" t="s">
        <v>152</v>
      </c>
    </row>
    <row r="234" spans="1:65" s="2" customFormat="1" ht="16.5" customHeight="1">
      <c r="A234" s="39"/>
      <c r="B234" s="40"/>
      <c r="C234" s="206" t="s">
        <v>430</v>
      </c>
      <c r="D234" s="206" t="s">
        <v>154</v>
      </c>
      <c r="E234" s="207" t="s">
        <v>1583</v>
      </c>
      <c r="F234" s="208" t="s">
        <v>1584</v>
      </c>
      <c r="G234" s="209" t="s">
        <v>488</v>
      </c>
      <c r="H234" s="210">
        <v>5</v>
      </c>
      <c r="I234" s="211"/>
      <c r="J234" s="212">
        <f>ROUND(I234*H234,2)</f>
        <v>0</v>
      </c>
      <c r="K234" s="208" t="s">
        <v>157</v>
      </c>
      <c r="L234" s="45"/>
      <c r="M234" s="213" t="s">
        <v>21</v>
      </c>
      <c r="N234" s="214" t="s">
        <v>46</v>
      </c>
      <c r="O234" s="85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7" t="s">
        <v>241</v>
      </c>
      <c r="AT234" s="217" t="s">
        <v>154</v>
      </c>
      <c r="AU234" s="217" t="s">
        <v>85</v>
      </c>
      <c r="AY234" s="18" t="s">
        <v>152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83</v>
      </c>
      <c r="BK234" s="218">
        <f>ROUND(I234*H234,2)</f>
        <v>0</v>
      </c>
      <c r="BL234" s="18" t="s">
        <v>241</v>
      </c>
      <c r="BM234" s="217" t="s">
        <v>1585</v>
      </c>
    </row>
    <row r="235" spans="1:47" s="2" customFormat="1" ht="12">
      <c r="A235" s="39"/>
      <c r="B235" s="40"/>
      <c r="C235" s="41"/>
      <c r="D235" s="219" t="s">
        <v>160</v>
      </c>
      <c r="E235" s="41"/>
      <c r="F235" s="220" t="s">
        <v>1586</v>
      </c>
      <c r="G235" s="41"/>
      <c r="H235" s="41"/>
      <c r="I235" s="221"/>
      <c r="J235" s="41"/>
      <c r="K235" s="41"/>
      <c r="L235" s="45"/>
      <c r="M235" s="222"/>
      <c r="N235" s="223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160</v>
      </c>
      <c r="AU235" s="18" t="s">
        <v>85</v>
      </c>
    </row>
    <row r="236" spans="1:51" s="13" customFormat="1" ht="12">
      <c r="A236" s="13"/>
      <c r="B236" s="224"/>
      <c r="C236" s="225"/>
      <c r="D236" s="226" t="s">
        <v>162</v>
      </c>
      <c r="E236" s="227" t="s">
        <v>21</v>
      </c>
      <c r="F236" s="228" t="s">
        <v>1571</v>
      </c>
      <c r="G236" s="225"/>
      <c r="H236" s="229">
        <v>5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162</v>
      </c>
      <c r="AU236" s="235" t="s">
        <v>85</v>
      </c>
      <c r="AV236" s="13" t="s">
        <v>85</v>
      </c>
      <c r="AW236" s="13" t="s">
        <v>36</v>
      </c>
      <c r="AX236" s="13" t="s">
        <v>83</v>
      </c>
      <c r="AY236" s="235" t="s">
        <v>152</v>
      </c>
    </row>
    <row r="237" spans="1:65" s="2" customFormat="1" ht="16.5" customHeight="1">
      <c r="A237" s="39"/>
      <c r="B237" s="40"/>
      <c r="C237" s="206" t="s">
        <v>435</v>
      </c>
      <c r="D237" s="206" t="s">
        <v>154</v>
      </c>
      <c r="E237" s="207" t="s">
        <v>1587</v>
      </c>
      <c r="F237" s="208" t="s">
        <v>1588</v>
      </c>
      <c r="G237" s="209" t="s">
        <v>488</v>
      </c>
      <c r="H237" s="210">
        <v>5</v>
      </c>
      <c r="I237" s="211"/>
      <c r="J237" s="212">
        <f>ROUND(I237*H237,2)</f>
        <v>0</v>
      </c>
      <c r="K237" s="208" t="s">
        <v>157</v>
      </c>
      <c r="L237" s="45"/>
      <c r="M237" s="213" t="s">
        <v>21</v>
      </c>
      <c r="N237" s="214" t="s">
        <v>46</v>
      </c>
      <c r="O237" s="85"/>
      <c r="P237" s="215">
        <f>O237*H237</f>
        <v>0</v>
      </c>
      <c r="Q237" s="215">
        <v>0.00013</v>
      </c>
      <c r="R237" s="215">
        <f>Q237*H237</f>
        <v>0.00065</v>
      </c>
      <c r="S237" s="215">
        <v>0</v>
      </c>
      <c r="T237" s="21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241</v>
      </c>
      <c r="AT237" s="217" t="s">
        <v>154</v>
      </c>
      <c r="AU237" s="217" t="s">
        <v>85</v>
      </c>
      <c r="AY237" s="18" t="s">
        <v>152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83</v>
      </c>
      <c r="BK237" s="218">
        <f>ROUND(I237*H237,2)</f>
        <v>0</v>
      </c>
      <c r="BL237" s="18" t="s">
        <v>241</v>
      </c>
      <c r="BM237" s="217" t="s">
        <v>1589</v>
      </c>
    </row>
    <row r="238" spans="1:47" s="2" customFormat="1" ht="12">
      <c r="A238" s="39"/>
      <c r="B238" s="40"/>
      <c r="C238" s="41"/>
      <c r="D238" s="219" t="s">
        <v>160</v>
      </c>
      <c r="E238" s="41"/>
      <c r="F238" s="220" t="s">
        <v>1590</v>
      </c>
      <c r="G238" s="41"/>
      <c r="H238" s="41"/>
      <c r="I238" s="221"/>
      <c r="J238" s="41"/>
      <c r="K238" s="41"/>
      <c r="L238" s="45"/>
      <c r="M238" s="222"/>
      <c r="N238" s="223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160</v>
      </c>
      <c r="AU238" s="18" t="s">
        <v>85</v>
      </c>
    </row>
    <row r="239" spans="1:51" s="13" customFormat="1" ht="12">
      <c r="A239" s="13"/>
      <c r="B239" s="224"/>
      <c r="C239" s="225"/>
      <c r="D239" s="226" t="s">
        <v>162</v>
      </c>
      <c r="E239" s="227" t="s">
        <v>21</v>
      </c>
      <c r="F239" s="228" t="s">
        <v>1571</v>
      </c>
      <c r="G239" s="225"/>
      <c r="H239" s="229">
        <v>5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162</v>
      </c>
      <c r="AU239" s="235" t="s">
        <v>85</v>
      </c>
      <c r="AV239" s="13" t="s">
        <v>85</v>
      </c>
      <c r="AW239" s="13" t="s">
        <v>36</v>
      </c>
      <c r="AX239" s="13" t="s">
        <v>83</v>
      </c>
      <c r="AY239" s="235" t="s">
        <v>152</v>
      </c>
    </row>
    <row r="240" spans="1:65" s="2" customFormat="1" ht="16.5" customHeight="1">
      <c r="A240" s="39"/>
      <c r="B240" s="40"/>
      <c r="C240" s="206" t="s">
        <v>440</v>
      </c>
      <c r="D240" s="206" t="s">
        <v>154</v>
      </c>
      <c r="E240" s="207" t="s">
        <v>1591</v>
      </c>
      <c r="F240" s="208" t="s">
        <v>1592</v>
      </c>
      <c r="G240" s="209" t="s">
        <v>1593</v>
      </c>
      <c r="H240" s="210">
        <v>1</v>
      </c>
      <c r="I240" s="211"/>
      <c r="J240" s="212">
        <f>ROUND(I240*H240,2)</f>
        <v>0</v>
      </c>
      <c r="K240" s="208" t="s">
        <v>157</v>
      </c>
      <c r="L240" s="45"/>
      <c r="M240" s="213" t="s">
        <v>21</v>
      </c>
      <c r="N240" s="214" t="s">
        <v>46</v>
      </c>
      <c r="O240" s="85"/>
      <c r="P240" s="215">
        <f>O240*H240</f>
        <v>0</v>
      </c>
      <c r="Q240" s="215">
        <v>0.00025</v>
      </c>
      <c r="R240" s="215">
        <f>Q240*H240</f>
        <v>0.00025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241</v>
      </c>
      <c r="AT240" s="217" t="s">
        <v>154</v>
      </c>
      <c r="AU240" s="217" t="s">
        <v>85</v>
      </c>
      <c r="AY240" s="18" t="s">
        <v>152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83</v>
      </c>
      <c r="BK240" s="218">
        <f>ROUND(I240*H240,2)</f>
        <v>0</v>
      </c>
      <c r="BL240" s="18" t="s">
        <v>241</v>
      </c>
      <c r="BM240" s="217" t="s">
        <v>1594</v>
      </c>
    </row>
    <row r="241" spans="1:47" s="2" customFormat="1" ht="12">
      <c r="A241" s="39"/>
      <c r="B241" s="40"/>
      <c r="C241" s="41"/>
      <c r="D241" s="219" t="s">
        <v>160</v>
      </c>
      <c r="E241" s="41"/>
      <c r="F241" s="220" t="s">
        <v>1595</v>
      </c>
      <c r="G241" s="41"/>
      <c r="H241" s="41"/>
      <c r="I241" s="221"/>
      <c r="J241" s="41"/>
      <c r="K241" s="41"/>
      <c r="L241" s="45"/>
      <c r="M241" s="222"/>
      <c r="N241" s="223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160</v>
      </c>
      <c r="AU241" s="18" t="s">
        <v>85</v>
      </c>
    </row>
    <row r="242" spans="1:51" s="13" customFormat="1" ht="12">
      <c r="A242" s="13"/>
      <c r="B242" s="224"/>
      <c r="C242" s="225"/>
      <c r="D242" s="226" t="s">
        <v>162</v>
      </c>
      <c r="E242" s="227" t="s">
        <v>21</v>
      </c>
      <c r="F242" s="228" t="s">
        <v>1577</v>
      </c>
      <c r="G242" s="225"/>
      <c r="H242" s="229">
        <v>1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162</v>
      </c>
      <c r="AU242" s="235" t="s">
        <v>85</v>
      </c>
      <c r="AV242" s="13" t="s">
        <v>85</v>
      </c>
      <c r="AW242" s="13" t="s">
        <v>36</v>
      </c>
      <c r="AX242" s="13" t="s">
        <v>83</v>
      </c>
      <c r="AY242" s="235" t="s">
        <v>152</v>
      </c>
    </row>
    <row r="243" spans="1:65" s="2" customFormat="1" ht="24.15" customHeight="1">
      <c r="A243" s="39"/>
      <c r="B243" s="40"/>
      <c r="C243" s="206" t="s">
        <v>446</v>
      </c>
      <c r="D243" s="206" t="s">
        <v>154</v>
      </c>
      <c r="E243" s="207" t="s">
        <v>1596</v>
      </c>
      <c r="F243" s="208" t="s">
        <v>1597</v>
      </c>
      <c r="G243" s="209" t="s">
        <v>108</v>
      </c>
      <c r="H243" s="210">
        <v>23</v>
      </c>
      <c r="I243" s="211"/>
      <c r="J243" s="212">
        <f>ROUND(I243*H243,2)</f>
        <v>0</v>
      </c>
      <c r="K243" s="208" t="s">
        <v>157</v>
      </c>
      <c r="L243" s="45"/>
      <c r="M243" s="213" t="s">
        <v>21</v>
      </c>
      <c r="N243" s="214" t="s">
        <v>46</v>
      </c>
      <c r="O243" s="85"/>
      <c r="P243" s="215">
        <f>O243*H243</f>
        <v>0</v>
      </c>
      <c r="Q243" s="215">
        <v>0.0004</v>
      </c>
      <c r="R243" s="215">
        <f>Q243*H243</f>
        <v>0.0092</v>
      </c>
      <c r="S243" s="215">
        <v>0</v>
      </c>
      <c r="T243" s="21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7" t="s">
        <v>241</v>
      </c>
      <c r="AT243" s="217" t="s">
        <v>154</v>
      </c>
      <c r="AU243" s="217" t="s">
        <v>85</v>
      </c>
      <c r="AY243" s="18" t="s">
        <v>152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83</v>
      </c>
      <c r="BK243" s="218">
        <f>ROUND(I243*H243,2)</f>
        <v>0</v>
      </c>
      <c r="BL243" s="18" t="s">
        <v>241</v>
      </c>
      <c r="BM243" s="217" t="s">
        <v>1598</v>
      </c>
    </row>
    <row r="244" spans="1:47" s="2" customFormat="1" ht="12">
      <c r="A244" s="39"/>
      <c r="B244" s="40"/>
      <c r="C244" s="41"/>
      <c r="D244" s="219" t="s">
        <v>160</v>
      </c>
      <c r="E244" s="41"/>
      <c r="F244" s="220" t="s">
        <v>1599</v>
      </c>
      <c r="G244" s="41"/>
      <c r="H244" s="41"/>
      <c r="I244" s="221"/>
      <c r="J244" s="41"/>
      <c r="K244" s="41"/>
      <c r="L244" s="45"/>
      <c r="M244" s="222"/>
      <c r="N244" s="223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160</v>
      </c>
      <c r="AU244" s="18" t="s">
        <v>85</v>
      </c>
    </row>
    <row r="245" spans="1:51" s="13" customFormat="1" ht="12">
      <c r="A245" s="13"/>
      <c r="B245" s="224"/>
      <c r="C245" s="225"/>
      <c r="D245" s="226" t="s">
        <v>162</v>
      </c>
      <c r="E245" s="227" t="s">
        <v>21</v>
      </c>
      <c r="F245" s="228" t="s">
        <v>1600</v>
      </c>
      <c r="G245" s="225"/>
      <c r="H245" s="229">
        <v>23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162</v>
      </c>
      <c r="AU245" s="235" t="s">
        <v>85</v>
      </c>
      <c r="AV245" s="13" t="s">
        <v>85</v>
      </c>
      <c r="AW245" s="13" t="s">
        <v>36</v>
      </c>
      <c r="AX245" s="13" t="s">
        <v>83</v>
      </c>
      <c r="AY245" s="235" t="s">
        <v>152</v>
      </c>
    </row>
    <row r="246" spans="1:65" s="2" customFormat="1" ht="21.75" customHeight="1">
      <c r="A246" s="39"/>
      <c r="B246" s="40"/>
      <c r="C246" s="206" t="s">
        <v>453</v>
      </c>
      <c r="D246" s="206" t="s">
        <v>154</v>
      </c>
      <c r="E246" s="207" t="s">
        <v>1601</v>
      </c>
      <c r="F246" s="208" t="s">
        <v>1602</v>
      </c>
      <c r="G246" s="209" t="s">
        <v>108</v>
      </c>
      <c r="H246" s="210">
        <v>23</v>
      </c>
      <c r="I246" s="211"/>
      <c r="J246" s="212">
        <f>ROUND(I246*H246,2)</f>
        <v>0</v>
      </c>
      <c r="K246" s="208" t="s">
        <v>157</v>
      </c>
      <c r="L246" s="45"/>
      <c r="M246" s="213" t="s">
        <v>21</v>
      </c>
      <c r="N246" s="214" t="s">
        <v>46</v>
      </c>
      <c r="O246" s="85"/>
      <c r="P246" s="215">
        <f>O246*H246</f>
        <v>0</v>
      </c>
      <c r="Q246" s="215">
        <v>1E-05</v>
      </c>
      <c r="R246" s="215">
        <f>Q246*H246</f>
        <v>0.00023</v>
      </c>
      <c r="S246" s="215">
        <v>0</v>
      </c>
      <c r="T246" s="21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7" t="s">
        <v>241</v>
      </c>
      <c r="AT246" s="217" t="s">
        <v>154</v>
      </c>
      <c r="AU246" s="217" t="s">
        <v>85</v>
      </c>
      <c r="AY246" s="18" t="s">
        <v>152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83</v>
      </c>
      <c r="BK246" s="218">
        <f>ROUND(I246*H246,2)</f>
        <v>0</v>
      </c>
      <c r="BL246" s="18" t="s">
        <v>241</v>
      </c>
      <c r="BM246" s="217" t="s">
        <v>1603</v>
      </c>
    </row>
    <row r="247" spans="1:47" s="2" customFormat="1" ht="12">
      <c r="A247" s="39"/>
      <c r="B247" s="40"/>
      <c r="C247" s="41"/>
      <c r="D247" s="219" t="s">
        <v>160</v>
      </c>
      <c r="E247" s="41"/>
      <c r="F247" s="220" t="s">
        <v>1604</v>
      </c>
      <c r="G247" s="41"/>
      <c r="H247" s="41"/>
      <c r="I247" s="221"/>
      <c r="J247" s="41"/>
      <c r="K247" s="41"/>
      <c r="L247" s="45"/>
      <c r="M247" s="222"/>
      <c r="N247" s="223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160</v>
      </c>
      <c r="AU247" s="18" t="s">
        <v>85</v>
      </c>
    </row>
    <row r="248" spans="1:65" s="2" customFormat="1" ht="24.15" customHeight="1">
      <c r="A248" s="39"/>
      <c r="B248" s="40"/>
      <c r="C248" s="206" t="s">
        <v>458</v>
      </c>
      <c r="D248" s="206" t="s">
        <v>154</v>
      </c>
      <c r="E248" s="207" t="s">
        <v>1605</v>
      </c>
      <c r="F248" s="208" t="s">
        <v>1606</v>
      </c>
      <c r="G248" s="209" t="s">
        <v>210</v>
      </c>
      <c r="H248" s="210">
        <v>0.033</v>
      </c>
      <c r="I248" s="211"/>
      <c r="J248" s="212">
        <f>ROUND(I248*H248,2)</f>
        <v>0</v>
      </c>
      <c r="K248" s="208" t="s">
        <v>157</v>
      </c>
      <c r="L248" s="45"/>
      <c r="M248" s="213" t="s">
        <v>21</v>
      </c>
      <c r="N248" s="214" t="s">
        <v>46</v>
      </c>
      <c r="O248" s="85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7" t="s">
        <v>241</v>
      </c>
      <c r="AT248" s="217" t="s">
        <v>154</v>
      </c>
      <c r="AU248" s="217" t="s">
        <v>85</v>
      </c>
      <c r="AY248" s="18" t="s">
        <v>152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83</v>
      </c>
      <c r="BK248" s="218">
        <f>ROUND(I248*H248,2)</f>
        <v>0</v>
      </c>
      <c r="BL248" s="18" t="s">
        <v>241</v>
      </c>
      <c r="BM248" s="217" t="s">
        <v>1607</v>
      </c>
    </row>
    <row r="249" spans="1:47" s="2" customFormat="1" ht="12">
      <c r="A249" s="39"/>
      <c r="B249" s="40"/>
      <c r="C249" s="41"/>
      <c r="D249" s="219" t="s">
        <v>160</v>
      </c>
      <c r="E249" s="41"/>
      <c r="F249" s="220" t="s">
        <v>1608</v>
      </c>
      <c r="G249" s="41"/>
      <c r="H249" s="41"/>
      <c r="I249" s="221"/>
      <c r="J249" s="41"/>
      <c r="K249" s="41"/>
      <c r="L249" s="45"/>
      <c r="M249" s="222"/>
      <c r="N249" s="223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160</v>
      </c>
      <c r="AU249" s="18" t="s">
        <v>85</v>
      </c>
    </row>
    <row r="250" spans="1:65" s="2" customFormat="1" ht="24.15" customHeight="1">
      <c r="A250" s="39"/>
      <c r="B250" s="40"/>
      <c r="C250" s="206" t="s">
        <v>464</v>
      </c>
      <c r="D250" s="206" t="s">
        <v>154</v>
      </c>
      <c r="E250" s="207" t="s">
        <v>1609</v>
      </c>
      <c r="F250" s="208" t="s">
        <v>1610</v>
      </c>
      <c r="G250" s="209" t="s">
        <v>210</v>
      </c>
      <c r="H250" s="210">
        <v>0.033</v>
      </c>
      <c r="I250" s="211"/>
      <c r="J250" s="212">
        <f>ROUND(I250*H250,2)</f>
        <v>0</v>
      </c>
      <c r="K250" s="208" t="s">
        <v>157</v>
      </c>
      <c r="L250" s="45"/>
      <c r="M250" s="213" t="s">
        <v>21</v>
      </c>
      <c r="N250" s="214" t="s">
        <v>46</v>
      </c>
      <c r="O250" s="85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7" t="s">
        <v>241</v>
      </c>
      <c r="AT250" s="217" t="s">
        <v>154</v>
      </c>
      <c r="AU250" s="217" t="s">
        <v>85</v>
      </c>
      <c r="AY250" s="18" t="s">
        <v>152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8" t="s">
        <v>83</v>
      </c>
      <c r="BK250" s="218">
        <f>ROUND(I250*H250,2)</f>
        <v>0</v>
      </c>
      <c r="BL250" s="18" t="s">
        <v>241</v>
      </c>
      <c r="BM250" s="217" t="s">
        <v>1611</v>
      </c>
    </row>
    <row r="251" spans="1:47" s="2" customFormat="1" ht="12">
      <c r="A251" s="39"/>
      <c r="B251" s="40"/>
      <c r="C251" s="41"/>
      <c r="D251" s="219" t="s">
        <v>160</v>
      </c>
      <c r="E251" s="41"/>
      <c r="F251" s="220" t="s">
        <v>1612</v>
      </c>
      <c r="G251" s="41"/>
      <c r="H251" s="41"/>
      <c r="I251" s="221"/>
      <c r="J251" s="41"/>
      <c r="K251" s="41"/>
      <c r="L251" s="45"/>
      <c r="M251" s="222"/>
      <c r="N251" s="223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160</v>
      </c>
      <c r="AU251" s="18" t="s">
        <v>85</v>
      </c>
    </row>
    <row r="252" spans="1:63" s="12" customFormat="1" ht="22.8" customHeight="1">
      <c r="A252" s="12"/>
      <c r="B252" s="190"/>
      <c r="C252" s="191"/>
      <c r="D252" s="192" t="s">
        <v>74</v>
      </c>
      <c r="E252" s="204" t="s">
        <v>1613</v>
      </c>
      <c r="F252" s="204" t="s">
        <v>1614</v>
      </c>
      <c r="G252" s="191"/>
      <c r="H252" s="191"/>
      <c r="I252" s="194"/>
      <c r="J252" s="205">
        <f>BK252</f>
        <v>0</v>
      </c>
      <c r="K252" s="191"/>
      <c r="L252" s="196"/>
      <c r="M252" s="197"/>
      <c r="N252" s="198"/>
      <c r="O252" s="198"/>
      <c r="P252" s="199">
        <f>SUM(P253:P284)</f>
        <v>0</v>
      </c>
      <c r="Q252" s="198"/>
      <c r="R252" s="199">
        <f>SUM(R253:R284)</f>
        <v>0.18058</v>
      </c>
      <c r="S252" s="198"/>
      <c r="T252" s="200">
        <f>SUM(T253:T284)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1" t="s">
        <v>85</v>
      </c>
      <c r="AT252" s="202" t="s">
        <v>74</v>
      </c>
      <c r="AU252" s="202" t="s">
        <v>83</v>
      </c>
      <c r="AY252" s="201" t="s">
        <v>152</v>
      </c>
      <c r="BK252" s="203">
        <f>SUM(BK253:BK284)</f>
        <v>0</v>
      </c>
    </row>
    <row r="253" spans="1:65" s="2" customFormat="1" ht="21.75" customHeight="1">
      <c r="A253" s="39"/>
      <c r="B253" s="40"/>
      <c r="C253" s="206" t="s">
        <v>470</v>
      </c>
      <c r="D253" s="206" t="s">
        <v>154</v>
      </c>
      <c r="E253" s="207" t="s">
        <v>1615</v>
      </c>
      <c r="F253" s="208" t="s">
        <v>1616</v>
      </c>
      <c r="G253" s="209" t="s">
        <v>1574</v>
      </c>
      <c r="H253" s="210">
        <v>1</v>
      </c>
      <c r="I253" s="211"/>
      <c r="J253" s="212">
        <f>ROUND(I253*H253,2)</f>
        <v>0</v>
      </c>
      <c r="K253" s="208" t="s">
        <v>157</v>
      </c>
      <c r="L253" s="45"/>
      <c r="M253" s="213" t="s">
        <v>21</v>
      </c>
      <c r="N253" s="214" t="s">
        <v>46</v>
      </c>
      <c r="O253" s="85"/>
      <c r="P253" s="215">
        <f>O253*H253</f>
        <v>0</v>
      </c>
      <c r="Q253" s="215">
        <v>0.01697</v>
      </c>
      <c r="R253" s="215">
        <f>Q253*H253</f>
        <v>0.01697</v>
      </c>
      <c r="S253" s="215">
        <v>0</v>
      </c>
      <c r="T253" s="21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7" t="s">
        <v>241</v>
      </c>
      <c r="AT253" s="217" t="s">
        <v>154</v>
      </c>
      <c r="AU253" s="217" t="s">
        <v>85</v>
      </c>
      <c r="AY253" s="18" t="s">
        <v>152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8" t="s">
        <v>83</v>
      </c>
      <c r="BK253" s="218">
        <f>ROUND(I253*H253,2)</f>
        <v>0</v>
      </c>
      <c r="BL253" s="18" t="s">
        <v>241</v>
      </c>
      <c r="BM253" s="217" t="s">
        <v>1617</v>
      </c>
    </row>
    <row r="254" spans="1:47" s="2" customFormat="1" ht="12">
      <c r="A254" s="39"/>
      <c r="B254" s="40"/>
      <c r="C254" s="41"/>
      <c r="D254" s="219" t="s">
        <v>160</v>
      </c>
      <c r="E254" s="41"/>
      <c r="F254" s="220" t="s">
        <v>1618</v>
      </c>
      <c r="G254" s="41"/>
      <c r="H254" s="41"/>
      <c r="I254" s="221"/>
      <c r="J254" s="41"/>
      <c r="K254" s="41"/>
      <c r="L254" s="45"/>
      <c r="M254" s="222"/>
      <c r="N254" s="223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160</v>
      </c>
      <c r="AU254" s="18" t="s">
        <v>85</v>
      </c>
    </row>
    <row r="255" spans="1:51" s="13" customFormat="1" ht="12">
      <c r="A255" s="13"/>
      <c r="B255" s="224"/>
      <c r="C255" s="225"/>
      <c r="D255" s="226" t="s">
        <v>162</v>
      </c>
      <c r="E255" s="227" t="s">
        <v>21</v>
      </c>
      <c r="F255" s="228" t="s">
        <v>1577</v>
      </c>
      <c r="G255" s="225"/>
      <c r="H255" s="229">
        <v>1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162</v>
      </c>
      <c r="AU255" s="235" t="s">
        <v>85</v>
      </c>
      <c r="AV255" s="13" t="s">
        <v>85</v>
      </c>
      <c r="AW255" s="13" t="s">
        <v>36</v>
      </c>
      <c r="AX255" s="13" t="s">
        <v>83</v>
      </c>
      <c r="AY255" s="235" t="s">
        <v>152</v>
      </c>
    </row>
    <row r="256" spans="1:65" s="2" customFormat="1" ht="24.15" customHeight="1">
      <c r="A256" s="39"/>
      <c r="B256" s="40"/>
      <c r="C256" s="206" t="s">
        <v>478</v>
      </c>
      <c r="D256" s="206" t="s">
        <v>154</v>
      </c>
      <c r="E256" s="207" t="s">
        <v>1619</v>
      </c>
      <c r="F256" s="208" t="s">
        <v>1620</v>
      </c>
      <c r="G256" s="209" t="s">
        <v>1574</v>
      </c>
      <c r="H256" s="210">
        <v>1</v>
      </c>
      <c r="I256" s="211"/>
      <c r="J256" s="212">
        <f>ROUND(I256*H256,2)</f>
        <v>0</v>
      </c>
      <c r="K256" s="208" t="s">
        <v>157</v>
      </c>
      <c r="L256" s="45"/>
      <c r="M256" s="213" t="s">
        <v>21</v>
      </c>
      <c r="N256" s="214" t="s">
        <v>46</v>
      </c>
      <c r="O256" s="85"/>
      <c r="P256" s="215">
        <f>O256*H256</f>
        <v>0</v>
      </c>
      <c r="Q256" s="215">
        <v>0.01497</v>
      </c>
      <c r="R256" s="215">
        <f>Q256*H256</f>
        <v>0.01497</v>
      </c>
      <c r="S256" s="215">
        <v>0</v>
      </c>
      <c r="T256" s="21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7" t="s">
        <v>241</v>
      </c>
      <c r="AT256" s="217" t="s">
        <v>154</v>
      </c>
      <c r="AU256" s="217" t="s">
        <v>85</v>
      </c>
      <c r="AY256" s="18" t="s">
        <v>152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83</v>
      </c>
      <c r="BK256" s="218">
        <f>ROUND(I256*H256,2)</f>
        <v>0</v>
      </c>
      <c r="BL256" s="18" t="s">
        <v>241</v>
      </c>
      <c r="BM256" s="217" t="s">
        <v>1621</v>
      </c>
    </row>
    <row r="257" spans="1:47" s="2" customFormat="1" ht="12">
      <c r="A257" s="39"/>
      <c r="B257" s="40"/>
      <c r="C257" s="41"/>
      <c r="D257" s="219" t="s">
        <v>160</v>
      </c>
      <c r="E257" s="41"/>
      <c r="F257" s="220" t="s">
        <v>1622</v>
      </c>
      <c r="G257" s="41"/>
      <c r="H257" s="41"/>
      <c r="I257" s="221"/>
      <c r="J257" s="41"/>
      <c r="K257" s="41"/>
      <c r="L257" s="45"/>
      <c r="M257" s="222"/>
      <c r="N257" s="223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160</v>
      </c>
      <c r="AU257" s="18" t="s">
        <v>85</v>
      </c>
    </row>
    <row r="258" spans="1:51" s="13" customFormat="1" ht="12">
      <c r="A258" s="13"/>
      <c r="B258" s="224"/>
      <c r="C258" s="225"/>
      <c r="D258" s="226" t="s">
        <v>162</v>
      </c>
      <c r="E258" s="227" t="s">
        <v>21</v>
      </c>
      <c r="F258" s="228" t="s">
        <v>1577</v>
      </c>
      <c r="G258" s="225"/>
      <c r="H258" s="229">
        <v>1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162</v>
      </c>
      <c r="AU258" s="235" t="s">
        <v>85</v>
      </c>
      <c r="AV258" s="13" t="s">
        <v>85</v>
      </c>
      <c r="AW258" s="13" t="s">
        <v>36</v>
      </c>
      <c r="AX258" s="13" t="s">
        <v>83</v>
      </c>
      <c r="AY258" s="235" t="s">
        <v>152</v>
      </c>
    </row>
    <row r="259" spans="1:65" s="2" customFormat="1" ht="24.15" customHeight="1">
      <c r="A259" s="39"/>
      <c r="B259" s="40"/>
      <c r="C259" s="206" t="s">
        <v>485</v>
      </c>
      <c r="D259" s="206" t="s">
        <v>154</v>
      </c>
      <c r="E259" s="207" t="s">
        <v>1623</v>
      </c>
      <c r="F259" s="208" t="s">
        <v>1624</v>
      </c>
      <c r="G259" s="209" t="s">
        <v>1574</v>
      </c>
      <c r="H259" s="210">
        <v>1</v>
      </c>
      <c r="I259" s="211"/>
      <c r="J259" s="212">
        <f>ROUND(I259*H259,2)</f>
        <v>0</v>
      </c>
      <c r="K259" s="208" t="s">
        <v>359</v>
      </c>
      <c r="L259" s="45"/>
      <c r="M259" s="213" t="s">
        <v>21</v>
      </c>
      <c r="N259" s="214" t="s">
        <v>46</v>
      </c>
      <c r="O259" s="85"/>
      <c r="P259" s="215">
        <f>O259*H259</f>
        <v>0</v>
      </c>
      <c r="Q259" s="215">
        <v>0.0684</v>
      </c>
      <c r="R259" s="215">
        <f>Q259*H259</f>
        <v>0.0684</v>
      </c>
      <c r="S259" s="215">
        <v>0</v>
      </c>
      <c r="T259" s="21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7" t="s">
        <v>241</v>
      </c>
      <c r="AT259" s="217" t="s">
        <v>154</v>
      </c>
      <c r="AU259" s="217" t="s">
        <v>85</v>
      </c>
      <c r="AY259" s="18" t="s">
        <v>152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83</v>
      </c>
      <c r="BK259" s="218">
        <f>ROUND(I259*H259,2)</f>
        <v>0</v>
      </c>
      <c r="BL259" s="18" t="s">
        <v>241</v>
      </c>
      <c r="BM259" s="217" t="s">
        <v>1625</v>
      </c>
    </row>
    <row r="260" spans="1:65" s="2" customFormat="1" ht="16.5" customHeight="1">
      <c r="A260" s="39"/>
      <c r="B260" s="40"/>
      <c r="C260" s="206" t="s">
        <v>492</v>
      </c>
      <c r="D260" s="206" t="s">
        <v>154</v>
      </c>
      <c r="E260" s="207" t="s">
        <v>1626</v>
      </c>
      <c r="F260" s="208" t="s">
        <v>1627</v>
      </c>
      <c r="G260" s="209" t="s">
        <v>1574</v>
      </c>
      <c r="H260" s="210">
        <v>1</v>
      </c>
      <c r="I260" s="211"/>
      <c r="J260" s="212">
        <f>ROUND(I260*H260,2)</f>
        <v>0</v>
      </c>
      <c r="K260" s="208" t="s">
        <v>157</v>
      </c>
      <c r="L260" s="45"/>
      <c r="M260" s="213" t="s">
        <v>21</v>
      </c>
      <c r="N260" s="214" t="s">
        <v>46</v>
      </c>
      <c r="O260" s="85"/>
      <c r="P260" s="215">
        <f>O260*H260</f>
        <v>0</v>
      </c>
      <c r="Q260" s="215">
        <v>0.01066</v>
      </c>
      <c r="R260" s="215">
        <f>Q260*H260</f>
        <v>0.01066</v>
      </c>
      <c r="S260" s="215">
        <v>0</v>
      </c>
      <c r="T260" s="21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7" t="s">
        <v>241</v>
      </c>
      <c r="AT260" s="217" t="s">
        <v>154</v>
      </c>
      <c r="AU260" s="217" t="s">
        <v>85</v>
      </c>
      <c r="AY260" s="18" t="s">
        <v>152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83</v>
      </c>
      <c r="BK260" s="218">
        <f>ROUND(I260*H260,2)</f>
        <v>0</v>
      </c>
      <c r="BL260" s="18" t="s">
        <v>241</v>
      </c>
      <c r="BM260" s="217" t="s">
        <v>1628</v>
      </c>
    </row>
    <row r="261" spans="1:47" s="2" customFormat="1" ht="12">
      <c r="A261" s="39"/>
      <c r="B261" s="40"/>
      <c r="C261" s="41"/>
      <c r="D261" s="219" t="s">
        <v>160</v>
      </c>
      <c r="E261" s="41"/>
      <c r="F261" s="220" t="s">
        <v>1629</v>
      </c>
      <c r="G261" s="41"/>
      <c r="H261" s="41"/>
      <c r="I261" s="221"/>
      <c r="J261" s="41"/>
      <c r="K261" s="41"/>
      <c r="L261" s="45"/>
      <c r="M261" s="222"/>
      <c r="N261" s="223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160</v>
      </c>
      <c r="AU261" s="18" t="s">
        <v>85</v>
      </c>
    </row>
    <row r="262" spans="1:51" s="13" customFormat="1" ht="12">
      <c r="A262" s="13"/>
      <c r="B262" s="224"/>
      <c r="C262" s="225"/>
      <c r="D262" s="226" t="s">
        <v>162</v>
      </c>
      <c r="E262" s="227" t="s">
        <v>21</v>
      </c>
      <c r="F262" s="228" t="s">
        <v>1577</v>
      </c>
      <c r="G262" s="225"/>
      <c r="H262" s="229">
        <v>1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162</v>
      </c>
      <c r="AU262" s="235" t="s">
        <v>85</v>
      </c>
      <c r="AV262" s="13" t="s">
        <v>85</v>
      </c>
      <c r="AW262" s="13" t="s">
        <v>36</v>
      </c>
      <c r="AX262" s="13" t="s">
        <v>83</v>
      </c>
      <c r="AY262" s="235" t="s">
        <v>152</v>
      </c>
    </row>
    <row r="263" spans="1:65" s="2" customFormat="1" ht="24.15" customHeight="1">
      <c r="A263" s="39"/>
      <c r="B263" s="40"/>
      <c r="C263" s="206" t="s">
        <v>497</v>
      </c>
      <c r="D263" s="206" t="s">
        <v>154</v>
      </c>
      <c r="E263" s="207" t="s">
        <v>1630</v>
      </c>
      <c r="F263" s="208" t="s">
        <v>1631</v>
      </c>
      <c r="G263" s="209" t="s">
        <v>1574</v>
      </c>
      <c r="H263" s="210">
        <v>1</v>
      </c>
      <c r="I263" s="211"/>
      <c r="J263" s="212">
        <f>ROUND(I263*H263,2)</f>
        <v>0</v>
      </c>
      <c r="K263" s="208" t="s">
        <v>157</v>
      </c>
      <c r="L263" s="45"/>
      <c r="M263" s="213" t="s">
        <v>21</v>
      </c>
      <c r="N263" s="214" t="s">
        <v>46</v>
      </c>
      <c r="O263" s="85"/>
      <c r="P263" s="215">
        <f>O263*H263</f>
        <v>0</v>
      </c>
      <c r="Q263" s="215">
        <v>0.06311</v>
      </c>
      <c r="R263" s="215">
        <f>Q263*H263</f>
        <v>0.06311</v>
      </c>
      <c r="S263" s="215">
        <v>0</v>
      </c>
      <c r="T263" s="21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7" t="s">
        <v>241</v>
      </c>
      <c r="AT263" s="217" t="s">
        <v>154</v>
      </c>
      <c r="AU263" s="217" t="s">
        <v>85</v>
      </c>
      <c r="AY263" s="18" t="s">
        <v>152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83</v>
      </c>
      <c r="BK263" s="218">
        <f>ROUND(I263*H263,2)</f>
        <v>0</v>
      </c>
      <c r="BL263" s="18" t="s">
        <v>241</v>
      </c>
      <c r="BM263" s="217" t="s">
        <v>1632</v>
      </c>
    </row>
    <row r="264" spans="1:47" s="2" customFormat="1" ht="12">
      <c r="A264" s="39"/>
      <c r="B264" s="40"/>
      <c r="C264" s="41"/>
      <c r="D264" s="219" t="s">
        <v>160</v>
      </c>
      <c r="E264" s="41"/>
      <c r="F264" s="220" t="s">
        <v>1633</v>
      </c>
      <c r="G264" s="41"/>
      <c r="H264" s="41"/>
      <c r="I264" s="221"/>
      <c r="J264" s="41"/>
      <c r="K264" s="41"/>
      <c r="L264" s="45"/>
      <c r="M264" s="222"/>
      <c r="N264" s="223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160</v>
      </c>
      <c r="AU264" s="18" t="s">
        <v>85</v>
      </c>
    </row>
    <row r="265" spans="1:51" s="13" customFormat="1" ht="12">
      <c r="A265" s="13"/>
      <c r="B265" s="224"/>
      <c r="C265" s="225"/>
      <c r="D265" s="226" t="s">
        <v>162</v>
      </c>
      <c r="E265" s="227" t="s">
        <v>21</v>
      </c>
      <c r="F265" s="228" t="s">
        <v>1577</v>
      </c>
      <c r="G265" s="225"/>
      <c r="H265" s="229">
        <v>1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162</v>
      </c>
      <c r="AU265" s="235" t="s">
        <v>85</v>
      </c>
      <c r="AV265" s="13" t="s">
        <v>85</v>
      </c>
      <c r="AW265" s="13" t="s">
        <v>36</v>
      </c>
      <c r="AX265" s="13" t="s">
        <v>83</v>
      </c>
      <c r="AY265" s="235" t="s">
        <v>152</v>
      </c>
    </row>
    <row r="266" spans="1:65" s="2" customFormat="1" ht="16.5" customHeight="1">
      <c r="A266" s="39"/>
      <c r="B266" s="40"/>
      <c r="C266" s="206" t="s">
        <v>503</v>
      </c>
      <c r="D266" s="206" t="s">
        <v>154</v>
      </c>
      <c r="E266" s="207" t="s">
        <v>1634</v>
      </c>
      <c r="F266" s="208" t="s">
        <v>1635</v>
      </c>
      <c r="G266" s="209" t="s">
        <v>1574</v>
      </c>
      <c r="H266" s="210">
        <v>5</v>
      </c>
      <c r="I266" s="211"/>
      <c r="J266" s="212">
        <f>ROUND(I266*H266,2)</f>
        <v>0</v>
      </c>
      <c r="K266" s="208" t="s">
        <v>157</v>
      </c>
      <c r="L266" s="45"/>
      <c r="M266" s="213" t="s">
        <v>21</v>
      </c>
      <c r="N266" s="214" t="s">
        <v>46</v>
      </c>
      <c r="O266" s="85"/>
      <c r="P266" s="215">
        <f>O266*H266</f>
        <v>0</v>
      </c>
      <c r="Q266" s="215">
        <v>0.00024</v>
      </c>
      <c r="R266" s="215">
        <f>Q266*H266</f>
        <v>0.0012000000000000001</v>
      </c>
      <c r="S266" s="215">
        <v>0</v>
      </c>
      <c r="T266" s="21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7" t="s">
        <v>241</v>
      </c>
      <c r="AT266" s="217" t="s">
        <v>154</v>
      </c>
      <c r="AU266" s="217" t="s">
        <v>85</v>
      </c>
      <c r="AY266" s="18" t="s">
        <v>152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8" t="s">
        <v>83</v>
      </c>
      <c r="BK266" s="218">
        <f>ROUND(I266*H266,2)</f>
        <v>0</v>
      </c>
      <c r="BL266" s="18" t="s">
        <v>241</v>
      </c>
      <c r="BM266" s="217" t="s">
        <v>1636</v>
      </c>
    </row>
    <row r="267" spans="1:47" s="2" customFormat="1" ht="12">
      <c r="A267" s="39"/>
      <c r="B267" s="40"/>
      <c r="C267" s="41"/>
      <c r="D267" s="219" t="s">
        <v>160</v>
      </c>
      <c r="E267" s="41"/>
      <c r="F267" s="220" t="s">
        <v>1637</v>
      </c>
      <c r="G267" s="41"/>
      <c r="H267" s="41"/>
      <c r="I267" s="221"/>
      <c r="J267" s="41"/>
      <c r="K267" s="41"/>
      <c r="L267" s="45"/>
      <c r="M267" s="222"/>
      <c r="N267" s="223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160</v>
      </c>
      <c r="AU267" s="18" t="s">
        <v>85</v>
      </c>
    </row>
    <row r="268" spans="1:51" s="13" customFormat="1" ht="12">
      <c r="A268" s="13"/>
      <c r="B268" s="224"/>
      <c r="C268" s="225"/>
      <c r="D268" s="226" t="s">
        <v>162</v>
      </c>
      <c r="E268" s="227" t="s">
        <v>21</v>
      </c>
      <c r="F268" s="228" t="s">
        <v>1571</v>
      </c>
      <c r="G268" s="225"/>
      <c r="H268" s="229">
        <v>5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162</v>
      </c>
      <c r="AU268" s="235" t="s">
        <v>85</v>
      </c>
      <c r="AV268" s="13" t="s">
        <v>85</v>
      </c>
      <c r="AW268" s="13" t="s">
        <v>36</v>
      </c>
      <c r="AX268" s="13" t="s">
        <v>83</v>
      </c>
      <c r="AY268" s="235" t="s">
        <v>152</v>
      </c>
    </row>
    <row r="269" spans="1:65" s="2" customFormat="1" ht="16.5" customHeight="1">
      <c r="A269" s="39"/>
      <c r="B269" s="40"/>
      <c r="C269" s="236" t="s">
        <v>509</v>
      </c>
      <c r="D269" s="236" t="s">
        <v>207</v>
      </c>
      <c r="E269" s="237" t="s">
        <v>1638</v>
      </c>
      <c r="F269" s="238" t="s">
        <v>1639</v>
      </c>
      <c r="G269" s="239" t="s">
        <v>108</v>
      </c>
      <c r="H269" s="240">
        <v>1</v>
      </c>
      <c r="I269" s="241"/>
      <c r="J269" s="242">
        <f>ROUND(I269*H269,2)</f>
        <v>0</v>
      </c>
      <c r="K269" s="238" t="s">
        <v>157</v>
      </c>
      <c r="L269" s="243"/>
      <c r="M269" s="244" t="s">
        <v>21</v>
      </c>
      <c r="N269" s="245" t="s">
        <v>46</v>
      </c>
      <c r="O269" s="85"/>
      <c r="P269" s="215">
        <f>O269*H269</f>
        <v>0</v>
      </c>
      <c r="Q269" s="215">
        <v>0.00018</v>
      </c>
      <c r="R269" s="215">
        <f>Q269*H269</f>
        <v>0.00018</v>
      </c>
      <c r="S269" s="215">
        <v>0</v>
      </c>
      <c r="T269" s="21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7" t="s">
        <v>337</v>
      </c>
      <c r="AT269" s="217" t="s">
        <v>207</v>
      </c>
      <c r="AU269" s="217" t="s">
        <v>85</v>
      </c>
      <c r="AY269" s="18" t="s">
        <v>152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241</v>
      </c>
      <c r="BM269" s="217" t="s">
        <v>1640</v>
      </c>
    </row>
    <row r="270" spans="1:51" s="13" customFormat="1" ht="12">
      <c r="A270" s="13"/>
      <c r="B270" s="224"/>
      <c r="C270" s="225"/>
      <c r="D270" s="226" t="s">
        <v>162</v>
      </c>
      <c r="E270" s="227" t="s">
        <v>21</v>
      </c>
      <c r="F270" s="228" t="s">
        <v>1641</v>
      </c>
      <c r="G270" s="225"/>
      <c r="H270" s="229">
        <v>1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162</v>
      </c>
      <c r="AU270" s="235" t="s">
        <v>85</v>
      </c>
      <c r="AV270" s="13" t="s">
        <v>85</v>
      </c>
      <c r="AW270" s="13" t="s">
        <v>36</v>
      </c>
      <c r="AX270" s="13" t="s">
        <v>83</v>
      </c>
      <c r="AY270" s="235" t="s">
        <v>152</v>
      </c>
    </row>
    <row r="271" spans="1:65" s="2" customFormat="1" ht="16.5" customHeight="1">
      <c r="A271" s="39"/>
      <c r="B271" s="40"/>
      <c r="C271" s="206" t="s">
        <v>517</v>
      </c>
      <c r="D271" s="206" t="s">
        <v>154</v>
      </c>
      <c r="E271" s="207" t="s">
        <v>1642</v>
      </c>
      <c r="F271" s="208" t="s">
        <v>1643</v>
      </c>
      <c r="G271" s="209" t="s">
        <v>1574</v>
      </c>
      <c r="H271" s="210">
        <v>1</v>
      </c>
      <c r="I271" s="211"/>
      <c r="J271" s="212">
        <f>ROUND(I271*H271,2)</f>
        <v>0</v>
      </c>
      <c r="K271" s="208" t="s">
        <v>157</v>
      </c>
      <c r="L271" s="45"/>
      <c r="M271" s="213" t="s">
        <v>21</v>
      </c>
      <c r="N271" s="214" t="s">
        <v>46</v>
      </c>
      <c r="O271" s="85"/>
      <c r="P271" s="215">
        <f>O271*H271</f>
        <v>0</v>
      </c>
      <c r="Q271" s="215">
        <v>0.0018</v>
      </c>
      <c r="R271" s="215">
        <f>Q271*H271</f>
        <v>0.0018</v>
      </c>
      <c r="S271" s="215">
        <v>0</v>
      </c>
      <c r="T271" s="21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7" t="s">
        <v>241</v>
      </c>
      <c r="AT271" s="217" t="s">
        <v>154</v>
      </c>
      <c r="AU271" s="217" t="s">
        <v>85</v>
      </c>
      <c r="AY271" s="18" t="s">
        <v>152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241</v>
      </c>
      <c r="BM271" s="217" t="s">
        <v>1644</v>
      </c>
    </row>
    <row r="272" spans="1:47" s="2" customFormat="1" ht="12">
      <c r="A272" s="39"/>
      <c r="B272" s="40"/>
      <c r="C272" s="41"/>
      <c r="D272" s="219" t="s">
        <v>160</v>
      </c>
      <c r="E272" s="41"/>
      <c r="F272" s="220" t="s">
        <v>1645</v>
      </c>
      <c r="G272" s="41"/>
      <c r="H272" s="41"/>
      <c r="I272" s="221"/>
      <c r="J272" s="41"/>
      <c r="K272" s="41"/>
      <c r="L272" s="45"/>
      <c r="M272" s="222"/>
      <c r="N272" s="223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160</v>
      </c>
      <c r="AU272" s="18" t="s">
        <v>85</v>
      </c>
    </row>
    <row r="273" spans="1:51" s="13" customFormat="1" ht="12">
      <c r="A273" s="13"/>
      <c r="B273" s="224"/>
      <c r="C273" s="225"/>
      <c r="D273" s="226" t="s">
        <v>162</v>
      </c>
      <c r="E273" s="227" t="s">
        <v>21</v>
      </c>
      <c r="F273" s="228" t="s">
        <v>1577</v>
      </c>
      <c r="G273" s="225"/>
      <c r="H273" s="229">
        <v>1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162</v>
      </c>
      <c r="AU273" s="235" t="s">
        <v>85</v>
      </c>
      <c r="AV273" s="13" t="s">
        <v>85</v>
      </c>
      <c r="AW273" s="13" t="s">
        <v>36</v>
      </c>
      <c r="AX273" s="13" t="s">
        <v>83</v>
      </c>
      <c r="AY273" s="235" t="s">
        <v>152</v>
      </c>
    </row>
    <row r="274" spans="1:65" s="2" customFormat="1" ht="16.5" customHeight="1">
      <c r="A274" s="39"/>
      <c r="B274" s="40"/>
      <c r="C274" s="206" t="s">
        <v>523</v>
      </c>
      <c r="D274" s="206" t="s">
        <v>154</v>
      </c>
      <c r="E274" s="207" t="s">
        <v>1646</v>
      </c>
      <c r="F274" s="208" t="s">
        <v>1647</v>
      </c>
      <c r="G274" s="209" t="s">
        <v>1574</v>
      </c>
      <c r="H274" s="210">
        <v>1</v>
      </c>
      <c r="I274" s="211"/>
      <c r="J274" s="212">
        <f>ROUND(I274*H274,2)</f>
        <v>0</v>
      </c>
      <c r="K274" s="208" t="s">
        <v>157</v>
      </c>
      <c r="L274" s="45"/>
      <c r="M274" s="213" t="s">
        <v>21</v>
      </c>
      <c r="N274" s="214" t="s">
        <v>46</v>
      </c>
      <c r="O274" s="85"/>
      <c r="P274" s="215">
        <f>O274*H274</f>
        <v>0</v>
      </c>
      <c r="Q274" s="215">
        <v>0.00184</v>
      </c>
      <c r="R274" s="215">
        <f>Q274*H274</f>
        <v>0.00184</v>
      </c>
      <c r="S274" s="215">
        <v>0</v>
      </c>
      <c r="T274" s="216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7" t="s">
        <v>241</v>
      </c>
      <c r="AT274" s="217" t="s">
        <v>154</v>
      </c>
      <c r="AU274" s="217" t="s">
        <v>85</v>
      </c>
      <c r="AY274" s="18" t="s">
        <v>152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8" t="s">
        <v>83</v>
      </c>
      <c r="BK274" s="218">
        <f>ROUND(I274*H274,2)</f>
        <v>0</v>
      </c>
      <c r="BL274" s="18" t="s">
        <v>241</v>
      </c>
      <c r="BM274" s="217" t="s">
        <v>1648</v>
      </c>
    </row>
    <row r="275" spans="1:47" s="2" customFormat="1" ht="12">
      <c r="A275" s="39"/>
      <c r="B275" s="40"/>
      <c r="C275" s="41"/>
      <c r="D275" s="219" t="s">
        <v>160</v>
      </c>
      <c r="E275" s="41"/>
      <c r="F275" s="220" t="s">
        <v>1649</v>
      </c>
      <c r="G275" s="41"/>
      <c r="H275" s="41"/>
      <c r="I275" s="221"/>
      <c r="J275" s="41"/>
      <c r="K275" s="41"/>
      <c r="L275" s="45"/>
      <c r="M275" s="222"/>
      <c r="N275" s="223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160</v>
      </c>
      <c r="AU275" s="18" t="s">
        <v>85</v>
      </c>
    </row>
    <row r="276" spans="1:51" s="13" customFormat="1" ht="12">
      <c r="A276" s="13"/>
      <c r="B276" s="224"/>
      <c r="C276" s="225"/>
      <c r="D276" s="226" t="s">
        <v>162</v>
      </c>
      <c r="E276" s="227" t="s">
        <v>21</v>
      </c>
      <c r="F276" s="228" t="s">
        <v>1577</v>
      </c>
      <c r="G276" s="225"/>
      <c r="H276" s="229">
        <v>1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162</v>
      </c>
      <c r="AU276" s="235" t="s">
        <v>85</v>
      </c>
      <c r="AV276" s="13" t="s">
        <v>85</v>
      </c>
      <c r="AW276" s="13" t="s">
        <v>36</v>
      </c>
      <c r="AX276" s="13" t="s">
        <v>83</v>
      </c>
      <c r="AY276" s="235" t="s">
        <v>152</v>
      </c>
    </row>
    <row r="277" spans="1:65" s="2" customFormat="1" ht="21.75" customHeight="1">
      <c r="A277" s="39"/>
      <c r="B277" s="40"/>
      <c r="C277" s="206" t="s">
        <v>529</v>
      </c>
      <c r="D277" s="206" t="s">
        <v>154</v>
      </c>
      <c r="E277" s="207" t="s">
        <v>1650</v>
      </c>
      <c r="F277" s="208" t="s">
        <v>1651</v>
      </c>
      <c r="G277" s="209" t="s">
        <v>488</v>
      </c>
      <c r="H277" s="210">
        <v>1</v>
      </c>
      <c r="I277" s="211"/>
      <c r="J277" s="212">
        <f>ROUND(I277*H277,2)</f>
        <v>0</v>
      </c>
      <c r="K277" s="208" t="s">
        <v>157</v>
      </c>
      <c r="L277" s="45"/>
      <c r="M277" s="213" t="s">
        <v>21</v>
      </c>
      <c r="N277" s="214" t="s">
        <v>46</v>
      </c>
      <c r="O277" s="85"/>
      <c r="P277" s="215">
        <f>O277*H277</f>
        <v>0</v>
      </c>
      <c r="Q277" s="215">
        <v>0.00047</v>
      </c>
      <c r="R277" s="215">
        <f>Q277*H277</f>
        <v>0.00047</v>
      </c>
      <c r="S277" s="215">
        <v>0</v>
      </c>
      <c r="T277" s="21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7" t="s">
        <v>241</v>
      </c>
      <c r="AT277" s="217" t="s">
        <v>154</v>
      </c>
      <c r="AU277" s="217" t="s">
        <v>85</v>
      </c>
      <c r="AY277" s="18" t="s">
        <v>152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8" t="s">
        <v>83</v>
      </c>
      <c r="BK277" s="218">
        <f>ROUND(I277*H277,2)</f>
        <v>0</v>
      </c>
      <c r="BL277" s="18" t="s">
        <v>241</v>
      </c>
      <c r="BM277" s="217" t="s">
        <v>1652</v>
      </c>
    </row>
    <row r="278" spans="1:47" s="2" customFormat="1" ht="12">
      <c r="A278" s="39"/>
      <c r="B278" s="40"/>
      <c r="C278" s="41"/>
      <c r="D278" s="219" t="s">
        <v>160</v>
      </c>
      <c r="E278" s="41"/>
      <c r="F278" s="220" t="s">
        <v>1653</v>
      </c>
      <c r="G278" s="41"/>
      <c r="H278" s="41"/>
      <c r="I278" s="221"/>
      <c r="J278" s="41"/>
      <c r="K278" s="41"/>
      <c r="L278" s="45"/>
      <c r="M278" s="222"/>
      <c r="N278" s="223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160</v>
      </c>
      <c r="AU278" s="18" t="s">
        <v>85</v>
      </c>
    </row>
    <row r="279" spans="1:65" s="2" customFormat="1" ht="16.5" customHeight="1">
      <c r="A279" s="39"/>
      <c r="B279" s="40"/>
      <c r="C279" s="206" t="s">
        <v>534</v>
      </c>
      <c r="D279" s="206" t="s">
        <v>154</v>
      </c>
      <c r="E279" s="207" t="s">
        <v>1654</v>
      </c>
      <c r="F279" s="208" t="s">
        <v>1655</v>
      </c>
      <c r="G279" s="209" t="s">
        <v>488</v>
      </c>
      <c r="H279" s="210">
        <v>14</v>
      </c>
      <c r="I279" s="211"/>
      <c r="J279" s="212">
        <f>ROUND(I279*H279,2)</f>
        <v>0</v>
      </c>
      <c r="K279" s="208" t="s">
        <v>157</v>
      </c>
      <c r="L279" s="45"/>
      <c r="M279" s="213" t="s">
        <v>21</v>
      </c>
      <c r="N279" s="214" t="s">
        <v>46</v>
      </c>
      <c r="O279" s="85"/>
      <c r="P279" s="215">
        <f>O279*H279</f>
        <v>0</v>
      </c>
      <c r="Q279" s="215">
        <v>7E-05</v>
      </c>
      <c r="R279" s="215">
        <f>Q279*H279</f>
        <v>0.00098</v>
      </c>
      <c r="S279" s="215">
        <v>0</v>
      </c>
      <c r="T279" s="21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7" t="s">
        <v>241</v>
      </c>
      <c r="AT279" s="217" t="s">
        <v>154</v>
      </c>
      <c r="AU279" s="217" t="s">
        <v>85</v>
      </c>
      <c r="AY279" s="18" t="s">
        <v>152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8" t="s">
        <v>83</v>
      </c>
      <c r="BK279" s="218">
        <f>ROUND(I279*H279,2)</f>
        <v>0</v>
      </c>
      <c r="BL279" s="18" t="s">
        <v>241</v>
      </c>
      <c r="BM279" s="217" t="s">
        <v>1656</v>
      </c>
    </row>
    <row r="280" spans="1:47" s="2" customFormat="1" ht="12">
      <c r="A280" s="39"/>
      <c r="B280" s="40"/>
      <c r="C280" s="41"/>
      <c r="D280" s="219" t="s">
        <v>160</v>
      </c>
      <c r="E280" s="41"/>
      <c r="F280" s="220" t="s">
        <v>1657</v>
      </c>
      <c r="G280" s="41"/>
      <c r="H280" s="41"/>
      <c r="I280" s="221"/>
      <c r="J280" s="41"/>
      <c r="K280" s="41"/>
      <c r="L280" s="45"/>
      <c r="M280" s="222"/>
      <c r="N280" s="223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160</v>
      </c>
      <c r="AU280" s="18" t="s">
        <v>85</v>
      </c>
    </row>
    <row r="281" spans="1:65" s="2" customFormat="1" ht="24.15" customHeight="1">
      <c r="A281" s="39"/>
      <c r="B281" s="40"/>
      <c r="C281" s="206" t="s">
        <v>540</v>
      </c>
      <c r="D281" s="206" t="s">
        <v>154</v>
      </c>
      <c r="E281" s="207" t="s">
        <v>1658</v>
      </c>
      <c r="F281" s="208" t="s">
        <v>1659</v>
      </c>
      <c r="G281" s="209" t="s">
        <v>210</v>
      </c>
      <c r="H281" s="210">
        <v>0.181</v>
      </c>
      <c r="I281" s="211"/>
      <c r="J281" s="212">
        <f>ROUND(I281*H281,2)</f>
        <v>0</v>
      </c>
      <c r="K281" s="208" t="s">
        <v>157</v>
      </c>
      <c r="L281" s="45"/>
      <c r="M281" s="213" t="s">
        <v>21</v>
      </c>
      <c r="N281" s="214" t="s">
        <v>46</v>
      </c>
      <c r="O281" s="85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7" t="s">
        <v>241</v>
      </c>
      <c r="AT281" s="217" t="s">
        <v>154</v>
      </c>
      <c r="AU281" s="217" t="s">
        <v>85</v>
      </c>
      <c r="AY281" s="18" t="s">
        <v>152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83</v>
      </c>
      <c r="BK281" s="218">
        <f>ROUND(I281*H281,2)</f>
        <v>0</v>
      </c>
      <c r="BL281" s="18" t="s">
        <v>241</v>
      </c>
      <c r="BM281" s="217" t="s">
        <v>1660</v>
      </c>
    </row>
    <row r="282" spans="1:47" s="2" customFormat="1" ht="12">
      <c r="A282" s="39"/>
      <c r="B282" s="40"/>
      <c r="C282" s="41"/>
      <c r="D282" s="219" t="s">
        <v>160</v>
      </c>
      <c r="E282" s="41"/>
      <c r="F282" s="220" t="s">
        <v>1661</v>
      </c>
      <c r="G282" s="41"/>
      <c r="H282" s="41"/>
      <c r="I282" s="221"/>
      <c r="J282" s="41"/>
      <c r="K282" s="41"/>
      <c r="L282" s="45"/>
      <c r="M282" s="222"/>
      <c r="N282" s="223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160</v>
      </c>
      <c r="AU282" s="18" t="s">
        <v>85</v>
      </c>
    </row>
    <row r="283" spans="1:65" s="2" customFormat="1" ht="24.15" customHeight="1">
      <c r="A283" s="39"/>
      <c r="B283" s="40"/>
      <c r="C283" s="206" t="s">
        <v>545</v>
      </c>
      <c r="D283" s="206" t="s">
        <v>154</v>
      </c>
      <c r="E283" s="207" t="s">
        <v>1662</v>
      </c>
      <c r="F283" s="208" t="s">
        <v>1663</v>
      </c>
      <c r="G283" s="209" t="s">
        <v>210</v>
      </c>
      <c r="H283" s="210">
        <v>0.181</v>
      </c>
      <c r="I283" s="211"/>
      <c r="J283" s="212">
        <f>ROUND(I283*H283,2)</f>
        <v>0</v>
      </c>
      <c r="K283" s="208" t="s">
        <v>157</v>
      </c>
      <c r="L283" s="45"/>
      <c r="M283" s="213" t="s">
        <v>21</v>
      </c>
      <c r="N283" s="214" t="s">
        <v>46</v>
      </c>
      <c r="O283" s="85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7" t="s">
        <v>241</v>
      </c>
      <c r="AT283" s="217" t="s">
        <v>154</v>
      </c>
      <c r="AU283" s="217" t="s">
        <v>85</v>
      </c>
      <c r="AY283" s="18" t="s">
        <v>152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83</v>
      </c>
      <c r="BK283" s="218">
        <f>ROUND(I283*H283,2)</f>
        <v>0</v>
      </c>
      <c r="BL283" s="18" t="s">
        <v>241</v>
      </c>
      <c r="BM283" s="217" t="s">
        <v>1664</v>
      </c>
    </row>
    <row r="284" spans="1:47" s="2" customFormat="1" ht="12">
      <c r="A284" s="39"/>
      <c r="B284" s="40"/>
      <c r="C284" s="41"/>
      <c r="D284" s="219" t="s">
        <v>160</v>
      </c>
      <c r="E284" s="41"/>
      <c r="F284" s="220" t="s">
        <v>1665</v>
      </c>
      <c r="G284" s="41"/>
      <c r="H284" s="41"/>
      <c r="I284" s="221"/>
      <c r="J284" s="41"/>
      <c r="K284" s="41"/>
      <c r="L284" s="45"/>
      <c r="M284" s="222"/>
      <c r="N284" s="223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160</v>
      </c>
      <c r="AU284" s="18" t="s">
        <v>85</v>
      </c>
    </row>
    <row r="285" spans="1:63" s="12" customFormat="1" ht="22.8" customHeight="1">
      <c r="A285" s="12"/>
      <c r="B285" s="190"/>
      <c r="C285" s="191"/>
      <c r="D285" s="192" t="s">
        <v>74</v>
      </c>
      <c r="E285" s="204" t="s">
        <v>1666</v>
      </c>
      <c r="F285" s="204" t="s">
        <v>1667</v>
      </c>
      <c r="G285" s="191"/>
      <c r="H285" s="191"/>
      <c r="I285" s="194"/>
      <c r="J285" s="205">
        <f>BK285</f>
        <v>0</v>
      </c>
      <c r="K285" s="191"/>
      <c r="L285" s="196"/>
      <c r="M285" s="197"/>
      <c r="N285" s="198"/>
      <c r="O285" s="198"/>
      <c r="P285" s="199">
        <f>SUM(P286:P292)</f>
        <v>0</v>
      </c>
      <c r="Q285" s="198"/>
      <c r="R285" s="199">
        <f>SUM(R286:R292)</f>
        <v>0.0092</v>
      </c>
      <c r="S285" s="198"/>
      <c r="T285" s="200">
        <f>SUM(T286:T292)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1" t="s">
        <v>85</v>
      </c>
      <c r="AT285" s="202" t="s">
        <v>74</v>
      </c>
      <c r="AU285" s="202" t="s">
        <v>83</v>
      </c>
      <c r="AY285" s="201" t="s">
        <v>152</v>
      </c>
      <c r="BK285" s="203">
        <f>SUM(BK286:BK292)</f>
        <v>0</v>
      </c>
    </row>
    <row r="286" spans="1:65" s="2" customFormat="1" ht="24.15" customHeight="1">
      <c r="A286" s="39"/>
      <c r="B286" s="40"/>
      <c r="C286" s="206" t="s">
        <v>551</v>
      </c>
      <c r="D286" s="206" t="s">
        <v>154</v>
      </c>
      <c r="E286" s="207" t="s">
        <v>1668</v>
      </c>
      <c r="F286" s="208" t="s">
        <v>1669</v>
      </c>
      <c r="G286" s="209" t="s">
        <v>1574</v>
      </c>
      <c r="H286" s="210">
        <v>1</v>
      </c>
      <c r="I286" s="211"/>
      <c r="J286" s="212">
        <f>ROUND(I286*H286,2)</f>
        <v>0</v>
      </c>
      <c r="K286" s="208" t="s">
        <v>157</v>
      </c>
      <c r="L286" s="45"/>
      <c r="M286" s="213" t="s">
        <v>21</v>
      </c>
      <c r="N286" s="214" t="s">
        <v>46</v>
      </c>
      <c r="O286" s="85"/>
      <c r="P286" s="215">
        <f>O286*H286</f>
        <v>0</v>
      </c>
      <c r="Q286" s="215">
        <v>0.0092</v>
      </c>
      <c r="R286" s="215">
        <f>Q286*H286</f>
        <v>0.0092</v>
      </c>
      <c r="S286" s="215">
        <v>0</v>
      </c>
      <c r="T286" s="21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7" t="s">
        <v>241</v>
      </c>
      <c r="AT286" s="217" t="s">
        <v>154</v>
      </c>
      <c r="AU286" s="217" t="s">
        <v>85</v>
      </c>
      <c r="AY286" s="18" t="s">
        <v>152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83</v>
      </c>
      <c r="BK286" s="218">
        <f>ROUND(I286*H286,2)</f>
        <v>0</v>
      </c>
      <c r="BL286" s="18" t="s">
        <v>241</v>
      </c>
      <c r="BM286" s="217" t="s">
        <v>1670</v>
      </c>
    </row>
    <row r="287" spans="1:47" s="2" customFormat="1" ht="12">
      <c r="A287" s="39"/>
      <c r="B287" s="40"/>
      <c r="C287" s="41"/>
      <c r="D287" s="219" t="s">
        <v>160</v>
      </c>
      <c r="E287" s="41"/>
      <c r="F287" s="220" t="s">
        <v>1671</v>
      </c>
      <c r="G287" s="41"/>
      <c r="H287" s="41"/>
      <c r="I287" s="221"/>
      <c r="J287" s="41"/>
      <c r="K287" s="41"/>
      <c r="L287" s="45"/>
      <c r="M287" s="222"/>
      <c r="N287" s="223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160</v>
      </c>
      <c r="AU287" s="18" t="s">
        <v>85</v>
      </c>
    </row>
    <row r="288" spans="1:51" s="13" customFormat="1" ht="12">
      <c r="A288" s="13"/>
      <c r="B288" s="224"/>
      <c r="C288" s="225"/>
      <c r="D288" s="226" t="s">
        <v>162</v>
      </c>
      <c r="E288" s="227" t="s">
        <v>21</v>
      </c>
      <c r="F288" s="228" t="s">
        <v>1577</v>
      </c>
      <c r="G288" s="225"/>
      <c r="H288" s="229">
        <v>1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162</v>
      </c>
      <c r="AU288" s="235" t="s">
        <v>85</v>
      </c>
      <c r="AV288" s="13" t="s">
        <v>85</v>
      </c>
      <c r="AW288" s="13" t="s">
        <v>36</v>
      </c>
      <c r="AX288" s="13" t="s">
        <v>83</v>
      </c>
      <c r="AY288" s="235" t="s">
        <v>152</v>
      </c>
    </row>
    <row r="289" spans="1:65" s="2" customFormat="1" ht="24.15" customHeight="1">
      <c r="A289" s="39"/>
      <c r="B289" s="40"/>
      <c r="C289" s="206" t="s">
        <v>557</v>
      </c>
      <c r="D289" s="206" t="s">
        <v>154</v>
      </c>
      <c r="E289" s="207" t="s">
        <v>1672</v>
      </c>
      <c r="F289" s="208" t="s">
        <v>1673</v>
      </c>
      <c r="G289" s="209" t="s">
        <v>210</v>
      </c>
      <c r="H289" s="210">
        <v>0.009</v>
      </c>
      <c r="I289" s="211"/>
      <c r="J289" s="212">
        <f>ROUND(I289*H289,2)</f>
        <v>0</v>
      </c>
      <c r="K289" s="208" t="s">
        <v>157</v>
      </c>
      <c r="L289" s="45"/>
      <c r="M289" s="213" t="s">
        <v>21</v>
      </c>
      <c r="N289" s="214" t="s">
        <v>46</v>
      </c>
      <c r="O289" s="85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7" t="s">
        <v>241</v>
      </c>
      <c r="AT289" s="217" t="s">
        <v>154</v>
      </c>
      <c r="AU289" s="217" t="s">
        <v>85</v>
      </c>
      <c r="AY289" s="18" t="s">
        <v>152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241</v>
      </c>
      <c r="BM289" s="217" t="s">
        <v>1674</v>
      </c>
    </row>
    <row r="290" spans="1:47" s="2" customFormat="1" ht="12">
      <c r="A290" s="39"/>
      <c r="B290" s="40"/>
      <c r="C290" s="41"/>
      <c r="D290" s="219" t="s">
        <v>160</v>
      </c>
      <c r="E290" s="41"/>
      <c r="F290" s="220" t="s">
        <v>1675</v>
      </c>
      <c r="G290" s="41"/>
      <c r="H290" s="41"/>
      <c r="I290" s="221"/>
      <c r="J290" s="41"/>
      <c r="K290" s="41"/>
      <c r="L290" s="45"/>
      <c r="M290" s="222"/>
      <c r="N290" s="223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160</v>
      </c>
      <c r="AU290" s="18" t="s">
        <v>85</v>
      </c>
    </row>
    <row r="291" spans="1:65" s="2" customFormat="1" ht="24.15" customHeight="1">
      <c r="A291" s="39"/>
      <c r="B291" s="40"/>
      <c r="C291" s="206" t="s">
        <v>563</v>
      </c>
      <c r="D291" s="206" t="s">
        <v>154</v>
      </c>
      <c r="E291" s="207" t="s">
        <v>1676</v>
      </c>
      <c r="F291" s="208" t="s">
        <v>1677</v>
      </c>
      <c r="G291" s="209" t="s">
        <v>210</v>
      </c>
      <c r="H291" s="210">
        <v>0.009</v>
      </c>
      <c r="I291" s="211"/>
      <c r="J291" s="212">
        <f>ROUND(I291*H291,2)</f>
        <v>0</v>
      </c>
      <c r="K291" s="208" t="s">
        <v>157</v>
      </c>
      <c r="L291" s="45"/>
      <c r="M291" s="213" t="s">
        <v>21</v>
      </c>
      <c r="N291" s="214" t="s">
        <v>46</v>
      </c>
      <c r="O291" s="85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7" t="s">
        <v>241</v>
      </c>
      <c r="AT291" s="217" t="s">
        <v>154</v>
      </c>
      <c r="AU291" s="217" t="s">
        <v>85</v>
      </c>
      <c r="AY291" s="18" t="s">
        <v>152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8" t="s">
        <v>83</v>
      </c>
      <c r="BK291" s="218">
        <f>ROUND(I291*H291,2)</f>
        <v>0</v>
      </c>
      <c r="BL291" s="18" t="s">
        <v>241</v>
      </c>
      <c r="BM291" s="217" t="s">
        <v>1678</v>
      </c>
    </row>
    <row r="292" spans="1:47" s="2" customFormat="1" ht="12">
      <c r="A292" s="39"/>
      <c r="B292" s="40"/>
      <c r="C292" s="41"/>
      <c r="D292" s="219" t="s">
        <v>160</v>
      </c>
      <c r="E292" s="41"/>
      <c r="F292" s="220" t="s">
        <v>1679</v>
      </c>
      <c r="G292" s="41"/>
      <c r="H292" s="41"/>
      <c r="I292" s="221"/>
      <c r="J292" s="41"/>
      <c r="K292" s="41"/>
      <c r="L292" s="45"/>
      <c r="M292" s="222"/>
      <c r="N292" s="223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160</v>
      </c>
      <c r="AU292" s="18" t="s">
        <v>85</v>
      </c>
    </row>
    <row r="293" spans="1:63" s="12" customFormat="1" ht="22.8" customHeight="1">
      <c r="A293" s="12"/>
      <c r="B293" s="190"/>
      <c r="C293" s="191"/>
      <c r="D293" s="192" t="s">
        <v>74</v>
      </c>
      <c r="E293" s="204" t="s">
        <v>746</v>
      </c>
      <c r="F293" s="204" t="s">
        <v>747</v>
      </c>
      <c r="G293" s="191"/>
      <c r="H293" s="191"/>
      <c r="I293" s="194"/>
      <c r="J293" s="205">
        <f>BK293</f>
        <v>0</v>
      </c>
      <c r="K293" s="191"/>
      <c r="L293" s="196"/>
      <c r="M293" s="197"/>
      <c r="N293" s="198"/>
      <c r="O293" s="198"/>
      <c r="P293" s="199">
        <f>SUM(P294:P308)</f>
        <v>0</v>
      </c>
      <c r="Q293" s="198"/>
      <c r="R293" s="199">
        <f>SUM(R294:R308)</f>
        <v>0.002085</v>
      </c>
      <c r="S293" s="198"/>
      <c r="T293" s="200">
        <f>SUM(T294:T308)</f>
        <v>0.0357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1" t="s">
        <v>85</v>
      </c>
      <c r="AT293" s="202" t="s">
        <v>74</v>
      </c>
      <c r="AU293" s="202" t="s">
        <v>83</v>
      </c>
      <c r="AY293" s="201" t="s">
        <v>152</v>
      </c>
      <c r="BK293" s="203">
        <f>SUM(BK294:BK308)</f>
        <v>0</v>
      </c>
    </row>
    <row r="294" spans="1:65" s="2" customFormat="1" ht="16.5" customHeight="1">
      <c r="A294" s="39"/>
      <c r="B294" s="40"/>
      <c r="C294" s="206" t="s">
        <v>569</v>
      </c>
      <c r="D294" s="206" t="s">
        <v>154</v>
      </c>
      <c r="E294" s="207" t="s">
        <v>1680</v>
      </c>
      <c r="F294" s="208" t="s">
        <v>750</v>
      </c>
      <c r="G294" s="209" t="s">
        <v>100</v>
      </c>
      <c r="H294" s="210">
        <v>1.5</v>
      </c>
      <c r="I294" s="211"/>
      <c r="J294" s="212">
        <f>ROUND(I294*H294,2)</f>
        <v>0</v>
      </c>
      <c r="K294" s="208" t="s">
        <v>157</v>
      </c>
      <c r="L294" s="45"/>
      <c r="M294" s="213" t="s">
        <v>21</v>
      </c>
      <c r="N294" s="214" t="s">
        <v>46</v>
      </c>
      <c r="O294" s="85"/>
      <c r="P294" s="215">
        <f>O294*H294</f>
        <v>0</v>
      </c>
      <c r="Q294" s="215">
        <v>0</v>
      </c>
      <c r="R294" s="215">
        <f>Q294*H294</f>
        <v>0</v>
      </c>
      <c r="S294" s="215">
        <v>0.0238</v>
      </c>
      <c r="T294" s="216">
        <f>S294*H294</f>
        <v>0.0357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7" t="s">
        <v>241</v>
      </c>
      <c r="AT294" s="217" t="s">
        <v>154</v>
      </c>
      <c r="AU294" s="217" t="s">
        <v>85</v>
      </c>
      <c r="AY294" s="18" t="s">
        <v>152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8" t="s">
        <v>83</v>
      </c>
      <c r="BK294" s="218">
        <f>ROUND(I294*H294,2)</f>
        <v>0</v>
      </c>
      <c r="BL294" s="18" t="s">
        <v>241</v>
      </c>
      <c r="BM294" s="217" t="s">
        <v>1681</v>
      </c>
    </row>
    <row r="295" spans="1:47" s="2" customFormat="1" ht="12">
      <c r="A295" s="39"/>
      <c r="B295" s="40"/>
      <c r="C295" s="41"/>
      <c r="D295" s="219" t="s">
        <v>160</v>
      </c>
      <c r="E295" s="41"/>
      <c r="F295" s="220" t="s">
        <v>1682</v>
      </c>
      <c r="G295" s="41"/>
      <c r="H295" s="41"/>
      <c r="I295" s="221"/>
      <c r="J295" s="41"/>
      <c r="K295" s="41"/>
      <c r="L295" s="45"/>
      <c r="M295" s="222"/>
      <c r="N295" s="223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160</v>
      </c>
      <c r="AU295" s="18" t="s">
        <v>85</v>
      </c>
    </row>
    <row r="296" spans="1:51" s="13" customFormat="1" ht="12">
      <c r="A296" s="13"/>
      <c r="B296" s="224"/>
      <c r="C296" s="225"/>
      <c r="D296" s="226" t="s">
        <v>162</v>
      </c>
      <c r="E296" s="227" t="s">
        <v>21</v>
      </c>
      <c r="F296" s="228" t="s">
        <v>1683</v>
      </c>
      <c r="G296" s="225"/>
      <c r="H296" s="229">
        <v>1.5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162</v>
      </c>
      <c r="AU296" s="235" t="s">
        <v>85</v>
      </c>
      <c r="AV296" s="13" t="s">
        <v>85</v>
      </c>
      <c r="AW296" s="13" t="s">
        <v>36</v>
      </c>
      <c r="AX296" s="13" t="s">
        <v>83</v>
      </c>
      <c r="AY296" s="235" t="s">
        <v>152</v>
      </c>
    </row>
    <row r="297" spans="1:65" s="2" customFormat="1" ht="16.5" customHeight="1">
      <c r="A297" s="39"/>
      <c r="B297" s="40"/>
      <c r="C297" s="206" t="s">
        <v>575</v>
      </c>
      <c r="D297" s="206" t="s">
        <v>154</v>
      </c>
      <c r="E297" s="207" t="s">
        <v>1684</v>
      </c>
      <c r="F297" s="208" t="s">
        <v>1685</v>
      </c>
      <c r="G297" s="209" t="s">
        <v>100</v>
      </c>
      <c r="H297" s="210">
        <v>1.5</v>
      </c>
      <c r="I297" s="211"/>
      <c r="J297" s="212">
        <f>ROUND(I297*H297,2)</f>
        <v>0</v>
      </c>
      <c r="K297" s="208" t="s">
        <v>157</v>
      </c>
      <c r="L297" s="45"/>
      <c r="M297" s="213" t="s">
        <v>21</v>
      </c>
      <c r="N297" s="214" t="s">
        <v>46</v>
      </c>
      <c r="O297" s="85"/>
      <c r="P297" s="215">
        <f>O297*H297</f>
        <v>0</v>
      </c>
      <c r="Q297" s="215">
        <v>0.00139</v>
      </c>
      <c r="R297" s="215">
        <f>Q297*H297</f>
        <v>0.002085</v>
      </c>
      <c r="S297" s="215">
        <v>0</v>
      </c>
      <c r="T297" s="21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7" t="s">
        <v>241</v>
      </c>
      <c r="AT297" s="217" t="s">
        <v>154</v>
      </c>
      <c r="AU297" s="217" t="s">
        <v>85</v>
      </c>
      <c r="AY297" s="18" t="s">
        <v>152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241</v>
      </c>
      <c r="BM297" s="217" t="s">
        <v>1686</v>
      </c>
    </row>
    <row r="298" spans="1:47" s="2" customFormat="1" ht="12">
      <c r="A298" s="39"/>
      <c r="B298" s="40"/>
      <c r="C298" s="41"/>
      <c r="D298" s="219" t="s">
        <v>160</v>
      </c>
      <c r="E298" s="41"/>
      <c r="F298" s="220" t="s">
        <v>1687</v>
      </c>
      <c r="G298" s="41"/>
      <c r="H298" s="41"/>
      <c r="I298" s="221"/>
      <c r="J298" s="41"/>
      <c r="K298" s="41"/>
      <c r="L298" s="45"/>
      <c r="M298" s="222"/>
      <c r="N298" s="223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160</v>
      </c>
      <c r="AU298" s="18" t="s">
        <v>85</v>
      </c>
    </row>
    <row r="299" spans="1:65" s="2" customFormat="1" ht="16.5" customHeight="1">
      <c r="A299" s="39"/>
      <c r="B299" s="40"/>
      <c r="C299" s="206" t="s">
        <v>583</v>
      </c>
      <c r="D299" s="206" t="s">
        <v>154</v>
      </c>
      <c r="E299" s="207" t="s">
        <v>1688</v>
      </c>
      <c r="F299" s="208" t="s">
        <v>1689</v>
      </c>
      <c r="G299" s="209" t="s">
        <v>100</v>
      </c>
      <c r="H299" s="210">
        <v>1.5</v>
      </c>
      <c r="I299" s="211"/>
      <c r="J299" s="212">
        <f>ROUND(I299*H299,2)</f>
        <v>0</v>
      </c>
      <c r="K299" s="208" t="s">
        <v>157</v>
      </c>
      <c r="L299" s="45"/>
      <c r="M299" s="213" t="s">
        <v>21</v>
      </c>
      <c r="N299" s="214" t="s">
        <v>46</v>
      </c>
      <c r="O299" s="85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7" t="s">
        <v>241</v>
      </c>
      <c r="AT299" s="217" t="s">
        <v>154</v>
      </c>
      <c r="AU299" s="217" t="s">
        <v>85</v>
      </c>
      <c r="AY299" s="18" t="s">
        <v>152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83</v>
      </c>
      <c r="BK299" s="218">
        <f>ROUND(I299*H299,2)</f>
        <v>0</v>
      </c>
      <c r="BL299" s="18" t="s">
        <v>241</v>
      </c>
      <c r="BM299" s="217" t="s">
        <v>1690</v>
      </c>
    </row>
    <row r="300" spans="1:47" s="2" customFormat="1" ht="12">
      <c r="A300" s="39"/>
      <c r="B300" s="40"/>
      <c r="C300" s="41"/>
      <c r="D300" s="219" t="s">
        <v>160</v>
      </c>
      <c r="E300" s="41"/>
      <c r="F300" s="220" t="s">
        <v>1691</v>
      </c>
      <c r="G300" s="41"/>
      <c r="H300" s="41"/>
      <c r="I300" s="221"/>
      <c r="J300" s="41"/>
      <c r="K300" s="41"/>
      <c r="L300" s="45"/>
      <c r="M300" s="222"/>
      <c r="N300" s="223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160</v>
      </c>
      <c r="AU300" s="18" t="s">
        <v>85</v>
      </c>
    </row>
    <row r="301" spans="1:65" s="2" customFormat="1" ht="16.5" customHeight="1">
      <c r="A301" s="39"/>
      <c r="B301" s="40"/>
      <c r="C301" s="206" t="s">
        <v>589</v>
      </c>
      <c r="D301" s="206" t="s">
        <v>154</v>
      </c>
      <c r="E301" s="207" t="s">
        <v>1692</v>
      </c>
      <c r="F301" s="208" t="s">
        <v>1693</v>
      </c>
      <c r="G301" s="209" t="s">
        <v>100</v>
      </c>
      <c r="H301" s="210">
        <v>1.5</v>
      </c>
      <c r="I301" s="211"/>
      <c r="J301" s="212">
        <f>ROUND(I301*H301,2)</f>
        <v>0</v>
      </c>
      <c r="K301" s="208" t="s">
        <v>157</v>
      </c>
      <c r="L301" s="45"/>
      <c r="M301" s="213" t="s">
        <v>21</v>
      </c>
      <c r="N301" s="214" t="s">
        <v>46</v>
      </c>
      <c r="O301" s="85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7" t="s">
        <v>241</v>
      </c>
      <c r="AT301" s="217" t="s">
        <v>154</v>
      </c>
      <c r="AU301" s="217" t="s">
        <v>85</v>
      </c>
      <c r="AY301" s="18" t="s">
        <v>152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8" t="s">
        <v>83</v>
      </c>
      <c r="BK301" s="218">
        <f>ROUND(I301*H301,2)</f>
        <v>0</v>
      </c>
      <c r="BL301" s="18" t="s">
        <v>241</v>
      </c>
      <c r="BM301" s="217" t="s">
        <v>1694</v>
      </c>
    </row>
    <row r="302" spans="1:47" s="2" customFormat="1" ht="12">
      <c r="A302" s="39"/>
      <c r="B302" s="40"/>
      <c r="C302" s="41"/>
      <c r="D302" s="219" t="s">
        <v>160</v>
      </c>
      <c r="E302" s="41"/>
      <c r="F302" s="220" t="s">
        <v>1695</v>
      </c>
      <c r="G302" s="41"/>
      <c r="H302" s="41"/>
      <c r="I302" s="221"/>
      <c r="J302" s="41"/>
      <c r="K302" s="41"/>
      <c r="L302" s="45"/>
      <c r="M302" s="222"/>
      <c r="N302" s="223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160</v>
      </c>
      <c r="AU302" s="18" t="s">
        <v>85</v>
      </c>
    </row>
    <row r="303" spans="1:65" s="2" customFormat="1" ht="16.5" customHeight="1">
      <c r="A303" s="39"/>
      <c r="B303" s="40"/>
      <c r="C303" s="206" t="s">
        <v>595</v>
      </c>
      <c r="D303" s="206" t="s">
        <v>154</v>
      </c>
      <c r="E303" s="207" t="s">
        <v>1696</v>
      </c>
      <c r="F303" s="208" t="s">
        <v>1697</v>
      </c>
      <c r="G303" s="209" t="s">
        <v>488</v>
      </c>
      <c r="H303" s="210">
        <v>1</v>
      </c>
      <c r="I303" s="211"/>
      <c r="J303" s="212">
        <f>ROUND(I303*H303,2)</f>
        <v>0</v>
      </c>
      <c r="K303" s="208" t="s">
        <v>157</v>
      </c>
      <c r="L303" s="45"/>
      <c r="M303" s="213" t="s">
        <v>21</v>
      </c>
      <c r="N303" s="214" t="s">
        <v>46</v>
      </c>
      <c r="O303" s="85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7" t="s">
        <v>241</v>
      </c>
      <c r="AT303" s="217" t="s">
        <v>154</v>
      </c>
      <c r="AU303" s="217" t="s">
        <v>85</v>
      </c>
      <c r="AY303" s="18" t="s">
        <v>152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8" t="s">
        <v>83</v>
      </c>
      <c r="BK303" s="218">
        <f>ROUND(I303*H303,2)</f>
        <v>0</v>
      </c>
      <c r="BL303" s="18" t="s">
        <v>241</v>
      </c>
      <c r="BM303" s="217" t="s">
        <v>1698</v>
      </c>
    </row>
    <row r="304" spans="1:47" s="2" customFormat="1" ht="12">
      <c r="A304" s="39"/>
      <c r="B304" s="40"/>
      <c r="C304" s="41"/>
      <c r="D304" s="219" t="s">
        <v>160</v>
      </c>
      <c r="E304" s="41"/>
      <c r="F304" s="220" t="s">
        <v>1699</v>
      </c>
      <c r="G304" s="41"/>
      <c r="H304" s="41"/>
      <c r="I304" s="221"/>
      <c r="J304" s="41"/>
      <c r="K304" s="41"/>
      <c r="L304" s="45"/>
      <c r="M304" s="222"/>
      <c r="N304" s="223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160</v>
      </c>
      <c r="AU304" s="18" t="s">
        <v>85</v>
      </c>
    </row>
    <row r="305" spans="1:65" s="2" customFormat="1" ht="24.15" customHeight="1">
      <c r="A305" s="39"/>
      <c r="B305" s="40"/>
      <c r="C305" s="206" t="s">
        <v>601</v>
      </c>
      <c r="D305" s="206" t="s">
        <v>154</v>
      </c>
      <c r="E305" s="207" t="s">
        <v>1700</v>
      </c>
      <c r="F305" s="208" t="s">
        <v>754</v>
      </c>
      <c r="G305" s="209" t="s">
        <v>100</v>
      </c>
      <c r="H305" s="210">
        <v>1.5</v>
      </c>
      <c r="I305" s="211"/>
      <c r="J305" s="212">
        <f>ROUND(I305*H305,2)</f>
        <v>0</v>
      </c>
      <c r="K305" s="208" t="s">
        <v>157</v>
      </c>
      <c r="L305" s="45"/>
      <c r="M305" s="213" t="s">
        <v>21</v>
      </c>
      <c r="N305" s="214" t="s">
        <v>46</v>
      </c>
      <c r="O305" s="85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7" t="s">
        <v>241</v>
      </c>
      <c r="AT305" s="217" t="s">
        <v>154</v>
      </c>
      <c r="AU305" s="217" t="s">
        <v>85</v>
      </c>
      <c r="AY305" s="18" t="s">
        <v>152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8" t="s">
        <v>83</v>
      </c>
      <c r="BK305" s="218">
        <f>ROUND(I305*H305,2)</f>
        <v>0</v>
      </c>
      <c r="BL305" s="18" t="s">
        <v>241</v>
      </c>
      <c r="BM305" s="217" t="s">
        <v>1701</v>
      </c>
    </row>
    <row r="306" spans="1:47" s="2" customFormat="1" ht="12">
      <c r="A306" s="39"/>
      <c r="B306" s="40"/>
      <c r="C306" s="41"/>
      <c r="D306" s="219" t="s">
        <v>160</v>
      </c>
      <c r="E306" s="41"/>
      <c r="F306" s="220" t="s">
        <v>1702</v>
      </c>
      <c r="G306" s="41"/>
      <c r="H306" s="41"/>
      <c r="I306" s="221"/>
      <c r="J306" s="41"/>
      <c r="K306" s="41"/>
      <c r="L306" s="45"/>
      <c r="M306" s="222"/>
      <c r="N306" s="223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160</v>
      </c>
      <c r="AU306" s="18" t="s">
        <v>85</v>
      </c>
    </row>
    <row r="307" spans="1:65" s="2" customFormat="1" ht="24.15" customHeight="1">
      <c r="A307" s="39"/>
      <c r="B307" s="40"/>
      <c r="C307" s="206" t="s">
        <v>607</v>
      </c>
      <c r="D307" s="206" t="s">
        <v>154</v>
      </c>
      <c r="E307" s="207" t="s">
        <v>1703</v>
      </c>
      <c r="F307" s="208" t="s">
        <v>1704</v>
      </c>
      <c r="G307" s="209" t="s">
        <v>210</v>
      </c>
      <c r="H307" s="210">
        <v>0.002</v>
      </c>
      <c r="I307" s="211"/>
      <c r="J307" s="212">
        <f>ROUND(I307*H307,2)</f>
        <v>0</v>
      </c>
      <c r="K307" s="208" t="s">
        <v>157</v>
      </c>
      <c r="L307" s="45"/>
      <c r="M307" s="213" t="s">
        <v>21</v>
      </c>
      <c r="N307" s="214" t="s">
        <v>46</v>
      </c>
      <c r="O307" s="85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7" t="s">
        <v>241</v>
      </c>
      <c r="AT307" s="217" t="s">
        <v>154</v>
      </c>
      <c r="AU307" s="217" t="s">
        <v>85</v>
      </c>
      <c r="AY307" s="18" t="s">
        <v>152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83</v>
      </c>
      <c r="BK307" s="218">
        <f>ROUND(I307*H307,2)</f>
        <v>0</v>
      </c>
      <c r="BL307" s="18" t="s">
        <v>241</v>
      </c>
      <c r="BM307" s="217" t="s">
        <v>1705</v>
      </c>
    </row>
    <row r="308" spans="1:47" s="2" customFormat="1" ht="12">
      <c r="A308" s="39"/>
      <c r="B308" s="40"/>
      <c r="C308" s="41"/>
      <c r="D308" s="219" t="s">
        <v>160</v>
      </c>
      <c r="E308" s="41"/>
      <c r="F308" s="220" t="s">
        <v>1706</v>
      </c>
      <c r="G308" s="41"/>
      <c r="H308" s="41"/>
      <c r="I308" s="221"/>
      <c r="J308" s="41"/>
      <c r="K308" s="41"/>
      <c r="L308" s="45"/>
      <c r="M308" s="222"/>
      <c r="N308" s="223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160</v>
      </c>
      <c r="AU308" s="18" t="s">
        <v>85</v>
      </c>
    </row>
    <row r="309" spans="1:63" s="12" customFormat="1" ht="22.8" customHeight="1">
      <c r="A309" s="12"/>
      <c r="B309" s="190"/>
      <c r="C309" s="191"/>
      <c r="D309" s="192" t="s">
        <v>74</v>
      </c>
      <c r="E309" s="204" t="s">
        <v>1707</v>
      </c>
      <c r="F309" s="204" t="s">
        <v>1708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SUM(P310:P341)</f>
        <v>0</v>
      </c>
      <c r="Q309" s="198"/>
      <c r="R309" s="199">
        <f>SUM(R310:R341)</f>
        <v>0.14717449999999999</v>
      </c>
      <c r="S309" s="198"/>
      <c r="T309" s="200">
        <f>SUM(T310:T341)</f>
        <v>0.025875000000000002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85</v>
      </c>
      <c r="AT309" s="202" t="s">
        <v>74</v>
      </c>
      <c r="AU309" s="202" t="s">
        <v>83</v>
      </c>
      <c r="AY309" s="201" t="s">
        <v>152</v>
      </c>
      <c r="BK309" s="203">
        <f>SUM(BK310:BK341)</f>
        <v>0</v>
      </c>
    </row>
    <row r="310" spans="1:65" s="2" customFormat="1" ht="33" customHeight="1">
      <c r="A310" s="39"/>
      <c r="B310" s="40"/>
      <c r="C310" s="206" t="s">
        <v>613</v>
      </c>
      <c r="D310" s="206" t="s">
        <v>154</v>
      </c>
      <c r="E310" s="207" t="s">
        <v>1709</v>
      </c>
      <c r="F310" s="208" t="s">
        <v>1710</v>
      </c>
      <c r="G310" s="209" t="s">
        <v>100</v>
      </c>
      <c r="H310" s="210">
        <v>5</v>
      </c>
      <c r="I310" s="211"/>
      <c r="J310" s="212">
        <f>ROUND(I310*H310,2)</f>
        <v>0</v>
      </c>
      <c r="K310" s="208" t="s">
        <v>157</v>
      </c>
      <c r="L310" s="45"/>
      <c r="M310" s="213" t="s">
        <v>21</v>
      </c>
      <c r="N310" s="214" t="s">
        <v>46</v>
      </c>
      <c r="O310" s="85"/>
      <c r="P310" s="215">
        <f>O310*H310</f>
        <v>0</v>
      </c>
      <c r="Q310" s="215">
        <v>0.01519</v>
      </c>
      <c r="R310" s="215">
        <f>Q310*H310</f>
        <v>0.07595</v>
      </c>
      <c r="S310" s="215">
        <v>0</v>
      </c>
      <c r="T310" s="21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7" t="s">
        <v>241</v>
      </c>
      <c r="AT310" s="217" t="s">
        <v>154</v>
      </c>
      <c r="AU310" s="217" t="s">
        <v>85</v>
      </c>
      <c r="AY310" s="18" t="s">
        <v>152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83</v>
      </c>
      <c r="BK310" s="218">
        <f>ROUND(I310*H310,2)</f>
        <v>0</v>
      </c>
      <c r="BL310" s="18" t="s">
        <v>241</v>
      </c>
      <c r="BM310" s="217" t="s">
        <v>1711</v>
      </c>
    </row>
    <row r="311" spans="1:47" s="2" customFormat="1" ht="12">
      <c r="A311" s="39"/>
      <c r="B311" s="40"/>
      <c r="C311" s="41"/>
      <c r="D311" s="219" t="s">
        <v>160</v>
      </c>
      <c r="E311" s="41"/>
      <c r="F311" s="220" t="s">
        <v>1712</v>
      </c>
      <c r="G311" s="41"/>
      <c r="H311" s="41"/>
      <c r="I311" s="221"/>
      <c r="J311" s="41"/>
      <c r="K311" s="41"/>
      <c r="L311" s="45"/>
      <c r="M311" s="222"/>
      <c r="N311" s="223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160</v>
      </c>
      <c r="AU311" s="18" t="s">
        <v>85</v>
      </c>
    </row>
    <row r="312" spans="1:51" s="13" customFormat="1" ht="12">
      <c r="A312" s="13"/>
      <c r="B312" s="224"/>
      <c r="C312" s="225"/>
      <c r="D312" s="226" t="s">
        <v>162</v>
      </c>
      <c r="E312" s="227" t="s">
        <v>21</v>
      </c>
      <c r="F312" s="228" t="s">
        <v>1713</v>
      </c>
      <c r="G312" s="225"/>
      <c r="H312" s="229">
        <v>5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162</v>
      </c>
      <c r="AU312" s="235" t="s">
        <v>85</v>
      </c>
      <c r="AV312" s="13" t="s">
        <v>85</v>
      </c>
      <c r="AW312" s="13" t="s">
        <v>36</v>
      </c>
      <c r="AX312" s="13" t="s">
        <v>83</v>
      </c>
      <c r="AY312" s="235" t="s">
        <v>152</v>
      </c>
    </row>
    <row r="313" spans="1:65" s="2" customFormat="1" ht="16.5" customHeight="1">
      <c r="A313" s="39"/>
      <c r="B313" s="40"/>
      <c r="C313" s="206" t="s">
        <v>619</v>
      </c>
      <c r="D313" s="206" t="s">
        <v>154</v>
      </c>
      <c r="E313" s="207" t="s">
        <v>1714</v>
      </c>
      <c r="F313" s="208" t="s">
        <v>1715</v>
      </c>
      <c r="G313" s="209" t="s">
        <v>100</v>
      </c>
      <c r="H313" s="210">
        <v>1.5</v>
      </c>
      <c r="I313" s="211"/>
      <c r="J313" s="212">
        <f>ROUND(I313*H313,2)</f>
        <v>0</v>
      </c>
      <c r="K313" s="208" t="s">
        <v>157</v>
      </c>
      <c r="L313" s="45"/>
      <c r="M313" s="213" t="s">
        <v>21</v>
      </c>
      <c r="N313" s="214" t="s">
        <v>46</v>
      </c>
      <c r="O313" s="85"/>
      <c r="P313" s="215">
        <f>O313*H313</f>
        <v>0</v>
      </c>
      <c r="Q313" s="215">
        <v>0.00042</v>
      </c>
      <c r="R313" s="215">
        <f>Q313*H313</f>
        <v>0.00063</v>
      </c>
      <c r="S313" s="215">
        <v>0</v>
      </c>
      <c r="T313" s="21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7" t="s">
        <v>241</v>
      </c>
      <c r="AT313" s="217" t="s">
        <v>154</v>
      </c>
      <c r="AU313" s="217" t="s">
        <v>85</v>
      </c>
      <c r="AY313" s="18" t="s">
        <v>152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83</v>
      </c>
      <c r="BK313" s="218">
        <f>ROUND(I313*H313,2)</f>
        <v>0</v>
      </c>
      <c r="BL313" s="18" t="s">
        <v>241</v>
      </c>
      <c r="BM313" s="217" t="s">
        <v>1716</v>
      </c>
    </row>
    <row r="314" spans="1:47" s="2" customFormat="1" ht="12">
      <c r="A314" s="39"/>
      <c r="B314" s="40"/>
      <c r="C314" s="41"/>
      <c r="D314" s="219" t="s">
        <v>160</v>
      </c>
      <c r="E314" s="41"/>
      <c r="F314" s="220" t="s">
        <v>1717</v>
      </c>
      <c r="G314" s="41"/>
      <c r="H314" s="41"/>
      <c r="I314" s="221"/>
      <c r="J314" s="41"/>
      <c r="K314" s="41"/>
      <c r="L314" s="45"/>
      <c r="M314" s="222"/>
      <c r="N314" s="223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160</v>
      </c>
      <c r="AU314" s="18" t="s">
        <v>85</v>
      </c>
    </row>
    <row r="315" spans="1:51" s="13" customFormat="1" ht="12">
      <c r="A315" s="13"/>
      <c r="B315" s="224"/>
      <c r="C315" s="225"/>
      <c r="D315" s="226" t="s">
        <v>162</v>
      </c>
      <c r="E315" s="227" t="s">
        <v>21</v>
      </c>
      <c r="F315" s="228" t="s">
        <v>1718</v>
      </c>
      <c r="G315" s="225"/>
      <c r="H315" s="229">
        <v>1.5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162</v>
      </c>
      <c r="AU315" s="235" t="s">
        <v>85</v>
      </c>
      <c r="AV315" s="13" t="s">
        <v>85</v>
      </c>
      <c r="AW315" s="13" t="s">
        <v>36</v>
      </c>
      <c r="AX315" s="13" t="s">
        <v>83</v>
      </c>
      <c r="AY315" s="235" t="s">
        <v>152</v>
      </c>
    </row>
    <row r="316" spans="1:65" s="2" customFormat="1" ht="16.5" customHeight="1">
      <c r="A316" s="39"/>
      <c r="B316" s="40"/>
      <c r="C316" s="236" t="s">
        <v>628</v>
      </c>
      <c r="D316" s="236" t="s">
        <v>207</v>
      </c>
      <c r="E316" s="237" t="s">
        <v>1719</v>
      </c>
      <c r="F316" s="238" t="s">
        <v>1720</v>
      </c>
      <c r="G316" s="239" t="s">
        <v>100</v>
      </c>
      <c r="H316" s="240">
        <v>1.65</v>
      </c>
      <c r="I316" s="241"/>
      <c r="J316" s="242">
        <f>ROUND(I316*H316,2)</f>
        <v>0</v>
      </c>
      <c r="K316" s="238" t="s">
        <v>157</v>
      </c>
      <c r="L316" s="243"/>
      <c r="M316" s="244" t="s">
        <v>21</v>
      </c>
      <c r="N316" s="245" t="s">
        <v>46</v>
      </c>
      <c r="O316" s="85"/>
      <c r="P316" s="215">
        <f>O316*H316</f>
        <v>0</v>
      </c>
      <c r="Q316" s="215">
        <v>0.0093</v>
      </c>
      <c r="R316" s="215">
        <f>Q316*H316</f>
        <v>0.015344999999999998</v>
      </c>
      <c r="S316" s="215">
        <v>0</v>
      </c>
      <c r="T316" s="21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7" t="s">
        <v>337</v>
      </c>
      <c r="AT316" s="217" t="s">
        <v>207</v>
      </c>
      <c r="AU316" s="217" t="s">
        <v>85</v>
      </c>
      <c r="AY316" s="18" t="s">
        <v>152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8" t="s">
        <v>83</v>
      </c>
      <c r="BK316" s="218">
        <f>ROUND(I316*H316,2)</f>
        <v>0</v>
      </c>
      <c r="BL316" s="18" t="s">
        <v>241</v>
      </c>
      <c r="BM316" s="217" t="s">
        <v>1721</v>
      </c>
    </row>
    <row r="317" spans="1:51" s="13" customFormat="1" ht="12">
      <c r="A317" s="13"/>
      <c r="B317" s="224"/>
      <c r="C317" s="225"/>
      <c r="D317" s="226" t="s">
        <v>162</v>
      </c>
      <c r="E317" s="225"/>
      <c r="F317" s="228" t="s">
        <v>1722</v>
      </c>
      <c r="G317" s="225"/>
      <c r="H317" s="229">
        <v>1.65</v>
      </c>
      <c r="I317" s="230"/>
      <c r="J317" s="225"/>
      <c r="K317" s="225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162</v>
      </c>
      <c r="AU317" s="235" t="s">
        <v>85</v>
      </c>
      <c r="AV317" s="13" t="s">
        <v>85</v>
      </c>
      <c r="AW317" s="13" t="s">
        <v>4</v>
      </c>
      <c r="AX317" s="13" t="s">
        <v>83</v>
      </c>
      <c r="AY317" s="235" t="s">
        <v>152</v>
      </c>
    </row>
    <row r="318" spans="1:65" s="2" customFormat="1" ht="24.15" customHeight="1">
      <c r="A318" s="39"/>
      <c r="B318" s="40"/>
      <c r="C318" s="206" t="s">
        <v>634</v>
      </c>
      <c r="D318" s="206" t="s">
        <v>154</v>
      </c>
      <c r="E318" s="207" t="s">
        <v>1723</v>
      </c>
      <c r="F318" s="208" t="s">
        <v>1724</v>
      </c>
      <c r="G318" s="209" t="s">
        <v>100</v>
      </c>
      <c r="H318" s="210">
        <v>1.5</v>
      </c>
      <c r="I318" s="211"/>
      <c r="J318" s="212">
        <f>ROUND(I318*H318,2)</f>
        <v>0</v>
      </c>
      <c r="K318" s="208" t="s">
        <v>157</v>
      </c>
      <c r="L318" s="45"/>
      <c r="M318" s="213" t="s">
        <v>21</v>
      </c>
      <c r="N318" s="214" t="s">
        <v>46</v>
      </c>
      <c r="O318" s="85"/>
      <c r="P318" s="215">
        <f>O318*H318</f>
        <v>0</v>
      </c>
      <c r="Q318" s="215">
        <v>0</v>
      </c>
      <c r="R318" s="215">
        <f>Q318*H318</f>
        <v>0</v>
      </c>
      <c r="S318" s="215">
        <v>0.01725</v>
      </c>
      <c r="T318" s="216">
        <f>S318*H318</f>
        <v>0.025875000000000002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7" t="s">
        <v>241</v>
      </c>
      <c r="AT318" s="217" t="s">
        <v>154</v>
      </c>
      <c r="AU318" s="217" t="s">
        <v>85</v>
      </c>
      <c r="AY318" s="18" t="s">
        <v>152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83</v>
      </c>
      <c r="BK318" s="218">
        <f>ROUND(I318*H318,2)</f>
        <v>0</v>
      </c>
      <c r="BL318" s="18" t="s">
        <v>241</v>
      </c>
      <c r="BM318" s="217" t="s">
        <v>1725</v>
      </c>
    </row>
    <row r="319" spans="1:47" s="2" customFormat="1" ht="12">
      <c r="A319" s="39"/>
      <c r="B319" s="40"/>
      <c r="C319" s="41"/>
      <c r="D319" s="219" t="s">
        <v>160</v>
      </c>
      <c r="E319" s="41"/>
      <c r="F319" s="220" t="s">
        <v>1726</v>
      </c>
      <c r="G319" s="41"/>
      <c r="H319" s="41"/>
      <c r="I319" s="221"/>
      <c r="J319" s="41"/>
      <c r="K319" s="41"/>
      <c r="L319" s="45"/>
      <c r="M319" s="222"/>
      <c r="N319" s="223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160</v>
      </c>
      <c r="AU319" s="18" t="s">
        <v>85</v>
      </c>
    </row>
    <row r="320" spans="1:51" s="13" customFormat="1" ht="12">
      <c r="A320" s="13"/>
      <c r="B320" s="224"/>
      <c r="C320" s="225"/>
      <c r="D320" s="226" t="s">
        <v>162</v>
      </c>
      <c r="E320" s="227" t="s">
        <v>21</v>
      </c>
      <c r="F320" s="228" t="s">
        <v>1718</v>
      </c>
      <c r="G320" s="225"/>
      <c r="H320" s="229">
        <v>1.5</v>
      </c>
      <c r="I320" s="230"/>
      <c r="J320" s="225"/>
      <c r="K320" s="225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162</v>
      </c>
      <c r="AU320" s="235" t="s">
        <v>85</v>
      </c>
      <c r="AV320" s="13" t="s">
        <v>85</v>
      </c>
      <c r="AW320" s="13" t="s">
        <v>36</v>
      </c>
      <c r="AX320" s="13" t="s">
        <v>83</v>
      </c>
      <c r="AY320" s="235" t="s">
        <v>152</v>
      </c>
    </row>
    <row r="321" spans="1:65" s="2" customFormat="1" ht="24.15" customHeight="1">
      <c r="A321" s="39"/>
      <c r="B321" s="40"/>
      <c r="C321" s="206" t="s">
        <v>639</v>
      </c>
      <c r="D321" s="206" t="s">
        <v>154</v>
      </c>
      <c r="E321" s="207" t="s">
        <v>1727</v>
      </c>
      <c r="F321" s="208" t="s">
        <v>1728</v>
      </c>
      <c r="G321" s="209" t="s">
        <v>100</v>
      </c>
      <c r="H321" s="210">
        <v>2.5</v>
      </c>
      <c r="I321" s="211"/>
      <c r="J321" s="212">
        <f>ROUND(I321*H321,2)</f>
        <v>0</v>
      </c>
      <c r="K321" s="208" t="s">
        <v>157</v>
      </c>
      <c r="L321" s="45"/>
      <c r="M321" s="213" t="s">
        <v>21</v>
      </c>
      <c r="N321" s="214" t="s">
        <v>46</v>
      </c>
      <c r="O321" s="85"/>
      <c r="P321" s="215">
        <f>O321*H321</f>
        <v>0</v>
      </c>
      <c r="Q321" s="215">
        <v>0.01614</v>
      </c>
      <c r="R321" s="215">
        <f>Q321*H321</f>
        <v>0.040350000000000004</v>
      </c>
      <c r="S321" s="215">
        <v>0</v>
      </c>
      <c r="T321" s="21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7" t="s">
        <v>241</v>
      </c>
      <c r="AT321" s="217" t="s">
        <v>154</v>
      </c>
      <c r="AU321" s="217" t="s">
        <v>85</v>
      </c>
      <c r="AY321" s="18" t="s">
        <v>152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8" t="s">
        <v>83</v>
      </c>
      <c r="BK321" s="218">
        <f>ROUND(I321*H321,2)</f>
        <v>0</v>
      </c>
      <c r="BL321" s="18" t="s">
        <v>241</v>
      </c>
      <c r="BM321" s="217" t="s">
        <v>1729</v>
      </c>
    </row>
    <row r="322" spans="1:47" s="2" customFormat="1" ht="12">
      <c r="A322" s="39"/>
      <c r="B322" s="40"/>
      <c r="C322" s="41"/>
      <c r="D322" s="219" t="s">
        <v>160</v>
      </c>
      <c r="E322" s="41"/>
      <c r="F322" s="220" t="s">
        <v>1730</v>
      </c>
      <c r="G322" s="41"/>
      <c r="H322" s="41"/>
      <c r="I322" s="221"/>
      <c r="J322" s="41"/>
      <c r="K322" s="41"/>
      <c r="L322" s="45"/>
      <c r="M322" s="222"/>
      <c r="N322" s="223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160</v>
      </c>
      <c r="AU322" s="18" t="s">
        <v>85</v>
      </c>
    </row>
    <row r="323" spans="1:51" s="13" customFormat="1" ht="12">
      <c r="A323" s="13"/>
      <c r="B323" s="224"/>
      <c r="C323" s="225"/>
      <c r="D323" s="226" t="s">
        <v>162</v>
      </c>
      <c r="E323" s="227" t="s">
        <v>21</v>
      </c>
      <c r="F323" s="228" t="s">
        <v>1731</v>
      </c>
      <c r="G323" s="225"/>
      <c r="H323" s="229">
        <v>2.5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162</v>
      </c>
      <c r="AU323" s="235" t="s">
        <v>85</v>
      </c>
      <c r="AV323" s="13" t="s">
        <v>85</v>
      </c>
      <c r="AW323" s="13" t="s">
        <v>36</v>
      </c>
      <c r="AX323" s="13" t="s">
        <v>83</v>
      </c>
      <c r="AY323" s="235" t="s">
        <v>152</v>
      </c>
    </row>
    <row r="324" spans="1:65" s="2" customFormat="1" ht="24.15" customHeight="1">
      <c r="A324" s="39"/>
      <c r="B324" s="40"/>
      <c r="C324" s="206" t="s">
        <v>645</v>
      </c>
      <c r="D324" s="206" t="s">
        <v>154</v>
      </c>
      <c r="E324" s="207" t="s">
        <v>1732</v>
      </c>
      <c r="F324" s="208" t="s">
        <v>1733</v>
      </c>
      <c r="G324" s="209" t="s">
        <v>108</v>
      </c>
      <c r="H324" s="210">
        <v>6.6</v>
      </c>
      <c r="I324" s="211"/>
      <c r="J324" s="212">
        <f>ROUND(I324*H324,2)</f>
        <v>0</v>
      </c>
      <c r="K324" s="208" t="s">
        <v>157</v>
      </c>
      <c r="L324" s="45"/>
      <c r="M324" s="213" t="s">
        <v>21</v>
      </c>
      <c r="N324" s="214" t="s">
        <v>46</v>
      </c>
      <c r="O324" s="85"/>
      <c r="P324" s="215">
        <f>O324*H324</f>
        <v>0</v>
      </c>
      <c r="Q324" s="215">
        <v>0.00052</v>
      </c>
      <c r="R324" s="215">
        <f>Q324*H324</f>
        <v>0.0034319999999999997</v>
      </c>
      <c r="S324" s="215">
        <v>0</v>
      </c>
      <c r="T324" s="216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7" t="s">
        <v>241</v>
      </c>
      <c r="AT324" s="217" t="s">
        <v>154</v>
      </c>
      <c r="AU324" s="217" t="s">
        <v>85</v>
      </c>
      <c r="AY324" s="18" t="s">
        <v>152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83</v>
      </c>
      <c r="BK324" s="218">
        <f>ROUND(I324*H324,2)</f>
        <v>0</v>
      </c>
      <c r="BL324" s="18" t="s">
        <v>241</v>
      </c>
      <c r="BM324" s="217" t="s">
        <v>1734</v>
      </c>
    </row>
    <row r="325" spans="1:47" s="2" customFormat="1" ht="12">
      <c r="A325" s="39"/>
      <c r="B325" s="40"/>
      <c r="C325" s="41"/>
      <c r="D325" s="219" t="s">
        <v>160</v>
      </c>
      <c r="E325" s="41"/>
      <c r="F325" s="220" t="s">
        <v>1735</v>
      </c>
      <c r="G325" s="41"/>
      <c r="H325" s="41"/>
      <c r="I325" s="221"/>
      <c r="J325" s="41"/>
      <c r="K325" s="41"/>
      <c r="L325" s="45"/>
      <c r="M325" s="222"/>
      <c r="N325" s="223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160</v>
      </c>
      <c r="AU325" s="18" t="s">
        <v>85</v>
      </c>
    </row>
    <row r="326" spans="1:65" s="2" customFormat="1" ht="24.15" customHeight="1">
      <c r="A326" s="39"/>
      <c r="B326" s="40"/>
      <c r="C326" s="206" t="s">
        <v>652</v>
      </c>
      <c r="D326" s="206" t="s">
        <v>154</v>
      </c>
      <c r="E326" s="207" t="s">
        <v>1736</v>
      </c>
      <c r="F326" s="208" t="s">
        <v>1737</v>
      </c>
      <c r="G326" s="209" t="s">
        <v>100</v>
      </c>
      <c r="H326" s="210">
        <v>2.5</v>
      </c>
      <c r="I326" s="211"/>
      <c r="J326" s="212">
        <f>ROUND(I326*H326,2)</f>
        <v>0</v>
      </c>
      <c r="K326" s="208" t="s">
        <v>157</v>
      </c>
      <c r="L326" s="45"/>
      <c r="M326" s="213" t="s">
        <v>21</v>
      </c>
      <c r="N326" s="214" t="s">
        <v>46</v>
      </c>
      <c r="O326" s="85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7" t="s">
        <v>241</v>
      </c>
      <c r="AT326" s="217" t="s">
        <v>154</v>
      </c>
      <c r="AU326" s="217" t="s">
        <v>85</v>
      </c>
      <c r="AY326" s="18" t="s">
        <v>152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8" t="s">
        <v>83</v>
      </c>
      <c r="BK326" s="218">
        <f>ROUND(I326*H326,2)</f>
        <v>0</v>
      </c>
      <c r="BL326" s="18" t="s">
        <v>241</v>
      </c>
      <c r="BM326" s="217" t="s">
        <v>1738</v>
      </c>
    </row>
    <row r="327" spans="1:47" s="2" customFormat="1" ht="12">
      <c r="A327" s="39"/>
      <c r="B327" s="40"/>
      <c r="C327" s="41"/>
      <c r="D327" s="219" t="s">
        <v>160</v>
      </c>
      <c r="E327" s="41"/>
      <c r="F327" s="220" t="s">
        <v>1739</v>
      </c>
      <c r="G327" s="41"/>
      <c r="H327" s="41"/>
      <c r="I327" s="221"/>
      <c r="J327" s="41"/>
      <c r="K327" s="41"/>
      <c r="L327" s="45"/>
      <c r="M327" s="222"/>
      <c r="N327" s="223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160</v>
      </c>
      <c r="AU327" s="18" t="s">
        <v>85</v>
      </c>
    </row>
    <row r="328" spans="1:65" s="2" customFormat="1" ht="16.5" customHeight="1">
      <c r="A328" s="39"/>
      <c r="B328" s="40"/>
      <c r="C328" s="236" t="s">
        <v>658</v>
      </c>
      <c r="D328" s="236" t="s">
        <v>207</v>
      </c>
      <c r="E328" s="237" t="s">
        <v>1740</v>
      </c>
      <c r="F328" s="238" t="s">
        <v>1741</v>
      </c>
      <c r="G328" s="239" t="s">
        <v>100</v>
      </c>
      <c r="H328" s="240">
        <v>2.75</v>
      </c>
      <c r="I328" s="241"/>
      <c r="J328" s="242">
        <f>ROUND(I328*H328,2)</f>
        <v>0</v>
      </c>
      <c r="K328" s="238" t="s">
        <v>157</v>
      </c>
      <c r="L328" s="243"/>
      <c r="M328" s="244" t="s">
        <v>21</v>
      </c>
      <c r="N328" s="245" t="s">
        <v>46</v>
      </c>
      <c r="O328" s="85"/>
      <c r="P328" s="215">
        <f>O328*H328</f>
        <v>0</v>
      </c>
      <c r="Q328" s="215">
        <v>0.00011</v>
      </c>
      <c r="R328" s="215">
        <f>Q328*H328</f>
        <v>0.00030250000000000003</v>
      </c>
      <c r="S328" s="215">
        <v>0</v>
      </c>
      <c r="T328" s="216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7" t="s">
        <v>337</v>
      </c>
      <c r="AT328" s="217" t="s">
        <v>207</v>
      </c>
      <c r="AU328" s="217" t="s">
        <v>85</v>
      </c>
      <c r="AY328" s="18" t="s">
        <v>152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8" t="s">
        <v>83</v>
      </c>
      <c r="BK328" s="218">
        <f>ROUND(I328*H328,2)</f>
        <v>0</v>
      </c>
      <c r="BL328" s="18" t="s">
        <v>241</v>
      </c>
      <c r="BM328" s="217" t="s">
        <v>1742</v>
      </c>
    </row>
    <row r="329" spans="1:51" s="13" customFormat="1" ht="12">
      <c r="A329" s="13"/>
      <c r="B329" s="224"/>
      <c r="C329" s="225"/>
      <c r="D329" s="226" t="s">
        <v>162</v>
      </c>
      <c r="E329" s="225"/>
      <c r="F329" s="228" t="s">
        <v>1743</v>
      </c>
      <c r="G329" s="225"/>
      <c r="H329" s="229">
        <v>2.75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162</v>
      </c>
      <c r="AU329" s="235" t="s">
        <v>85</v>
      </c>
      <c r="AV329" s="13" t="s">
        <v>85</v>
      </c>
      <c r="AW329" s="13" t="s">
        <v>4</v>
      </c>
      <c r="AX329" s="13" t="s">
        <v>83</v>
      </c>
      <c r="AY329" s="235" t="s">
        <v>152</v>
      </c>
    </row>
    <row r="330" spans="1:65" s="2" customFormat="1" ht="24.15" customHeight="1">
      <c r="A330" s="39"/>
      <c r="B330" s="40"/>
      <c r="C330" s="206" t="s">
        <v>664</v>
      </c>
      <c r="D330" s="206" t="s">
        <v>154</v>
      </c>
      <c r="E330" s="207" t="s">
        <v>1744</v>
      </c>
      <c r="F330" s="208" t="s">
        <v>1745</v>
      </c>
      <c r="G330" s="209" t="s">
        <v>100</v>
      </c>
      <c r="H330" s="210">
        <v>2.5</v>
      </c>
      <c r="I330" s="211"/>
      <c r="J330" s="212">
        <f>ROUND(I330*H330,2)</f>
        <v>0</v>
      </c>
      <c r="K330" s="208" t="s">
        <v>157</v>
      </c>
      <c r="L330" s="45"/>
      <c r="M330" s="213" t="s">
        <v>21</v>
      </c>
      <c r="N330" s="214" t="s">
        <v>46</v>
      </c>
      <c r="O330" s="85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7" t="s">
        <v>241</v>
      </c>
      <c r="AT330" s="217" t="s">
        <v>154</v>
      </c>
      <c r="AU330" s="217" t="s">
        <v>85</v>
      </c>
      <c r="AY330" s="18" t="s">
        <v>152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83</v>
      </c>
      <c r="BK330" s="218">
        <f>ROUND(I330*H330,2)</f>
        <v>0</v>
      </c>
      <c r="BL330" s="18" t="s">
        <v>241</v>
      </c>
      <c r="BM330" s="217" t="s">
        <v>1746</v>
      </c>
    </row>
    <row r="331" spans="1:47" s="2" customFormat="1" ht="12">
      <c r="A331" s="39"/>
      <c r="B331" s="40"/>
      <c r="C331" s="41"/>
      <c r="D331" s="219" t="s">
        <v>160</v>
      </c>
      <c r="E331" s="41"/>
      <c r="F331" s="220" t="s">
        <v>1747</v>
      </c>
      <c r="G331" s="41"/>
      <c r="H331" s="41"/>
      <c r="I331" s="221"/>
      <c r="J331" s="41"/>
      <c r="K331" s="41"/>
      <c r="L331" s="45"/>
      <c r="M331" s="222"/>
      <c r="N331" s="223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160</v>
      </c>
      <c r="AU331" s="18" t="s">
        <v>85</v>
      </c>
    </row>
    <row r="332" spans="1:65" s="2" customFormat="1" ht="16.5" customHeight="1">
      <c r="A332" s="39"/>
      <c r="B332" s="40"/>
      <c r="C332" s="236" t="s">
        <v>674</v>
      </c>
      <c r="D332" s="236" t="s">
        <v>207</v>
      </c>
      <c r="E332" s="237" t="s">
        <v>1748</v>
      </c>
      <c r="F332" s="238" t="s">
        <v>1749</v>
      </c>
      <c r="G332" s="239" t="s">
        <v>100</v>
      </c>
      <c r="H332" s="240">
        <v>2.55</v>
      </c>
      <c r="I332" s="241"/>
      <c r="J332" s="242">
        <f>ROUND(I332*H332,2)</f>
        <v>0</v>
      </c>
      <c r="K332" s="238" t="s">
        <v>157</v>
      </c>
      <c r="L332" s="243"/>
      <c r="M332" s="244" t="s">
        <v>21</v>
      </c>
      <c r="N332" s="245" t="s">
        <v>46</v>
      </c>
      <c r="O332" s="85"/>
      <c r="P332" s="215">
        <f>O332*H332</f>
        <v>0</v>
      </c>
      <c r="Q332" s="215">
        <v>0.0028</v>
      </c>
      <c r="R332" s="215">
        <f>Q332*H332</f>
        <v>0.00714</v>
      </c>
      <c r="S332" s="215">
        <v>0</v>
      </c>
      <c r="T332" s="21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7" t="s">
        <v>337</v>
      </c>
      <c r="AT332" s="217" t="s">
        <v>207</v>
      </c>
      <c r="AU332" s="217" t="s">
        <v>85</v>
      </c>
      <c r="AY332" s="18" t="s">
        <v>152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8" t="s">
        <v>83</v>
      </c>
      <c r="BK332" s="218">
        <f>ROUND(I332*H332,2)</f>
        <v>0</v>
      </c>
      <c r="BL332" s="18" t="s">
        <v>241</v>
      </c>
      <c r="BM332" s="217" t="s">
        <v>1750</v>
      </c>
    </row>
    <row r="333" spans="1:51" s="13" customFormat="1" ht="12">
      <c r="A333" s="13"/>
      <c r="B333" s="224"/>
      <c r="C333" s="225"/>
      <c r="D333" s="226" t="s">
        <v>162</v>
      </c>
      <c r="E333" s="225"/>
      <c r="F333" s="228" t="s">
        <v>1751</v>
      </c>
      <c r="G333" s="225"/>
      <c r="H333" s="229">
        <v>2.55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162</v>
      </c>
      <c r="AU333" s="235" t="s">
        <v>85</v>
      </c>
      <c r="AV333" s="13" t="s">
        <v>85</v>
      </c>
      <c r="AW333" s="13" t="s">
        <v>4</v>
      </c>
      <c r="AX333" s="13" t="s">
        <v>83</v>
      </c>
      <c r="AY333" s="235" t="s">
        <v>152</v>
      </c>
    </row>
    <row r="334" spans="1:65" s="2" customFormat="1" ht="16.5" customHeight="1">
      <c r="A334" s="39"/>
      <c r="B334" s="40"/>
      <c r="C334" s="206" t="s">
        <v>680</v>
      </c>
      <c r="D334" s="206" t="s">
        <v>154</v>
      </c>
      <c r="E334" s="207" t="s">
        <v>1752</v>
      </c>
      <c r="F334" s="208" t="s">
        <v>1753</v>
      </c>
      <c r="G334" s="209" t="s">
        <v>100</v>
      </c>
      <c r="H334" s="210">
        <v>2.5</v>
      </c>
      <c r="I334" s="211"/>
      <c r="J334" s="212">
        <f>ROUND(I334*H334,2)</f>
        <v>0</v>
      </c>
      <c r="K334" s="208" t="s">
        <v>157</v>
      </c>
      <c r="L334" s="45"/>
      <c r="M334" s="213" t="s">
        <v>21</v>
      </c>
      <c r="N334" s="214" t="s">
        <v>46</v>
      </c>
      <c r="O334" s="85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7" t="s">
        <v>241</v>
      </c>
      <c r="AT334" s="217" t="s">
        <v>154</v>
      </c>
      <c r="AU334" s="217" t="s">
        <v>85</v>
      </c>
      <c r="AY334" s="18" t="s">
        <v>152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8" t="s">
        <v>83</v>
      </c>
      <c r="BK334" s="218">
        <f>ROUND(I334*H334,2)</f>
        <v>0</v>
      </c>
      <c r="BL334" s="18" t="s">
        <v>241</v>
      </c>
      <c r="BM334" s="217" t="s">
        <v>1754</v>
      </c>
    </row>
    <row r="335" spans="1:47" s="2" customFormat="1" ht="12">
      <c r="A335" s="39"/>
      <c r="B335" s="40"/>
      <c r="C335" s="41"/>
      <c r="D335" s="219" t="s">
        <v>160</v>
      </c>
      <c r="E335" s="41"/>
      <c r="F335" s="220" t="s">
        <v>1755</v>
      </c>
      <c r="G335" s="41"/>
      <c r="H335" s="41"/>
      <c r="I335" s="221"/>
      <c r="J335" s="41"/>
      <c r="K335" s="41"/>
      <c r="L335" s="45"/>
      <c r="M335" s="222"/>
      <c r="N335" s="223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160</v>
      </c>
      <c r="AU335" s="18" t="s">
        <v>85</v>
      </c>
    </row>
    <row r="336" spans="1:65" s="2" customFormat="1" ht="16.5" customHeight="1">
      <c r="A336" s="39"/>
      <c r="B336" s="40"/>
      <c r="C336" s="206" t="s">
        <v>686</v>
      </c>
      <c r="D336" s="206" t="s">
        <v>154</v>
      </c>
      <c r="E336" s="207" t="s">
        <v>1756</v>
      </c>
      <c r="F336" s="208" t="s">
        <v>1757</v>
      </c>
      <c r="G336" s="209" t="s">
        <v>100</v>
      </c>
      <c r="H336" s="210">
        <v>2.5</v>
      </c>
      <c r="I336" s="211"/>
      <c r="J336" s="212">
        <f>ROUND(I336*H336,2)</f>
        <v>0</v>
      </c>
      <c r="K336" s="208" t="s">
        <v>157</v>
      </c>
      <c r="L336" s="45"/>
      <c r="M336" s="213" t="s">
        <v>21</v>
      </c>
      <c r="N336" s="214" t="s">
        <v>46</v>
      </c>
      <c r="O336" s="85"/>
      <c r="P336" s="215">
        <f>O336*H336</f>
        <v>0</v>
      </c>
      <c r="Q336" s="215">
        <v>0.00161</v>
      </c>
      <c r="R336" s="215">
        <f>Q336*H336</f>
        <v>0.004025</v>
      </c>
      <c r="S336" s="215">
        <v>0</v>
      </c>
      <c r="T336" s="216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7" t="s">
        <v>241</v>
      </c>
      <c r="AT336" s="217" t="s">
        <v>154</v>
      </c>
      <c r="AU336" s="217" t="s">
        <v>85</v>
      </c>
      <c r="AY336" s="18" t="s">
        <v>152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83</v>
      </c>
      <c r="BK336" s="218">
        <f>ROUND(I336*H336,2)</f>
        <v>0</v>
      </c>
      <c r="BL336" s="18" t="s">
        <v>241</v>
      </c>
      <c r="BM336" s="217" t="s">
        <v>1758</v>
      </c>
    </row>
    <row r="337" spans="1:47" s="2" customFormat="1" ht="12">
      <c r="A337" s="39"/>
      <c r="B337" s="40"/>
      <c r="C337" s="41"/>
      <c r="D337" s="219" t="s">
        <v>160</v>
      </c>
      <c r="E337" s="41"/>
      <c r="F337" s="220" t="s">
        <v>1759</v>
      </c>
      <c r="G337" s="41"/>
      <c r="H337" s="41"/>
      <c r="I337" s="221"/>
      <c r="J337" s="41"/>
      <c r="K337" s="41"/>
      <c r="L337" s="45"/>
      <c r="M337" s="222"/>
      <c r="N337" s="223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160</v>
      </c>
      <c r="AU337" s="18" t="s">
        <v>85</v>
      </c>
    </row>
    <row r="338" spans="1:65" s="2" customFormat="1" ht="37.8" customHeight="1">
      <c r="A338" s="39"/>
      <c r="B338" s="40"/>
      <c r="C338" s="206" t="s">
        <v>692</v>
      </c>
      <c r="D338" s="206" t="s">
        <v>154</v>
      </c>
      <c r="E338" s="207" t="s">
        <v>1760</v>
      </c>
      <c r="F338" s="208" t="s">
        <v>1761</v>
      </c>
      <c r="G338" s="209" t="s">
        <v>210</v>
      </c>
      <c r="H338" s="210">
        <v>0.147</v>
      </c>
      <c r="I338" s="211"/>
      <c r="J338" s="212">
        <f>ROUND(I338*H338,2)</f>
        <v>0</v>
      </c>
      <c r="K338" s="208" t="s">
        <v>157</v>
      </c>
      <c r="L338" s="45"/>
      <c r="M338" s="213" t="s">
        <v>21</v>
      </c>
      <c r="N338" s="214" t="s">
        <v>46</v>
      </c>
      <c r="O338" s="85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7" t="s">
        <v>241</v>
      </c>
      <c r="AT338" s="217" t="s">
        <v>154</v>
      </c>
      <c r="AU338" s="217" t="s">
        <v>85</v>
      </c>
      <c r="AY338" s="18" t="s">
        <v>152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8" t="s">
        <v>83</v>
      </c>
      <c r="BK338" s="218">
        <f>ROUND(I338*H338,2)</f>
        <v>0</v>
      </c>
      <c r="BL338" s="18" t="s">
        <v>241</v>
      </c>
      <c r="BM338" s="217" t="s">
        <v>1762</v>
      </c>
    </row>
    <row r="339" spans="1:47" s="2" customFormat="1" ht="12">
      <c r="A339" s="39"/>
      <c r="B339" s="40"/>
      <c r="C339" s="41"/>
      <c r="D339" s="219" t="s">
        <v>160</v>
      </c>
      <c r="E339" s="41"/>
      <c r="F339" s="220" t="s">
        <v>1763</v>
      </c>
      <c r="G339" s="41"/>
      <c r="H339" s="41"/>
      <c r="I339" s="221"/>
      <c r="J339" s="41"/>
      <c r="K339" s="41"/>
      <c r="L339" s="45"/>
      <c r="M339" s="222"/>
      <c r="N339" s="223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160</v>
      </c>
      <c r="AU339" s="18" t="s">
        <v>85</v>
      </c>
    </row>
    <row r="340" spans="1:65" s="2" customFormat="1" ht="33" customHeight="1">
      <c r="A340" s="39"/>
      <c r="B340" s="40"/>
      <c r="C340" s="206" t="s">
        <v>698</v>
      </c>
      <c r="D340" s="206" t="s">
        <v>154</v>
      </c>
      <c r="E340" s="207" t="s">
        <v>1764</v>
      </c>
      <c r="F340" s="208" t="s">
        <v>1765</v>
      </c>
      <c r="G340" s="209" t="s">
        <v>210</v>
      </c>
      <c r="H340" s="210">
        <v>0.147</v>
      </c>
      <c r="I340" s="211"/>
      <c r="J340" s="212">
        <f>ROUND(I340*H340,2)</f>
        <v>0</v>
      </c>
      <c r="K340" s="208" t="s">
        <v>157</v>
      </c>
      <c r="L340" s="45"/>
      <c r="M340" s="213" t="s">
        <v>21</v>
      </c>
      <c r="N340" s="214" t="s">
        <v>46</v>
      </c>
      <c r="O340" s="85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7" t="s">
        <v>241</v>
      </c>
      <c r="AT340" s="217" t="s">
        <v>154</v>
      </c>
      <c r="AU340" s="217" t="s">
        <v>85</v>
      </c>
      <c r="AY340" s="18" t="s">
        <v>152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8" t="s">
        <v>83</v>
      </c>
      <c r="BK340" s="218">
        <f>ROUND(I340*H340,2)</f>
        <v>0</v>
      </c>
      <c r="BL340" s="18" t="s">
        <v>241</v>
      </c>
      <c r="BM340" s="217" t="s">
        <v>1766</v>
      </c>
    </row>
    <row r="341" spans="1:47" s="2" customFormat="1" ht="12">
      <c r="A341" s="39"/>
      <c r="B341" s="40"/>
      <c r="C341" s="41"/>
      <c r="D341" s="219" t="s">
        <v>160</v>
      </c>
      <c r="E341" s="41"/>
      <c r="F341" s="220" t="s">
        <v>1767</v>
      </c>
      <c r="G341" s="41"/>
      <c r="H341" s="41"/>
      <c r="I341" s="221"/>
      <c r="J341" s="41"/>
      <c r="K341" s="41"/>
      <c r="L341" s="45"/>
      <c r="M341" s="222"/>
      <c r="N341" s="223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160</v>
      </c>
      <c r="AU341" s="18" t="s">
        <v>85</v>
      </c>
    </row>
    <row r="342" spans="1:63" s="12" customFormat="1" ht="22.8" customHeight="1">
      <c r="A342" s="12"/>
      <c r="B342" s="190"/>
      <c r="C342" s="191"/>
      <c r="D342" s="192" t="s">
        <v>74</v>
      </c>
      <c r="E342" s="204" t="s">
        <v>785</v>
      </c>
      <c r="F342" s="204" t="s">
        <v>786</v>
      </c>
      <c r="G342" s="191"/>
      <c r="H342" s="191"/>
      <c r="I342" s="194"/>
      <c r="J342" s="205">
        <f>BK342</f>
        <v>0</v>
      </c>
      <c r="K342" s="191"/>
      <c r="L342" s="196"/>
      <c r="M342" s="197"/>
      <c r="N342" s="198"/>
      <c r="O342" s="198"/>
      <c r="P342" s="199">
        <f>SUM(P343:P357)</f>
        <v>0</v>
      </c>
      <c r="Q342" s="198"/>
      <c r="R342" s="199">
        <f>SUM(R343:R357)</f>
        <v>0.087</v>
      </c>
      <c r="S342" s="198"/>
      <c r="T342" s="200">
        <f>SUM(T343:T357)</f>
        <v>0.632965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1" t="s">
        <v>85</v>
      </c>
      <c r="AT342" s="202" t="s">
        <v>74</v>
      </c>
      <c r="AU342" s="202" t="s">
        <v>83</v>
      </c>
      <c r="AY342" s="201" t="s">
        <v>152</v>
      </c>
      <c r="BK342" s="203">
        <f>SUM(BK343:BK357)</f>
        <v>0</v>
      </c>
    </row>
    <row r="343" spans="1:65" s="2" customFormat="1" ht="16.5" customHeight="1">
      <c r="A343" s="39"/>
      <c r="B343" s="40"/>
      <c r="C343" s="206" t="s">
        <v>705</v>
      </c>
      <c r="D343" s="206" t="s">
        <v>154</v>
      </c>
      <c r="E343" s="207" t="s">
        <v>1768</v>
      </c>
      <c r="F343" s="208" t="s">
        <v>1769</v>
      </c>
      <c r="G343" s="209" t="s">
        <v>100</v>
      </c>
      <c r="H343" s="210">
        <v>2.1</v>
      </c>
      <c r="I343" s="211"/>
      <c r="J343" s="212">
        <f>ROUND(I343*H343,2)</f>
        <v>0</v>
      </c>
      <c r="K343" s="208" t="s">
        <v>157</v>
      </c>
      <c r="L343" s="45"/>
      <c r="M343" s="213" t="s">
        <v>21</v>
      </c>
      <c r="N343" s="214" t="s">
        <v>46</v>
      </c>
      <c r="O343" s="85"/>
      <c r="P343" s="215">
        <f>O343*H343</f>
        <v>0</v>
      </c>
      <c r="Q343" s="215">
        <v>0</v>
      </c>
      <c r="R343" s="215">
        <f>Q343*H343</f>
        <v>0</v>
      </c>
      <c r="S343" s="215">
        <v>0.02465</v>
      </c>
      <c r="T343" s="216">
        <f>S343*H343</f>
        <v>0.051765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7" t="s">
        <v>241</v>
      </c>
      <c r="AT343" s="217" t="s">
        <v>154</v>
      </c>
      <c r="AU343" s="217" t="s">
        <v>85</v>
      </c>
      <c r="AY343" s="18" t="s">
        <v>152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8" t="s">
        <v>83</v>
      </c>
      <c r="BK343" s="218">
        <f>ROUND(I343*H343,2)</f>
        <v>0</v>
      </c>
      <c r="BL343" s="18" t="s">
        <v>241</v>
      </c>
      <c r="BM343" s="217" t="s">
        <v>1770</v>
      </c>
    </row>
    <row r="344" spans="1:47" s="2" customFormat="1" ht="12">
      <c r="A344" s="39"/>
      <c r="B344" s="40"/>
      <c r="C344" s="41"/>
      <c r="D344" s="219" t="s">
        <v>160</v>
      </c>
      <c r="E344" s="41"/>
      <c r="F344" s="220" t="s">
        <v>1771</v>
      </c>
      <c r="G344" s="41"/>
      <c r="H344" s="41"/>
      <c r="I344" s="221"/>
      <c r="J344" s="41"/>
      <c r="K344" s="41"/>
      <c r="L344" s="45"/>
      <c r="M344" s="222"/>
      <c r="N344" s="223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160</v>
      </c>
      <c r="AU344" s="18" t="s">
        <v>85</v>
      </c>
    </row>
    <row r="345" spans="1:51" s="13" customFormat="1" ht="12">
      <c r="A345" s="13"/>
      <c r="B345" s="224"/>
      <c r="C345" s="225"/>
      <c r="D345" s="226" t="s">
        <v>162</v>
      </c>
      <c r="E345" s="227" t="s">
        <v>21</v>
      </c>
      <c r="F345" s="228" t="s">
        <v>1772</v>
      </c>
      <c r="G345" s="225"/>
      <c r="H345" s="229">
        <v>2.1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162</v>
      </c>
      <c r="AU345" s="235" t="s">
        <v>85</v>
      </c>
      <c r="AV345" s="13" t="s">
        <v>85</v>
      </c>
      <c r="AW345" s="13" t="s">
        <v>36</v>
      </c>
      <c r="AX345" s="13" t="s">
        <v>83</v>
      </c>
      <c r="AY345" s="235" t="s">
        <v>152</v>
      </c>
    </row>
    <row r="346" spans="1:65" s="2" customFormat="1" ht="16.5" customHeight="1">
      <c r="A346" s="39"/>
      <c r="B346" s="40"/>
      <c r="C346" s="206" t="s">
        <v>710</v>
      </c>
      <c r="D346" s="206" t="s">
        <v>154</v>
      </c>
      <c r="E346" s="207" t="s">
        <v>1773</v>
      </c>
      <c r="F346" s="208" t="s">
        <v>1774</v>
      </c>
      <c r="G346" s="209" t="s">
        <v>100</v>
      </c>
      <c r="H346" s="210">
        <v>2.1</v>
      </c>
      <c r="I346" s="211"/>
      <c r="J346" s="212">
        <f>ROUND(I346*H346,2)</f>
        <v>0</v>
      </c>
      <c r="K346" s="208" t="s">
        <v>157</v>
      </c>
      <c r="L346" s="45"/>
      <c r="M346" s="213" t="s">
        <v>21</v>
      </c>
      <c r="N346" s="214" t="s">
        <v>46</v>
      </c>
      <c r="O346" s="85"/>
      <c r="P346" s="215">
        <f>O346*H346</f>
        <v>0</v>
      </c>
      <c r="Q346" s="215">
        <v>0</v>
      </c>
      <c r="R346" s="215">
        <f>Q346*H346</f>
        <v>0</v>
      </c>
      <c r="S346" s="215">
        <v>0.008</v>
      </c>
      <c r="T346" s="216">
        <f>S346*H346</f>
        <v>0.016800000000000002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7" t="s">
        <v>241</v>
      </c>
      <c r="AT346" s="217" t="s">
        <v>154</v>
      </c>
      <c r="AU346" s="217" t="s">
        <v>85</v>
      </c>
      <c r="AY346" s="18" t="s">
        <v>152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8" t="s">
        <v>83</v>
      </c>
      <c r="BK346" s="218">
        <f>ROUND(I346*H346,2)</f>
        <v>0</v>
      </c>
      <c r="BL346" s="18" t="s">
        <v>241</v>
      </c>
      <c r="BM346" s="217" t="s">
        <v>1775</v>
      </c>
    </row>
    <row r="347" spans="1:47" s="2" customFormat="1" ht="12">
      <c r="A347" s="39"/>
      <c r="B347" s="40"/>
      <c r="C347" s="41"/>
      <c r="D347" s="219" t="s">
        <v>160</v>
      </c>
      <c r="E347" s="41"/>
      <c r="F347" s="220" t="s">
        <v>1776</v>
      </c>
      <c r="G347" s="41"/>
      <c r="H347" s="41"/>
      <c r="I347" s="221"/>
      <c r="J347" s="41"/>
      <c r="K347" s="41"/>
      <c r="L347" s="45"/>
      <c r="M347" s="222"/>
      <c r="N347" s="223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160</v>
      </c>
      <c r="AU347" s="18" t="s">
        <v>85</v>
      </c>
    </row>
    <row r="348" spans="1:65" s="2" customFormat="1" ht="24.15" customHeight="1">
      <c r="A348" s="39"/>
      <c r="B348" s="40"/>
      <c r="C348" s="206" t="s">
        <v>715</v>
      </c>
      <c r="D348" s="206" t="s">
        <v>154</v>
      </c>
      <c r="E348" s="207" t="s">
        <v>1777</v>
      </c>
      <c r="F348" s="208" t="s">
        <v>1778</v>
      </c>
      <c r="G348" s="209" t="s">
        <v>488</v>
      </c>
      <c r="H348" s="210">
        <v>1</v>
      </c>
      <c r="I348" s="211"/>
      <c r="J348" s="212">
        <f>ROUND(I348*H348,2)</f>
        <v>0</v>
      </c>
      <c r="K348" s="208" t="s">
        <v>157</v>
      </c>
      <c r="L348" s="45"/>
      <c r="M348" s="213" t="s">
        <v>21</v>
      </c>
      <c r="N348" s="214" t="s">
        <v>46</v>
      </c>
      <c r="O348" s="85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7" t="s">
        <v>241</v>
      </c>
      <c r="AT348" s="217" t="s">
        <v>154</v>
      </c>
      <c r="AU348" s="217" t="s">
        <v>85</v>
      </c>
      <c r="AY348" s="18" t="s">
        <v>152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83</v>
      </c>
      <c r="BK348" s="218">
        <f>ROUND(I348*H348,2)</f>
        <v>0</v>
      </c>
      <c r="BL348" s="18" t="s">
        <v>241</v>
      </c>
      <c r="BM348" s="217" t="s">
        <v>1779</v>
      </c>
    </row>
    <row r="349" spans="1:47" s="2" customFormat="1" ht="12">
      <c r="A349" s="39"/>
      <c r="B349" s="40"/>
      <c r="C349" s="41"/>
      <c r="D349" s="219" t="s">
        <v>160</v>
      </c>
      <c r="E349" s="41"/>
      <c r="F349" s="220" t="s">
        <v>1780</v>
      </c>
      <c r="G349" s="41"/>
      <c r="H349" s="41"/>
      <c r="I349" s="221"/>
      <c r="J349" s="41"/>
      <c r="K349" s="41"/>
      <c r="L349" s="45"/>
      <c r="M349" s="222"/>
      <c r="N349" s="223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160</v>
      </c>
      <c r="AU349" s="18" t="s">
        <v>85</v>
      </c>
    </row>
    <row r="350" spans="1:65" s="2" customFormat="1" ht="24.15" customHeight="1">
      <c r="A350" s="39"/>
      <c r="B350" s="40"/>
      <c r="C350" s="206" t="s">
        <v>721</v>
      </c>
      <c r="D350" s="206" t="s">
        <v>154</v>
      </c>
      <c r="E350" s="207" t="s">
        <v>1781</v>
      </c>
      <c r="F350" s="208" t="s">
        <v>1782</v>
      </c>
      <c r="G350" s="209" t="s">
        <v>488</v>
      </c>
      <c r="H350" s="210">
        <v>3.4</v>
      </c>
      <c r="I350" s="211"/>
      <c r="J350" s="212">
        <f>ROUND(I350*H350,2)</f>
        <v>0</v>
      </c>
      <c r="K350" s="208" t="s">
        <v>157</v>
      </c>
      <c r="L350" s="45"/>
      <c r="M350" s="213" t="s">
        <v>21</v>
      </c>
      <c r="N350" s="214" t="s">
        <v>46</v>
      </c>
      <c r="O350" s="85"/>
      <c r="P350" s="215">
        <f>O350*H350</f>
        <v>0</v>
      </c>
      <c r="Q350" s="215">
        <v>0</v>
      </c>
      <c r="R350" s="215">
        <f>Q350*H350</f>
        <v>0</v>
      </c>
      <c r="S350" s="215">
        <v>0.166</v>
      </c>
      <c r="T350" s="216">
        <f>S350*H350</f>
        <v>0.5644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7" t="s">
        <v>241</v>
      </c>
      <c r="AT350" s="217" t="s">
        <v>154</v>
      </c>
      <c r="AU350" s="217" t="s">
        <v>85</v>
      </c>
      <c r="AY350" s="18" t="s">
        <v>152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8" t="s">
        <v>83</v>
      </c>
      <c r="BK350" s="218">
        <f>ROUND(I350*H350,2)</f>
        <v>0</v>
      </c>
      <c r="BL350" s="18" t="s">
        <v>241</v>
      </c>
      <c r="BM350" s="217" t="s">
        <v>1783</v>
      </c>
    </row>
    <row r="351" spans="1:47" s="2" customFormat="1" ht="12">
      <c r="A351" s="39"/>
      <c r="B351" s="40"/>
      <c r="C351" s="41"/>
      <c r="D351" s="219" t="s">
        <v>160</v>
      </c>
      <c r="E351" s="41"/>
      <c r="F351" s="220" t="s">
        <v>1784</v>
      </c>
      <c r="G351" s="41"/>
      <c r="H351" s="41"/>
      <c r="I351" s="221"/>
      <c r="J351" s="41"/>
      <c r="K351" s="41"/>
      <c r="L351" s="45"/>
      <c r="M351" s="222"/>
      <c r="N351" s="223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160</v>
      </c>
      <c r="AU351" s="18" t="s">
        <v>85</v>
      </c>
    </row>
    <row r="352" spans="1:51" s="13" customFormat="1" ht="12">
      <c r="A352" s="13"/>
      <c r="B352" s="224"/>
      <c r="C352" s="225"/>
      <c r="D352" s="226" t="s">
        <v>162</v>
      </c>
      <c r="E352" s="227" t="s">
        <v>21</v>
      </c>
      <c r="F352" s="228" t="s">
        <v>1785</v>
      </c>
      <c r="G352" s="225"/>
      <c r="H352" s="229">
        <v>3.4</v>
      </c>
      <c r="I352" s="230"/>
      <c r="J352" s="225"/>
      <c r="K352" s="225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162</v>
      </c>
      <c r="AU352" s="235" t="s">
        <v>85</v>
      </c>
      <c r="AV352" s="13" t="s">
        <v>85</v>
      </c>
      <c r="AW352" s="13" t="s">
        <v>36</v>
      </c>
      <c r="AX352" s="13" t="s">
        <v>83</v>
      </c>
      <c r="AY352" s="235" t="s">
        <v>152</v>
      </c>
    </row>
    <row r="353" spans="1:65" s="2" customFormat="1" ht="24.15" customHeight="1">
      <c r="A353" s="39"/>
      <c r="B353" s="40"/>
      <c r="C353" s="206" t="s">
        <v>726</v>
      </c>
      <c r="D353" s="206" t="s">
        <v>1786</v>
      </c>
      <c r="E353" s="207" t="s">
        <v>1787</v>
      </c>
      <c r="F353" s="208" t="s">
        <v>1788</v>
      </c>
      <c r="G353" s="209" t="s">
        <v>1574</v>
      </c>
      <c r="H353" s="210">
        <v>1</v>
      </c>
      <c r="I353" s="211"/>
      <c r="J353" s="212">
        <f>ROUND(I353*H353,2)</f>
        <v>0</v>
      </c>
      <c r="K353" s="208" t="s">
        <v>359</v>
      </c>
      <c r="L353" s="45"/>
      <c r="M353" s="213" t="s">
        <v>21</v>
      </c>
      <c r="N353" s="214" t="s">
        <v>46</v>
      </c>
      <c r="O353" s="85"/>
      <c r="P353" s="215">
        <f>O353*H353</f>
        <v>0</v>
      </c>
      <c r="Q353" s="215">
        <v>0.087</v>
      </c>
      <c r="R353" s="215">
        <f>Q353*H353</f>
        <v>0.087</v>
      </c>
      <c r="S353" s="215">
        <v>0</v>
      </c>
      <c r="T353" s="216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7" t="s">
        <v>241</v>
      </c>
      <c r="AT353" s="217" t="s">
        <v>154</v>
      </c>
      <c r="AU353" s="217" t="s">
        <v>85</v>
      </c>
      <c r="AY353" s="18" t="s">
        <v>152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8" t="s">
        <v>83</v>
      </c>
      <c r="BK353" s="218">
        <f>ROUND(I353*H353,2)</f>
        <v>0</v>
      </c>
      <c r="BL353" s="18" t="s">
        <v>241</v>
      </c>
      <c r="BM353" s="217" t="s">
        <v>1789</v>
      </c>
    </row>
    <row r="354" spans="1:65" s="2" customFormat="1" ht="24.15" customHeight="1">
      <c r="A354" s="39"/>
      <c r="B354" s="40"/>
      <c r="C354" s="206" t="s">
        <v>735</v>
      </c>
      <c r="D354" s="206" t="s">
        <v>154</v>
      </c>
      <c r="E354" s="207" t="s">
        <v>1790</v>
      </c>
      <c r="F354" s="208" t="s">
        <v>1791</v>
      </c>
      <c r="G354" s="209" t="s">
        <v>210</v>
      </c>
      <c r="H354" s="210">
        <v>0.087</v>
      </c>
      <c r="I354" s="211"/>
      <c r="J354" s="212">
        <f>ROUND(I354*H354,2)</f>
        <v>0</v>
      </c>
      <c r="K354" s="208" t="s">
        <v>157</v>
      </c>
      <c r="L354" s="45"/>
      <c r="M354" s="213" t="s">
        <v>21</v>
      </c>
      <c r="N354" s="214" t="s">
        <v>46</v>
      </c>
      <c r="O354" s="85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7" t="s">
        <v>241</v>
      </c>
      <c r="AT354" s="217" t="s">
        <v>154</v>
      </c>
      <c r="AU354" s="217" t="s">
        <v>85</v>
      </c>
      <c r="AY354" s="18" t="s">
        <v>152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8" t="s">
        <v>83</v>
      </c>
      <c r="BK354" s="218">
        <f>ROUND(I354*H354,2)</f>
        <v>0</v>
      </c>
      <c r="BL354" s="18" t="s">
        <v>241</v>
      </c>
      <c r="BM354" s="217" t="s">
        <v>1792</v>
      </c>
    </row>
    <row r="355" spans="1:47" s="2" customFormat="1" ht="12">
      <c r="A355" s="39"/>
      <c r="B355" s="40"/>
      <c r="C355" s="41"/>
      <c r="D355" s="219" t="s">
        <v>160</v>
      </c>
      <c r="E355" s="41"/>
      <c r="F355" s="220" t="s">
        <v>1793</v>
      </c>
      <c r="G355" s="41"/>
      <c r="H355" s="41"/>
      <c r="I355" s="221"/>
      <c r="J355" s="41"/>
      <c r="K355" s="41"/>
      <c r="L355" s="45"/>
      <c r="M355" s="222"/>
      <c r="N355" s="223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160</v>
      </c>
      <c r="AU355" s="18" t="s">
        <v>85</v>
      </c>
    </row>
    <row r="356" spans="1:65" s="2" customFormat="1" ht="24.15" customHeight="1">
      <c r="A356" s="39"/>
      <c r="B356" s="40"/>
      <c r="C356" s="206" t="s">
        <v>741</v>
      </c>
      <c r="D356" s="206" t="s">
        <v>154</v>
      </c>
      <c r="E356" s="207" t="s">
        <v>872</v>
      </c>
      <c r="F356" s="208" t="s">
        <v>873</v>
      </c>
      <c r="G356" s="209" t="s">
        <v>210</v>
      </c>
      <c r="H356" s="210">
        <v>0.087</v>
      </c>
      <c r="I356" s="211"/>
      <c r="J356" s="212">
        <f>ROUND(I356*H356,2)</f>
        <v>0</v>
      </c>
      <c r="K356" s="208" t="s">
        <v>157</v>
      </c>
      <c r="L356" s="45"/>
      <c r="M356" s="213" t="s">
        <v>21</v>
      </c>
      <c r="N356" s="214" t="s">
        <v>46</v>
      </c>
      <c r="O356" s="85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7" t="s">
        <v>241</v>
      </c>
      <c r="AT356" s="217" t="s">
        <v>154</v>
      </c>
      <c r="AU356" s="217" t="s">
        <v>85</v>
      </c>
      <c r="AY356" s="18" t="s">
        <v>152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8" t="s">
        <v>83</v>
      </c>
      <c r="BK356" s="218">
        <f>ROUND(I356*H356,2)</f>
        <v>0</v>
      </c>
      <c r="BL356" s="18" t="s">
        <v>241</v>
      </c>
      <c r="BM356" s="217" t="s">
        <v>1794</v>
      </c>
    </row>
    <row r="357" spans="1:47" s="2" customFormat="1" ht="12">
      <c r="A357" s="39"/>
      <c r="B357" s="40"/>
      <c r="C357" s="41"/>
      <c r="D357" s="219" t="s">
        <v>160</v>
      </c>
      <c r="E357" s="41"/>
      <c r="F357" s="220" t="s">
        <v>875</v>
      </c>
      <c r="G357" s="41"/>
      <c r="H357" s="41"/>
      <c r="I357" s="221"/>
      <c r="J357" s="41"/>
      <c r="K357" s="41"/>
      <c r="L357" s="45"/>
      <c r="M357" s="222"/>
      <c r="N357" s="223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160</v>
      </c>
      <c r="AU357" s="18" t="s">
        <v>85</v>
      </c>
    </row>
    <row r="358" spans="1:63" s="12" customFormat="1" ht="22.8" customHeight="1">
      <c r="A358" s="12"/>
      <c r="B358" s="190"/>
      <c r="C358" s="191"/>
      <c r="D358" s="192" t="s">
        <v>74</v>
      </c>
      <c r="E358" s="204" t="s">
        <v>1795</v>
      </c>
      <c r="F358" s="204" t="s">
        <v>1796</v>
      </c>
      <c r="G358" s="191"/>
      <c r="H358" s="191"/>
      <c r="I358" s="194"/>
      <c r="J358" s="205">
        <f>BK358</f>
        <v>0</v>
      </c>
      <c r="K358" s="191"/>
      <c r="L358" s="196"/>
      <c r="M358" s="197"/>
      <c r="N358" s="198"/>
      <c r="O358" s="198"/>
      <c r="P358" s="199">
        <f>SUM(P359:P388)</f>
        <v>0</v>
      </c>
      <c r="Q358" s="198"/>
      <c r="R358" s="199">
        <f>SUM(R359:R388)</f>
        <v>0.23407159999999996</v>
      </c>
      <c r="S358" s="198"/>
      <c r="T358" s="200">
        <f>SUM(T359:T388)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1" t="s">
        <v>85</v>
      </c>
      <c r="AT358" s="202" t="s">
        <v>74</v>
      </c>
      <c r="AU358" s="202" t="s">
        <v>83</v>
      </c>
      <c r="AY358" s="201" t="s">
        <v>152</v>
      </c>
      <c r="BK358" s="203">
        <f>SUM(BK359:BK388)</f>
        <v>0</v>
      </c>
    </row>
    <row r="359" spans="1:65" s="2" customFormat="1" ht="16.5" customHeight="1">
      <c r="A359" s="39"/>
      <c r="B359" s="40"/>
      <c r="C359" s="206" t="s">
        <v>748</v>
      </c>
      <c r="D359" s="206" t="s">
        <v>154</v>
      </c>
      <c r="E359" s="207" t="s">
        <v>1797</v>
      </c>
      <c r="F359" s="208" t="s">
        <v>1798</v>
      </c>
      <c r="G359" s="209" t="s">
        <v>100</v>
      </c>
      <c r="H359" s="210">
        <v>5.43</v>
      </c>
      <c r="I359" s="211"/>
      <c r="J359" s="212">
        <f>ROUND(I359*H359,2)</f>
        <v>0</v>
      </c>
      <c r="K359" s="208" t="s">
        <v>157</v>
      </c>
      <c r="L359" s="45"/>
      <c r="M359" s="213" t="s">
        <v>21</v>
      </c>
      <c r="N359" s="214" t="s">
        <v>46</v>
      </c>
      <c r="O359" s="85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7" t="s">
        <v>241</v>
      </c>
      <c r="AT359" s="217" t="s">
        <v>154</v>
      </c>
      <c r="AU359" s="217" t="s">
        <v>85</v>
      </c>
      <c r="AY359" s="18" t="s">
        <v>152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8" t="s">
        <v>83</v>
      </c>
      <c r="BK359" s="218">
        <f>ROUND(I359*H359,2)</f>
        <v>0</v>
      </c>
      <c r="BL359" s="18" t="s">
        <v>241</v>
      </c>
      <c r="BM359" s="217" t="s">
        <v>1799</v>
      </c>
    </row>
    <row r="360" spans="1:47" s="2" customFormat="1" ht="12">
      <c r="A360" s="39"/>
      <c r="B360" s="40"/>
      <c r="C360" s="41"/>
      <c r="D360" s="219" t="s">
        <v>160</v>
      </c>
      <c r="E360" s="41"/>
      <c r="F360" s="220" t="s">
        <v>1800</v>
      </c>
      <c r="G360" s="41"/>
      <c r="H360" s="41"/>
      <c r="I360" s="221"/>
      <c r="J360" s="41"/>
      <c r="K360" s="41"/>
      <c r="L360" s="45"/>
      <c r="M360" s="222"/>
      <c r="N360" s="223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160</v>
      </c>
      <c r="AU360" s="18" t="s">
        <v>85</v>
      </c>
    </row>
    <row r="361" spans="1:65" s="2" customFormat="1" ht="16.5" customHeight="1">
      <c r="A361" s="39"/>
      <c r="B361" s="40"/>
      <c r="C361" s="206" t="s">
        <v>703</v>
      </c>
      <c r="D361" s="206" t="s">
        <v>154</v>
      </c>
      <c r="E361" s="207" t="s">
        <v>1801</v>
      </c>
      <c r="F361" s="208" t="s">
        <v>1802</v>
      </c>
      <c r="G361" s="209" t="s">
        <v>100</v>
      </c>
      <c r="H361" s="210">
        <v>5.43</v>
      </c>
      <c r="I361" s="211"/>
      <c r="J361" s="212">
        <f>ROUND(I361*H361,2)</f>
        <v>0</v>
      </c>
      <c r="K361" s="208" t="s">
        <v>157</v>
      </c>
      <c r="L361" s="45"/>
      <c r="M361" s="213" t="s">
        <v>21</v>
      </c>
      <c r="N361" s="214" t="s">
        <v>46</v>
      </c>
      <c r="O361" s="85"/>
      <c r="P361" s="215">
        <f>O361*H361</f>
        <v>0</v>
      </c>
      <c r="Q361" s="215">
        <v>0.0003</v>
      </c>
      <c r="R361" s="215">
        <f>Q361*H361</f>
        <v>0.0016289999999999998</v>
      </c>
      <c r="S361" s="215">
        <v>0</v>
      </c>
      <c r="T361" s="21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7" t="s">
        <v>241</v>
      </c>
      <c r="AT361" s="217" t="s">
        <v>154</v>
      </c>
      <c r="AU361" s="217" t="s">
        <v>85</v>
      </c>
      <c r="AY361" s="18" t="s">
        <v>152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8" t="s">
        <v>83</v>
      </c>
      <c r="BK361" s="218">
        <f>ROUND(I361*H361,2)</f>
        <v>0</v>
      </c>
      <c r="BL361" s="18" t="s">
        <v>241</v>
      </c>
      <c r="BM361" s="217" t="s">
        <v>1803</v>
      </c>
    </row>
    <row r="362" spans="1:47" s="2" customFormat="1" ht="12">
      <c r="A362" s="39"/>
      <c r="B362" s="40"/>
      <c r="C362" s="41"/>
      <c r="D362" s="219" t="s">
        <v>160</v>
      </c>
      <c r="E362" s="41"/>
      <c r="F362" s="220" t="s">
        <v>1804</v>
      </c>
      <c r="G362" s="41"/>
      <c r="H362" s="41"/>
      <c r="I362" s="221"/>
      <c r="J362" s="41"/>
      <c r="K362" s="41"/>
      <c r="L362" s="45"/>
      <c r="M362" s="222"/>
      <c r="N362" s="223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160</v>
      </c>
      <c r="AU362" s="18" t="s">
        <v>85</v>
      </c>
    </row>
    <row r="363" spans="1:65" s="2" customFormat="1" ht="16.5" customHeight="1">
      <c r="A363" s="39"/>
      <c r="B363" s="40"/>
      <c r="C363" s="206" t="s">
        <v>756</v>
      </c>
      <c r="D363" s="206" t="s">
        <v>154</v>
      </c>
      <c r="E363" s="207" t="s">
        <v>1805</v>
      </c>
      <c r="F363" s="208" t="s">
        <v>1806</v>
      </c>
      <c r="G363" s="209" t="s">
        <v>108</v>
      </c>
      <c r="H363" s="210">
        <v>1.79</v>
      </c>
      <c r="I363" s="211"/>
      <c r="J363" s="212">
        <f>ROUND(I363*H363,2)</f>
        <v>0</v>
      </c>
      <c r="K363" s="208" t="s">
        <v>157</v>
      </c>
      <c r="L363" s="45"/>
      <c r="M363" s="213" t="s">
        <v>21</v>
      </c>
      <c r="N363" s="214" t="s">
        <v>46</v>
      </c>
      <c r="O363" s="85"/>
      <c r="P363" s="215">
        <f>O363*H363</f>
        <v>0</v>
      </c>
      <c r="Q363" s="215">
        <v>0.00034</v>
      </c>
      <c r="R363" s="215">
        <f>Q363*H363</f>
        <v>0.0006086</v>
      </c>
      <c r="S363" s="215">
        <v>0</v>
      </c>
      <c r="T363" s="216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7" t="s">
        <v>241</v>
      </c>
      <c r="AT363" s="217" t="s">
        <v>154</v>
      </c>
      <c r="AU363" s="217" t="s">
        <v>85</v>
      </c>
      <c r="AY363" s="18" t="s">
        <v>152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8" t="s">
        <v>83</v>
      </c>
      <c r="BK363" s="218">
        <f>ROUND(I363*H363,2)</f>
        <v>0</v>
      </c>
      <c r="BL363" s="18" t="s">
        <v>241</v>
      </c>
      <c r="BM363" s="217" t="s">
        <v>1807</v>
      </c>
    </row>
    <row r="364" spans="1:47" s="2" customFormat="1" ht="12">
      <c r="A364" s="39"/>
      <c r="B364" s="40"/>
      <c r="C364" s="41"/>
      <c r="D364" s="219" t="s">
        <v>160</v>
      </c>
      <c r="E364" s="41"/>
      <c r="F364" s="220" t="s">
        <v>1808</v>
      </c>
      <c r="G364" s="41"/>
      <c r="H364" s="41"/>
      <c r="I364" s="221"/>
      <c r="J364" s="41"/>
      <c r="K364" s="41"/>
      <c r="L364" s="45"/>
      <c r="M364" s="222"/>
      <c r="N364" s="223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160</v>
      </c>
      <c r="AU364" s="18" t="s">
        <v>85</v>
      </c>
    </row>
    <row r="365" spans="1:65" s="2" customFormat="1" ht="16.5" customHeight="1">
      <c r="A365" s="39"/>
      <c r="B365" s="40"/>
      <c r="C365" s="236" t="s">
        <v>761</v>
      </c>
      <c r="D365" s="236" t="s">
        <v>207</v>
      </c>
      <c r="E365" s="237" t="s">
        <v>1809</v>
      </c>
      <c r="F365" s="238" t="s">
        <v>1810</v>
      </c>
      <c r="G365" s="239" t="s">
        <v>108</v>
      </c>
      <c r="H365" s="240">
        <v>2.2</v>
      </c>
      <c r="I365" s="241"/>
      <c r="J365" s="242">
        <f>ROUND(I365*H365,2)</f>
        <v>0</v>
      </c>
      <c r="K365" s="238" t="s">
        <v>359</v>
      </c>
      <c r="L365" s="243"/>
      <c r="M365" s="244" t="s">
        <v>21</v>
      </c>
      <c r="N365" s="245" t="s">
        <v>46</v>
      </c>
      <c r="O365" s="85"/>
      <c r="P365" s="215">
        <f>O365*H365</f>
        <v>0</v>
      </c>
      <c r="Q365" s="215">
        <v>3E-05</v>
      </c>
      <c r="R365" s="215">
        <f>Q365*H365</f>
        <v>6.6E-05</v>
      </c>
      <c r="S365" s="215">
        <v>0</v>
      </c>
      <c r="T365" s="216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7" t="s">
        <v>337</v>
      </c>
      <c r="AT365" s="217" t="s">
        <v>207</v>
      </c>
      <c r="AU365" s="217" t="s">
        <v>85</v>
      </c>
      <c r="AY365" s="18" t="s">
        <v>152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8" t="s">
        <v>83</v>
      </c>
      <c r="BK365" s="218">
        <f>ROUND(I365*H365,2)</f>
        <v>0</v>
      </c>
      <c r="BL365" s="18" t="s">
        <v>241</v>
      </c>
      <c r="BM365" s="217" t="s">
        <v>1811</v>
      </c>
    </row>
    <row r="366" spans="1:51" s="13" customFormat="1" ht="12">
      <c r="A366" s="13"/>
      <c r="B366" s="224"/>
      <c r="C366" s="225"/>
      <c r="D366" s="226" t="s">
        <v>162</v>
      </c>
      <c r="E366" s="225"/>
      <c r="F366" s="228" t="s">
        <v>1812</v>
      </c>
      <c r="G366" s="225"/>
      <c r="H366" s="229">
        <v>2.2</v>
      </c>
      <c r="I366" s="230"/>
      <c r="J366" s="225"/>
      <c r="K366" s="225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162</v>
      </c>
      <c r="AU366" s="235" t="s">
        <v>85</v>
      </c>
      <c r="AV366" s="13" t="s">
        <v>85</v>
      </c>
      <c r="AW366" s="13" t="s">
        <v>4</v>
      </c>
      <c r="AX366" s="13" t="s">
        <v>83</v>
      </c>
      <c r="AY366" s="235" t="s">
        <v>152</v>
      </c>
    </row>
    <row r="367" spans="1:65" s="2" customFormat="1" ht="24.15" customHeight="1">
      <c r="A367" s="39"/>
      <c r="B367" s="40"/>
      <c r="C367" s="206" t="s">
        <v>768</v>
      </c>
      <c r="D367" s="206" t="s">
        <v>154</v>
      </c>
      <c r="E367" s="207" t="s">
        <v>1813</v>
      </c>
      <c r="F367" s="208" t="s">
        <v>1814</v>
      </c>
      <c r="G367" s="209" t="s">
        <v>100</v>
      </c>
      <c r="H367" s="210">
        <v>5.609</v>
      </c>
      <c r="I367" s="211"/>
      <c r="J367" s="212">
        <f>ROUND(I367*H367,2)</f>
        <v>0</v>
      </c>
      <c r="K367" s="208" t="s">
        <v>157</v>
      </c>
      <c r="L367" s="45"/>
      <c r="M367" s="213" t="s">
        <v>21</v>
      </c>
      <c r="N367" s="214" t="s">
        <v>46</v>
      </c>
      <c r="O367" s="85"/>
      <c r="P367" s="215">
        <f>O367*H367</f>
        <v>0</v>
      </c>
      <c r="Q367" s="215">
        <v>0.009</v>
      </c>
      <c r="R367" s="215">
        <f>Q367*H367</f>
        <v>0.050481</v>
      </c>
      <c r="S367" s="215">
        <v>0</v>
      </c>
      <c r="T367" s="216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7" t="s">
        <v>241</v>
      </c>
      <c r="AT367" s="217" t="s">
        <v>154</v>
      </c>
      <c r="AU367" s="217" t="s">
        <v>85</v>
      </c>
      <c r="AY367" s="18" t="s">
        <v>152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8" t="s">
        <v>83</v>
      </c>
      <c r="BK367" s="218">
        <f>ROUND(I367*H367,2)</f>
        <v>0</v>
      </c>
      <c r="BL367" s="18" t="s">
        <v>241</v>
      </c>
      <c r="BM367" s="217" t="s">
        <v>1815</v>
      </c>
    </row>
    <row r="368" spans="1:47" s="2" customFormat="1" ht="12">
      <c r="A368" s="39"/>
      <c r="B368" s="40"/>
      <c r="C368" s="41"/>
      <c r="D368" s="219" t="s">
        <v>160</v>
      </c>
      <c r="E368" s="41"/>
      <c r="F368" s="220" t="s">
        <v>1816</v>
      </c>
      <c r="G368" s="41"/>
      <c r="H368" s="41"/>
      <c r="I368" s="221"/>
      <c r="J368" s="41"/>
      <c r="K368" s="41"/>
      <c r="L368" s="45"/>
      <c r="M368" s="222"/>
      <c r="N368" s="223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160</v>
      </c>
      <c r="AU368" s="18" t="s">
        <v>85</v>
      </c>
    </row>
    <row r="369" spans="1:51" s="13" customFormat="1" ht="12">
      <c r="A369" s="13"/>
      <c r="B369" s="224"/>
      <c r="C369" s="225"/>
      <c r="D369" s="226" t="s">
        <v>162</v>
      </c>
      <c r="E369" s="227" t="s">
        <v>21</v>
      </c>
      <c r="F369" s="228" t="s">
        <v>1817</v>
      </c>
      <c r="G369" s="225"/>
      <c r="H369" s="229">
        <v>5.609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162</v>
      </c>
      <c r="AU369" s="235" t="s">
        <v>85</v>
      </c>
      <c r="AV369" s="13" t="s">
        <v>85</v>
      </c>
      <c r="AW369" s="13" t="s">
        <v>36</v>
      </c>
      <c r="AX369" s="13" t="s">
        <v>83</v>
      </c>
      <c r="AY369" s="235" t="s">
        <v>152</v>
      </c>
    </row>
    <row r="370" spans="1:65" s="2" customFormat="1" ht="24.15" customHeight="1">
      <c r="A370" s="39"/>
      <c r="B370" s="40"/>
      <c r="C370" s="236" t="s">
        <v>774</v>
      </c>
      <c r="D370" s="236" t="s">
        <v>207</v>
      </c>
      <c r="E370" s="237" t="s">
        <v>1818</v>
      </c>
      <c r="F370" s="238" t="s">
        <v>1819</v>
      </c>
      <c r="G370" s="239" t="s">
        <v>100</v>
      </c>
      <c r="H370" s="240">
        <v>6.45</v>
      </c>
      <c r="I370" s="241"/>
      <c r="J370" s="242">
        <f>ROUND(I370*H370,2)</f>
        <v>0</v>
      </c>
      <c r="K370" s="238" t="s">
        <v>157</v>
      </c>
      <c r="L370" s="243"/>
      <c r="M370" s="244" t="s">
        <v>21</v>
      </c>
      <c r="N370" s="245" t="s">
        <v>46</v>
      </c>
      <c r="O370" s="85"/>
      <c r="P370" s="215">
        <f>O370*H370</f>
        <v>0</v>
      </c>
      <c r="Q370" s="215">
        <v>0.0192</v>
      </c>
      <c r="R370" s="215">
        <f>Q370*H370</f>
        <v>0.12383999999999999</v>
      </c>
      <c r="S370" s="215">
        <v>0</v>
      </c>
      <c r="T370" s="21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7" t="s">
        <v>337</v>
      </c>
      <c r="AT370" s="217" t="s">
        <v>207</v>
      </c>
      <c r="AU370" s="217" t="s">
        <v>85</v>
      </c>
      <c r="AY370" s="18" t="s">
        <v>152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8" t="s">
        <v>83</v>
      </c>
      <c r="BK370" s="218">
        <f>ROUND(I370*H370,2)</f>
        <v>0</v>
      </c>
      <c r="BL370" s="18" t="s">
        <v>241</v>
      </c>
      <c r="BM370" s="217" t="s">
        <v>1820</v>
      </c>
    </row>
    <row r="371" spans="1:51" s="13" customFormat="1" ht="12">
      <c r="A371" s="13"/>
      <c r="B371" s="224"/>
      <c r="C371" s="225"/>
      <c r="D371" s="226" t="s">
        <v>162</v>
      </c>
      <c r="E371" s="225"/>
      <c r="F371" s="228" t="s">
        <v>1821</v>
      </c>
      <c r="G371" s="225"/>
      <c r="H371" s="229">
        <v>6.45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162</v>
      </c>
      <c r="AU371" s="235" t="s">
        <v>85</v>
      </c>
      <c r="AV371" s="13" t="s">
        <v>85</v>
      </c>
      <c r="AW371" s="13" t="s">
        <v>4</v>
      </c>
      <c r="AX371" s="13" t="s">
        <v>83</v>
      </c>
      <c r="AY371" s="235" t="s">
        <v>152</v>
      </c>
    </row>
    <row r="372" spans="1:65" s="2" customFormat="1" ht="16.5" customHeight="1">
      <c r="A372" s="39"/>
      <c r="B372" s="40"/>
      <c r="C372" s="206" t="s">
        <v>780</v>
      </c>
      <c r="D372" s="206" t="s">
        <v>154</v>
      </c>
      <c r="E372" s="207" t="s">
        <v>1822</v>
      </c>
      <c r="F372" s="208" t="s">
        <v>1823</v>
      </c>
      <c r="G372" s="209" t="s">
        <v>100</v>
      </c>
      <c r="H372" s="210">
        <v>17.648</v>
      </c>
      <c r="I372" s="211"/>
      <c r="J372" s="212">
        <f>ROUND(I372*H372,2)</f>
        <v>0</v>
      </c>
      <c r="K372" s="208" t="s">
        <v>157</v>
      </c>
      <c r="L372" s="45"/>
      <c r="M372" s="213" t="s">
        <v>21</v>
      </c>
      <c r="N372" s="214" t="s">
        <v>46</v>
      </c>
      <c r="O372" s="85"/>
      <c r="P372" s="215">
        <f>O372*H372</f>
        <v>0</v>
      </c>
      <c r="Q372" s="215">
        <v>0.0015</v>
      </c>
      <c r="R372" s="215">
        <f>Q372*H372</f>
        <v>0.026472</v>
      </c>
      <c r="S372" s="215">
        <v>0</v>
      </c>
      <c r="T372" s="21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7" t="s">
        <v>241</v>
      </c>
      <c r="AT372" s="217" t="s">
        <v>154</v>
      </c>
      <c r="AU372" s="217" t="s">
        <v>85</v>
      </c>
      <c r="AY372" s="18" t="s">
        <v>152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8" t="s">
        <v>83</v>
      </c>
      <c r="BK372" s="218">
        <f>ROUND(I372*H372,2)</f>
        <v>0</v>
      </c>
      <c r="BL372" s="18" t="s">
        <v>241</v>
      </c>
      <c r="BM372" s="217" t="s">
        <v>1824</v>
      </c>
    </row>
    <row r="373" spans="1:47" s="2" customFormat="1" ht="12">
      <c r="A373" s="39"/>
      <c r="B373" s="40"/>
      <c r="C373" s="41"/>
      <c r="D373" s="219" t="s">
        <v>160</v>
      </c>
      <c r="E373" s="41"/>
      <c r="F373" s="220" t="s">
        <v>1825</v>
      </c>
      <c r="G373" s="41"/>
      <c r="H373" s="41"/>
      <c r="I373" s="221"/>
      <c r="J373" s="41"/>
      <c r="K373" s="41"/>
      <c r="L373" s="45"/>
      <c r="M373" s="222"/>
      <c r="N373" s="223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160</v>
      </c>
      <c r="AU373" s="18" t="s">
        <v>85</v>
      </c>
    </row>
    <row r="374" spans="1:51" s="13" customFormat="1" ht="12">
      <c r="A374" s="13"/>
      <c r="B374" s="224"/>
      <c r="C374" s="225"/>
      <c r="D374" s="226" t="s">
        <v>162</v>
      </c>
      <c r="E374" s="227" t="s">
        <v>21</v>
      </c>
      <c r="F374" s="228" t="s">
        <v>1826</v>
      </c>
      <c r="G374" s="225"/>
      <c r="H374" s="229">
        <v>17.648</v>
      </c>
      <c r="I374" s="230"/>
      <c r="J374" s="225"/>
      <c r="K374" s="225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162</v>
      </c>
      <c r="AU374" s="235" t="s">
        <v>85</v>
      </c>
      <c r="AV374" s="13" t="s">
        <v>85</v>
      </c>
      <c r="AW374" s="13" t="s">
        <v>36</v>
      </c>
      <c r="AX374" s="13" t="s">
        <v>83</v>
      </c>
      <c r="AY374" s="235" t="s">
        <v>152</v>
      </c>
    </row>
    <row r="375" spans="1:65" s="2" customFormat="1" ht="16.5" customHeight="1">
      <c r="A375" s="39"/>
      <c r="B375" s="40"/>
      <c r="C375" s="206" t="s">
        <v>787</v>
      </c>
      <c r="D375" s="206" t="s">
        <v>154</v>
      </c>
      <c r="E375" s="207" t="s">
        <v>1827</v>
      </c>
      <c r="F375" s="208" t="s">
        <v>1828</v>
      </c>
      <c r="G375" s="209" t="s">
        <v>100</v>
      </c>
      <c r="H375" s="210">
        <v>5.43</v>
      </c>
      <c r="I375" s="211"/>
      <c r="J375" s="212">
        <f>ROUND(I375*H375,2)</f>
        <v>0</v>
      </c>
      <c r="K375" s="208" t="s">
        <v>157</v>
      </c>
      <c r="L375" s="45"/>
      <c r="M375" s="213" t="s">
        <v>21</v>
      </c>
      <c r="N375" s="214" t="s">
        <v>46</v>
      </c>
      <c r="O375" s="85"/>
      <c r="P375" s="215">
        <f>O375*H375</f>
        <v>0</v>
      </c>
      <c r="Q375" s="215">
        <v>0.0001</v>
      </c>
      <c r="R375" s="215">
        <f>Q375*H375</f>
        <v>0.000543</v>
      </c>
      <c r="S375" s="215">
        <v>0</v>
      </c>
      <c r="T375" s="21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7" t="s">
        <v>241</v>
      </c>
      <c r="AT375" s="217" t="s">
        <v>154</v>
      </c>
      <c r="AU375" s="217" t="s">
        <v>85</v>
      </c>
      <c r="AY375" s="18" t="s">
        <v>152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8" t="s">
        <v>83</v>
      </c>
      <c r="BK375" s="218">
        <f>ROUND(I375*H375,2)</f>
        <v>0</v>
      </c>
      <c r="BL375" s="18" t="s">
        <v>241</v>
      </c>
      <c r="BM375" s="217" t="s">
        <v>1829</v>
      </c>
    </row>
    <row r="376" spans="1:47" s="2" customFormat="1" ht="12">
      <c r="A376" s="39"/>
      <c r="B376" s="40"/>
      <c r="C376" s="41"/>
      <c r="D376" s="219" t="s">
        <v>160</v>
      </c>
      <c r="E376" s="41"/>
      <c r="F376" s="220" t="s">
        <v>1830</v>
      </c>
      <c r="G376" s="41"/>
      <c r="H376" s="41"/>
      <c r="I376" s="221"/>
      <c r="J376" s="41"/>
      <c r="K376" s="41"/>
      <c r="L376" s="45"/>
      <c r="M376" s="222"/>
      <c r="N376" s="223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160</v>
      </c>
      <c r="AU376" s="18" t="s">
        <v>85</v>
      </c>
    </row>
    <row r="377" spans="1:65" s="2" customFormat="1" ht="16.5" customHeight="1">
      <c r="A377" s="39"/>
      <c r="B377" s="40"/>
      <c r="C377" s="206" t="s">
        <v>792</v>
      </c>
      <c r="D377" s="206" t="s">
        <v>154</v>
      </c>
      <c r="E377" s="207" t="s">
        <v>1831</v>
      </c>
      <c r="F377" s="208" t="s">
        <v>1832</v>
      </c>
      <c r="G377" s="209" t="s">
        <v>488</v>
      </c>
      <c r="H377" s="210">
        <v>6</v>
      </c>
      <c r="I377" s="211"/>
      <c r="J377" s="212">
        <f>ROUND(I377*H377,2)</f>
        <v>0</v>
      </c>
      <c r="K377" s="208" t="s">
        <v>157</v>
      </c>
      <c r="L377" s="45"/>
      <c r="M377" s="213" t="s">
        <v>21</v>
      </c>
      <c r="N377" s="214" t="s">
        <v>46</v>
      </c>
      <c r="O377" s="85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7" t="s">
        <v>241</v>
      </c>
      <c r="AT377" s="217" t="s">
        <v>154</v>
      </c>
      <c r="AU377" s="217" t="s">
        <v>85</v>
      </c>
      <c r="AY377" s="18" t="s">
        <v>152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8" t="s">
        <v>83</v>
      </c>
      <c r="BK377" s="218">
        <f>ROUND(I377*H377,2)</f>
        <v>0</v>
      </c>
      <c r="BL377" s="18" t="s">
        <v>241</v>
      </c>
      <c r="BM377" s="217" t="s">
        <v>1833</v>
      </c>
    </row>
    <row r="378" spans="1:47" s="2" customFormat="1" ht="12">
      <c r="A378" s="39"/>
      <c r="B378" s="40"/>
      <c r="C378" s="41"/>
      <c r="D378" s="219" t="s">
        <v>160</v>
      </c>
      <c r="E378" s="41"/>
      <c r="F378" s="220" t="s">
        <v>1834</v>
      </c>
      <c r="G378" s="41"/>
      <c r="H378" s="41"/>
      <c r="I378" s="221"/>
      <c r="J378" s="41"/>
      <c r="K378" s="41"/>
      <c r="L378" s="45"/>
      <c r="M378" s="222"/>
      <c r="N378" s="223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160</v>
      </c>
      <c r="AU378" s="18" t="s">
        <v>85</v>
      </c>
    </row>
    <row r="379" spans="1:51" s="13" customFormat="1" ht="12">
      <c r="A379" s="13"/>
      <c r="B379" s="224"/>
      <c r="C379" s="225"/>
      <c r="D379" s="226" t="s">
        <v>162</v>
      </c>
      <c r="E379" s="227" t="s">
        <v>21</v>
      </c>
      <c r="F379" s="228" t="s">
        <v>1835</v>
      </c>
      <c r="G379" s="225"/>
      <c r="H379" s="229">
        <v>6</v>
      </c>
      <c r="I379" s="230"/>
      <c r="J379" s="225"/>
      <c r="K379" s="225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162</v>
      </c>
      <c r="AU379" s="235" t="s">
        <v>85</v>
      </c>
      <c r="AV379" s="13" t="s">
        <v>85</v>
      </c>
      <c r="AW379" s="13" t="s">
        <v>36</v>
      </c>
      <c r="AX379" s="13" t="s">
        <v>83</v>
      </c>
      <c r="AY379" s="235" t="s">
        <v>152</v>
      </c>
    </row>
    <row r="380" spans="1:65" s="2" customFormat="1" ht="16.5" customHeight="1">
      <c r="A380" s="39"/>
      <c r="B380" s="40"/>
      <c r="C380" s="206" t="s">
        <v>796</v>
      </c>
      <c r="D380" s="206" t="s">
        <v>154</v>
      </c>
      <c r="E380" s="207" t="s">
        <v>1836</v>
      </c>
      <c r="F380" s="208" t="s">
        <v>1837</v>
      </c>
      <c r="G380" s="209" t="s">
        <v>108</v>
      </c>
      <c r="H380" s="210">
        <v>15.6</v>
      </c>
      <c r="I380" s="211"/>
      <c r="J380" s="212">
        <f>ROUND(I380*H380,2)</f>
        <v>0</v>
      </c>
      <c r="K380" s="208" t="s">
        <v>157</v>
      </c>
      <c r="L380" s="45"/>
      <c r="M380" s="213" t="s">
        <v>21</v>
      </c>
      <c r="N380" s="214" t="s">
        <v>46</v>
      </c>
      <c r="O380" s="85"/>
      <c r="P380" s="215">
        <f>O380*H380</f>
        <v>0</v>
      </c>
      <c r="Q380" s="215">
        <v>0.00032</v>
      </c>
      <c r="R380" s="215">
        <f>Q380*H380</f>
        <v>0.004992</v>
      </c>
      <c r="S380" s="215">
        <v>0</v>
      </c>
      <c r="T380" s="216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7" t="s">
        <v>241</v>
      </c>
      <c r="AT380" s="217" t="s">
        <v>154</v>
      </c>
      <c r="AU380" s="217" t="s">
        <v>85</v>
      </c>
      <c r="AY380" s="18" t="s">
        <v>152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8" t="s">
        <v>83</v>
      </c>
      <c r="BK380" s="218">
        <f>ROUND(I380*H380,2)</f>
        <v>0</v>
      </c>
      <c r="BL380" s="18" t="s">
        <v>241</v>
      </c>
      <c r="BM380" s="217" t="s">
        <v>1838</v>
      </c>
    </row>
    <row r="381" spans="1:47" s="2" customFormat="1" ht="12">
      <c r="A381" s="39"/>
      <c r="B381" s="40"/>
      <c r="C381" s="41"/>
      <c r="D381" s="219" t="s">
        <v>160</v>
      </c>
      <c r="E381" s="41"/>
      <c r="F381" s="220" t="s">
        <v>1839</v>
      </c>
      <c r="G381" s="41"/>
      <c r="H381" s="41"/>
      <c r="I381" s="221"/>
      <c r="J381" s="41"/>
      <c r="K381" s="41"/>
      <c r="L381" s="45"/>
      <c r="M381" s="222"/>
      <c r="N381" s="223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160</v>
      </c>
      <c r="AU381" s="18" t="s">
        <v>85</v>
      </c>
    </row>
    <row r="382" spans="1:51" s="13" customFormat="1" ht="12">
      <c r="A382" s="13"/>
      <c r="B382" s="224"/>
      <c r="C382" s="225"/>
      <c r="D382" s="226" t="s">
        <v>162</v>
      </c>
      <c r="E382" s="227" t="s">
        <v>21</v>
      </c>
      <c r="F382" s="228" t="s">
        <v>1840</v>
      </c>
      <c r="G382" s="225"/>
      <c r="H382" s="229">
        <v>15.6</v>
      </c>
      <c r="I382" s="230"/>
      <c r="J382" s="225"/>
      <c r="K382" s="225"/>
      <c r="L382" s="231"/>
      <c r="M382" s="232"/>
      <c r="N382" s="233"/>
      <c r="O382" s="233"/>
      <c r="P382" s="233"/>
      <c r="Q382" s="233"/>
      <c r="R382" s="233"/>
      <c r="S382" s="233"/>
      <c r="T382" s="23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5" t="s">
        <v>162</v>
      </c>
      <c r="AU382" s="235" t="s">
        <v>85</v>
      </c>
      <c r="AV382" s="13" t="s">
        <v>85</v>
      </c>
      <c r="AW382" s="13" t="s">
        <v>36</v>
      </c>
      <c r="AX382" s="13" t="s">
        <v>83</v>
      </c>
      <c r="AY382" s="235" t="s">
        <v>152</v>
      </c>
    </row>
    <row r="383" spans="1:65" s="2" customFormat="1" ht="33" customHeight="1">
      <c r="A383" s="39"/>
      <c r="B383" s="40"/>
      <c r="C383" s="206" t="s">
        <v>800</v>
      </c>
      <c r="D383" s="206" t="s">
        <v>154</v>
      </c>
      <c r="E383" s="207" t="s">
        <v>1841</v>
      </c>
      <c r="F383" s="208" t="s">
        <v>1842</v>
      </c>
      <c r="G383" s="209" t="s">
        <v>488</v>
      </c>
      <c r="H383" s="210">
        <v>6</v>
      </c>
      <c r="I383" s="211"/>
      <c r="J383" s="212">
        <f>ROUND(I383*H383,2)</f>
        <v>0</v>
      </c>
      <c r="K383" s="208" t="s">
        <v>157</v>
      </c>
      <c r="L383" s="45"/>
      <c r="M383" s="213" t="s">
        <v>21</v>
      </c>
      <c r="N383" s="214" t="s">
        <v>46</v>
      </c>
      <c r="O383" s="85"/>
      <c r="P383" s="215">
        <f>O383*H383</f>
        <v>0</v>
      </c>
      <c r="Q383" s="215">
        <v>0.00424</v>
      </c>
      <c r="R383" s="215">
        <f>Q383*H383</f>
        <v>0.025439999999999997</v>
      </c>
      <c r="S383" s="215">
        <v>0</v>
      </c>
      <c r="T383" s="21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7" t="s">
        <v>241</v>
      </c>
      <c r="AT383" s="217" t="s">
        <v>154</v>
      </c>
      <c r="AU383" s="217" t="s">
        <v>85</v>
      </c>
      <c r="AY383" s="18" t="s">
        <v>152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8" t="s">
        <v>83</v>
      </c>
      <c r="BK383" s="218">
        <f>ROUND(I383*H383,2)</f>
        <v>0</v>
      </c>
      <c r="BL383" s="18" t="s">
        <v>241</v>
      </c>
      <c r="BM383" s="217" t="s">
        <v>1843</v>
      </c>
    </row>
    <row r="384" spans="1:47" s="2" customFormat="1" ht="12">
      <c r="A384" s="39"/>
      <c r="B384" s="40"/>
      <c r="C384" s="41"/>
      <c r="D384" s="219" t="s">
        <v>160</v>
      </c>
      <c r="E384" s="41"/>
      <c r="F384" s="220" t="s">
        <v>1844</v>
      </c>
      <c r="G384" s="41"/>
      <c r="H384" s="41"/>
      <c r="I384" s="221"/>
      <c r="J384" s="41"/>
      <c r="K384" s="41"/>
      <c r="L384" s="45"/>
      <c r="M384" s="222"/>
      <c r="N384" s="223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160</v>
      </c>
      <c r="AU384" s="18" t="s">
        <v>85</v>
      </c>
    </row>
    <row r="385" spans="1:65" s="2" customFormat="1" ht="24.15" customHeight="1">
      <c r="A385" s="39"/>
      <c r="B385" s="40"/>
      <c r="C385" s="206" t="s">
        <v>804</v>
      </c>
      <c r="D385" s="206" t="s">
        <v>154</v>
      </c>
      <c r="E385" s="207" t="s">
        <v>1845</v>
      </c>
      <c r="F385" s="208" t="s">
        <v>1846</v>
      </c>
      <c r="G385" s="209" t="s">
        <v>210</v>
      </c>
      <c r="H385" s="210">
        <v>0.234</v>
      </c>
      <c r="I385" s="211"/>
      <c r="J385" s="212">
        <f>ROUND(I385*H385,2)</f>
        <v>0</v>
      </c>
      <c r="K385" s="208" t="s">
        <v>157</v>
      </c>
      <c r="L385" s="45"/>
      <c r="M385" s="213" t="s">
        <v>21</v>
      </c>
      <c r="N385" s="214" t="s">
        <v>46</v>
      </c>
      <c r="O385" s="85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7" t="s">
        <v>241</v>
      </c>
      <c r="AT385" s="217" t="s">
        <v>154</v>
      </c>
      <c r="AU385" s="217" t="s">
        <v>85</v>
      </c>
      <c r="AY385" s="18" t="s">
        <v>152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83</v>
      </c>
      <c r="BK385" s="218">
        <f>ROUND(I385*H385,2)</f>
        <v>0</v>
      </c>
      <c r="BL385" s="18" t="s">
        <v>241</v>
      </c>
      <c r="BM385" s="217" t="s">
        <v>1847</v>
      </c>
    </row>
    <row r="386" spans="1:47" s="2" customFormat="1" ht="12">
      <c r="A386" s="39"/>
      <c r="B386" s="40"/>
      <c r="C386" s="41"/>
      <c r="D386" s="219" t="s">
        <v>160</v>
      </c>
      <c r="E386" s="41"/>
      <c r="F386" s="220" t="s">
        <v>1848</v>
      </c>
      <c r="G386" s="41"/>
      <c r="H386" s="41"/>
      <c r="I386" s="221"/>
      <c r="J386" s="41"/>
      <c r="K386" s="41"/>
      <c r="L386" s="45"/>
      <c r="M386" s="222"/>
      <c r="N386" s="223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160</v>
      </c>
      <c r="AU386" s="18" t="s">
        <v>85</v>
      </c>
    </row>
    <row r="387" spans="1:65" s="2" customFormat="1" ht="24.15" customHeight="1">
      <c r="A387" s="39"/>
      <c r="B387" s="40"/>
      <c r="C387" s="206" t="s">
        <v>808</v>
      </c>
      <c r="D387" s="206" t="s">
        <v>154</v>
      </c>
      <c r="E387" s="207" t="s">
        <v>1849</v>
      </c>
      <c r="F387" s="208" t="s">
        <v>1850</v>
      </c>
      <c r="G387" s="209" t="s">
        <v>210</v>
      </c>
      <c r="H387" s="210">
        <v>0.234</v>
      </c>
      <c r="I387" s="211"/>
      <c r="J387" s="212">
        <f>ROUND(I387*H387,2)</f>
        <v>0</v>
      </c>
      <c r="K387" s="208" t="s">
        <v>157</v>
      </c>
      <c r="L387" s="45"/>
      <c r="M387" s="213" t="s">
        <v>21</v>
      </c>
      <c r="N387" s="214" t="s">
        <v>46</v>
      </c>
      <c r="O387" s="85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7" t="s">
        <v>241</v>
      </c>
      <c r="AT387" s="217" t="s">
        <v>154</v>
      </c>
      <c r="AU387" s="217" t="s">
        <v>85</v>
      </c>
      <c r="AY387" s="18" t="s">
        <v>152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8" t="s">
        <v>83</v>
      </c>
      <c r="BK387" s="218">
        <f>ROUND(I387*H387,2)</f>
        <v>0</v>
      </c>
      <c r="BL387" s="18" t="s">
        <v>241</v>
      </c>
      <c r="BM387" s="217" t="s">
        <v>1851</v>
      </c>
    </row>
    <row r="388" spans="1:47" s="2" customFormat="1" ht="12">
      <c r="A388" s="39"/>
      <c r="B388" s="40"/>
      <c r="C388" s="41"/>
      <c r="D388" s="219" t="s">
        <v>160</v>
      </c>
      <c r="E388" s="41"/>
      <c r="F388" s="220" t="s">
        <v>1852</v>
      </c>
      <c r="G388" s="41"/>
      <c r="H388" s="41"/>
      <c r="I388" s="221"/>
      <c r="J388" s="41"/>
      <c r="K388" s="41"/>
      <c r="L388" s="45"/>
      <c r="M388" s="222"/>
      <c r="N388" s="223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160</v>
      </c>
      <c r="AU388" s="18" t="s">
        <v>85</v>
      </c>
    </row>
    <row r="389" spans="1:63" s="12" customFormat="1" ht="22.8" customHeight="1">
      <c r="A389" s="12"/>
      <c r="B389" s="190"/>
      <c r="C389" s="191"/>
      <c r="D389" s="192" t="s">
        <v>74</v>
      </c>
      <c r="E389" s="204" t="s">
        <v>964</v>
      </c>
      <c r="F389" s="204" t="s">
        <v>965</v>
      </c>
      <c r="G389" s="191"/>
      <c r="H389" s="191"/>
      <c r="I389" s="194"/>
      <c r="J389" s="205">
        <f>BK389</f>
        <v>0</v>
      </c>
      <c r="K389" s="191"/>
      <c r="L389" s="196"/>
      <c r="M389" s="197"/>
      <c r="N389" s="198"/>
      <c r="O389" s="198"/>
      <c r="P389" s="199">
        <f>SUM(P390:P395)</f>
        <v>0</v>
      </c>
      <c r="Q389" s="198"/>
      <c r="R389" s="199">
        <f>SUM(R390:R395)</f>
        <v>0</v>
      </c>
      <c r="S389" s="198"/>
      <c r="T389" s="200">
        <f>SUM(T390:T395)</f>
        <v>0.016575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1" t="s">
        <v>85</v>
      </c>
      <c r="AT389" s="202" t="s">
        <v>74</v>
      </c>
      <c r="AU389" s="202" t="s">
        <v>83</v>
      </c>
      <c r="AY389" s="201" t="s">
        <v>152</v>
      </c>
      <c r="BK389" s="203">
        <f>SUM(BK390:BK395)</f>
        <v>0</v>
      </c>
    </row>
    <row r="390" spans="1:65" s="2" customFormat="1" ht="16.5" customHeight="1">
      <c r="A390" s="39"/>
      <c r="B390" s="40"/>
      <c r="C390" s="206" t="s">
        <v>812</v>
      </c>
      <c r="D390" s="206" t="s">
        <v>154</v>
      </c>
      <c r="E390" s="207" t="s">
        <v>967</v>
      </c>
      <c r="F390" s="208" t="s">
        <v>968</v>
      </c>
      <c r="G390" s="209" t="s">
        <v>100</v>
      </c>
      <c r="H390" s="210">
        <v>5.43</v>
      </c>
      <c r="I390" s="211"/>
      <c r="J390" s="212">
        <f>ROUND(I390*H390,2)</f>
        <v>0</v>
      </c>
      <c r="K390" s="208" t="s">
        <v>157</v>
      </c>
      <c r="L390" s="45"/>
      <c r="M390" s="213" t="s">
        <v>21</v>
      </c>
      <c r="N390" s="214" t="s">
        <v>46</v>
      </c>
      <c r="O390" s="85"/>
      <c r="P390" s="215">
        <f>O390*H390</f>
        <v>0</v>
      </c>
      <c r="Q390" s="215">
        <v>0</v>
      </c>
      <c r="R390" s="215">
        <f>Q390*H390</f>
        <v>0</v>
      </c>
      <c r="S390" s="215">
        <v>0.0025</v>
      </c>
      <c r="T390" s="216">
        <f>S390*H390</f>
        <v>0.013575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7" t="s">
        <v>241</v>
      </c>
      <c r="AT390" s="217" t="s">
        <v>154</v>
      </c>
      <c r="AU390" s="217" t="s">
        <v>85</v>
      </c>
      <c r="AY390" s="18" t="s">
        <v>152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8" t="s">
        <v>83</v>
      </c>
      <c r="BK390" s="218">
        <f>ROUND(I390*H390,2)</f>
        <v>0</v>
      </c>
      <c r="BL390" s="18" t="s">
        <v>241</v>
      </c>
      <c r="BM390" s="217" t="s">
        <v>1853</v>
      </c>
    </row>
    <row r="391" spans="1:47" s="2" customFormat="1" ht="12">
      <c r="A391" s="39"/>
      <c r="B391" s="40"/>
      <c r="C391" s="41"/>
      <c r="D391" s="219" t="s">
        <v>160</v>
      </c>
      <c r="E391" s="41"/>
      <c r="F391" s="220" t="s">
        <v>970</v>
      </c>
      <c r="G391" s="41"/>
      <c r="H391" s="41"/>
      <c r="I391" s="221"/>
      <c r="J391" s="41"/>
      <c r="K391" s="41"/>
      <c r="L391" s="45"/>
      <c r="M391" s="222"/>
      <c r="N391" s="223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160</v>
      </c>
      <c r="AU391" s="18" t="s">
        <v>85</v>
      </c>
    </row>
    <row r="392" spans="1:51" s="13" customFormat="1" ht="12">
      <c r="A392" s="13"/>
      <c r="B392" s="224"/>
      <c r="C392" s="225"/>
      <c r="D392" s="226" t="s">
        <v>162</v>
      </c>
      <c r="E392" s="227" t="s">
        <v>21</v>
      </c>
      <c r="F392" s="228" t="s">
        <v>1854</v>
      </c>
      <c r="G392" s="225"/>
      <c r="H392" s="229">
        <v>5.43</v>
      </c>
      <c r="I392" s="230"/>
      <c r="J392" s="225"/>
      <c r="K392" s="225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162</v>
      </c>
      <c r="AU392" s="235" t="s">
        <v>85</v>
      </c>
      <c r="AV392" s="13" t="s">
        <v>85</v>
      </c>
      <c r="AW392" s="13" t="s">
        <v>36</v>
      </c>
      <c r="AX392" s="13" t="s">
        <v>83</v>
      </c>
      <c r="AY392" s="235" t="s">
        <v>152</v>
      </c>
    </row>
    <row r="393" spans="1:65" s="2" customFormat="1" ht="16.5" customHeight="1">
      <c r="A393" s="39"/>
      <c r="B393" s="40"/>
      <c r="C393" s="206" t="s">
        <v>817</v>
      </c>
      <c r="D393" s="206" t="s">
        <v>154</v>
      </c>
      <c r="E393" s="207" t="s">
        <v>986</v>
      </c>
      <c r="F393" s="208" t="s">
        <v>987</v>
      </c>
      <c r="G393" s="209" t="s">
        <v>108</v>
      </c>
      <c r="H393" s="210">
        <v>10</v>
      </c>
      <c r="I393" s="211"/>
      <c r="J393" s="212">
        <f>ROUND(I393*H393,2)</f>
        <v>0</v>
      </c>
      <c r="K393" s="208" t="s">
        <v>157</v>
      </c>
      <c r="L393" s="45"/>
      <c r="M393" s="213" t="s">
        <v>21</v>
      </c>
      <c r="N393" s="214" t="s">
        <v>46</v>
      </c>
      <c r="O393" s="85"/>
      <c r="P393" s="215">
        <f>O393*H393</f>
        <v>0</v>
      </c>
      <c r="Q393" s="215">
        <v>0</v>
      </c>
      <c r="R393" s="215">
        <f>Q393*H393</f>
        <v>0</v>
      </c>
      <c r="S393" s="215">
        <v>0.0003</v>
      </c>
      <c r="T393" s="216">
        <f>S393*H393</f>
        <v>0.0029999999999999996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7" t="s">
        <v>241</v>
      </c>
      <c r="AT393" s="217" t="s">
        <v>154</v>
      </c>
      <c r="AU393" s="217" t="s">
        <v>85</v>
      </c>
      <c r="AY393" s="18" t="s">
        <v>152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8" t="s">
        <v>83</v>
      </c>
      <c r="BK393" s="218">
        <f>ROUND(I393*H393,2)</f>
        <v>0</v>
      </c>
      <c r="BL393" s="18" t="s">
        <v>241</v>
      </c>
      <c r="BM393" s="217" t="s">
        <v>1855</v>
      </c>
    </row>
    <row r="394" spans="1:47" s="2" customFormat="1" ht="12">
      <c r="A394" s="39"/>
      <c r="B394" s="40"/>
      <c r="C394" s="41"/>
      <c r="D394" s="219" t="s">
        <v>160</v>
      </c>
      <c r="E394" s="41"/>
      <c r="F394" s="220" t="s">
        <v>989</v>
      </c>
      <c r="G394" s="41"/>
      <c r="H394" s="41"/>
      <c r="I394" s="221"/>
      <c r="J394" s="41"/>
      <c r="K394" s="41"/>
      <c r="L394" s="45"/>
      <c r="M394" s="222"/>
      <c r="N394" s="223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160</v>
      </c>
      <c r="AU394" s="18" t="s">
        <v>85</v>
      </c>
    </row>
    <row r="395" spans="1:51" s="13" customFormat="1" ht="12">
      <c r="A395" s="13"/>
      <c r="B395" s="224"/>
      <c r="C395" s="225"/>
      <c r="D395" s="226" t="s">
        <v>162</v>
      </c>
      <c r="E395" s="227" t="s">
        <v>21</v>
      </c>
      <c r="F395" s="228" t="s">
        <v>1856</v>
      </c>
      <c r="G395" s="225"/>
      <c r="H395" s="229">
        <v>10</v>
      </c>
      <c r="I395" s="230"/>
      <c r="J395" s="225"/>
      <c r="K395" s="225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162</v>
      </c>
      <c r="AU395" s="235" t="s">
        <v>85</v>
      </c>
      <c r="AV395" s="13" t="s">
        <v>85</v>
      </c>
      <c r="AW395" s="13" t="s">
        <v>36</v>
      </c>
      <c r="AX395" s="13" t="s">
        <v>83</v>
      </c>
      <c r="AY395" s="235" t="s">
        <v>152</v>
      </c>
    </row>
    <row r="396" spans="1:63" s="12" customFormat="1" ht="22.8" customHeight="1">
      <c r="A396" s="12"/>
      <c r="B396" s="190"/>
      <c r="C396" s="191"/>
      <c r="D396" s="192" t="s">
        <v>74</v>
      </c>
      <c r="E396" s="204" t="s">
        <v>1857</v>
      </c>
      <c r="F396" s="204" t="s">
        <v>1858</v>
      </c>
      <c r="G396" s="191"/>
      <c r="H396" s="191"/>
      <c r="I396" s="194"/>
      <c r="J396" s="205">
        <f>BK396</f>
        <v>0</v>
      </c>
      <c r="K396" s="191"/>
      <c r="L396" s="196"/>
      <c r="M396" s="197"/>
      <c r="N396" s="198"/>
      <c r="O396" s="198"/>
      <c r="P396" s="199">
        <f>SUM(P397:P433)</f>
        <v>0</v>
      </c>
      <c r="Q396" s="198"/>
      <c r="R396" s="199">
        <f>SUM(R397:R433)</f>
        <v>0.66795</v>
      </c>
      <c r="S396" s="198"/>
      <c r="T396" s="200">
        <f>SUM(T397:T433)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1" t="s">
        <v>85</v>
      </c>
      <c r="AT396" s="202" t="s">
        <v>74</v>
      </c>
      <c r="AU396" s="202" t="s">
        <v>83</v>
      </c>
      <c r="AY396" s="201" t="s">
        <v>152</v>
      </c>
      <c r="BK396" s="203">
        <f>SUM(BK397:BK433)</f>
        <v>0</v>
      </c>
    </row>
    <row r="397" spans="1:65" s="2" customFormat="1" ht="16.5" customHeight="1">
      <c r="A397" s="39"/>
      <c r="B397" s="40"/>
      <c r="C397" s="206" t="s">
        <v>823</v>
      </c>
      <c r="D397" s="206" t="s">
        <v>154</v>
      </c>
      <c r="E397" s="207" t="s">
        <v>1859</v>
      </c>
      <c r="F397" s="208" t="s">
        <v>1860</v>
      </c>
      <c r="G397" s="209" t="s">
        <v>100</v>
      </c>
      <c r="H397" s="210">
        <v>22</v>
      </c>
      <c r="I397" s="211"/>
      <c r="J397" s="212">
        <f>ROUND(I397*H397,2)</f>
        <v>0</v>
      </c>
      <c r="K397" s="208" t="s">
        <v>157</v>
      </c>
      <c r="L397" s="45"/>
      <c r="M397" s="213" t="s">
        <v>21</v>
      </c>
      <c r="N397" s="214" t="s">
        <v>46</v>
      </c>
      <c r="O397" s="85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7" t="s">
        <v>241</v>
      </c>
      <c r="AT397" s="217" t="s">
        <v>154</v>
      </c>
      <c r="AU397" s="217" t="s">
        <v>85</v>
      </c>
      <c r="AY397" s="18" t="s">
        <v>152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83</v>
      </c>
      <c r="BK397" s="218">
        <f>ROUND(I397*H397,2)</f>
        <v>0</v>
      </c>
      <c r="BL397" s="18" t="s">
        <v>241</v>
      </c>
      <c r="BM397" s="217" t="s">
        <v>1861</v>
      </c>
    </row>
    <row r="398" spans="1:47" s="2" customFormat="1" ht="12">
      <c r="A398" s="39"/>
      <c r="B398" s="40"/>
      <c r="C398" s="41"/>
      <c r="D398" s="219" t="s">
        <v>160</v>
      </c>
      <c r="E398" s="41"/>
      <c r="F398" s="220" t="s">
        <v>1862</v>
      </c>
      <c r="G398" s="41"/>
      <c r="H398" s="41"/>
      <c r="I398" s="221"/>
      <c r="J398" s="41"/>
      <c r="K398" s="41"/>
      <c r="L398" s="45"/>
      <c r="M398" s="222"/>
      <c r="N398" s="223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160</v>
      </c>
      <c r="AU398" s="18" t="s">
        <v>85</v>
      </c>
    </row>
    <row r="399" spans="1:51" s="13" customFormat="1" ht="12">
      <c r="A399" s="13"/>
      <c r="B399" s="224"/>
      <c r="C399" s="225"/>
      <c r="D399" s="226" t="s">
        <v>162</v>
      </c>
      <c r="E399" s="227" t="s">
        <v>21</v>
      </c>
      <c r="F399" s="228" t="s">
        <v>1863</v>
      </c>
      <c r="G399" s="225"/>
      <c r="H399" s="229">
        <v>22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162</v>
      </c>
      <c r="AU399" s="235" t="s">
        <v>85</v>
      </c>
      <c r="AV399" s="13" t="s">
        <v>85</v>
      </c>
      <c r="AW399" s="13" t="s">
        <v>36</v>
      </c>
      <c r="AX399" s="13" t="s">
        <v>83</v>
      </c>
      <c r="AY399" s="235" t="s">
        <v>152</v>
      </c>
    </row>
    <row r="400" spans="1:65" s="2" customFormat="1" ht="16.5" customHeight="1">
      <c r="A400" s="39"/>
      <c r="B400" s="40"/>
      <c r="C400" s="206" t="s">
        <v>828</v>
      </c>
      <c r="D400" s="206" t="s">
        <v>154</v>
      </c>
      <c r="E400" s="207" t="s">
        <v>1864</v>
      </c>
      <c r="F400" s="208" t="s">
        <v>1865</v>
      </c>
      <c r="G400" s="209" t="s">
        <v>100</v>
      </c>
      <c r="H400" s="210">
        <v>22</v>
      </c>
      <c r="I400" s="211"/>
      <c r="J400" s="212">
        <f>ROUND(I400*H400,2)</f>
        <v>0</v>
      </c>
      <c r="K400" s="208" t="s">
        <v>157</v>
      </c>
      <c r="L400" s="45"/>
      <c r="M400" s="213" t="s">
        <v>21</v>
      </c>
      <c r="N400" s="214" t="s">
        <v>46</v>
      </c>
      <c r="O400" s="85"/>
      <c r="P400" s="215">
        <f>O400*H400</f>
        <v>0</v>
      </c>
      <c r="Q400" s="215">
        <v>0.0003</v>
      </c>
      <c r="R400" s="215">
        <f>Q400*H400</f>
        <v>0.006599999999999999</v>
      </c>
      <c r="S400" s="215">
        <v>0</v>
      </c>
      <c r="T400" s="21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7" t="s">
        <v>241</v>
      </c>
      <c r="AT400" s="217" t="s">
        <v>154</v>
      </c>
      <c r="AU400" s="217" t="s">
        <v>85</v>
      </c>
      <c r="AY400" s="18" t="s">
        <v>152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83</v>
      </c>
      <c r="BK400" s="218">
        <f>ROUND(I400*H400,2)</f>
        <v>0</v>
      </c>
      <c r="BL400" s="18" t="s">
        <v>241</v>
      </c>
      <c r="BM400" s="217" t="s">
        <v>1866</v>
      </c>
    </row>
    <row r="401" spans="1:47" s="2" customFormat="1" ht="12">
      <c r="A401" s="39"/>
      <c r="B401" s="40"/>
      <c r="C401" s="41"/>
      <c r="D401" s="219" t="s">
        <v>160</v>
      </c>
      <c r="E401" s="41"/>
      <c r="F401" s="220" t="s">
        <v>1867</v>
      </c>
      <c r="G401" s="41"/>
      <c r="H401" s="41"/>
      <c r="I401" s="221"/>
      <c r="J401" s="41"/>
      <c r="K401" s="41"/>
      <c r="L401" s="45"/>
      <c r="M401" s="222"/>
      <c r="N401" s="223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160</v>
      </c>
      <c r="AU401" s="18" t="s">
        <v>85</v>
      </c>
    </row>
    <row r="402" spans="1:65" s="2" customFormat="1" ht="24.15" customHeight="1">
      <c r="A402" s="39"/>
      <c r="B402" s="40"/>
      <c r="C402" s="206" t="s">
        <v>833</v>
      </c>
      <c r="D402" s="206" t="s">
        <v>154</v>
      </c>
      <c r="E402" s="207" t="s">
        <v>1868</v>
      </c>
      <c r="F402" s="208" t="s">
        <v>1869</v>
      </c>
      <c r="G402" s="209" t="s">
        <v>108</v>
      </c>
      <c r="H402" s="210">
        <v>10</v>
      </c>
      <c r="I402" s="211"/>
      <c r="J402" s="212">
        <f>ROUND(I402*H402,2)</f>
        <v>0</v>
      </c>
      <c r="K402" s="208" t="s">
        <v>157</v>
      </c>
      <c r="L402" s="45"/>
      <c r="M402" s="213" t="s">
        <v>21</v>
      </c>
      <c r="N402" s="214" t="s">
        <v>46</v>
      </c>
      <c r="O402" s="85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7" t="s">
        <v>241</v>
      </c>
      <c r="AT402" s="217" t="s">
        <v>154</v>
      </c>
      <c r="AU402" s="217" t="s">
        <v>85</v>
      </c>
      <c r="AY402" s="18" t="s">
        <v>152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8" t="s">
        <v>83</v>
      </c>
      <c r="BK402" s="218">
        <f>ROUND(I402*H402,2)</f>
        <v>0</v>
      </c>
      <c r="BL402" s="18" t="s">
        <v>241</v>
      </c>
      <c r="BM402" s="217" t="s">
        <v>1870</v>
      </c>
    </row>
    <row r="403" spans="1:47" s="2" customFormat="1" ht="12">
      <c r="A403" s="39"/>
      <c r="B403" s="40"/>
      <c r="C403" s="41"/>
      <c r="D403" s="219" t="s">
        <v>160</v>
      </c>
      <c r="E403" s="41"/>
      <c r="F403" s="220" t="s">
        <v>1871</v>
      </c>
      <c r="G403" s="41"/>
      <c r="H403" s="41"/>
      <c r="I403" s="221"/>
      <c r="J403" s="41"/>
      <c r="K403" s="41"/>
      <c r="L403" s="45"/>
      <c r="M403" s="222"/>
      <c r="N403" s="223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160</v>
      </c>
      <c r="AU403" s="18" t="s">
        <v>85</v>
      </c>
    </row>
    <row r="404" spans="1:65" s="2" customFormat="1" ht="16.5" customHeight="1">
      <c r="A404" s="39"/>
      <c r="B404" s="40"/>
      <c r="C404" s="236" t="s">
        <v>838</v>
      </c>
      <c r="D404" s="236" t="s">
        <v>207</v>
      </c>
      <c r="E404" s="237" t="s">
        <v>1872</v>
      </c>
      <c r="F404" s="238" t="s">
        <v>1873</v>
      </c>
      <c r="G404" s="239" t="s">
        <v>1874</v>
      </c>
      <c r="H404" s="240">
        <v>1.1</v>
      </c>
      <c r="I404" s="241"/>
      <c r="J404" s="242">
        <f>ROUND(I404*H404,2)</f>
        <v>0</v>
      </c>
      <c r="K404" s="238" t="s">
        <v>157</v>
      </c>
      <c r="L404" s="243"/>
      <c r="M404" s="244" t="s">
        <v>21</v>
      </c>
      <c r="N404" s="245" t="s">
        <v>46</v>
      </c>
      <c r="O404" s="85"/>
      <c r="P404" s="215">
        <f>O404*H404</f>
        <v>0</v>
      </c>
      <c r="Q404" s="215">
        <v>0.0013</v>
      </c>
      <c r="R404" s="215">
        <f>Q404*H404</f>
        <v>0.00143</v>
      </c>
      <c r="S404" s="215">
        <v>0</v>
      </c>
      <c r="T404" s="21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7" t="s">
        <v>337</v>
      </c>
      <c r="AT404" s="217" t="s">
        <v>207</v>
      </c>
      <c r="AU404" s="217" t="s">
        <v>85</v>
      </c>
      <c r="AY404" s="18" t="s">
        <v>152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8" t="s">
        <v>83</v>
      </c>
      <c r="BK404" s="218">
        <f>ROUND(I404*H404,2)</f>
        <v>0</v>
      </c>
      <c r="BL404" s="18" t="s">
        <v>241</v>
      </c>
      <c r="BM404" s="217" t="s">
        <v>1875</v>
      </c>
    </row>
    <row r="405" spans="1:51" s="13" customFormat="1" ht="12">
      <c r="A405" s="13"/>
      <c r="B405" s="224"/>
      <c r="C405" s="225"/>
      <c r="D405" s="226" t="s">
        <v>162</v>
      </c>
      <c r="E405" s="225"/>
      <c r="F405" s="228" t="s">
        <v>1876</v>
      </c>
      <c r="G405" s="225"/>
      <c r="H405" s="229">
        <v>1.1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162</v>
      </c>
      <c r="AU405" s="235" t="s">
        <v>85</v>
      </c>
      <c r="AV405" s="13" t="s">
        <v>85</v>
      </c>
      <c r="AW405" s="13" t="s">
        <v>4</v>
      </c>
      <c r="AX405" s="13" t="s">
        <v>83</v>
      </c>
      <c r="AY405" s="235" t="s">
        <v>152</v>
      </c>
    </row>
    <row r="406" spans="1:65" s="2" customFormat="1" ht="24.15" customHeight="1">
      <c r="A406" s="39"/>
      <c r="B406" s="40"/>
      <c r="C406" s="206" t="s">
        <v>843</v>
      </c>
      <c r="D406" s="206" t="s">
        <v>154</v>
      </c>
      <c r="E406" s="207" t="s">
        <v>1877</v>
      </c>
      <c r="F406" s="208" t="s">
        <v>1878</v>
      </c>
      <c r="G406" s="209" t="s">
        <v>100</v>
      </c>
      <c r="H406" s="210">
        <v>22</v>
      </c>
      <c r="I406" s="211"/>
      <c r="J406" s="212">
        <f>ROUND(I406*H406,2)</f>
        <v>0</v>
      </c>
      <c r="K406" s="208" t="s">
        <v>157</v>
      </c>
      <c r="L406" s="45"/>
      <c r="M406" s="213" t="s">
        <v>21</v>
      </c>
      <c r="N406" s="214" t="s">
        <v>46</v>
      </c>
      <c r="O406" s="85"/>
      <c r="P406" s="215">
        <f>O406*H406</f>
        <v>0</v>
      </c>
      <c r="Q406" s="215">
        <v>0.009</v>
      </c>
      <c r="R406" s="215">
        <f>Q406*H406</f>
        <v>0.19799999999999998</v>
      </c>
      <c r="S406" s="215">
        <v>0</v>
      </c>
      <c r="T406" s="21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7" t="s">
        <v>241</v>
      </c>
      <c r="AT406" s="217" t="s">
        <v>154</v>
      </c>
      <c r="AU406" s="217" t="s">
        <v>85</v>
      </c>
      <c r="AY406" s="18" t="s">
        <v>152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8" t="s">
        <v>83</v>
      </c>
      <c r="BK406" s="218">
        <f>ROUND(I406*H406,2)</f>
        <v>0</v>
      </c>
      <c r="BL406" s="18" t="s">
        <v>241</v>
      </c>
      <c r="BM406" s="217" t="s">
        <v>1879</v>
      </c>
    </row>
    <row r="407" spans="1:47" s="2" customFormat="1" ht="12">
      <c r="A407" s="39"/>
      <c r="B407" s="40"/>
      <c r="C407" s="41"/>
      <c r="D407" s="219" t="s">
        <v>160</v>
      </c>
      <c r="E407" s="41"/>
      <c r="F407" s="220" t="s">
        <v>1880</v>
      </c>
      <c r="G407" s="41"/>
      <c r="H407" s="41"/>
      <c r="I407" s="221"/>
      <c r="J407" s="41"/>
      <c r="K407" s="41"/>
      <c r="L407" s="45"/>
      <c r="M407" s="222"/>
      <c r="N407" s="223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160</v>
      </c>
      <c r="AU407" s="18" t="s">
        <v>85</v>
      </c>
    </row>
    <row r="408" spans="1:51" s="13" customFormat="1" ht="12">
      <c r="A408" s="13"/>
      <c r="B408" s="224"/>
      <c r="C408" s="225"/>
      <c r="D408" s="226" t="s">
        <v>162</v>
      </c>
      <c r="E408" s="227" t="s">
        <v>21</v>
      </c>
      <c r="F408" s="228" t="s">
        <v>1863</v>
      </c>
      <c r="G408" s="225"/>
      <c r="H408" s="229">
        <v>22</v>
      </c>
      <c r="I408" s="230"/>
      <c r="J408" s="225"/>
      <c r="K408" s="225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162</v>
      </c>
      <c r="AU408" s="235" t="s">
        <v>85</v>
      </c>
      <c r="AV408" s="13" t="s">
        <v>85</v>
      </c>
      <c r="AW408" s="13" t="s">
        <v>36</v>
      </c>
      <c r="AX408" s="13" t="s">
        <v>83</v>
      </c>
      <c r="AY408" s="235" t="s">
        <v>152</v>
      </c>
    </row>
    <row r="409" spans="1:65" s="2" customFormat="1" ht="16.5" customHeight="1">
      <c r="A409" s="39"/>
      <c r="B409" s="40"/>
      <c r="C409" s="236" t="s">
        <v>849</v>
      </c>
      <c r="D409" s="236" t="s">
        <v>207</v>
      </c>
      <c r="E409" s="237" t="s">
        <v>1881</v>
      </c>
      <c r="F409" s="238" t="s">
        <v>1882</v>
      </c>
      <c r="G409" s="239" t="s">
        <v>100</v>
      </c>
      <c r="H409" s="240">
        <v>25.3</v>
      </c>
      <c r="I409" s="241"/>
      <c r="J409" s="242">
        <f>ROUND(I409*H409,2)</f>
        <v>0</v>
      </c>
      <c r="K409" s="238" t="s">
        <v>157</v>
      </c>
      <c r="L409" s="243"/>
      <c r="M409" s="244" t="s">
        <v>21</v>
      </c>
      <c r="N409" s="245" t="s">
        <v>46</v>
      </c>
      <c r="O409" s="85"/>
      <c r="P409" s="215">
        <f>O409*H409</f>
        <v>0</v>
      </c>
      <c r="Q409" s="215">
        <v>0.0138</v>
      </c>
      <c r="R409" s="215">
        <f>Q409*H409</f>
        <v>0.34914</v>
      </c>
      <c r="S409" s="215">
        <v>0</v>
      </c>
      <c r="T409" s="21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7" t="s">
        <v>337</v>
      </c>
      <c r="AT409" s="217" t="s">
        <v>207</v>
      </c>
      <c r="AU409" s="217" t="s">
        <v>85</v>
      </c>
      <c r="AY409" s="18" t="s">
        <v>152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8" t="s">
        <v>83</v>
      </c>
      <c r="BK409" s="218">
        <f>ROUND(I409*H409,2)</f>
        <v>0</v>
      </c>
      <c r="BL409" s="18" t="s">
        <v>241</v>
      </c>
      <c r="BM409" s="217" t="s">
        <v>1883</v>
      </c>
    </row>
    <row r="410" spans="1:51" s="13" customFormat="1" ht="12">
      <c r="A410" s="13"/>
      <c r="B410" s="224"/>
      <c r="C410" s="225"/>
      <c r="D410" s="226" t="s">
        <v>162</v>
      </c>
      <c r="E410" s="225"/>
      <c r="F410" s="228" t="s">
        <v>1884</v>
      </c>
      <c r="G410" s="225"/>
      <c r="H410" s="229">
        <v>25.3</v>
      </c>
      <c r="I410" s="230"/>
      <c r="J410" s="225"/>
      <c r="K410" s="225"/>
      <c r="L410" s="231"/>
      <c r="M410" s="232"/>
      <c r="N410" s="233"/>
      <c r="O410" s="233"/>
      <c r="P410" s="233"/>
      <c r="Q410" s="233"/>
      <c r="R410" s="233"/>
      <c r="S410" s="233"/>
      <c r="T410" s="23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5" t="s">
        <v>162</v>
      </c>
      <c r="AU410" s="235" t="s">
        <v>85</v>
      </c>
      <c r="AV410" s="13" t="s">
        <v>85</v>
      </c>
      <c r="AW410" s="13" t="s">
        <v>4</v>
      </c>
      <c r="AX410" s="13" t="s">
        <v>83</v>
      </c>
      <c r="AY410" s="235" t="s">
        <v>152</v>
      </c>
    </row>
    <row r="411" spans="1:65" s="2" customFormat="1" ht="24.15" customHeight="1">
      <c r="A411" s="39"/>
      <c r="B411" s="40"/>
      <c r="C411" s="206" t="s">
        <v>855</v>
      </c>
      <c r="D411" s="206" t="s">
        <v>154</v>
      </c>
      <c r="E411" s="207" t="s">
        <v>1885</v>
      </c>
      <c r="F411" s="208" t="s">
        <v>1886</v>
      </c>
      <c r="G411" s="209" t="s">
        <v>108</v>
      </c>
      <c r="H411" s="210">
        <v>20</v>
      </c>
      <c r="I411" s="211"/>
      <c r="J411" s="212">
        <f>ROUND(I411*H411,2)</f>
        <v>0</v>
      </c>
      <c r="K411" s="208" t="s">
        <v>157</v>
      </c>
      <c r="L411" s="45"/>
      <c r="M411" s="213" t="s">
        <v>21</v>
      </c>
      <c r="N411" s="214" t="s">
        <v>46</v>
      </c>
      <c r="O411" s="85"/>
      <c r="P411" s="215">
        <f>O411*H411</f>
        <v>0</v>
      </c>
      <c r="Q411" s="215">
        <v>0.00405</v>
      </c>
      <c r="R411" s="215">
        <f>Q411*H411</f>
        <v>0.08099999999999999</v>
      </c>
      <c r="S411" s="215">
        <v>0</v>
      </c>
      <c r="T411" s="21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7" t="s">
        <v>241</v>
      </c>
      <c r="AT411" s="217" t="s">
        <v>154</v>
      </c>
      <c r="AU411" s="217" t="s">
        <v>85</v>
      </c>
      <c r="AY411" s="18" t="s">
        <v>152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8" t="s">
        <v>83</v>
      </c>
      <c r="BK411" s="218">
        <f>ROUND(I411*H411,2)</f>
        <v>0</v>
      </c>
      <c r="BL411" s="18" t="s">
        <v>241</v>
      </c>
      <c r="BM411" s="217" t="s">
        <v>1887</v>
      </c>
    </row>
    <row r="412" spans="1:47" s="2" customFormat="1" ht="12">
      <c r="A412" s="39"/>
      <c r="B412" s="40"/>
      <c r="C412" s="41"/>
      <c r="D412" s="219" t="s">
        <v>160</v>
      </c>
      <c r="E412" s="41"/>
      <c r="F412" s="220" t="s">
        <v>1888</v>
      </c>
      <c r="G412" s="41"/>
      <c r="H412" s="41"/>
      <c r="I412" s="221"/>
      <c r="J412" s="41"/>
      <c r="K412" s="41"/>
      <c r="L412" s="45"/>
      <c r="M412" s="222"/>
      <c r="N412" s="223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160</v>
      </c>
      <c r="AU412" s="18" t="s">
        <v>85</v>
      </c>
    </row>
    <row r="413" spans="1:51" s="13" customFormat="1" ht="12">
      <c r="A413" s="13"/>
      <c r="B413" s="224"/>
      <c r="C413" s="225"/>
      <c r="D413" s="226" t="s">
        <v>162</v>
      </c>
      <c r="E413" s="227" t="s">
        <v>21</v>
      </c>
      <c r="F413" s="228" t="s">
        <v>1889</v>
      </c>
      <c r="G413" s="225"/>
      <c r="H413" s="229">
        <v>20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162</v>
      </c>
      <c r="AU413" s="235" t="s">
        <v>85</v>
      </c>
      <c r="AV413" s="13" t="s">
        <v>85</v>
      </c>
      <c r="AW413" s="13" t="s">
        <v>36</v>
      </c>
      <c r="AX413" s="13" t="s">
        <v>83</v>
      </c>
      <c r="AY413" s="235" t="s">
        <v>152</v>
      </c>
    </row>
    <row r="414" spans="1:65" s="2" customFormat="1" ht="16.5" customHeight="1">
      <c r="A414" s="39"/>
      <c r="B414" s="40"/>
      <c r="C414" s="236" t="s">
        <v>861</v>
      </c>
      <c r="D414" s="236" t="s">
        <v>207</v>
      </c>
      <c r="E414" s="237" t="s">
        <v>1890</v>
      </c>
      <c r="F414" s="238" t="s">
        <v>1891</v>
      </c>
      <c r="G414" s="239" t="s">
        <v>488</v>
      </c>
      <c r="H414" s="240">
        <v>80</v>
      </c>
      <c r="I414" s="241"/>
      <c r="J414" s="242">
        <f>ROUND(I414*H414,2)</f>
        <v>0</v>
      </c>
      <c r="K414" s="238" t="s">
        <v>157</v>
      </c>
      <c r="L414" s="243"/>
      <c r="M414" s="244" t="s">
        <v>21</v>
      </c>
      <c r="N414" s="245" t="s">
        <v>46</v>
      </c>
      <c r="O414" s="85"/>
      <c r="P414" s="215">
        <f>O414*H414</f>
        <v>0</v>
      </c>
      <c r="Q414" s="215">
        <v>0.00015</v>
      </c>
      <c r="R414" s="215">
        <f>Q414*H414</f>
        <v>0.011999999999999999</v>
      </c>
      <c r="S414" s="215">
        <v>0</v>
      </c>
      <c r="T414" s="216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7" t="s">
        <v>337</v>
      </c>
      <c r="AT414" s="217" t="s">
        <v>207</v>
      </c>
      <c r="AU414" s="217" t="s">
        <v>85</v>
      </c>
      <c r="AY414" s="18" t="s">
        <v>152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8" t="s">
        <v>83</v>
      </c>
      <c r="BK414" s="218">
        <f>ROUND(I414*H414,2)</f>
        <v>0</v>
      </c>
      <c r="BL414" s="18" t="s">
        <v>241</v>
      </c>
      <c r="BM414" s="217" t="s">
        <v>1892</v>
      </c>
    </row>
    <row r="415" spans="1:51" s="13" customFormat="1" ht="12">
      <c r="A415" s="13"/>
      <c r="B415" s="224"/>
      <c r="C415" s="225"/>
      <c r="D415" s="226" t="s">
        <v>162</v>
      </c>
      <c r="E415" s="227" t="s">
        <v>21</v>
      </c>
      <c r="F415" s="228" t="s">
        <v>1893</v>
      </c>
      <c r="G415" s="225"/>
      <c r="H415" s="229">
        <v>80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162</v>
      </c>
      <c r="AU415" s="235" t="s">
        <v>85</v>
      </c>
      <c r="AV415" s="13" t="s">
        <v>85</v>
      </c>
      <c r="AW415" s="13" t="s">
        <v>36</v>
      </c>
      <c r="AX415" s="13" t="s">
        <v>83</v>
      </c>
      <c r="AY415" s="235" t="s">
        <v>152</v>
      </c>
    </row>
    <row r="416" spans="1:65" s="2" customFormat="1" ht="16.5" customHeight="1">
      <c r="A416" s="39"/>
      <c r="B416" s="40"/>
      <c r="C416" s="206" t="s">
        <v>866</v>
      </c>
      <c r="D416" s="206" t="s">
        <v>154</v>
      </c>
      <c r="E416" s="207" t="s">
        <v>1894</v>
      </c>
      <c r="F416" s="208" t="s">
        <v>1895</v>
      </c>
      <c r="G416" s="209" t="s">
        <v>100</v>
      </c>
      <c r="H416" s="210">
        <v>1</v>
      </c>
      <c r="I416" s="211"/>
      <c r="J416" s="212">
        <f>ROUND(I416*H416,2)</f>
        <v>0</v>
      </c>
      <c r="K416" s="208" t="s">
        <v>157</v>
      </c>
      <c r="L416" s="45"/>
      <c r="M416" s="213" t="s">
        <v>21</v>
      </c>
      <c r="N416" s="214" t="s">
        <v>46</v>
      </c>
      <c r="O416" s="85"/>
      <c r="P416" s="215">
        <f>O416*H416</f>
        <v>0</v>
      </c>
      <c r="Q416" s="215">
        <v>0.00063</v>
      </c>
      <c r="R416" s="215">
        <f>Q416*H416</f>
        <v>0.00063</v>
      </c>
      <c r="S416" s="215">
        <v>0</v>
      </c>
      <c r="T416" s="216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7" t="s">
        <v>241</v>
      </c>
      <c r="AT416" s="217" t="s">
        <v>154</v>
      </c>
      <c r="AU416" s="217" t="s">
        <v>85</v>
      </c>
      <c r="AY416" s="18" t="s">
        <v>152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83</v>
      </c>
      <c r="BK416" s="218">
        <f>ROUND(I416*H416,2)</f>
        <v>0</v>
      </c>
      <c r="BL416" s="18" t="s">
        <v>241</v>
      </c>
      <c r="BM416" s="217" t="s">
        <v>1896</v>
      </c>
    </row>
    <row r="417" spans="1:47" s="2" customFormat="1" ht="12">
      <c r="A417" s="39"/>
      <c r="B417" s="40"/>
      <c r="C417" s="41"/>
      <c r="D417" s="219" t="s">
        <v>160</v>
      </c>
      <c r="E417" s="41"/>
      <c r="F417" s="220" t="s">
        <v>1897</v>
      </c>
      <c r="G417" s="41"/>
      <c r="H417" s="41"/>
      <c r="I417" s="221"/>
      <c r="J417" s="41"/>
      <c r="K417" s="41"/>
      <c r="L417" s="45"/>
      <c r="M417" s="222"/>
      <c r="N417" s="223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160</v>
      </c>
      <c r="AU417" s="18" t="s">
        <v>85</v>
      </c>
    </row>
    <row r="418" spans="1:65" s="2" customFormat="1" ht="16.5" customHeight="1">
      <c r="A418" s="39"/>
      <c r="B418" s="40"/>
      <c r="C418" s="236" t="s">
        <v>871</v>
      </c>
      <c r="D418" s="236" t="s">
        <v>207</v>
      </c>
      <c r="E418" s="237" t="s">
        <v>1898</v>
      </c>
      <c r="F418" s="238" t="s">
        <v>1899</v>
      </c>
      <c r="G418" s="239" t="s">
        <v>100</v>
      </c>
      <c r="H418" s="240">
        <v>1.1</v>
      </c>
      <c r="I418" s="241"/>
      <c r="J418" s="242">
        <f>ROUND(I418*H418,2)</f>
        <v>0</v>
      </c>
      <c r="K418" s="238" t="s">
        <v>157</v>
      </c>
      <c r="L418" s="243"/>
      <c r="M418" s="244" t="s">
        <v>21</v>
      </c>
      <c r="N418" s="245" t="s">
        <v>46</v>
      </c>
      <c r="O418" s="85"/>
      <c r="P418" s="215">
        <f>O418*H418</f>
        <v>0</v>
      </c>
      <c r="Q418" s="215">
        <v>0.0075</v>
      </c>
      <c r="R418" s="215">
        <f>Q418*H418</f>
        <v>0.00825</v>
      </c>
      <c r="S418" s="215">
        <v>0</v>
      </c>
      <c r="T418" s="216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7" t="s">
        <v>337</v>
      </c>
      <c r="AT418" s="217" t="s">
        <v>207</v>
      </c>
      <c r="AU418" s="217" t="s">
        <v>85</v>
      </c>
      <c r="AY418" s="18" t="s">
        <v>152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8" t="s">
        <v>83</v>
      </c>
      <c r="BK418" s="218">
        <f>ROUND(I418*H418,2)</f>
        <v>0</v>
      </c>
      <c r="BL418" s="18" t="s">
        <v>241</v>
      </c>
      <c r="BM418" s="217" t="s">
        <v>1900</v>
      </c>
    </row>
    <row r="419" spans="1:51" s="13" customFormat="1" ht="12">
      <c r="A419" s="13"/>
      <c r="B419" s="224"/>
      <c r="C419" s="225"/>
      <c r="D419" s="226" t="s">
        <v>162</v>
      </c>
      <c r="E419" s="225"/>
      <c r="F419" s="228" t="s">
        <v>1876</v>
      </c>
      <c r="G419" s="225"/>
      <c r="H419" s="229">
        <v>1.1</v>
      </c>
      <c r="I419" s="230"/>
      <c r="J419" s="225"/>
      <c r="K419" s="225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162</v>
      </c>
      <c r="AU419" s="235" t="s">
        <v>85</v>
      </c>
      <c r="AV419" s="13" t="s">
        <v>85</v>
      </c>
      <c r="AW419" s="13" t="s">
        <v>4</v>
      </c>
      <c r="AX419" s="13" t="s">
        <v>83</v>
      </c>
      <c r="AY419" s="235" t="s">
        <v>152</v>
      </c>
    </row>
    <row r="420" spans="1:65" s="2" customFormat="1" ht="16.5" customHeight="1">
      <c r="A420" s="39"/>
      <c r="B420" s="40"/>
      <c r="C420" s="206" t="s">
        <v>878</v>
      </c>
      <c r="D420" s="206" t="s">
        <v>154</v>
      </c>
      <c r="E420" s="207" t="s">
        <v>1901</v>
      </c>
      <c r="F420" s="208" t="s">
        <v>1902</v>
      </c>
      <c r="G420" s="209" t="s">
        <v>108</v>
      </c>
      <c r="H420" s="210">
        <v>19.6</v>
      </c>
      <c r="I420" s="211"/>
      <c r="J420" s="212">
        <f>ROUND(I420*H420,2)</f>
        <v>0</v>
      </c>
      <c r="K420" s="208" t="s">
        <v>157</v>
      </c>
      <c r="L420" s="45"/>
      <c r="M420" s="213" t="s">
        <v>21</v>
      </c>
      <c r="N420" s="214" t="s">
        <v>46</v>
      </c>
      <c r="O420" s="85"/>
      <c r="P420" s="215">
        <f>O420*H420</f>
        <v>0</v>
      </c>
      <c r="Q420" s="215">
        <v>0.0005</v>
      </c>
      <c r="R420" s="215">
        <f>Q420*H420</f>
        <v>0.009800000000000001</v>
      </c>
      <c r="S420" s="215">
        <v>0</v>
      </c>
      <c r="T420" s="216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7" t="s">
        <v>241</v>
      </c>
      <c r="AT420" s="217" t="s">
        <v>154</v>
      </c>
      <c r="AU420" s="217" t="s">
        <v>85</v>
      </c>
      <c r="AY420" s="18" t="s">
        <v>152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83</v>
      </c>
      <c r="BK420" s="218">
        <f>ROUND(I420*H420,2)</f>
        <v>0</v>
      </c>
      <c r="BL420" s="18" t="s">
        <v>241</v>
      </c>
      <c r="BM420" s="217" t="s">
        <v>1903</v>
      </c>
    </row>
    <row r="421" spans="1:47" s="2" customFormat="1" ht="12">
      <c r="A421" s="39"/>
      <c r="B421" s="40"/>
      <c r="C421" s="41"/>
      <c r="D421" s="219" t="s">
        <v>160</v>
      </c>
      <c r="E421" s="41"/>
      <c r="F421" s="220" t="s">
        <v>1904</v>
      </c>
      <c r="G421" s="41"/>
      <c r="H421" s="41"/>
      <c r="I421" s="221"/>
      <c r="J421" s="41"/>
      <c r="K421" s="41"/>
      <c r="L421" s="45"/>
      <c r="M421" s="222"/>
      <c r="N421" s="223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160</v>
      </c>
      <c r="AU421" s="18" t="s">
        <v>85</v>
      </c>
    </row>
    <row r="422" spans="1:51" s="13" customFormat="1" ht="12">
      <c r="A422" s="13"/>
      <c r="B422" s="224"/>
      <c r="C422" s="225"/>
      <c r="D422" s="226" t="s">
        <v>162</v>
      </c>
      <c r="E422" s="227" t="s">
        <v>21</v>
      </c>
      <c r="F422" s="228" t="s">
        <v>1905</v>
      </c>
      <c r="G422" s="225"/>
      <c r="H422" s="229">
        <v>19.6</v>
      </c>
      <c r="I422" s="230"/>
      <c r="J422" s="225"/>
      <c r="K422" s="225"/>
      <c r="L422" s="231"/>
      <c r="M422" s="232"/>
      <c r="N422" s="233"/>
      <c r="O422" s="233"/>
      <c r="P422" s="233"/>
      <c r="Q422" s="233"/>
      <c r="R422" s="233"/>
      <c r="S422" s="233"/>
      <c r="T422" s="23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5" t="s">
        <v>162</v>
      </c>
      <c r="AU422" s="235" t="s">
        <v>85</v>
      </c>
      <c r="AV422" s="13" t="s">
        <v>85</v>
      </c>
      <c r="AW422" s="13" t="s">
        <v>36</v>
      </c>
      <c r="AX422" s="13" t="s">
        <v>83</v>
      </c>
      <c r="AY422" s="235" t="s">
        <v>152</v>
      </c>
    </row>
    <row r="423" spans="1:65" s="2" customFormat="1" ht="16.5" customHeight="1">
      <c r="A423" s="39"/>
      <c r="B423" s="40"/>
      <c r="C423" s="206" t="s">
        <v>884</v>
      </c>
      <c r="D423" s="206" t="s">
        <v>154</v>
      </c>
      <c r="E423" s="207" t="s">
        <v>1906</v>
      </c>
      <c r="F423" s="208" t="s">
        <v>1907</v>
      </c>
      <c r="G423" s="209" t="s">
        <v>100</v>
      </c>
      <c r="H423" s="210">
        <v>22</v>
      </c>
      <c r="I423" s="211"/>
      <c r="J423" s="212">
        <f>ROUND(I423*H423,2)</f>
        <v>0</v>
      </c>
      <c r="K423" s="208" t="s">
        <v>157</v>
      </c>
      <c r="L423" s="45"/>
      <c r="M423" s="213" t="s">
        <v>21</v>
      </c>
      <c r="N423" s="214" t="s">
        <v>46</v>
      </c>
      <c r="O423" s="85"/>
      <c r="P423" s="215">
        <f>O423*H423</f>
        <v>0</v>
      </c>
      <c r="Q423" s="215">
        <v>5E-05</v>
      </c>
      <c r="R423" s="215">
        <f>Q423*H423</f>
        <v>0.0011</v>
      </c>
      <c r="S423" s="215">
        <v>0</v>
      </c>
      <c r="T423" s="21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7" t="s">
        <v>241</v>
      </c>
      <c r="AT423" s="217" t="s">
        <v>154</v>
      </c>
      <c r="AU423" s="217" t="s">
        <v>85</v>
      </c>
      <c r="AY423" s="18" t="s">
        <v>152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83</v>
      </c>
      <c r="BK423" s="218">
        <f>ROUND(I423*H423,2)</f>
        <v>0</v>
      </c>
      <c r="BL423" s="18" t="s">
        <v>241</v>
      </c>
      <c r="BM423" s="217" t="s">
        <v>1908</v>
      </c>
    </row>
    <row r="424" spans="1:47" s="2" customFormat="1" ht="12">
      <c r="A424" s="39"/>
      <c r="B424" s="40"/>
      <c r="C424" s="41"/>
      <c r="D424" s="219" t="s">
        <v>160</v>
      </c>
      <c r="E424" s="41"/>
      <c r="F424" s="220" t="s">
        <v>1909</v>
      </c>
      <c r="G424" s="41"/>
      <c r="H424" s="41"/>
      <c r="I424" s="221"/>
      <c r="J424" s="41"/>
      <c r="K424" s="41"/>
      <c r="L424" s="45"/>
      <c r="M424" s="222"/>
      <c r="N424" s="223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160</v>
      </c>
      <c r="AU424" s="18" t="s">
        <v>85</v>
      </c>
    </row>
    <row r="425" spans="1:51" s="13" customFormat="1" ht="12">
      <c r="A425" s="13"/>
      <c r="B425" s="224"/>
      <c r="C425" s="225"/>
      <c r="D425" s="226" t="s">
        <v>162</v>
      </c>
      <c r="E425" s="227" t="s">
        <v>21</v>
      </c>
      <c r="F425" s="228" t="s">
        <v>1863</v>
      </c>
      <c r="G425" s="225"/>
      <c r="H425" s="229">
        <v>22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162</v>
      </c>
      <c r="AU425" s="235" t="s">
        <v>85</v>
      </c>
      <c r="AV425" s="13" t="s">
        <v>85</v>
      </c>
      <c r="AW425" s="13" t="s">
        <v>36</v>
      </c>
      <c r="AX425" s="13" t="s">
        <v>83</v>
      </c>
      <c r="AY425" s="235" t="s">
        <v>152</v>
      </c>
    </row>
    <row r="426" spans="1:65" s="2" customFormat="1" ht="16.5" customHeight="1">
      <c r="A426" s="39"/>
      <c r="B426" s="40"/>
      <c r="C426" s="206" t="s">
        <v>890</v>
      </c>
      <c r="D426" s="206" t="s">
        <v>154</v>
      </c>
      <c r="E426" s="207" t="s">
        <v>1910</v>
      </c>
      <c r="F426" s="208" t="s">
        <v>1911</v>
      </c>
      <c r="G426" s="209" t="s">
        <v>488</v>
      </c>
      <c r="H426" s="210">
        <v>10</v>
      </c>
      <c r="I426" s="211"/>
      <c r="J426" s="212">
        <f>ROUND(I426*H426,2)</f>
        <v>0</v>
      </c>
      <c r="K426" s="208" t="s">
        <v>157</v>
      </c>
      <c r="L426" s="45"/>
      <c r="M426" s="213" t="s">
        <v>21</v>
      </c>
      <c r="N426" s="214" t="s">
        <v>46</v>
      </c>
      <c r="O426" s="85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7" t="s">
        <v>241</v>
      </c>
      <c r="AT426" s="217" t="s">
        <v>154</v>
      </c>
      <c r="AU426" s="217" t="s">
        <v>85</v>
      </c>
      <c r="AY426" s="18" t="s">
        <v>152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8" t="s">
        <v>83</v>
      </c>
      <c r="BK426" s="218">
        <f>ROUND(I426*H426,2)</f>
        <v>0</v>
      </c>
      <c r="BL426" s="18" t="s">
        <v>241</v>
      </c>
      <c r="BM426" s="217" t="s">
        <v>1912</v>
      </c>
    </row>
    <row r="427" spans="1:47" s="2" customFormat="1" ht="12">
      <c r="A427" s="39"/>
      <c r="B427" s="40"/>
      <c r="C427" s="41"/>
      <c r="D427" s="219" t="s">
        <v>160</v>
      </c>
      <c r="E427" s="41"/>
      <c r="F427" s="220" t="s">
        <v>1913</v>
      </c>
      <c r="G427" s="41"/>
      <c r="H427" s="41"/>
      <c r="I427" s="221"/>
      <c r="J427" s="41"/>
      <c r="K427" s="41"/>
      <c r="L427" s="45"/>
      <c r="M427" s="222"/>
      <c r="N427" s="223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160</v>
      </c>
      <c r="AU427" s="18" t="s">
        <v>85</v>
      </c>
    </row>
    <row r="428" spans="1:65" s="2" customFormat="1" ht="16.5" customHeight="1">
      <c r="A428" s="39"/>
      <c r="B428" s="40"/>
      <c r="C428" s="206" t="s">
        <v>895</v>
      </c>
      <c r="D428" s="206" t="s">
        <v>154</v>
      </c>
      <c r="E428" s="207" t="s">
        <v>1914</v>
      </c>
      <c r="F428" s="208" t="s">
        <v>1915</v>
      </c>
      <c r="G428" s="209" t="s">
        <v>488</v>
      </c>
      <c r="H428" s="210">
        <v>2</v>
      </c>
      <c r="I428" s="211"/>
      <c r="J428" s="212">
        <f>ROUND(I428*H428,2)</f>
        <v>0</v>
      </c>
      <c r="K428" s="208" t="s">
        <v>157</v>
      </c>
      <c r="L428" s="45"/>
      <c r="M428" s="213" t="s">
        <v>21</v>
      </c>
      <c r="N428" s="214" t="s">
        <v>46</v>
      </c>
      <c r="O428" s="85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7" t="s">
        <v>241</v>
      </c>
      <c r="AT428" s="217" t="s">
        <v>154</v>
      </c>
      <c r="AU428" s="217" t="s">
        <v>85</v>
      </c>
      <c r="AY428" s="18" t="s">
        <v>152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8" t="s">
        <v>83</v>
      </c>
      <c r="BK428" s="218">
        <f>ROUND(I428*H428,2)</f>
        <v>0</v>
      </c>
      <c r="BL428" s="18" t="s">
        <v>241</v>
      </c>
      <c r="BM428" s="217" t="s">
        <v>1916</v>
      </c>
    </row>
    <row r="429" spans="1:47" s="2" customFormat="1" ht="12">
      <c r="A429" s="39"/>
      <c r="B429" s="40"/>
      <c r="C429" s="41"/>
      <c r="D429" s="219" t="s">
        <v>160</v>
      </c>
      <c r="E429" s="41"/>
      <c r="F429" s="220" t="s">
        <v>1917</v>
      </c>
      <c r="G429" s="41"/>
      <c r="H429" s="41"/>
      <c r="I429" s="221"/>
      <c r="J429" s="41"/>
      <c r="K429" s="41"/>
      <c r="L429" s="45"/>
      <c r="M429" s="222"/>
      <c r="N429" s="223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160</v>
      </c>
      <c r="AU429" s="18" t="s">
        <v>85</v>
      </c>
    </row>
    <row r="430" spans="1:65" s="2" customFormat="1" ht="24.15" customHeight="1">
      <c r="A430" s="39"/>
      <c r="B430" s="40"/>
      <c r="C430" s="206" t="s">
        <v>901</v>
      </c>
      <c r="D430" s="206" t="s">
        <v>154</v>
      </c>
      <c r="E430" s="207" t="s">
        <v>1918</v>
      </c>
      <c r="F430" s="208" t="s">
        <v>1919</v>
      </c>
      <c r="G430" s="209" t="s">
        <v>210</v>
      </c>
      <c r="H430" s="210">
        <v>0.668</v>
      </c>
      <c r="I430" s="211"/>
      <c r="J430" s="212">
        <f>ROUND(I430*H430,2)</f>
        <v>0</v>
      </c>
      <c r="K430" s="208" t="s">
        <v>157</v>
      </c>
      <c r="L430" s="45"/>
      <c r="M430" s="213" t="s">
        <v>21</v>
      </c>
      <c r="N430" s="214" t="s">
        <v>46</v>
      </c>
      <c r="O430" s="85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7" t="s">
        <v>241</v>
      </c>
      <c r="AT430" s="217" t="s">
        <v>154</v>
      </c>
      <c r="AU430" s="217" t="s">
        <v>85</v>
      </c>
      <c r="AY430" s="18" t="s">
        <v>152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8" t="s">
        <v>83</v>
      </c>
      <c r="BK430" s="218">
        <f>ROUND(I430*H430,2)</f>
        <v>0</v>
      </c>
      <c r="BL430" s="18" t="s">
        <v>241</v>
      </c>
      <c r="BM430" s="217" t="s">
        <v>1920</v>
      </c>
    </row>
    <row r="431" spans="1:47" s="2" customFormat="1" ht="12">
      <c r="A431" s="39"/>
      <c r="B431" s="40"/>
      <c r="C431" s="41"/>
      <c r="D431" s="219" t="s">
        <v>160</v>
      </c>
      <c r="E431" s="41"/>
      <c r="F431" s="220" t="s">
        <v>1921</v>
      </c>
      <c r="G431" s="41"/>
      <c r="H431" s="41"/>
      <c r="I431" s="221"/>
      <c r="J431" s="41"/>
      <c r="K431" s="41"/>
      <c r="L431" s="45"/>
      <c r="M431" s="222"/>
      <c r="N431" s="223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160</v>
      </c>
      <c r="AU431" s="18" t="s">
        <v>85</v>
      </c>
    </row>
    <row r="432" spans="1:65" s="2" customFormat="1" ht="24.15" customHeight="1">
      <c r="A432" s="39"/>
      <c r="B432" s="40"/>
      <c r="C432" s="206" t="s">
        <v>910</v>
      </c>
      <c r="D432" s="206" t="s">
        <v>154</v>
      </c>
      <c r="E432" s="207" t="s">
        <v>1922</v>
      </c>
      <c r="F432" s="208" t="s">
        <v>1923</v>
      </c>
      <c r="G432" s="209" t="s">
        <v>210</v>
      </c>
      <c r="H432" s="210">
        <v>0.668</v>
      </c>
      <c r="I432" s="211"/>
      <c r="J432" s="212">
        <f>ROUND(I432*H432,2)</f>
        <v>0</v>
      </c>
      <c r="K432" s="208" t="s">
        <v>157</v>
      </c>
      <c r="L432" s="45"/>
      <c r="M432" s="213" t="s">
        <v>21</v>
      </c>
      <c r="N432" s="214" t="s">
        <v>46</v>
      </c>
      <c r="O432" s="85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7" t="s">
        <v>241</v>
      </c>
      <c r="AT432" s="217" t="s">
        <v>154</v>
      </c>
      <c r="AU432" s="217" t="s">
        <v>85</v>
      </c>
      <c r="AY432" s="18" t="s">
        <v>152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83</v>
      </c>
      <c r="BK432" s="218">
        <f>ROUND(I432*H432,2)</f>
        <v>0</v>
      </c>
      <c r="BL432" s="18" t="s">
        <v>241</v>
      </c>
      <c r="BM432" s="217" t="s">
        <v>1924</v>
      </c>
    </row>
    <row r="433" spans="1:47" s="2" customFormat="1" ht="12">
      <c r="A433" s="39"/>
      <c r="B433" s="40"/>
      <c r="C433" s="41"/>
      <c r="D433" s="219" t="s">
        <v>160</v>
      </c>
      <c r="E433" s="41"/>
      <c r="F433" s="220" t="s">
        <v>1925</v>
      </c>
      <c r="G433" s="41"/>
      <c r="H433" s="41"/>
      <c r="I433" s="221"/>
      <c r="J433" s="41"/>
      <c r="K433" s="41"/>
      <c r="L433" s="45"/>
      <c r="M433" s="222"/>
      <c r="N433" s="223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160</v>
      </c>
      <c r="AU433" s="18" t="s">
        <v>85</v>
      </c>
    </row>
    <row r="434" spans="1:63" s="12" customFormat="1" ht="22.8" customHeight="1">
      <c r="A434" s="12"/>
      <c r="B434" s="190"/>
      <c r="C434" s="191"/>
      <c r="D434" s="192" t="s">
        <v>74</v>
      </c>
      <c r="E434" s="204" t="s">
        <v>1011</v>
      </c>
      <c r="F434" s="204" t="s">
        <v>1012</v>
      </c>
      <c r="G434" s="191"/>
      <c r="H434" s="191"/>
      <c r="I434" s="194"/>
      <c r="J434" s="205">
        <f>BK434</f>
        <v>0</v>
      </c>
      <c r="K434" s="191"/>
      <c r="L434" s="196"/>
      <c r="M434" s="197"/>
      <c r="N434" s="198"/>
      <c r="O434" s="198"/>
      <c r="P434" s="199">
        <f>SUM(P435:P459)</f>
        <v>0</v>
      </c>
      <c r="Q434" s="198"/>
      <c r="R434" s="199">
        <f>SUM(R435:R459)</f>
        <v>0.0050975</v>
      </c>
      <c r="S434" s="198"/>
      <c r="T434" s="200">
        <f>SUM(T435:T459)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1" t="s">
        <v>85</v>
      </c>
      <c r="AT434" s="202" t="s">
        <v>74</v>
      </c>
      <c r="AU434" s="202" t="s">
        <v>83</v>
      </c>
      <c r="AY434" s="201" t="s">
        <v>152</v>
      </c>
      <c r="BK434" s="203">
        <f>SUM(BK435:BK459)</f>
        <v>0</v>
      </c>
    </row>
    <row r="435" spans="1:65" s="2" customFormat="1" ht="16.5" customHeight="1">
      <c r="A435" s="39"/>
      <c r="B435" s="40"/>
      <c r="C435" s="206" t="s">
        <v>917</v>
      </c>
      <c r="D435" s="206" t="s">
        <v>154</v>
      </c>
      <c r="E435" s="207" t="s">
        <v>1926</v>
      </c>
      <c r="F435" s="208" t="s">
        <v>1927</v>
      </c>
      <c r="G435" s="209" t="s">
        <v>100</v>
      </c>
      <c r="H435" s="210">
        <v>1</v>
      </c>
      <c r="I435" s="211"/>
      <c r="J435" s="212">
        <f>ROUND(I435*H435,2)</f>
        <v>0</v>
      </c>
      <c r="K435" s="208" t="s">
        <v>157</v>
      </c>
      <c r="L435" s="45"/>
      <c r="M435" s="213" t="s">
        <v>21</v>
      </c>
      <c r="N435" s="214" t="s">
        <v>46</v>
      </c>
      <c r="O435" s="85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7" t="s">
        <v>241</v>
      </c>
      <c r="AT435" s="217" t="s">
        <v>154</v>
      </c>
      <c r="AU435" s="217" t="s">
        <v>85</v>
      </c>
      <c r="AY435" s="18" t="s">
        <v>152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83</v>
      </c>
      <c r="BK435" s="218">
        <f>ROUND(I435*H435,2)</f>
        <v>0</v>
      </c>
      <c r="BL435" s="18" t="s">
        <v>241</v>
      </c>
      <c r="BM435" s="217" t="s">
        <v>1928</v>
      </c>
    </row>
    <row r="436" spans="1:47" s="2" customFormat="1" ht="12">
      <c r="A436" s="39"/>
      <c r="B436" s="40"/>
      <c r="C436" s="41"/>
      <c r="D436" s="219" t="s">
        <v>160</v>
      </c>
      <c r="E436" s="41"/>
      <c r="F436" s="220" t="s">
        <v>1929</v>
      </c>
      <c r="G436" s="41"/>
      <c r="H436" s="41"/>
      <c r="I436" s="221"/>
      <c r="J436" s="41"/>
      <c r="K436" s="41"/>
      <c r="L436" s="45"/>
      <c r="M436" s="222"/>
      <c r="N436" s="223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160</v>
      </c>
      <c r="AU436" s="18" t="s">
        <v>85</v>
      </c>
    </row>
    <row r="437" spans="1:65" s="2" customFormat="1" ht="16.5" customHeight="1">
      <c r="A437" s="39"/>
      <c r="B437" s="40"/>
      <c r="C437" s="236" t="s">
        <v>924</v>
      </c>
      <c r="D437" s="236" t="s">
        <v>207</v>
      </c>
      <c r="E437" s="237" t="s">
        <v>1930</v>
      </c>
      <c r="F437" s="238" t="s">
        <v>1931</v>
      </c>
      <c r="G437" s="239" t="s">
        <v>100</v>
      </c>
      <c r="H437" s="240">
        <v>1.05</v>
      </c>
      <c r="I437" s="241"/>
      <c r="J437" s="242">
        <f>ROUND(I437*H437,2)</f>
        <v>0</v>
      </c>
      <c r="K437" s="238" t="s">
        <v>157</v>
      </c>
      <c r="L437" s="243"/>
      <c r="M437" s="244" t="s">
        <v>21</v>
      </c>
      <c r="N437" s="245" t="s">
        <v>46</v>
      </c>
      <c r="O437" s="85"/>
      <c r="P437" s="215">
        <f>O437*H437</f>
        <v>0</v>
      </c>
      <c r="Q437" s="215">
        <v>0.00035</v>
      </c>
      <c r="R437" s="215">
        <f>Q437*H437</f>
        <v>0.0003675</v>
      </c>
      <c r="S437" s="215">
        <v>0</v>
      </c>
      <c r="T437" s="216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7" t="s">
        <v>337</v>
      </c>
      <c r="AT437" s="217" t="s">
        <v>207</v>
      </c>
      <c r="AU437" s="217" t="s">
        <v>85</v>
      </c>
      <c r="AY437" s="18" t="s">
        <v>152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83</v>
      </c>
      <c r="BK437" s="218">
        <f>ROUND(I437*H437,2)</f>
        <v>0</v>
      </c>
      <c r="BL437" s="18" t="s">
        <v>241</v>
      </c>
      <c r="BM437" s="217" t="s">
        <v>1932</v>
      </c>
    </row>
    <row r="438" spans="1:51" s="13" customFormat="1" ht="12">
      <c r="A438" s="13"/>
      <c r="B438" s="224"/>
      <c r="C438" s="225"/>
      <c r="D438" s="226" t="s">
        <v>162</v>
      </c>
      <c r="E438" s="225"/>
      <c r="F438" s="228" t="s">
        <v>1933</v>
      </c>
      <c r="G438" s="225"/>
      <c r="H438" s="229">
        <v>1.05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162</v>
      </c>
      <c r="AU438" s="235" t="s">
        <v>85</v>
      </c>
      <c r="AV438" s="13" t="s">
        <v>85</v>
      </c>
      <c r="AW438" s="13" t="s">
        <v>4</v>
      </c>
      <c r="AX438" s="13" t="s">
        <v>83</v>
      </c>
      <c r="AY438" s="235" t="s">
        <v>152</v>
      </c>
    </row>
    <row r="439" spans="1:65" s="2" customFormat="1" ht="16.5" customHeight="1">
      <c r="A439" s="39"/>
      <c r="B439" s="40"/>
      <c r="C439" s="206" t="s">
        <v>930</v>
      </c>
      <c r="D439" s="206" t="s">
        <v>154</v>
      </c>
      <c r="E439" s="207" t="s">
        <v>1934</v>
      </c>
      <c r="F439" s="208" t="s">
        <v>1935</v>
      </c>
      <c r="G439" s="209" t="s">
        <v>100</v>
      </c>
      <c r="H439" s="210">
        <v>5</v>
      </c>
      <c r="I439" s="211"/>
      <c r="J439" s="212">
        <f>ROUND(I439*H439,2)</f>
        <v>0</v>
      </c>
      <c r="K439" s="208" t="s">
        <v>157</v>
      </c>
      <c r="L439" s="45"/>
      <c r="M439" s="213" t="s">
        <v>21</v>
      </c>
      <c r="N439" s="214" t="s">
        <v>46</v>
      </c>
      <c r="O439" s="85"/>
      <c r="P439" s="215">
        <f>O439*H439</f>
        <v>0</v>
      </c>
      <c r="Q439" s="215">
        <v>9E-05</v>
      </c>
      <c r="R439" s="215">
        <f>Q439*H439</f>
        <v>0.00045000000000000004</v>
      </c>
      <c r="S439" s="215">
        <v>0</v>
      </c>
      <c r="T439" s="21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7" t="s">
        <v>241</v>
      </c>
      <c r="AT439" s="217" t="s">
        <v>154</v>
      </c>
      <c r="AU439" s="217" t="s">
        <v>85</v>
      </c>
      <c r="AY439" s="18" t="s">
        <v>152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8" t="s">
        <v>83</v>
      </c>
      <c r="BK439" s="218">
        <f>ROUND(I439*H439,2)</f>
        <v>0</v>
      </c>
      <c r="BL439" s="18" t="s">
        <v>241</v>
      </c>
      <c r="BM439" s="217" t="s">
        <v>1936</v>
      </c>
    </row>
    <row r="440" spans="1:47" s="2" customFormat="1" ht="12">
      <c r="A440" s="39"/>
      <c r="B440" s="40"/>
      <c r="C440" s="41"/>
      <c r="D440" s="219" t="s">
        <v>160</v>
      </c>
      <c r="E440" s="41"/>
      <c r="F440" s="220" t="s">
        <v>1937</v>
      </c>
      <c r="G440" s="41"/>
      <c r="H440" s="41"/>
      <c r="I440" s="221"/>
      <c r="J440" s="41"/>
      <c r="K440" s="41"/>
      <c r="L440" s="45"/>
      <c r="M440" s="222"/>
      <c r="N440" s="223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160</v>
      </c>
      <c r="AU440" s="18" t="s">
        <v>85</v>
      </c>
    </row>
    <row r="441" spans="1:51" s="13" customFormat="1" ht="12">
      <c r="A441" s="13"/>
      <c r="B441" s="224"/>
      <c r="C441" s="225"/>
      <c r="D441" s="226" t="s">
        <v>162</v>
      </c>
      <c r="E441" s="227" t="s">
        <v>21</v>
      </c>
      <c r="F441" s="228" t="s">
        <v>1938</v>
      </c>
      <c r="G441" s="225"/>
      <c r="H441" s="229">
        <v>5</v>
      </c>
      <c r="I441" s="230"/>
      <c r="J441" s="225"/>
      <c r="K441" s="225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162</v>
      </c>
      <c r="AU441" s="235" t="s">
        <v>85</v>
      </c>
      <c r="AV441" s="13" t="s">
        <v>85</v>
      </c>
      <c r="AW441" s="13" t="s">
        <v>36</v>
      </c>
      <c r="AX441" s="13" t="s">
        <v>83</v>
      </c>
      <c r="AY441" s="235" t="s">
        <v>152</v>
      </c>
    </row>
    <row r="442" spans="1:65" s="2" customFormat="1" ht="24.15" customHeight="1">
      <c r="A442" s="39"/>
      <c r="B442" s="40"/>
      <c r="C442" s="206" t="s">
        <v>935</v>
      </c>
      <c r="D442" s="206" t="s">
        <v>154</v>
      </c>
      <c r="E442" s="207" t="s">
        <v>1939</v>
      </c>
      <c r="F442" s="208" t="s">
        <v>1940</v>
      </c>
      <c r="G442" s="209" t="s">
        <v>488</v>
      </c>
      <c r="H442" s="210">
        <v>2</v>
      </c>
      <c r="I442" s="211"/>
      <c r="J442" s="212">
        <f>ROUND(I442*H442,2)</f>
        <v>0</v>
      </c>
      <c r="K442" s="208" t="s">
        <v>157</v>
      </c>
      <c r="L442" s="45"/>
      <c r="M442" s="213" t="s">
        <v>21</v>
      </c>
      <c r="N442" s="214" t="s">
        <v>46</v>
      </c>
      <c r="O442" s="85"/>
      <c r="P442" s="215">
        <f>O442*H442</f>
        <v>0</v>
      </c>
      <c r="Q442" s="215">
        <v>7E-05</v>
      </c>
      <c r="R442" s="215">
        <f>Q442*H442</f>
        <v>0.00014</v>
      </c>
      <c r="S442" s="215">
        <v>0</v>
      </c>
      <c r="T442" s="216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7" t="s">
        <v>241</v>
      </c>
      <c r="AT442" s="217" t="s">
        <v>154</v>
      </c>
      <c r="AU442" s="217" t="s">
        <v>85</v>
      </c>
      <c r="AY442" s="18" t="s">
        <v>152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8" t="s">
        <v>83</v>
      </c>
      <c r="BK442" s="218">
        <f>ROUND(I442*H442,2)</f>
        <v>0</v>
      </c>
      <c r="BL442" s="18" t="s">
        <v>241</v>
      </c>
      <c r="BM442" s="217" t="s">
        <v>1941</v>
      </c>
    </row>
    <row r="443" spans="1:47" s="2" customFormat="1" ht="12">
      <c r="A443" s="39"/>
      <c r="B443" s="40"/>
      <c r="C443" s="41"/>
      <c r="D443" s="219" t="s">
        <v>160</v>
      </c>
      <c r="E443" s="41"/>
      <c r="F443" s="220" t="s">
        <v>1942</v>
      </c>
      <c r="G443" s="41"/>
      <c r="H443" s="41"/>
      <c r="I443" s="221"/>
      <c r="J443" s="41"/>
      <c r="K443" s="41"/>
      <c r="L443" s="45"/>
      <c r="M443" s="222"/>
      <c r="N443" s="223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160</v>
      </c>
      <c r="AU443" s="18" t="s">
        <v>85</v>
      </c>
    </row>
    <row r="444" spans="1:65" s="2" customFormat="1" ht="16.5" customHeight="1">
      <c r="A444" s="39"/>
      <c r="B444" s="40"/>
      <c r="C444" s="206" t="s">
        <v>940</v>
      </c>
      <c r="D444" s="206" t="s">
        <v>154</v>
      </c>
      <c r="E444" s="207" t="s">
        <v>1943</v>
      </c>
      <c r="F444" s="208" t="s">
        <v>1944</v>
      </c>
      <c r="G444" s="209" t="s">
        <v>100</v>
      </c>
      <c r="H444" s="210">
        <v>5</v>
      </c>
      <c r="I444" s="211"/>
      <c r="J444" s="212">
        <f>ROUND(I444*H444,2)</f>
        <v>0</v>
      </c>
      <c r="K444" s="208" t="s">
        <v>157</v>
      </c>
      <c r="L444" s="45"/>
      <c r="M444" s="213" t="s">
        <v>21</v>
      </c>
      <c r="N444" s="214" t="s">
        <v>46</v>
      </c>
      <c r="O444" s="85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7" t="s">
        <v>241</v>
      </c>
      <c r="AT444" s="217" t="s">
        <v>154</v>
      </c>
      <c r="AU444" s="217" t="s">
        <v>85</v>
      </c>
      <c r="AY444" s="18" t="s">
        <v>152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83</v>
      </c>
      <c r="BK444" s="218">
        <f>ROUND(I444*H444,2)</f>
        <v>0</v>
      </c>
      <c r="BL444" s="18" t="s">
        <v>241</v>
      </c>
      <c r="BM444" s="217" t="s">
        <v>1945</v>
      </c>
    </row>
    <row r="445" spans="1:47" s="2" customFormat="1" ht="12">
      <c r="A445" s="39"/>
      <c r="B445" s="40"/>
      <c r="C445" s="41"/>
      <c r="D445" s="219" t="s">
        <v>160</v>
      </c>
      <c r="E445" s="41"/>
      <c r="F445" s="220" t="s">
        <v>1946</v>
      </c>
      <c r="G445" s="41"/>
      <c r="H445" s="41"/>
      <c r="I445" s="221"/>
      <c r="J445" s="41"/>
      <c r="K445" s="41"/>
      <c r="L445" s="45"/>
      <c r="M445" s="222"/>
      <c r="N445" s="223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160</v>
      </c>
      <c r="AU445" s="18" t="s">
        <v>85</v>
      </c>
    </row>
    <row r="446" spans="1:65" s="2" customFormat="1" ht="24.15" customHeight="1">
      <c r="A446" s="39"/>
      <c r="B446" s="40"/>
      <c r="C446" s="206" t="s">
        <v>947</v>
      </c>
      <c r="D446" s="206" t="s">
        <v>154</v>
      </c>
      <c r="E446" s="207" t="s">
        <v>1947</v>
      </c>
      <c r="F446" s="208" t="s">
        <v>1948</v>
      </c>
      <c r="G446" s="209" t="s">
        <v>108</v>
      </c>
      <c r="H446" s="210">
        <v>1</v>
      </c>
      <c r="I446" s="211"/>
      <c r="J446" s="212">
        <f>ROUND(I446*H446,2)</f>
        <v>0</v>
      </c>
      <c r="K446" s="208" t="s">
        <v>157</v>
      </c>
      <c r="L446" s="45"/>
      <c r="M446" s="213" t="s">
        <v>21</v>
      </c>
      <c r="N446" s="214" t="s">
        <v>46</v>
      </c>
      <c r="O446" s="85"/>
      <c r="P446" s="215">
        <f>O446*H446</f>
        <v>0</v>
      </c>
      <c r="Q446" s="215">
        <v>1E-05</v>
      </c>
      <c r="R446" s="215">
        <f>Q446*H446</f>
        <v>1E-05</v>
      </c>
      <c r="S446" s="215">
        <v>0</v>
      </c>
      <c r="T446" s="216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7" t="s">
        <v>241</v>
      </c>
      <c r="AT446" s="217" t="s">
        <v>154</v>
      </c>
      <c r="AU446" s="217" t="s">
        <v>85</v>
      </c>
      <c r="AY446" s="18" t="s">
        <v>152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8" t="s">
        <v>83</v>
      </c>
      <c r="BK446" s="218">
        <f>ROUND(I446*H446,2)</f>
        <v>0</v>
      </c>
      <c r="BL446" s="18" t="s">
        <v>241</v>
      </c>
      <c r="BM446" s="217" t="s">
        <v>1949</v>
      </c>
    </row>
    <row r="447" spans="1:47" s="2" customFormat="1" ht="12">
      <c r="A447" s="39"/>
      <c r="B447" s="40"/>
      <c r="C447" s="41"/>
      <c r="D447" s="219" t="s">
        <v>160</v>
      </c>
      <c r="E447" s="41"/>
      <c r="F447" s="220" t="s">
        <v>1950</v>
      </c>
      <c r="G447" s="41"/>
      <c r="H447" s="41"/>
      <c r="I447" s="221"/>
      <c r="J447" s="41"/>
      <c r="K447" s="41"/>
      <c r="L447" s="45"/>
      <c r="M447" s="222"/>
      <c r="N447" s="223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160</v>
      </c>
      <c r="AU447" s="18" t="s">
        <v>85</v>
      </c>
    </row>
    <row r="448" spans="1:65" s="2" customFormat="1" ht="16.5" customHeight="1">
      <c r="A448" s="39"/>
      <c r="B448" s="40"/>
      <c r="C448" s="206" t="s">
        <v>954</v>
      </c>
      <c r="D448" s="206" t="s">
        <v>154</v>
      </c>
      <c r="E448" s="207" t="s">
        <v>1951</v>
      </c>
      <c r="F448" s="208" t="s">
        <v>1952</v>
      </c>
      <c r="G448" s="209" t="s">
        <v>100</v>
      </c>
      <c r="H448" s="210">
        <v>5</v>
      </c>
      <c r="I448" s="211"/>
      <c r="J448" s="212">
        <f>ROUND(I448*H448,2)</f>
        <v>0</v>
      </c>
      <c r="K448" s="208" t="s">
        <v>157</v>
      </c>
      <c r="L448" s="45"/>
      <c r="M448" s="213" t="s">
        <v>21</v>
      </c>
      <c r="N448" s="214" t="s">
        <v>46</v>
      </c>
      <c r="O448" s="85"/>
      <c r="P448" s="215">
        <f>O448*H448</f>
        <v>0</v>
      </c>
      <c r="Q448" s="215">
        <v>0.00021</v>
      </c>
      <c r="R448" s="215">
        <f>Q448*H448</f>
        <v>0.0010500000000000002</v>
      </c>
      <c r="S448" s="215">
        <v>0</v>
      </c>
      <c r="T448" s="216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7" t="s">
        <v>241</v>
      </c>
      <c r="AT448" s="217" t="s">
        <v>154</v>
      </c>
      <c r="AU448" s="217" t="s">
        <v>85</v>
      </c>
      <c r="AY448" s="18" t="s">
        <v>152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8" t="s">
        <v>83</v>
      </c>
      <c r="BK448" s="218">
        <f>ROUND(I448*H448,2)</f>
        <v>0</v>
      </c>
      <c r="BL448" s="18" t="s">
        <v>241</v>
      </c>
      <c r="BM448" s="217" t="s">
        <v>1953</v>
      </c>
    </row>
    <row r="449" spans="1:47" s="2" customFormat="1" ht="12">
      <c r="A449" s="39"/>
      <c r="B449" s="40"/>
      <c r="C449" s="41"/>
      <c r="D449" s="219" t="s">
        <v>160</v>
      </c>
      <c r="E449" s="41"/>
      <c r="F449" s="220" t="s">
        <v>1954</v>
      </c>
      <c r="G449" s="41"/>
      <c r="H449" s="41"/>
      <c r="I449" s="221"/>
      <c r="J449" s="41"/>
      <c r="K449" s="41"/>
      <c r="L449" s="45"/>
      <c r="M449" s="222"/>
      <c r="N449" s="223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160</v>
      </c>
      <c r="AU449" s="18" t="s">
        <v>85</v>
      </c>
    </row>
    <row r="450" spans="1:65" s="2" customFormat="1" ht="16.5" customHeight="1">
      <c r="A450" s="39"/>
      <c r="B450" s="40"/>
      <c r="C450" s="206" t="s">
        <v>959</v>
      </c>
      <c r="D450" s="206" t="s">
        <v>154</v>
      </c>
      <c r="E450" s="207" t="s">
        <v>1955</v>
      </c>
      <c r="F450" s="208" t="s">
        <v>1956</v>
      </c>
      <c r="G450" s="209" t="s">
        <v>488</v>
      </c>
      <c r="H450" s="210">
        <v>2</v>
      </c>
      <c r="I450" s="211"/>
      <c r="J450" s="212">
        <f>ROUND(I450*H450,2)</f>
        <v>0</v>
      </c>
      <c r="K450" s="208" t="s">
        <v>157</v>
      </c>
      <c r="L450" s="45"/>
      <c r="M450" s="213" t="s">
        <v>21</v>
      </c>
      <c r="N450" s="214" t="s">
        <v>46</v>
      </c>
      <c r="O450" s="85"/>
      <c r="P450" s="215">
        <f>O450*H450</f>
        <v>0</v>
      </c>
      <c r="Q450" s="215">
        <v>0.00017</v>
      </c>
      <c r="R450" s="215">
        <f>Q450*H450</f>
        <v>0.00034</v>
      </c>
      <c r="S450" s="215">
        <v>0</v>
      </c>
      <c r="T450" s="216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7" t="s">
        <v>241</v>
      </c>
      <c r="AT450" s="217" t="s">
        <v>154</v>
      </c>
      <c r="AU450" s="217" t="s">
        <v>85</v>
      </c>
      <c r="AY450" s="18" t="s">
        <v>152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83</v>
      </c>
      <c r="BK450" s="218">
        <f>ROUND(I450*H450,2)</f>
        <v>0</v>
      </c>
      <c r="BL450" s="18" t="s">
        <v>241</v>
      </c>
      <c r="BM450" s="217" t="s">
        <v>1957</v>
      </c>
    </row>
    <row r="451" spans="1:47" s="2" customFormat="1" ht="12">
      <c r="A451" s="39"/>
      <c r="B451" s="40"/>
      <c r="C451" s="41"/>
      <c r="D451" s="219" t="s">
        <v>160</v>
      </c>
      <c r="E451" s="41"/>
      <c r="F451" s="220" t="s">
        <v>1958</v>
      </c>
      <c r="G451" s="41"/>
      <c r="H451" s="41"/>
      <c r="I451" s="221"/>
      <c r="J451" s="41"/>
      <c r="K451" s="41"/>
      <c r="L451" s="45"/>
      <c r="M451" s="222"/>
      <c r="N451" s="223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160</v>
      </c>
      <c r="AU451" s="18" t="s">
        <v>85</v>
      </c>
    </row>
    <row r="452" spans="1:65" s="2" customFormat="1" ht="16.5" customHeight="1">
      <c r="A452" s="39"/>
      <c r="B452" s="40"/>
      <c r="C452" s="206" t="s">
        <v>966</v>
      </c>
      <c r="D452" s="206" t="s">
        <v>154</v>
      </c>
      <c r="E452" s="207" t="s">
        <v>1959</v>
      </c>
      <c r="F452" s="208" t="s">
        <v>1960</v>
      </c>
      <c r="G452" s="209" t="s">
        <v>108</v>
      </c>
      <c r="H452" s="210">
        <v>1</v>
      </c>
      <c r="I452" s="211"/>
      <c r="J452" s="212">
        <f>ROUND(I452*H452,2)</f>
        <v>0</v>
      </c>
      <c r="K452" s="208" t="s">
        <v>157</v>
      </c>
      <c r="L452" s="45"/>
      <c r="M452" s="213" t="s">
        <v>21</v>
      </c>
      <c r="N452" s="214" t="s">
        <v>46</v>
      </c>
      <c r="O452" s="85"/>
      <c r="P452" s="215">
        <f>O452*H452</f>
        <v>0</v>
      </c>
      <c r="Q452" s="215">
        <v>3E-05</v>
      </c>
      <c r="R452" s="215">
        <f>Q452*H452</f>
        <v>3E-05</v>
      </c>
      <c r="S452" s="215">
        <v>0</v>
      </c>
      <c r="T452" s="216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7" t="s">
        <v>241</v>
      </c>
      <c r="AT452" s="217" t="s">
        <v>154</v>
      </c>
      <c r="AU452" s="217" t="s">
        <v>85</v>
      </c>
      <c r="AY452" s="18" t="s">
        <v>152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8" t="s">
        <v>83</v>
      </c>
      <c r="BK452" s="218">
        <f>ROUND(I452*H452,2)</f>
        <v>0</v>
      </c>
      <c r="BL452" s="18" t="s">
        <v>241</v>
      </c>
      <c r="BM452" s="217" t="s">
        <v>1961</v>
      </c>
    </row>
    <row r="453" spans="1:47" s="2" customFormat="1" ht="12">
      <c r="A453" s="39"/>
      <c r="B453" s="40"/>
      <c r="C453" s="41"/>
      <c r="D453" s="219" t="s">
        <v>160</v>
      </c>
      <c r="E453" s="41"/>
      <c r="F453" s="220" t="s">
        <v>1962</v>
      </c>
      <c r="G453" s="41"/>
      <c r="H453" s="41"/>
      <c r="I453" s="221"/>
      <c r="J453" s="41"/>
      <c r="K453" s="41"/>
      <c r="L453" s="45"/>
      <c r="M453" s="222"/>
      <c r="N453" s="223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160</v>
      </c>
      <c r="AU453" s="18" t="s">
        <v>85</v>
      </c>
    </row>
    <row r="454" spans="1:65" s="2" customFormat="1" ht="16.5" customHeight="1">
      <c r="A454" s="39"/>
      <c r="B454" s="40"/>
      <c r="C454" s="206" t="s">
        <v>973</v>
      </c>
      <c r="D454" s="206" t="s">
        <v>154</v>
      </c>
      <c r="E454" s="207" t="s">
        <v>1963</v>
      </c>
      <c r="F454" s="208" t="s">
        <v>1964</v>
      </c>
      <c r="G454" s="209" t="s">
        <v>100</v>
      </c>
      <c r="H454" s="210">
        <v>5</v>
      </c>
      <c r="I454" s="211"/>
      <c r="J454" s="212">
        <f>ROUND(I454*H454,2)</f>
        <v>0</v>
      </c>
      <c r="K454" s="208" t="s">
        <v>157</v>
      </c>
      <c r="L454" s="45"/>
      <c r="M454" s="213" t="s">
        <v>21</v>
      </c>
      <c r="N454" s="214" t="s">
        <v>46</v>
      </c>
      <c r="O454" s="85"/>
      <c r="P454" s="215">
        <f>O454*H454</f>
        <v>0</v>
      </c>
      <c r="Q454" s="215">
        <v>0.00039</v>
      </c>
      <c r="R454" s="215">
        <f>Q454*H454</f>
        <v>0.00195</v>
      </c>
      <c r="S454" s="215">
        <v>0</v>
      </c>
      <c r="T454" s="216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7" t="s">
        <v>241</v>
      </c>
      <c r="AT454" s="217" t="s">
        <v>154</v>
      </c>
      <c r="AU454" s="217" t="s">
        <v>85</v>
      </c>
      <c r="AY454" s="18" t="s">
        <v>152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8" t="s">
        <v>83</v>
      </c>
      <c r="BK454" s="218">
        <f>ROUND(I454*H454,2)</f>
        <v>0</v>
      </c>
      <c r="BL454" s="18" t="s">
        <v>241</v>
      </c>
      <c r="BM454" s="217" t="s">
        <v>1965</v>
      </c>
    </row>
    <row r="455" spans="1:47" s="2" customFormat="1" ht="12">
      <c r="A455" s="39"/>
      <c r="B455" s="40"/>
      <c r="C455" s="41"/>
      <c r="D455" s="219" t="s">
        <v>160</v>
      </c>
      <c r="E455" s="41"/>
      <c r="F455" s="220" t="s">
        <v>1966</v>
      </c>
      <c r="G455" s="41"/>
      <c r="H455" s="41"/>
      <c r="I455" s="221"/>
      <c r="J455" s="41"/>
      <c r="K455" s="41"/>
      <c r="L455" s="45"/>
      <c r="M455" s="222"/>
      <c r="N455" s="223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160</v>
      </c>
      <c r="AU455" s="18" t="s">
        <v>85</v>
      </c>
    </row>
    <row r="456" spans="1:65" s="2" customFormat="1" ht="16.5" customHeight="1">
      <c r="A456" s="39"/>
      <c r="B456" s="40"/>
      <c r="C456" s="206" t="s">
        <v>979</v>
      </c>
      <c r="D456" s="206" t="s">
        <v>154</v>
      </c>
      <c r="E456" s="207" t="s">
        <v>1967</v>
      </c>
      <c r="F456" s="208" t="s">
        <v>1968</v>
      </c>
      <c r="G456" s="209" t="s">
        <v>488</v>
      </c>
      <c r="H456" s="210">
        <v>2</v>
      </c>
      <c r="I456" s="211"/>
      <c r="J456" s="212">
        <f>ROUND(I456*H456,2)</f>
        <v>0</v>
      </c>
      <c r="K456" s="208" t="s">
        <v>157</v>
      </c>
      <c r="L456" s="45"/>
      <c r="M456" s="213" t="s">
        <v>21</v>
      </c>
      <c r="N456" s="214" t="s">
        <v>46</v>
      </c>
      <c r="O456" s="85"/>
      <c r="P456" s="215">
        <f>O456*H456</f>
        <v>0</v>
      </c>
      <c r="Q456" s="215">
        <v>0.00035</v>
      </c>
      <c r="R456" s="215">
        <f>Q456*H456</f>
        <v>0.0007</v>
      </c>
      <c r="S456" s="215">
        <v>0</v>
      </c>
      <c r="T456" s="216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7" t="s">
        <v>241</v>
      </c>
      <c r="AT456" s="217" t="s">
        <v>154</v>
      </c>
      <c r="AU456" s="217" t="s">
        <v>85</v>
      </c>
      <c r="AY456" s="18" t="s">
        <v>152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83</v>
      </c>
      <c r="BK456" s="218">
        <f>ROUND(I456*H456,2)</f>
        <v>0</v>
      </c>
      <c r="BL456" s="18" t="s">
        <v>241</v>
      </c>
      <c r="BM456" s="217" t="s">
        <v>1969</v>
      </c>
    </row>
    <row r="457" spans="1:47" s="2" customFormat="1" ht="12">
      <c r="A457" s="39"/>
      <c r="B457" s="40"/>
      <c r="C457" s="41"/>
      <c r="D457" s="219" t="s">
        <v>160</v>
      </c>
      <c r="E457" s="41"/>
      <c r="F457" s="220" t="s">
        <v>1970</v>
      </c>
      <c r="G457" s="41"/>
      <c r="H457" s="41"/>
      <c r="I457" s="221"/>
      <c r="J457" s="41"/>
      <c r="K457" s="41"/>
      <c r="L457" s="45"/>
      <c r="M457" s="222"/>
      <c r="N457" s="223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160</v>
      </c>
      <c r="AU457" s="18" t="s">
        <v>85</v>
      </c>
    </row>
    <row r="458" spans="1:65" s="2" customFormat="1" ht="16.5" customHeight="1">
      <c r="A458" s="39"/>
      <c r="B458" s="40"/>
      <c r="C458" s="206" t="s">
        <v>985</v>
      </c>
      <c r="D458" s="206" t="s">
        <v>154</v>
      </c>
      <c r="E458" s="207" t="s">
        <v>1971</v>
      </c>
      <c r="F458" s="208" t="s">
        <v>1972</v>
      </c>
      <c r="G458" s="209" t="s">
        <v>108</v>
      </c>
      <c r="H458" s="210">
        <v>1</v>
      </c>
      <c r="I458" s="211"/>
      <c r="J458" s="212">
        <f>ROUND(I458*H458,2)</f>
        <v>0</v>
      </c>
      <c r="K458" s="208" t="s">
        <v>157</v>
      </c>
      <c r="L458" s="45"/>
      <c r="M458" s="213" t="s">
        <v>21</v>
      </c>
      <c r="N458" s="214" t="s">
        <v>46</v>
      </c>
      <c r="O458" s="85"/>
      <c r="P458" s="215">
        <f>O458*H458</f>
        <v>0</v>
      </c>
      <c r="Q458" s="215">
        <v>6E-05</v>
      </c>
      <c r="R458" s="215">
        <f>Q458*H458</f>
        <v>6E-05</v>
      </c>
      <c r="S458" s="215">
        <v>0</v>
      </c>
      <c r="T458" s="216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7" t="s">
        <v>241</v>
      </c>
      <c r="AT458" s="217" t="s">
        <v>154</v>
      </c>
      <c r="AU458" s="217" t="s">
        <v>85</v>
      </c>
      <c r="AY458" s="18" t="s">
        <v>152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8" t="s">
        <v>83</v>
      </c>
      <c r="BK458" s="218">
        <f>ROUND(I458*H458,2)</f>
        <v>0</v>
      </c>
      <c r="BL458" s="18" t="s">
        <v>241</v>
      </c>
      <c r="BM458" s="217" t="s">
        <v>1973</v>
      </c>
    </row>
    <row r="459" spans="1:47" s="2" customFormat="1" ht="12">
      <c r="A459" s="39"/>
      <c r="B459" s="40"/>
      <c r="C459" s="41"/>
      <c r="D459" s="219" t="s">
        <v>160</v>
      </c>
      <c r="E459" s="41"/>
      <c r="F459" s="220" t="s">
        <v>1974</v>
      </c>
      <c r="G459" s="41"/>
      <c r="H459" s="41"/>
      <c r="I459" s="221"/>
      <c r="J459" s="41"/>
      <c r="K459" s="41"/>
      <c r="L459" s="45"/>
      <c r="M459" s="222"/>
      <c r="N459" s="223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160</v>
      </c>
      <c r="AU459" s="18" t="s">
        <v>85</v>
      </c>
    </row>
    <row r="460" spans="1:63" s="12" customFormat="1" ht="22.8" customHeight="1">
      <c r="A460" s="12"/>
      <c r="B460" s="190"/>
      <c r="C460" s="191"/>
      <c r="D460" s="192" t="s">
        <v>74</v>
      </c>
      <c r="E460" s="204" t="s">
        <v>1059</v>
      </c>
      <c r="F460" s="204" t="s">
        <v>1060</v>
      </c>
      <c r="G460" s="191"/>
      <c r="H460" s="191"/>
      <c r="I460" s="194"/>
      <c r="J460" s="205">
        <f>BK460</f>
        <v>0</v>
      </c>
      <c r="K460" s="191"/>
      <c r="L460" s="196"/>
      <c r="M460" s="197"/>
      <c r="N460" s="198"/>
      <c r="O460" s="198"/>
      <c r="P460" s="199">
        <f>SUM(P461:P492)</f>
        <v>0</v>
      </c>
      <c r="Q460" s="198"/>
      <c r="R460" s="199">
        <f>SUM(R461:R492)</f>
        <v>0.14121417</v>
      </c>
      <c r="S460" s="198"/>
      <c r="T460" s="200">
        <f>SUM(T461:T492)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01" t="s">
        <v>85</v>
      </c>
      <c r="AT460" s="202" t="s">
        <v>74</v>
      </c>
      <c r="AU460" s="202" t="s">
        <v>83</v>
      </c>
      <c r="AY460" s="201" t="s">
        <v>152</v>
      </c>
      <c r="BK460" s="203">
        <f>SUM(BK461:BK492)</f>
        <v>0</v>
      </c>
    </row>
    <row r="461" spans="1:65" s="2" customFormat="1" ht="24.15" customHeight="1">
      <c r="A461" s="39"/>
      <c r="B461" s="40"/>
      <c r="C461" s="206" t="s">
        <v>991</v>
      </c>
      <c r="D461" s="206" t="s">
        <v>154</v>
      </c>
      <c r="E461" s="207" t="s">
        <v>1975</v>
      </c>
      <c r="F461" s="208" t="s">
        <v>1976</v>
      </c>
      <c r="G461" s="209" t="s">
        <v>108</v>
      </c>
      <c r="H461" s="210">
        <v>35.98</v>
      </c>
      <c r="I461" s="211"/>
      <c r="J461" s="212">
        <f>ROUND(I461*H461,2)</f>
        <v>0</v>
      </c>
      <c r="K461" s="208" t="s">
        <v>157</v>
      </c>
      <c r="L461" s="45"/>
      <c r="M461" s="213" t="s">
        <v>21</v>
      </c>
      <c r="N461" s="214" t="s">
        <v>46</v>
      </c>
      <c r="O461" s="85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7" t="s">
        <v>241</v>
      </c>
      <c r="AT461" s="217" t="s">
        <v>154</v>
      </c>
      <c r="AU461" s="217" t="s">
        <v>85</v>
      </c>
      <c r="AY461" s="18" t="s">
        <v>152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8" t="s">
        <v>83</v>
      </c>
      <c r="BK461" s="218">
        <f>ROUND(I461*H461,2)</f>
        <v>0</v>
      </c>
      <c r="BL461" s="18" t="s">
        <v>241</v>
      </c>
      <c r="BM461" s="217" t="s">
        <v>1977</v>
      </c>
    </row>
    <row r="462" spans="1:47" s="2" customFormat="1" ht="12">
      <c r="A462" s="39"/>
      <c r="B462" s="40"/>
      <c r="C462" s="41"/>
      <c r="D462" s="219" t="s">
        <v>160</v>
      </c>
      <c r="E462" s="41"/>
      <c r="F462" s="220" t="s">
        <v>1978</v>
      </c>
      <c r="G462" s="41"/>
      <c r="H462" s="41"/>
      <c r="I462" s="221"/>
      <c r="J462" s="41"/>
      <c r="K462" s="41"/>
      <c r="L462" s="45"/>
      <c r="M462" s="222"/>
      <c r="N462" s="223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160</v>
      </c>
      <c r="AU462" s="18" t="s">
        <v>85</v>
      </c>
    </row>
    <row r="463" spans="1:51" s="13" customFormat="1" ht="12">
      <c r="A463" s="13"/>
      <c r="B463" s="224"/>
      <c r="C463" s="225"/>
      <c r="D463" s="226" t="s">
        <v>162</v>
      </c>
      <c r="E463" s="227" t="s">
        <v>21</v>
      </c>
      <c r="F463" s="228" t="s">
        <v>1979</v>
      </c>
      <c r="G463" s="225"/>
      <c r="H463" s="229">
        <v>35.98</v>
      </c>
      <c r="I463" s="230"/>
      <c r="J463" s="225"/>
      <c r="K463" s="225"/>
      <c r="L463" s="231"/>
      <c r="M463" s="232"/>
      <c r="N463" s="233"/>
      <c r="O463" s="233"/>
      <c r="P463" s="233"/>
      <c r="Q463" s="233"/>
      <c r="R463" s="233"/>
      <c r="S463" s="233"/>
      <c r="T463" s="23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5" t="s">
        <v>162</v>
      </c>
      <c r="AU463" s="235" t="s">
        <v>85</v>
      </c>
      <c r="AV463" s="13" t="s">
        <v>85</v>
      </c>
      <c r="AW463" s="13" t="s">
        <v>36</v>
      </c>
      <c r="AX463" s="13" t="s">
        <v>83</v>
      </c>
      <c r="AY463" s="235" t="s">
        <v>152</v>
      </c>
    </row>
    <row r="464" spans="1:65" s="2" customFormat="1" ht="16.5" customHeight="1">
      <c r="A464" s="39"/>
      <c r="B464" s="40"/>
      <c r="C464" s="236" t="s">
        <v>996</v>
      </c>
      <c r="D464" s="236" t="s">
        <v>207</v>
      </c>
      <c r="E464" s="237" t="s">
        <v>1980</v>
      </c>
      <c r="F464" s="238" t="s">
        <v>1093</v>
      </c>
      <c r="G464" s="239" t="s">
        <v>108</v>
      </c>
      <c r="H464" s="240">
        <v>37.779</v>
      </c>
      <c r="I464" s="241"/>
      <c r="J464" s="242">
        <f>ROUND(I464*H464,2)</f>
        <v>0</v>
      </c>
      <c r="K464" s="238" t="s">
        <v>157</v>
      </c>
      <c r="L464" s="243"/>
      <c r="M464" s="244" t="s">
        <v>21</v>
      </c>
      <c r="N464" s="245" t="s">
        <v>46</v>
      </c>
      <c r="O464" s="85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7" t="s">
        <v>337</v>
      </c>
      <c r="AT464" s="217" t="s">
        <v>207</v>
      </c>
      <c r="AU464" s="217" t="s">
        <v>85</v>
      </c>
      <c r="AY464" s="18" t="s">
        <v>152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8" t="s">
        <v>83</v>
      </c>
      <c r="BK464" s="218">
        <f>ROUND(I464*H464,2)</f>
        <v>0</v>
      </c>
      <c r="BL464" s="18" t="s">
        <v>241</v>
      </c>
      <c r="BM464" s="217" t="s">
        <v>1981</v>
      </c>
    </row>
    <row r="465" spans="1:51" s="13" customFormat="1" ht="12">
      <c r="A465" s="13"/>
      <c r="B465" s="224"/>
      <c r="C465" s="225"/>
      <c r="D465" s="226" t="s">
        <v>162</v>
      </c>
      <c r="E465" s="225"/>
      <c r="F465" s="228" t="s">
        <v>1982</v>
      </c>
      <c r="G465" s="225"/>
      <c r="H465" s="229">
        <v>37.779</v>
      </c>
      <c r="I465" s="230"/>
      <c r="J465" s="225"/>
      <c r="K465" s="225"/>
      <c r="L465" s="231"/>
      <c r="M465" s="232"/>
      <c r="N465" s="233"/>
      <c r="O465" s="233"/>
      <c r="P465" s="233"/>
      <c r="Q465" s="233"/>
      <c r="R465" s="233"/>
      <c r="S465" s="233"/>
      <c r="T465" s="23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162</v>
      </c>
      <c r="AU465" s="235" t="s">
        <v>85</v>
      </c>
      <c r="AV465" s="13" t="s">
        <v>85</v>
      </c>
      <c r="AW465" s="13" t="s">
        <v>4</v>
      </c>
      <c r="AX465" s="13" t="s">
        <v>83</v>
      </c>
      <c r="AY465" s="235" t="s">
        <v>152</v>
      </c>
    </row>
    <row r="466" spans="1:65" s="2" customFormat="1" ht="16.5" customHeight="1">
      <c r="A466" s="39"/>
      <c r="B466" s="40"/>
      <c r="C466" s="206" t="s">
        <v>1001</v>
      </c>
      <c r="D466" s="206" t="s">
        <v>154</v>
      </c>
      <c r="E466" s="207" t="s">
        <v>1097</v>
      </c>
      <c r="F466" s="208" t="s">
        <v>1098</v>
      </c>
      <c r="G466" s="209" t="s">
        <v>100</v>
      </c>
      <c r="H466" s="210">
        <v>33.17</v>
      </c>
      <c r="I466" s="211"/>
      <c r="J466" s="212">
        <f>ROUND(I466*H466,2)</f>
        <v>0</v>
      </c>
      <c r="K466" s="208" t="s">
        <v>157</v>
      </c>
      <c r="L466" s="45"/>
      <c r="M466" s="213" t="s">
        <v>21</v>
      </c>
      <c r="N466" s="214" t="s">
        <v>46</v>
      </c>
      <c r="O466" s="85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7" t="s">
        <v>241</v>
      </c>
      <c r="AT466" s="217" t="s">
        <v>154</v>
      </c>
      <c r="AU466" s="217" t="s">
        <v>85</v>
      </c>
      <c r="AY466" s="18" t="s">
        <v>152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83</v>
      </c>
      <c r="BK466" s="218">
        <f>ROUND(I466*H466,2)</f>
        <v>0</v>
      </c>
      <c r="BL466" s="18" t="s">
        <v>241</v>
      </c>
      <c r="BM466" s="217" t="s">
        <v>1983</v>
      </c>
    </row>
    <row r="467" spans="1:47" s="2" customFormat="1" ht="12">
      <c r="A467" s="39"/>
      <c r="B467" s="40"/>
      <c r="C467" s="41"/>
      <c r="D467" s="219" t="s">
        <v>160</v>
      </c>
      <c r="E467" s="41"/>
      <c r="F467" s="220" t="s">
        <v>1100</v>
      </c>
      <c r="G467" s="41"/>
      <c r="H467" s="41"/>
      <c r="I467" s="221"/>
      <c r="J467" s="41"/>
      <c r="K467" s="41"/>
      <c r="L467" s="45"/>
      <c r="M467" s="222"/>
      <c r="N467" s="223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160</v>
      </c>
      <c r="AU467" s="18" t="s">
        <v>85</v>
      </c>
    </row>
    <row r="468" spans="1:51" s="13" customFormat="1" ht="12">
      <c r="A468" s="13"/>
      <c r="B468" s="224"/>
      <c r="C468" s="225"/>
      <c r="D468" s="226" t="s">
        <v>162</v>
      </c>
      <c r="E468" s="227" t="s">
        <v>21</v>
      </c>
      <c r="F468" s="228" t="s">
        <v>1404</v>
      </c>
      <c r="G468" s="225"/>
      <c r="H468" s="229">
        <v>33.17</v>
      </c>
      <c r="I468" s="230"/>
      <c r="J468" s="225"/>
      <c r="K468" s="225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162</v>
      </c>
      <c r="AU468" s="235" t="s">
        <v>85</v>
      </c>
      <c r="AV468" s="13" t="s">
        <v>85</v>
      </c>
      <c r="AW468" s="13" t="s">
        <v>36</v>
      </c>
      <c r="AX468" s="13" t="s">
        <v>83</v>
      </c>
      <c r="AY468" s="235" t="s">
        <v>152</v>
      </c>
    </row>
    <row r="469" spans="1:65" s="2" customFormat="1" ht="16.5" customHeight="1">
      <c r="A469" s="39"/>
      <c r="B469" s="40"/>
      <c r="C469" s="236" t="s">
        <v>1006</v>
      </c>
      <c r="D469" s="236" t="s">
        <v>207</v>
      </c>
      <c r="E469" s="237" t="s">
        <v>1930</v>
      </c>
      <c r="F469" s="238" t="s">
        <v>1931</v>
      </c>
      <c r="G469" s="239" t="s">
        <v>100</v>
      </c>
      <c r="H469" s="240">
        <v>34.829</v>
      </c>
      <c r="I469" s="241"/>
      <c r="J469" s="242">
        <f>ROUND(I469*H469,2)</f>
        <v>0</v>
      </c>
      <c r="K469" s="238" t="s">
        <v>157</v>
      </c>
      <c r="L469" s="243"/>
      <c r="M469" s="244" t="s">
        <v>21</v>
      </c>
      <c r="N469" s="245" t="s">
        <v>46</v>
      </c>
      <c r="O469" s="85"/>
      <c r="P469" s="215">
        <f>O469*H469</f>
        <v>0</v>
      </c>
      <c r="Q469" s="215">
        <v>0.00035</v>
      </c>
      <c r="R469" s="215">
        <f>Q469*H469</f>
        <v>0.01219015</v>
      </c>
      <c r="S469" s="215">
        <v>0</v>
      </c>
      <c r="T469" s="216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7" t="s">
        <v>337</v>
      </c>
      <c r="AT469" s="217" t="s">
        <v>207</v>
      </c>
      <c r="AU469" s="217" t="s">
        <v>85</v>
      </c>
      <c r="AY469" s="18" t="s">
        <v>152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83</v>
      </c>
      <c r="BK469" s="218">
        <f>ROUND(I469*H469,2)</f>
        <v>0</v>
      </c>
      <c r="BL469" s="18" t="s">
        <v>241</v>
      </c>
      <c r="BM469" s="217" t="s">
        <v>1984</v>
      </c>
    </row>
    <row r="470" spans="1:51" s="13" customFormat="1" ht="12">
      <c r="A470" s="13"/>
      <c r="B470" s="224"/>
      <c r="C470" s="225"/>
      <c r="D470" s="226" t="s">
        <v>162</v>
      </c>
      <c r="E470" s="225"/>
      <c r="F470" s="228" t="s">
        <v>1985</v>
      </c>
      <c r="G470" s="225"/>
      <c r="H470" s="229">
        <v>34.829</v>
      </c>
      <c r="I470" s="230"/>
      <c r="J470" s="225"/>
      <c r="K470" s="225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162</v>
      </c>
      <c r="AU470" s="235" t="s">
        <v>85</v>
      </c>
      <c r="AV470" s="13" t="s">
        <v>85</v>
      </c>
      <c r="AW470" s="13" t="s">
        <v>4</v>
      </c>
      <c r="AX470" s="13" t="s">
        <v>83</v>
      </c>
      <c r="AY470" s="235" t="s">
        <v>152</v>
      </c>
    </row>
    <row r="471" spans="1:65" s="2" customFormat="1" ht="24.15" customHeight="1">
      <c r="A471" s="39"/>
      <c r="B471" s="40"/>
      <c r="C471" s="206" t="s">
        <v>1013</v>
      </c>
      <c r="D471" s="206" t="s">
        <v>154</v>
      </c>
      <c r="E471" s="207" t="s">
        <v>1986</v>
      </c>
      <c r="F471" s="208" t="s">
        <v>1987</v>
      </c>
      <c r="G471" s="209" t="s">
        <v>100</v>
      </c>
      <c r="H471" s="210">
        <v>13.224</v>
      </c>
      <c r="I471" s="211"/>
      <c r="J471" s="212">
        <f>ROUND(I471*H471,2)</f>
        <v>0</v>
      </c>
      <c r="K471" s="208" t="s">
        <v>157</v>
      </c>
      <c r="L471" s="45"/>
      <c r="M471" s="213" t="s">
        <v>21</v>
      </c>
      <c r="N471" s="214" t="s">
        <v>46</v>
      </c>
      <c r="O471" s="85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7" t="s">
        <v>241</v>
      </c>
      <c r="AT471" s="217" t="s">
        <v>154</v>
      </c>
      <c r="AU471" s="217" t="s">
        <v>85</v>
      </c>
      <c r="AY471" s="18" t="s">
        <v>152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8" t="s">
        <v>83</v>
      </c>
      <c r="BK471" s="218">
        <f>ROUND(I471*H471,2)</f>
        <v>0</v>
      </c>
      <c r="BL471" s="18" t="s">
        <v>241</v>
      </c>
      <c r="BM471" s="217" t="s">
        <v>1988</v>
      </c>
    </row>
    <row r="472" spans="1:47" s="2" customFormat="1" ht="12">
      <c r="A472" s="39"/>
      <c r="B472" s="40"/>
      <c r="C472" s="41"/>
      <c r="D472" s="219" t="s">
        <v>160</v>
      </c>
      <c r="E472" s="41"/>
      <c r="F472" s="220" t="s">
        <v>1989</v>
      </c>
      <c r="G472" s="41"/>
      <c r="H472" s="41"/>
      <c r="I472" s="221"/>
      <c r="J472" s="41"/>
      <c r="K472" s="41"/>
      <c r="L472" s="45"/>
      <c r="M472" s="222"/>
      <c r="N472" s="223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160</v>
      </c>
      <c r="AU472" s="18" t="s">
        <v>85</v>
      </c>
    </row>
    <row r="473" spans="1:51" s="13" customFormat="1" ht="12">
      <c r="A473" s="13"/>
      <c r="B473" s="224"/>
      <c r="C473" s="225"/>
      <c r="D473" s="226" t="s">
        <v>162</v>
      </c>
      <c r="E473" s="227" t="s">
        <v>21</v>
      </c>
      <c r="F473" s="228" t="s">
        <v>1990</v>
      </c>
      <c r="G473" s="225"/>
      <c r="H473" s="229">
        <v>13.224</v>
      </c>
      <c r="I473" s="230"/>
      <c r="J473" s="225"/>
      <c r="K473" s="225"/>
      <c r="L473" s="231"/>
      <c r="M473" s="232"/>
      <c r="N473" s="233"/>
      <c r="O473" s="233"/>
      <c r="P473" s="233"/>
      <c r="Q473" s="233"/>
      <c r="R473" s="233"/>
      <c r="S473" s="233"/>
      <c r="T473" s="23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5" t="s">
        <v>162</v>
      </c>
      <c r="AU473" s="235" t="s">
        <v>85</v>
      </c>
      <c r="AV473" s="13" t="s">
        <v>85</v>
      </c>
      <c r="AW473" s="13" t="s">
        <v>36</v>
      </c>
      <c r="AX473" s="13" t="s">
        <v>83</v>
      </c>
      <c r="AY473" s="235" t="s">
        <v>152</v>
      </c>
    </row>
    <row r="474" spans="1:65" s="2" customFormat="1" ht="16.5" customHeight="1">
      <c r="A474" s="39"/>
      <c r="B474" s="40"/>
      <c r="C474" s="236" t="s">
        <v>1020</v>
      </c>
      <c r="D474" s="236" t="s">
        <v>207</v>
      </c>
      <c r="E474" s="237" t="s">
        <v>1991</v>
      </c>
      <c r="F474" s="238" t="s">
        <v>1114</v>
      </c>
      <c r="G474" s="239" t="s">
        <v>100</v>
      </c>
      <c r="H474" s="240">
        <v>13.885</v>
      </c>
      <c r="I474" s="241"/>
      <c r="J474" s="242">
        <f>ROUND(I474*H474,2)</f>
        <v>0</v>
      </c>
      <c r="K474" s="238" t="s">
        <v>157</v>
      </c>
      <c r="L474" s="243"/>
      <c r="M474" s="244" t="s">
        <v>21</v>
      </c>
      <c r="N474" s="245" t="s">
        <v>46</v>
      </c>
      <c r="O474" s="85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7" t="s">
        <v>337</v>
      </c>
      <c r="AT474" s="217" t="s">
        <v>207</v>
      </c>
      <c r="AU474" s="217" t="s">
        <v>85</v>
      </c>
      <c r="AY474" s="18" t="s">
        <v>152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8" t="s">
        <v>83</v>
      </c>
      <c r="BK474" s="218">
        <f>ROUND(I474*H474,2)</f>
        <v>0</v>
      </c>
      <c r="BL474" s="18" t="s">
        <v>241</v>
      </c>
      <c r="BM474" s="217" t="s">
        <v>1992</v>
      </c>
    </row>
    <row r="475" spans="1:51" s="13" customFormat="1" ht="12">
      <c r="A475" s="13"/>
      <c r="B475" s="224"/>
      <c r="C475" s="225"/>
      <c r="D475" s="226" t="s">
        <v>162</v>
      </c>
      <c r="E475" s="225"/>
      <c r="F475" s="228" t="s">
        <v>1993</v>
      </c>
      <c r="G475" s="225"/>
      <c r="H475" s="229">
        <v>13.885</v>
      </c>
      <c r="I475" s="230"/>
      <c r="J475" s="225"/>
      <c r="K475" s="225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162</v>
      </c>
      <c r="AU475" s="235" t="s">
        <v>85</v>
      </c>
      <c r="AV475" s="13" t="s">
        <v>85</v>
      </c>
      <c r="AW475" s="13" t="s">
        <v>4</v>
      </c>
      <c r="AX475" s="13" t="s">
        <v>83</v>
      </c>
      <c r="AY475" s="235" t="s">
        <v>152</v>
      </c>
    </row>
    <row r="476" spans="1:65" s="2" customFormat="1" ht="16.5" customHeight="1">
      <c r="A476" s="39"/>
      <c r="B476" s="40"/>
      <c r="C476" s="206" t="s">
        <v>1025</v>
      </c>
      <c r="D476" s="206" t="s">
        <v>154</v>
      </c>
      <c r="E476" s="207" t="s">
        <v>1994</v>
      </c>
      <c r="F476" s="208" t="s">
        <v>1995</v>
      </c>
      <c r="G476" s="209" t="s">
        <v>100</v>
      </c>
      <c r="H476" s="210">
        <v>138.584</v>
      </c>
      <c r="I476" s="211"/>
      <c r="J476" s="212">
        <f>ROUND(I476*H476,2)</f>
        <v>0</v>
      </c>
      <c r="K476" s="208" t="s">
        <v>157</v>
      </c>
      <c r="L476" s="45"/>
      <c r="M476" s="213" t="s">
        <v>21</v>
      </c>
      <c r="N476" s="214" t="s">
        <v>46</v>
      </c>
      <c r="O476" s="85"/>
      <c r="P476" s="215">
        <f>O476*H476</f>
        <v>0</v>
      </c>
      <c r="Q476" s="215">
        <v>0.00044</v>
      </c>
      <c r="R476" s="215">
        <f>Q476*H476</f>
        <v>0.060976960000000004</v>
      </c>
      <c r="S476" s="215">
        <v>0</v>
      </c>
      <c r="T476" s="216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7" t="s">
        <v>241</v>
      </c>
      <c r="AT476" s="217" t="s">
        <v>154</v>
      </c>
      <c r="AU476" s="217" t="s">
        <v>85</v>
      </c>
      <c r="AY476" s="18" t="s">
        <v>152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8" t="s">
        <v>83</v>
      </c>
      <c r="BK476" s="218">
        <f>ROUND(I476*H476,2)</f>
        <v>0</v>
      </c>
      <c r="BL476" s="18" t="s">
        <v>241</v>
      </c>
      <c r="BM476" s="217" t="s">
        <v>1996</v>
      </c>
    </row>
    <row r="477" spans="1:47" s="2" customFormat="1" ht="12">
      <c r="A477" s="39"/>
      <c r="B477" s="40"/>
      <c r="C477" s="41"/>
      <c r="D477" s="219" t="s">
        <v>160</v>
      </c>
      <c r="E477" s="41"/>
      <c r="F477" s="220" t="s">
        <v>1997</v>
      </c>
      <c r="G477" s="41"/>
      <c r="H477" s="41"/>
      <c r="I477" s="221"/>
      <c r="J477" s="41"/>
      <c r="K477" s="41"/>
      <c r="L477" s="45"/>
      <c r="M477" s="222"/>
      <c r="N477" s="223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160</v>
      </c>
      <c r="AU477" s="18" t="s">
        <v>85</v>
      </c>
    </row>
    <row r="478" spans="1:51" s="13" customFormat="1" ht="12">
      <c r="A478" s="13"/>
      <c r="B478" s="224"/>
      <c r="C478" s="225"/>
      <c r="D478" s="226" t="s">
        <v>162</v>
      </c>
      <c r="E478" s="227" t="s">
        <v>21</v>
      </c>
      <c r="F478" s="228" t="s">
        <v>1367</v>
      </c>
      <c r="G478" s="225"/>
      <c r="H478" s="229">
        <v>138.584</v>
      </c>
      <c r="I478" s="230"/>
      <c r="J478" s="225"/>
      <c r="K478" s="225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162</v>
      </c>
      <c r="AU478" s="235" t="s">
        <v>85</v>
      </c>
      <c r="AV478" s="13" t="s">
        <v>85</v>
      </c>
      <c r="AW478" s="13" t="s">
        <v>36</v>
      </c>
      <c r="AX478" s="13" t="s">
        <v>83</v>
      </c>
      <c r="AY478" s="235" t="s">
        <v>152</v>
      </c>
    </row>
    <row r="479" spans="1:65" s="2" customFormat="1" ht="16.5" customHeight="1">
      <c r="A479" s="39"/>
      <c r="B479" s="40"/>
      <c r="C479" s="206" t="s">
        <v>1030</v>
      </c>
      <c r="D479" s="206" t="s">
        <v>154</v>
      </c>
      <c r="E479" s="207" t="s">
        <v>1998</v>
      </c>
      <c r="F479" s="208" t="s">
        <v>1999</v>
      </c>
      <c r="G479" s="209" t="s">
        <v>100</v>
      </c>
      <c r="H479" s="210">
        <v>138.584</v>
      </c>
      <c r="I479" s="211"/>
      <c r="J479" s="212">
        <f>ROUND(I479*H479,2)</f>
        <v>0</v>
      </c>
      <c r="K479" s="208" t="s">
        <v>157</v>
      </c>
      <c r="L479" s="45"/>
      <c r="M479" s="213" t="s">
        <v>21</v>
      </c>
      <c r="N479" s="214" t="s">
        <v>46</v>
      </c>
      <c r="O479" s="85"/>
      <c r="P479" s="215">
        <f>O479*H479</f>
        <v>0</v>
      </c>
      <c r="Q479" s="215">
        <v>0.00021</v>
      </c>
      <c r="R479" s="215">
        <f>Q479*H479</f>
        <v>0.029102640000000003</v>
      </c>
      <c r="S479" s="215">
        <v>0</v>
      </c>
      <c r="T479" s="216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7" t="s">
        <v>241</v>
      </c>
      <c r="AT479" s="217" t="s">
        <v>154</v>
      </c>
      <c r="AU479" s="217" t="s">
        <v>85</v>
      </c>
      <c r="AY479" s="18" t="s">
        <v>152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8" t="s">
        <v>83</v>
      </c>
      <c r="BK479" s="218">
        <f>ROUND(I479*H479,2)</f>
        <v>0</v>
      </c>
      <c r="BL479" s="18" t="s">
        <v>241</v>
      </c>
      <c r="BM479" s="217" t="s">
        <v>2000</v>
      </c>
    </row>
    <row r="480" spans="1:47" s="2" customFormat="1" ht="12">
      <c r="A480" s="39"/>
      <c r="B480" s="40"/>
      <c r="C480" s="41"/>
      <c r="D480" s="219" t="s">
        <v>160</v>
      </c>
      <c r="E480" s="41"/>
      <c r="F480" s="220" t="s">
        <v>2001</v>
      </c>
      <c r="G480" s="41"/>
      <c r="H480" s="41"/>
      <c r="I480" s="221"/>
      <c r="J480" s="41"/>
      <c r="K480" s="41"/>
      <c r="L480" s="45"/>
      <c r="M480" s="222"/>
      <c r="N480" s="223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160</v>
      </c>
      <c r="AU480" s="18" t="s">
        <v>85</v>
      </c>
    </row>
    <row r="481" spans="1:51" s="13" customFormat="1" ht="12">
      <c r="A481" s="13"/>
      <c r="B481" s="224"/>
      <c r="C481" s="225"/>
      <c r="D481" s="226" t="s">
        <v>162</v>
      </c>
      <c r="E481" s="227" t="s">
        <v>21</v>
      </c>
      <c r="F481" s="228" t="s">
        <v>2002</v>
      </c>
      <c r="G481" s="225"/>
      <c r="H481" s="229">
        <v>25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162</v>
      </c>
      <c r="AU481" s="235" t="s">
        <v>85</v>
      </c>
      <c r="AV481" s="13" t="s">
        <v>85</v>
      </c>
      <c r="AW481" s="13" t="s">
        <v>36</v>
      </c>
      <c r="AX481" s="13" t="s">
        <v>75</v>
      </c>
      <c r="AY481" s="235" t="s">
        <v>152</v>
      </c>
    </row>
    <row r="482" spans="1:51" s="13" customFormat="1" ht="12">
      <c r="A482" s="13"/>
      <c r="B482" s="224"/>
      <c r="C482" s="225"/>
      <c r="D482" s="226" t="s">
        <v>162</v>
      </c>
      <c r="E482" s="227" t="s">
        <v>21</v>
      </c>
      <c r="F482" s="228" t="s">
        <v>2003</v>
      </c>
      <c r="G482" s="225"/>
      <c r="H482" s="229">
        <v>77.954</v>
      </c>
      <c r="I482" s="230"/>
      <c r="J482" s="225"/>
      <c r="K482" s="225"/>
      <c r="L482" s="231"/>
      <c r="M482" s="232"/>
      <c r="N482" s="233"/>
      <c r="O482" s="233"/>
      <c r="P482" s="233"/>
      <c r="Q482" s="233"/>
      <c r="R482" s="233"/>
      <c r="S482" s="233"/>
      <c r="T482" s="23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162</v>
      </c>
      <c r="AU482" s="235" t="s">
        <v>85</v>
      </c>
      <c r="AV482" s="13" t="s">
        <v>85</v>
      </c>
      <c r="AW482" s="13" t="s">
        <v>36</v>
      </c>
      <c r="AX482" s="13" t="s">
        <v>75</v>
      </c>
      <c r="AY482" s="235" t="s">
        <v>152</v>
      </c>
    </row>
    <row r="483" spans="1:51" s="13" customFormat="1" ht="12">
      <c r="A483" s="13"/>
      <c r="B483" s="224"/>
      <c r="C483" s="225"/>
      <c r="D483" s="226" t="s">
        <v>162</v>
      </c>
      <c r="E483" s="227" t="s">
        <v>21</v>
      </c>
      <c r="F483" s="228" t="s">
        <v>2004</v>
      </c>
      <c r="G483" s="225"/>
      <c r="H483" s="229">
        <v>35.63</v>
      </c>
      <c r="I483" s="230"/>
      <c r="J483" s="225"/>
      <c r="K483" s="225"/>
      <c r="L483" s="231"/>
      <c r="M483" s="232"/>
      <c r="N483" s="233"/>
      <c r="O483" s="233"/>
      <c r="P483" s="233"/>
      <c r="Q483" s="233"/>
      <c r="R483" s="233"/>
      <c r="S483" s="233"/>
      <c r="T483" s="23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162</v>
      </c>
      <c r="AU483" s="235" t="s">
        <v>85</v>
      </c>
      <c r="AV483" s="13" t="s">
        <v>85</v>
      </c>
      <c r="AW483" s="13" t="s">
        <v>36</v>
      </c>
      <c r="AX483" s="13" t="s">
        <v>75</v>
      </c>
      <c r="AY483" s="235" t="s">
        <v>152</v>
      </c>
    </row>
    <row r="484" spans="1:51" s="14" customFormat="1" ht="12">
      <c r="A484" s="14"/>
      <c r="B484" s="246"/>
      <c r="C484" s="247"/>
      <c r="D484" s="226" t="s">
        <v>162</v>
      </c>
      <c r="E484" s="248" t="s">
        <v>1367</v>
      </c>
      <c r="F484" s="249" t="s">
        <v>261</v>
      </c>
      <c r="G484" s="247"/>
      <c r="H484" s="250">
        <v>138.584</v>
      </c>
      <c r="I484" s="251"/>
      <c r="J484" s="247"/>
      <c r="K484" s="247"/>
      <c r="L484" s="252"/>
      <c r="M484" s="253"/>
      <c r="N484" s="254"/>
      <c r="O484" s="254"/>
      <c r="P484" s="254"/>
      <c r="Q484" s="254"/>
      <c r="R484" s="254"/>
      <c r="S484" s="254"/>
      <c r="T484" s="25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6" t="s">
        <v>162</v>
      </c>
      <c r="AU484" s="256" t="s">
        <v>85</v>
      </c>
      <c r="AV484" s="14" t="s">
        <v>158</v>
      </c>
      <c r="AW484" s="14" t="s">
        <v>36</v>
      </c>
      <c r="AX484" s="14" t="s">
        <v>83</v>
      </c>
      <c r="AY484" s="256" t="s">
        <v>152</v>
      </c>
    </row>
    <row r="485" spans="1:65" s="2" customFormat="1" ht="21.75" customHeight="1">
      <c r="A485" s="39"/>
      <c r="B485" s="40"/>
      <c r="C485" s="206" t="s">
        <v>1035</v>
      </c>
      <c r="D485" s="206" t="s">
        <v>154</v>
      </c>
      <c r="E485" s="207" t="s">
        <v>1138</v>
      </c>
      <c r="F485" s="208" t="s">
        <v>1139</v>
      </c>
      <c r="G485" s="209" t="s">
        <v>100</v>
      </c>
      <c r="H485" s="210">
        <v>4.33</v>
      </c>
      <c r="I485" s="211"/>
      <c r="J485" s="212">
        <f>ROUND(I485*H485,2)</f>
        <v>0</v>
      </c>
      <c r="K485" s="208" t="s">
        <v>157</v>
      </c>
      <c r="L485" s="45"/>
      <c r="M485" s="213" t="s">
        <v>21</v>
      </c>
      <c r="N485" s="214" t="s">
        <v>46</v>
      </c>
      <c r="O485" s="85"/>
      <c r="P485" s="215">
        <f>O485*H485</f>
        <v>0</v>
      </c>
      <c r="Q485" s="215">
        <v>2E-05</v>
      </c>
      <c r="R485" s="215">
        <f>Q485*H485</f>
        <v>8.66E-05</v>
      </c>
      <c r="S485" s="215">
        <v>0</v>
      </c>
      <c r="T485" s="216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7" t="s">
        <v>241</v>
      </c>
      <c r="AT485" s="217" t="s">
        <v>154</v>
      </c>
      <c r="AU485" s="217" t="s">
        <v>85</v>
      </c>
      <c r="AY485" s="18" t="s">
        <v>152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83</v>
      </c>
      <c r="BK485" s="218">
        <f>ROUND(I485*H485,2)</f>
        <v>0</v>
      </c>
      <c r="BL485" s="18" t="s">
        <v>241</v>
      </c>
      <c r="BM485" s="217" t="s">
        <v>2005</v>
      </c>
    </row>
    <row r="486" spans="1:47" s="2" customFormat="1" ht="12">
      <c r="A486" s="39"/>
      <c r="B486" s="40"/>
      <c r="C486" s="41"/>
      <c r="D486" s="219" t="s">
        <v>160</v>
      </c>
      <c r="E486" s="41"/>
      <c r="F486" s="220" t="s">
        <v>1141</v>
      </c>
      <c r="G486" s="41"/>
      <c r="H486" s="41"/>
      <c r="I486" s="221"/>
      <c r="J486" s="41"/>
      <c r="K486" s="41"/>
      <c r="L486" s="45"/>
      <c r="M486" s="222"/>
      <c r="N486" s="223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160</v>
      </c>
      <c r="AU486" s="18" t="s">
        <v>85</v>
      </c>
    </row>
    <row r="487" spans="1:51" s="13" customFormat="1" ht="12">
      <c r="A487" s="13"/>
      <c r="B487" s="224"/>
      <c r="C487" s="225"/>
      <c r="D487" s="226" t="s">
        <v>162</v>
      </c>
      <c r="E487" s="227" t="s">
        <v>21</v>
      </c>
      <c r="F487" s="228" t="s">
        <v>2006</v>
      </c>
      <c r="G487" s="225"/>
      <c r="H487" s="229">
        <v>4.33</v>
      </c>
      <c r="I487" s="230"/>
      <c r="J487" s="225"/>
      <c r="K487" s="225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162</v>
      </c>
      <c r="AU487" s="235" t="s">
        <v>85</v>
      </c>
      <c r="AV487" s="13" t="s">
        <v>85</v>
      </c>
      <c r="AW487" s="13" t="s">
        <v>36</v>
      </c>
      <c r="AX487" s="13" t="s">
        <v>83</v>
      </c>
      <c r="AY487" s="235" t="s">
        <v>152</v>
      </c>
    </row>
    <row r="488" spans="1:65" s="2" customFormat="1" ht="16.5" customHeight="1">
      <c r="A488" s="39"/>
      <c r="B488" s="40"/>
      <c r="C488" s="206" t="s">
        <v>1041</v>
      </c>
      <c r="D488" s="206" t="s">
        <v>154</v>
      </c>
      <c r="E488" s="207" t="s">
        <v>1144</v>
      </c>
      <c r="F488" s="208" t="s">
        <v>1145</v>
      </c>
      <c r="G488" s="209" t="s">
        <v>100</v>
      </c>
      <c r="H488" s="210">
        <v>5.43</v>
      </c>
      <c r="I488" s="211"/>
      <c r="J488" s="212">
        <f>ROUND(I488*H488,2)</f>
        <v>0</v>
      </c>
      <c r="K488" s="208" t="s">
        <v>157</v>
      </c>
      <c r="L488" s="45"/>
      <c r="M488" s="213" t="s">
        <v>21</v>
      </c>
      <c r="N488" s="214" t="s">
        <v>46</v>
      </c>
      <c r="O488" s="85"/>
      <c r="P488" s="215">
        <f>O488*H488</f>
        <v>0</v>
      </c>
      <c r="Q488" s="215">
        <v>1E-05</v>
      </c>
      <c r="R488" s="215">
        <f>Q488*H488</f>
        <v>5.43E-05</v>
      </c>
      <c r="S488" s="215">
        <v>0</v>
      </c>
      <c r="T488" s="21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7" t="s">
        <v>241</v>
      </c>
      <c r="AT488" s="217" t="s">
        <v>154</v>
      </c>
      <c r="AU488" s="217" t="s">
        <v>85</v>
      </c>
      <c r="AY488" s="18" t="s">
        <v>152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8" t="s">
        <v>83</v>
      </c>
      <c r="BK488" s="218">
        <f>ROUND(I488*H488,2)</f>
        <v>0</v>
      </c>
      <c r="BL488" s="18" t="s">
        <v>241</v>
      </c>
      <c r="BM488" s="217" t="s">
        <v>2007</v>
      </c>
    </row>
    <row r="489" spans="1:47" s="2" customFormat="1" ht="12">
      <c r="A489" s="39"/>
      <c r="B489" s="40"/>
      <c r="C489" s="41"/>
      <c r="D489" s="219" t="s">
        <v>160</v>
      </c>
      <c r="E489" s="41"/>
      <c r="F489" s="220" t="s">
        <v>1147</v>
      </c>
      <c r="G489" s="41"/>
      <c r="H489" s="41"/>
      <c r="I489" s="221"/>
      <c r="J489" s="41"/>
      <c r="K489" s="41"/>
      <c r="L489" s="45"/>
      <c r="M489" s="222"/>
      <c r="N489" s="223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160</v>
      </c>
      <c r="AU489" s="18" t="s">
        <v>85</v>
      </c>
    </row>
    <row r="490" spans="1:65" s="2" customFormat="1" ht="16.5" customHeight="1">
      <c r="A490" s="39"/>
      <c r="B490" s="40"/>
      <c r="C490" s="206" t="s">
        <v>1047</v>
      </c>
      <c r="D490" s="206" t="s">
        <v>154</v>
      </c>
      <c r="E490" s="207" t="s">
        <v>2008</v>
      </c>
      <c r="F490" s="208" t="s">
        <v>2009</v>
      </c>
      <c r="G490" s="209" t="s">
        <v>100</v>
      </c>
      <c r="H490" s="210">
        <v>138.584</v>
      </c>
      <c r="I490" s="211"/>
      <c r="J490" s="212">
        <f>ROUND(I490*H490,2)</f>
        <v>0</v>
      </c>
      <c r="K490" s="208" t="s">
        <v>157</v>
      </c>
      <c r="L490" s="45"/>
      <c r="M490" s="213" t="s">
        <v>21</v>
      </c>
      <c r="N490" s="214" t="s">
        <v>46</v>
      </c>
      <c r="O490" s="85"/>
      <c r="P490" s="215">
        <f>O490*H490</f>
        <v>0</v>
      </c>
      <c r="Q490" s="215">
        <v>0.00028</v>
      </c>
      <c r="R490" s="215">
        <f>Q490*H490</f>
        <v>0.038803519999999994</v>
      </c>
      <c r="S490" s="215">
        <v>0</v>
      </c>
      <c r="T490" s="21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7" t="s">
        <v>241</v>
      </c>
      <c r="AT490" s="217" t="s">
        <v>154</v>
      </c>
      <c r="AU490" s="217" t="s">
        <v>85</v>
      </c>
      <c r="AY490" s="18" t="s">
        <v>152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8" t="s">
        <v>83</v>
      </c>
      <c r="BK490" s="218">
        <f>ROUND(I490*H490,2)</f>
        <v>0</v>
      </c>
      <c r="BL490" s="18" t="s">
        <v>241</v>
      </c>
      <c r="BM490" s="217" t="s">
        <v>2010</v>
      </c>
    </row>
    <row r="491" spans="1:47" s="2" customFormat="1" ht="12">
      <c r="A491" s="39"/>
      <c r="B491" s="40"/>
      <c r="C491" s="41"/>
      <c r="D491" s="219" t="s">
        <v>160</v>
      </c>
      <c r="E491" s="41"/>
      <c r="F491" s="220" t="s">
        <v>2011</v>
      </c>
      <c r="G491" s="41"/>
      <c r="H491" s="41"/>
      <c r="I491" s="221"/>
      <c r="J491" s="41"/>
      <c r="K491" s="41"/>
      <c r="L491" s="45"/>
      <c r="M491" s="222"/>
      <c r="N491" s="223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160</v>
      </c>
      <c r="AU491" s="18" t="s">
        <v>85</v>
      </c>
    </row>
    <row r="492" spans="1:51" s="13" customFormat="1" ht="12">
      <c r="A492" s="13"/>
      <c r="B492" s="224"/>
      <c r="C492" s="225"/>
      <c r="D492" s="226" t="s">
        <v>162</v>
      </c>
      <c r="E492" s="227" t="s">
        <v>21</v>
      </c>
      <c r="F492" s="228" t="s">
        <v>1367</v>
      </c>
      <c r="G492" s="225"/>
      <c r="H492" s="229">
        <v>138.584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162</v>
      </c>
      <c r="AU492" s="235" t="s">
        <v>85</v>
      </c>
      <c r="AV492" s="13" t="s">
        <v>85</v>
      </c>
      <c r="AW492" s="13" t="s">
        <v>36</v>
      </c>
      <c r="AX492" s="13" t="s">
        <v>83</v>
      </c>
      <c r="AY492" s="235" t="s">
        <v>152</v>
      </c>
    </row>
    <row r="493" spans="1:63" s="12" customFormat="1" ht="22.8" customHeight="1">
      <c r="A493" s="12"/>
      <c r="B493" s="190"/>
      <c r="C493" s="191"/>
      <c r="D493" s="192" t="s">
        <v>74</v>
      </c>
      <c r="E493" s="204" t="s">
        <v>2012</v>
      </c>
      <c r="F493" s="204" t="s">
        <v>2013</v>
      </c>
      <c r="G493" s="191"/>
      <c r="H493" s="191"/>
      <c r="I493" s="194"/>
      <c r="J493" s="205">
        <f>BK493</f>
        <v>0</v>
      </c>
      <c r="K493" s="191"/>
      <c r="L493" s="196"/>
      <c r="M493" s="197"/>
      <c r="N493" s="198"/>
      <c r="O493" s="198"/>
      <c r="P493" s="199">
        <f>SUM(P494:P500)</f>
        <v>0</v>
      </c>
      <c r="Q493" s="198"/>
      <c r="R493" s="199">
        <f>SUM(R494:R500)</f>
        <v>0.0002381</v>
      </c>
      <c r="S493" s="198"/>
      <c r="T493" s="200">
        <f>SUM(T494:T500)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1" t="s">
        <v>85</v>
      </c>
      <c r="AT493" s="202" t="s">
        <v>74</v>
      </c>
      <c r="AU493" s="202" t="s">
        <v>83</v>
      </c>
      <c r="AY493" s="201" t="s">
        <v>152</v>
      </c>
      <c r="BK493" s="203">
        <f>SUM(BK494:BK500)</f>
        <v>0</v>
      </c>
    </row>
    <row r="494" spans="1:65" s="2" customFormat="1" ht="16.5" customHeight="1">
      <c r="A494" s="39"/>
      <c r="B494" s="40"/>
      <c r="C494" s="206" t="s">
        <v>1054</v>
      </c>
      <c r="D494" s="206" t="s">
        <v>154</v>
      </c>
      <c r="E494" s="207" t="s">
        <v>2014</v>
      </c>
      <c r="F494" s="208" t="s">
        <v>2015</v>
      </c>
      <c r="G494" s="209" t="s">
        <v>100</v>
      </c>
      <c r="H494" s="210">
        <v>2.312</v>
      </c>
      <c r="I494" s="211"/>
      <c r="J494" s="212">
        <f>ROUND(I494*H494,2)</f>
        <v>0</v>
      </c>
      <c r="K494" s="208" t="s">
        <v>157</v>
      </c>
      <c r="L494" s="45"/>
      <c r="M494" s="213" t="s">
        <v>21</v>
      </c>
      <c r="N494" s="214" t="s">
        <v>46</v>
      </c>
      <c r="O494" s="85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7" t="s">
        <v>241</v>
      </c>
      <c r="AT494" s="217" t="s">
        <v>154</v>
      </c>
      <c r="AU494" s="217" t="s">
        <v>85</v>
      </c>
      <c r="AY494" s="18" t="s">
        <v>152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8" t="s">
        <v>83</v>
      </c>
      <c r="BK494" s="218">
        <f>ROUND(I494*H494,2)</f>
        <v>0</v>
      </c>
      <c r="BL494" s="18" t="s">
        <v>241</v>
      </c>
      <c r="BM494" s="217" t="s">
        <v>2016</v>
      </c>
    </row>
    <row r="495" spans="1:47" s="2" customFormat="1" ht="12">
      <c r="A495" s="39"/>
      <c r="B495" s="40"/>
      <c r="C495" s="41"/>
      <c r="D495" s="219" t="s">
        <v>160</v>
      </c>
      <c r="E495" s="41"/>
      <c r="F495" s="220" t="s">
        <v>2017</v>
      </c>
      <c r="G495" s="41"/>
      <c r="H495" s="41"/>
      <c r="I495" s="221"/>
      <c r="J495" s="41"/>
      <c r="K495" s="41"/>
      <c r="L495" s="45"/>
      <c r="M495" s="222"/>
      <c r="N495" s="223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160</v>
      </c>
      <c r="AU495" s="18" t="s">
        <v>85</v>
      </c>
    </row>
    <row r="496" spans="1:51" s="13" customFormat="1" ht="12">
      <c r="A496" s="13"/>
      <c r="B496" s="224"/>
      <c r="C496" s="225"/>
      <c r="D496" s="226" t="s">
        <v>162</v>
      </c>
      <c r="E496" s="227" t="s">
        <v>21</v>
      </c>
      <c r="F496" s="228" t="s">
        <v>2018</v>
      </c>
      <c r="G496" s="225"/>
      <c r="H496" s="229">
        <v>2.312</v>
      </c>
      <c r="I496" s="230"/>
      <c r="J496" s="225"/>
      <c r="K496" s="225"/>
      <c r="L496" s="231"/>
      <c r="M496" s="232"/>
      <c r="N496" s="233"/>
      <c r="O496" s="233"/>
      <c r="P496" s="233"/>
      <c r="Q496" s="233"/>
      <c r="R496" s="233"/>
      <c r="S496" s="233"/>
      <c r="T496" s="23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5" t="s">
        <v>162</v>
      </c>
      <c r="AU496" s="235" t="s">
        <v>85</v>
      </c>
      <c r="AV496" s="13" t="s">
        <v>85</v>
      </c>
      <c r="AW496" s="13" t="s">
        <v>36</v>
      </c>
      <c r="AX496" s="13" t="s">
        <v>83</v>
      </c>
      <c r="AY496" s="235" t="s">
        <v>152</v>
      </c>
    </row>
    <row r="497" spans="1:65" s="2" customFormat="1" ht="16.5" customHeight="1">
      <c r="A497" s="39"/>
      <c r="B497" s="40"/>
      <c r="C497" s="236" t="s">
        <v>1061</v>
      </c>
      <c r="D497" s="236" t="s">
        <v>207</v>
      </c>
      <c r="E497" s="237" t="s">
        <v>2019</v>
      </c>
      <c r="F497" s="238" t="s">
        <v>2020</v>
      </c>
      <c r="G497" s="239" t="s">
        <v>100</v>
      </c>
      <c r="H497" s="240">
        <v>2.381</v>
      </c>
      <c r="I497" s="241"/>
      <c r="J497" s="242">
        <f>ROUND(I497*H497,2)</f>
        <v>0</v>
      </c>
      <c r="K497" s="238" t="s">
        <v>359</v>
      </c>
      <c r="L497" s="243"/>
      <c r="M497" s="244" t="s">
        <v>21</v>
      </c>
      <c r="N497" s="245" t="s">
        <v>46</v>
      </c>
      <c r="O497" s="85"/>
      <c r="P497" s="215">
        <f>O497*H497</f>
        <v>0</v>
      </c>
      <c r="Q497" s="215">
        <v>0.0001</v>
      </c>
      <c r="R497" s="215">
        <f>Q497*H497</f>
        <v>0.0002381</v>
      </c>
      <c r="S497" s="215">
        <v>0</v>
      </c>
      <c r="T497" s="21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7" t="s">
        <v>337</v>
      </c>
      <c r="AT497" s="217" t="s">
        <v>207</v>
      </c>
      <c r="AU497" s="217" t="s">
        <v>85</v>
      </c>
      <c r="AY497" s="18" t="s">
        <v>152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8" t="s">
        <v>83</v>
      </c>
      <c r="BK497" s="218">
        <f>ROUND(I497*H497,2)</f>
        <v>0</v>
      </c>
      <c r="BL497" s="18" t="s">
        <v>241</v>
      </c>
      <c r="BM497" s="217" t="s">
        <v>2021</v>
      </c>
    </row>
    <row r="498" spans="1:51" s="13" customFormat="1" ht="12">
      <c r="A498" s="13"/>
      <c r="B498" s="224"/>
      <c r="C498" s="225"/>
      <c r="D498" s="226" t="s">
        <v>162</v>
      </c>
      <c r="E498" s="225"/>
      <c r="F498" s="228" t="s">
        <v>2022</v>
      </c>
      <c r="G498" s="225"/>
      <c r="H498" s="229">
        <v>2.381</v>
      </c>
      <c r="I498" s="230"/>
      <c r="J498" s="225"/>
      <c r="K498" s="225"/>
      <c r="L498" s="231"/>
      <c r="M498" s="232"/>
      <c r="N498" s="233"/>
      <c r="O498" s="233"/>
      <c r="P498" s="233"/>
      <c r="Q498" s="233"/>
      <c r="R498" s="233"/>
      <c r="S498" s="233"/>
      <c r="T498" s="23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5" t="s">
        <v>162</v>
      </c>
      <c r="AU498" s="235" t="s">
        <v>85</v>
      </c>
      <c r="AV498" s="13" t="s">
        <v>85</v>
      </c>
      <c r="AW498" s="13" t="s">
        <v>4</v>
      </c>
      <c r="AX498" s="13" t="s">
        <v>83</v>
      </c>
      <c r="AY498" s="235" t="s">
        <v>152</v>
      </c>
    </row>
    <row r="499" spans="1:65" s="2" customFormat="1" ht="24.15" customHeight="1">
      <c r="A499" s="39"/>
      <c r="B499" s="40"/>
      <c r="C499" s="206" t="s">
        <v>1068</v>
      </c>
      <c r="D499" s="206" t="s">
        <v>154</v>
      </c>
      <c r="E499" s="207" t="s">
        <v>2023</v>
      </c>
      <c r="F499" s="208" t="s">
        <v>2024</v>
      </c>
      <c r="G499" s="209" t="s">
        <v>210</v>
      </c>
      <c r="H499" s="210">
        <v>0.001</v>
      </c>
      <c r="I499" s="211"/>
      <c r="J499" s="212">
        <f>ROUND(I499*H499,2)</f>
        <v>0</v>
      </c>
      <c r="K499" s="208" t="s">
        <v>157</v>
      </c>
      <c r="L499" s="45"/>
      <c r="M499" s="213" t="s">
        <v>21</v>
      </c>
      <c r="N499" s="214" t="s">
        <v>46</v>
      </c>
      <c r="O499" s="85"/>
      <c r="P499" s="215">
        <f>O499*H499</f>
        <v>0</v>
      </c>
      <c r="Q499" s="215">
        <v>0</v>
      </c>
      <c r="R499" s="215">
        <f>Q499*H499</f>
        <v>0</v>
      </c>
      <c r="S499" s="215">
        <v>0</v>
      </c>
      <c r="T499" s="21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7" t="s">
        <v>241</v>
      </c>
      <c r="AT499" s="217" t="s">
        <v>154</v>
      </c>
      <c r="AU499" s="217" t="s">
        <v>85</v>
      </c>
      <c r="AY499" s="18" t="s">
        <v>152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8" t="s">
        <v>83</v>
      </c>
      <c r="BK499" s="218">
        <f>ROUND(I499*H499,2)</f>
        <v>0</v>
      </c>
      <c r="BL499" s="18" t="s">
        <v>241</v>
      </c>
      <c r="BM499" s="217" t="s">
        <v>2025</v>
      </c>
    </row>
    <row r="500" spans="1:47" s="2" customFormat="1" ht="12">
      <c r="A500" s="39"/>
      <c r="B500" s="40"/>
      <c r="C500" s="41"/>
      <c r="D500" s="219" t="s">
        <v>160</v>
      </c>
      <c r="E500" s="41"/>
      <c r="F500" s="220" t="s">
        <v>2026</v>
      </c>
      <c r="G500" s="41"/>
      <c r="H500" s="41"/>
      <c r="I500" s="221"/>
      <c r="J500" s="41"/>
      <c r="K500" s="41"/>
      <c r="L500" s="45"/>
      <c r="M500" s="222"/>
      <c r="N500" s="223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160</v>
      </c>
      <c r="AU500" s="18" t="s">
        <v>85</v>
      </c>
    </row>
    <row r="501" spans="1:63" s="12" customFormat="1" ht="25.9" customHeight="1">
      <c r="A501" s="12"/>
      <c r="B501" s="190"/>
      <c r="C501" s="191"/>
      <c r="D501" s="192" t="s">
        <v>74</v>
      </c>
      <c r="E501" s="193" t="s">
        <v>207</v>
      </c>
      <c r="F501" s="193" t="s">
        <v>1158</v>
      </c>
      <c r="G501" s="191"/>
      <c r="H501" s="191"/>
      <c r="I501" s="194"/>
      <c r="J501" s="195">
        <f>BK501</f>
        <v>0</v>
      </c>
      <c r="K501" s="191"/>
      <c r="L501" s="196"/>
      <c r="M501" s="197"/>
      <c r="N501" s="198"/>
      <c r="O501" s="198"/>
      <c r="P501" s="199">
        <f>P502</f>
        <v>0</v>
      </c>
      <c r="Q501" s="198"/>
      <c r="R501" s="199">
        <f>R502</f>
        <v>0.23512</v>
      </c>
      <c r="S501" s="198"/>
      <c r="T501" s="200">
        <f>T502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01" t="s">
        <v>170</v>
      </c>
      <c r="AT501" s="202" t="s">
        <v>74</v>
      </c>
      <c r="AU501" s="202" t="s">
        <v>75</v>
      </c>
      <c r="AY501" s="201" t="s">
        <v>152</v>
      </c>
      <c r="BK501" s="203">
        <f>BK502</f>
        <v>0</v>
      </c>
    </row>
    <row r="502" spans="1:63" s="12" customFormat="1" ht="22.8" customHeight="1">
      <c r="A502" s="12"/>
      <c r="B502" s="190"/>
      <c r="C502" s="191"/>
      <c r="D502" s="192" t="s">
        <v>74</v>
      </c>
      <c r="E502" s="204" t="s">
        <v>2027</v>
      </c>
      <c r="F502" s="204" t="s">
        <v>2028</v>
      </c>
      <c r="G502" s="191"/>
      <c r="H502" s="191"/>
      <c r="I502" s="194"/>
      <c r="J502" s="205">
        <f>BK502</f>
        <v>0</v>
      </c>
      <c r="K502" s="191"/>
      <c r="L502" s="196"/>
      <c r="M502" s="197"/>
      <c r="N502" s="198"/>
      <c r="O502" s="198"/>
      <c r="P502" s="199">
        <f>SUM(P503:P510)</f>
        <v>0</v>
      </c>
      <c r="Q502" s="198"/>
      <c r="R502" s="199">
        <f>SUM(R503:R510)</f>
        <v>0.23512</v>
      </c>
      <c r="S502" s="198"/>
      <c r="T502" s="200">
        <f>SUM(T503:T510)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01" t="s">
        <v>170</v>
      </c>
      <c r="AT502" s="202" t="s">
        <v>74</v>
      </c>
      <c r="AU502" s="202" t="s">
        <v>83</v>
      </c>
      <c r="AY502" s="201" t="s">
        <v>152</v>
      </c>
      <c r="BK502" s="203">
        <f>SUM(BK503:BK510)</f>
        <v>0</v>
      </c>
    </row>
    <row r="503" spans="1:65" s="2" customFormat="1" ht="21.75" customHeight="1">
      <c r="A503" s="39"/>
      <c r="B503" s="40"/>
      <c r="C503" s="206" t="s">
        <v>1073</v>
      </c>
      <c r="D503" s="206" t="s">
        <v>154</v>
      </c>
      <c r="E503" s="207" t="s">
        <v>2029</v>
      </c>
      <c r="F503" s="208" t="s">
        <v>2030</v>
      </c>
      <c r="G503" s="209" t="s">
        <v>108</v>
      </c>
      <c r="H503" s="210">
        <v>14</v>
      </c>
      <c r="I503" s="211"/>
      <c r="J503" s="212">
        <f>ROUND(I503*H503,2)</f>
        <v>0</v>
      </c>
      <c r="K503" s="208" t="s">
        <v>157</v>
      </c>
      <c r="L503" s="45"/>
      <c r="M503" s="213" t="s">
        <v>21</v>
      </c>
      <c r="N503" s="214" t="s">
        <v>46</v>
      </c>
      <c r="O503" s="85"/>
      <c r="P503" s="215">
        <f>O503*H503</f>
        <v>0</v>
      </c>
      <c r="Q503" s="215">
        <v>0.00178</v>
      </c>
      <c r="R503" s="215">
        <f>Q503*H503</f>
        <v>0.024919999999999998</v>
      </c>
      <c r="S503" s="215">
        <v>0</v>
      </c>
      <c r="T503" s="216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7" t="s">
        <v>534</v>
      </c>
      <c r="AT503" s="217" t="s">
        <v>154</v>
      </c>
      <c r="AU503" s="217" t="s">
        <v>85</v>
      </c>
      <c r="AY503" s="18" t="s">
        <v>152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8" t="s">
        <v>83</v>
      </c>
      <c r="BK503" s="218">
        <f>ROUND(I503*H503,2)</f>
        <v>0</v>
      </c>
      <c r="BL503" s="18" t="s">
        <v>534</v>
      </c>
      <c r="BM503" s="217" t="s">
        <v>2031</v>
      </c>
    </row>
    <row r="504" spans="1:47" s="2" customFormat="1" ht="12">
      <c r="A504" s="39"/>
      <c r="B504" s="40"/>
      <c r="C504" s="41"/>
      <c r="D504" s="219" t="s">
        <v>160</v>
      </c>
      <c r="E504" s="41"/>
      <c r="F504" s="220" t="s">
        <v>2032</v>
      </c>
      <c r="G504" s="41"/>
      <c r="H504" s="41"/>
      <c r="I504" s="221"/>
      <c r="J504" s="41"/>
      <c r="K504" s="41"/>
      <c r="L504" s="45"/>
      <c r="M504" s="222"/>
      <c r="N504" s="223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160</v>
      </c>
      <c r="AU504" s="18" t="s">
        <v>85</v>
      </c>
    </row>
    <row r="505" spans="1:51" s="13" customFormat="1" ht="12">
      <c r="A505" s="13"/>
      <c r="B505" s="224"/>
      <c r="C505" s="225"/>
      <c r="D505" s="226" t="s">
        <v>162</v>
      </c>
      <c r="E505" s="227" t="s">
        <v>21</v>
      </c>
      <c r="F505" s="228" t="s">
        <v>2033</v>
      </c>
      <c r="G505" s="225"/>
      <c r="H505" s="229">
        <v>5</v>
      </c>
      <c r="I505" s="230"/>
      <c r="J505" s="225"/>
      <c r="K505" s="225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162</v>
      </c>
      <c r="AU505" s="235" t="s">
        <v>85</v>
      </c>
      <c r="AV505" s="13" t="s">
        <v>85</v>
      </c>
      <c r="AW505" s="13" t="s">
        <v>36</v>
      </c>
      <c r="AX505" s="13" t="s">
        <v>75</v>
      </c>
      <c r="AY505" s="235" t="s">
        <v>152</v>
      </c>
    </row>
    <row r="506" spans="1:51" s="13" customFormat="1" ht="12">
      <c r="A506" s="13"/>
      <c r="B506" s="224"/>
      <c r="C506" s="225"/>
      <c r="D506" s="226" t="s">
        <v>162</v>
      </c>
      <c r="E506" s="227" t="s">
        <v>21</v>
      </c>
      <c r="F506" s="228" t="s">
        <v>2034</v>
      </c>
      <c r="G506" s="225"/>
      <c r="H506" s="229">
        <v>9</v>
      </c>
      <c r="I506" s="230"/>
      <c r="J506" s="225"/>
      <c r="K506" s="225"/>
      <c r="L506" s="231"/>
      <c r="M506" s="232"/>
      <c r="N506" s="233"/>
      <c r="O506" s="233"/>
      <c r="P506" s="233"/>
      <c r="Q506" s="233"/>
      <c r="R506" s="233"/>
      <c r="S506" s="233"/>
      <c r="T506" s="23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5" t="s">
        <v>162</v>
      </c>
      <c r="AU506" s="235" t="s">
        <v>85</v>
      </c>
      <c r="AV506" s="13" t="s">
        <v>85</v>
      </c>
      <c r="AW506" s="13" t="s">
        <v>36</v>
      </c>
      <c r="AX506" s="13" t="s">
        <v>75</v>
      </c>
      <c r="AY506" s="235" t="s">
        <v>152</v>
      </c>
    </row>
    <row r="507" spans="1:51" s="14" customFormat="1" ht="12">
      <c r="A507" s="14"/>
      <c r="B507" s="246"/>
      <c r="C507" s="247"/>
      <c r="D507" s="226" t="s">
        <v>162</v>
      </c>
      <c r="E507" s="248" t="s">
        <v>21</v>
      </c>
      <c r="F507" s="249" t="s">
        <v>261</v>
      </c>
      <c r="G507" s="247"/>
      <c r="H507" s="250">
        <v>14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6" t="s">
        <v>162</v>
      </c>
      <c r="AU507" s="256" t="s">
        <v>85</v>
      </c>
      <c r="AV507" s="14" t="s">
        <v>158</v>
      </c>
      <c r="AW507" s="14" t="s">
        <v>36</v>
      </c>
      <c r="AX507" s="14" t="s">
        <v>83</v>
      </c>
      <c r="AY507" s="256" t="s">
        <v>152</v>
      </c>
    </row>
    <row r="508" spans="1:65" s="2" customFormat="1" ht="24.15" customHeight="1">
      <c r="A508" s="39"/>
      <c r="B508" s="40"/>
      <c r="C508" s="206" t="s">
        <v>1079</v>
      </c>
      <c r="D508" s="206" t="s">
        <v>154</v>
      </c>
      <c r="E508" s="207" t="s">
        <v>2035</v>
      </c>
      <c r="F508" s="208" t="s">
        <v>2036</v>
      </c>
      <c r="G508" s="209" t="s">
        <v>488</v>
      </c>
      <c r="H508" s="210">
        <v>5</v>
      </c>
      <c r="I508" s="211"/>
      <c r="J508" s="212">
        <f>ROUND(I508*H508,2)</f>
        <v>0</v>
      </c>
      <c r="K508" s="208" t="s">
        <v>157</v>
      </c>
      <c r="L508" s="45"/>
      <c r="M508" s="213" t="s">
        <v>21</v>
      </c>
      <c r="N508" s="214" t="s">
        <v>46</v>
      </c>
      <c r="O508" s="85"/>
      <c r="P508" s="215">
        <f>O508*H508</f>
        <v>0</v>
      </c>
      <c r="Q508" s="215">
        <v>0.04204</v>
      </c>
      <c r="R508" s="215">
        <f>Q508*H508</f>
        <v>0.2102</v>
      </c>
      <c r="S508" s="215">
        <v>0</v>
      </c>
      <c r="T508" s="21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7" t="s">
        <v>534</v>
      </c>
      <c r="AT508" s="217" t="s">
        <v>154</v>
      </c>
      <c r="AU508" s="217" t="s">
        <v>85</v>
      </c>
      <c r="AY508" s="18" t="s">
        <v>152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8" t="s">
        <v>83</v>
      </c>
      <c r="BK508" s="218">
        <f>ROUND(I508*H508,2)</f>
        <v>0</v>
      </c>
      <c r="BL508" s="18" t="s">
        <v>534</v>
      </c>
      <c r="BM508" s="217" t="s">
        <v>2037</v>
      </c>
    </row>
    <row r="509" spans="1:47" s="2" customFormat="1" ht="12">
      <c r="A509" s="39"/>
      <c r="B509" s="40"/>
      <c r="C509" s="41"/>
      <c r="D509" s="219" t="s">
        <v>160</v>
      </c>
      <c r="E509" s="41"/>
      <c r="F509" s="220" t="s">
        <v>2038</v>
      </c>
      <c r="G509" s="41"/>
      <c r="H509" s="41"/>
      <c r="I509" s="221"/>
      <c r="J509" s="41"/>
      <c r="K509" s="41"/>
      <c r="L509" s="45"/>
      <c r="M509" s="222"/>
      <c r="N509" s="223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160</v>
      </c>
      <c r="AU509" s="18" t="s">
        <v>85</v>
      </c>
    </row>
    <row r="510" spans="1:51" s="13" customFormat="1" ht="12">
      <c r="A510" s="13"/>
      <c r="B510" s="224"/>
      <c r="C510" s="225"/>
      <c r="D510" s="226" t="s">
        <v>162</v>
      </c>
      <c r="E510" s="227" t="s">
        <v>21</v>
      </c>
      <c r="F510" s="228" t="s">
        <v>2039</v>
      </c>
      <c r="G510" s="225"/>
      <c r="H510" s="229">
        <v>5</v>
      </c>
      <c r="I510" s="230"/>
      <c r="J510" s="225"/>
      <c r="K510" s="225"/>
      <c r="L510" s="231"/>
      <c r="M510" s="232"/>
      <c r="N510" s="233"/>
      <c r="O510" s="233"/>
      <c r="P510" s="233"/>
      <c r="Q510" s="233"/>
      <c r="R510" s="233"/>
      <c r="S510" s="233"/>
      <c r="T510" s="23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5" t="s">
        <v>162</v>
      </c>
      <c r="AU510" s="235" t="s">
        <v>85</v>
      </c>
      <c r="AV510" s="13" t="s">
        <v>85</v>
      </c>
      <c r="AW510" s="13" t="s">
        <v>36</v>
      </c>
      <c r="AX510" s="13" t="s">
        <v>83</v>
      </c>
      <c r="AY510" s="235" t="s">
        <v>152</v>
      </c>
    </row>
    <row r="511" spans="1:63" s="12" customFormat="1" ht="25.9" customHeight="1">
      <c r="A511" s="12"/>
      <c r="B511" s="190"/>
      <c r="C511" s="191"/>
      <c r="D511" s="192" t="s">
        <v>74</v>
      </c>
      <c r="E511" s="193" t="s">
        <v>1316</v>
      </c>
      <c r="F511" s="193" t="s">
        <v>2040</v>
      </c>
      <c r="G511" s="191"/>
      <c r="H511" s="191"/>
      <c r="I511" s="194"/>
      <c r="J511" s="195">
        <f>BK511</f>
        <v>0</v>
      </c>
      <c r="K511" s="191"/>
      <c r="L511" s="196"/>
      <c r="M511" s="197"/>
      <c r="N511" s="198"/>
      <c r="O511" s="198"/>
      <c r="P511" s="199">
        <f>SUM(P512:P518)</f>
        <v>0</v>
      </c>
      <c r="Q511" s="198"/>
      <c r="R511" s="199">
        <f>SUM(R512:R518)</f>
        <v>0</v>
      </c>
      <c r="S511" s="198"/>
      <c r="T511" s="200">
        <f>SUM(T512:T518)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1" t="s">
        <v>158</v>
      </c>
      <c r="AT511" s="202" t="s">
        <v>74</v>
      </c>
      <c r="AU511" s="202" t="s">
        <v>75</v>
      </c>
      <c r="AY511" s="201" t="s">
        <v>152</v>
      </c>
      <c r="BK511" s="203">
        <f>SUM(BK512:BK518)</f>
        <v>0</v>
      </c>
    </row>
    <row r="512" spans="1:65" s="2" customFormat="1" ht="24.15" customHeight="1">
      <c r="A512" s="39"/>
      <c r="B512" s="40"/>
      <c r="C512" s="206" t="s">
        <v>1085</v>
      </c>
      <c r="D512" s="206" t="s">
        <v>154</v>
      </c>
      <c r="E512" s="207" t="s">
        <v>2041</v>
      </c>
      <c r="F512" s="208" t="s">
        <v>2042</v>
      </c>
      <c r="G512" s="209" t="s">
        <v>1319</v>
      </c>
      <c r="H512" s="210">
        <v>12</v>
      </c>
      <c r="I512" s="211"/>
      <c r="J512" s="212">
        <f>ROUND(I512*H512,2)</f>
        <v>0</v>
      </c>
      <c r="K512" s="208" t="s">
        <v>157</v>
      </c>
      <c r="L512" s="45"/>
      <c r="M512" s="213" t="s">
        <v>21</v>
      </c>
      <c r="N512" s="214" t="s">
        <v>46</v>
      </c>
      <c r="O512" s="85"/>
      <c r="P512" s="215">
        <f>O512*H512</f>
        <v>0</v>
      </c>
      <c r="Q512" s="215">
        <v>0</v>
      </c>
      <c r="R512" s="215">
        <f>Q512*H512</f>
        <v>0</v>
      </c>
      <c r="S512" s="215">
        <v>0</v>
      </c>
      <c r="T512" s="21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7" t="s">
        <v>1174</v>
      </c>
      <c r="AT512" s="217" t="s">
        <v>154</v>
      </c>
      <c r="AU512" s="217" t="s">
        <v>83</v>
      </c>
      <c r="AY512" s="18" t="s">
        <v>152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8" t="s">
        <v>83</v>
      </c>
      <c r="BK512" s="218">
        <f>ROUND(I512*H512,2)</f>
        <v>0</v>
      </c>
      <c r="BL512" s="18" t="s">
        <v>1174</v>
      </c>
      <c r="BM512" s="217" t="s">
        <v>2043</v>
      </c>
    </row>
    <row r="513" spans="1:47" s="2" customFormat="1" ht="12">
      <c r="A513" s="39"/>
      <c r="B513" s="40"/>
      <c r="C513" s="41"/>
      <c r="D513" s="219" t="s">
        <v>160</v>
      </c>
      <c r="E513" s="41"/>
      <c r="F513" s="220" t="s">
        <v>2044</v>
      </c>
      <c r="G513" s="41"/>
      <c r="H513" s="41"/>
      <c r="I513" s="221"/>
      <c r="J513" s="41"/>
      <c r="K513" s="41"/>
      <c r="L513" s="45"/>
      <c r="M513" s="222"/>
      <c r="N513" s="223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160</v>
      </c>
      <c r="AU513" s="18" t="s">
        <v>83</v>
      </c>
    </row>
    <row r="514" spans="1:51" s="13" customFormat="1" ht="12">
      <c r="A514" s="13"/>
      <c r="B514" s="224"/>
      <c r="C514" s="225"/>
      <c r="D514" s="226" t="s">
        <v>162</v>
      </c>
      <c r="E514" s="227" t="s">
        <v>21</v>
      </c>
      <c r="F514" s="228" t="s">
        <v>2045</v>
      </c>
      <c r="G514" s="225"/>
      <c r="H514" s="229">
        <v>12</v>
      </c>
      <c r="I514" s="230"/>
      <c r="J514" s="225"/>
      <c r="K514" s="225"/>
      <c r="L514" s="231"/>
      <c r="M514" s="232"/>
      <c r="N514" s="233"/>
      <c r="O514" s="233"/>
      <c r="P514" s="233"/>
      <c r="Q514" s="233"/>
      <c r="R514" s="233"/>
      <c r="S514" s="233"/>
      <c r="T514" s="23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5" t="s">
        <v>162</v>
      </c>
      <c r="AU514" s="235" t="s">
        <v>83</v>
      </c>
      <c r="AV514" s="13" t="s">
        <v>85</v>
      </c>
      <c r="AW514" s="13" t="s">
        <v>36</v>
      </c>
      <c r="AX514" s="13" t="s">
        <v>83</v>
      </c>
      <c r="AY514" s="235" t="s">
        <v>152</v>
      </c>
    </row>
    <row r="515" spans="1:65" s="2" customFormat="1" ht="24.15" customHeight="1">
      <c r="A515" s="39"/>
      <c r="B515" s="40"/>
      <c r="C515" s="206" t="s">
        <v>1091</v>
      </c>
      <c r="D515" s="206" t="s">
        <v>154</v>
      </c>
      <c r="E515" s="207" t="s">
        <v>2046</v>
      </c>
      <c r="F515" s="208" t="s">
        <v>2047</v>
      </c>
      <c r="G515" s="209" t="s">
        <v>495</v>
      </c>
      <c r="H515" s="210">
        <v>1</v>
      </c>
      <c r="I515" s="211"/>
      <c r="J515" s="212">
        <f>ROUND(I515*H515,2)</f>
        <v>0</v>
      </c>
      <c r="K515" s="208" t="s">
        <v>359</v>
      </c>
      <c r="L515" s="45"/>
      <c r="M515" s="213" t="s">
        <v>21</v>
      </c>
      <c r="N515" s="214" t="s">
        <v>46</v>
      </c>
      <c r="O515" s="85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7" t="s">
        <v>1174</v>
      </c>
      <c r="AT515" s="217" t="s">
        <v>154</v>
      </c>
      <c r="AU515" s="217" t="s">
        <v>83</v>
      </c>
      <c r="AY515" s="18" t="s">
        <v>152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8" t="s">
        <v>83</v>
      </c>
      <c r="BK515" s="218">
        <f>ROUND(I515*H515,2)</f>
        <v>0</v>
      </c>
      <c r="BL515" s="18" t="s">
        <v>1174</v>
      </c>
      <c r="BM515" s="217" t="s">
        <v>2048</v>
      </c>
    </row>
    <row r="516" spans="1:65" s="2" customFormat="1" ht="16.5" customHeight="1">
      <c r="A516" s="39"/>
      <c r="B516" s="40"/>
      <c r="C516" s="206" t="s">
        <v>1096</v>
      </c>
      <c r="D516" s="206" t="s">
        <v>154</v>
      </c>
      <c r="E516" s="207" t="s">
        <v>2049</v>
      </c>
      <c r="F516" s="208" t="s">
        <v>2050</v>
      </c>
      <c r="G516" s="209" t="s">
        <v>1319</v>
      </c>
      <c r="H516" s="210">
        <v>12</v>
      </c>
      <c r="I516" s="211"/>
      <c r="J516" s="212">
        <f>ROUND(I516*H516,2)</f>
        <v>0</v>
      </c>
      <c r="K516" s="208" t="s">
        <v>157</v>
      </c>
      <c r="L516" s="45"/>
      <c r="M516" s="213" t="s">
        <v>21</v>
      </c>
      <c r="N516" s="214" t="s">
        <v>46</v>
      </c>
      <c r="O516" s="85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7" t="s">
        <v>1174</v>
      </c>
      <c r="AT516" s="217" t="s">
        <v>154</v>
      </c>
      <c r="AU516" s="217" t="s">
        <v>83</v>
      </c>
      <c r="AY516" s="18" t="s">
        <v>152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8" t="s">
        <v>83</v>
      </c>
      <c r="BK516" s="218">
        <f>ROUND(I516*H516,2)</f>
        <v>0</v>
      </c>
      <c r="BL516" s="18" t="s">
        <v>1174</v>
      </c>
      <c r="BM516" s="217" t="s">
        <v>2051</v>
      </c>
    </row>
    <row r="517" spans="1:47" s="2" customFormat="1" ht="12">
      <c r="A517" s="39"/>
      <c r="B517" s="40"/>
      <c r="C517" s="41"/>
      <c r="D517" s="219" t="s">
        <v>160</v>
      </c>
      <c r="E517" s="41"/>
      <c r="F517" s="220" t="s">
        <v>2052</v>
      </c>
      <c r="G517" s="41"/>
      <c r="H517" s="41"/>
      <c r="I517" s="221"/>
      <c r="J517" s="41"/>
      <c r="K517" s="41"/>
      <c r="L517" s="45"/>
      <c r="M517" s="222"/>
      <c r="N517" s="223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160</v>
      </c>
      <c r="AU517" s="18" t="s">
        <v>83</v>
      </c>
    </row>
    <row r="518" spans="1:51" s="13" customFormat="1" ht="12">
      <c r="A518" s="13"/>
      <c r="B518" s="224"/>
      <c r="C518" s="225"/>
      <c r="D518" s="226" t="s">
        <v>162</v>
      </c>
      <c r="E518" s="227" t="s">
        <v>21</v>
      </c>
      <c r="F518" s="228" t="s">
        <v>2053</v>
      </c>
      <c r="G518" s="225"/>
      <c r="H518" s="229">
        <v>12</v>
      </c>
      <c r="I518" s="230"/>
      <c r="J518" s="225"/>
      <c r="K518" s="225"/>
      <c r="L518" s="231"/>
      <c r="M518" s="269"/>
      <c r="N518" s="270"/>
      <c r="O518" s="270"/>
      <c r="P518" s="270"/>
      <c r="Q518" s="270"/>
      <c r="R518" s="270"/>
      <c r="S518" s="270"/>
      <c r="T518" s="27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162</v>
      </c>
      <c r="AU518" s="235" t="s">
        <v>83</v>
      </c>
      <c r="AV518" s="13" t="s">
        <v>85</v>
      </c>
      <c r="AW518" s="13" t="s">
        <v>36</v>
      </c>
      <c r="AX518" s="13" t="s">
        <v>83</v>
      </c>
      <c r="AY518" s="235" t="s">
        <v>152</v>
      </c>
    </row>
    <row r="519" spans="1:31" s="2" customFormat="1" ht="6.95" customHeight="1">
      <c r="A519" s="39"/>
      <c r="B519" s="60"/>
      <c r="C519" s="61"/>
      <c r="D519" s="61"/>
      <c r="E519" s="61"/>
      <c r="F519" s="61"/>
      <c r="G519" s="61"/>
      <c r="H519" s="61"/>
      <c r="I519" s="61"/>
      <c r="J519" s="61"/>
      <c r="K519" s="61"/>
      <c r="L519" s="45"/>
      <c r="M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</row>
  </sheetData>
  <sheetProtection password="CC35" sheet="1" objects="1" scenarios="1" formatColumns="0" formatRows="0" autoFilter="0"/>
  <autoFilter ref="C101:K518"/>
  <mergeCells count="9">
    <mergeCell ref="E7:H7"/>
    <mergeCell ref="E9:H9"/>
    <mergeCell ref="E18:H18"/>
    <mergeCell ref="E27:H27"/>
    <mergeCell ref="E48:H48"/>
    <mergeCell ref="E50:H50"/>
    <mergeCell ref="E92:H92"/>
    <mergeCell ref="E94:H94"/>
    <mergeCell ref="L2:V2"/>
  </mergeCells>
  <hyperlinks>
    <hyperlink ref="F106" r:id="rId1" display="https://podminky.urs.cz/item/CS_URS_2022_01/317941121"/>
    <hyperlink ref="F110" r:id="rId2" display="https://podminky.urs.cz/item/CS_URS_2022_01/342272245"/>
    <hyperlink ref="F113" r:id="rId3" display="https://podminky.urs.cz/item/CS_URS_2022_01/342291121"/>
    <hyperlink ref="F116" r:id="rId4" display="https://podminky.urs.cz/item/CS_URS_2022_01/346481112"/>
    <hyperlink ref="F120" r:id="rId5" display="https://podminky.urs.cz/item/CS_URS_2022_01/611325412"/>
    <hyperlink ref="F123" r:id="rId6" display="https://podminky.urs.cz/item/CS_URS_2022_01/612131101"/>
    <hyperlink ref="F128" r:id="rId7" display="https://podminky.urs.cz/item/CS_URS_2022_01/612321111"/>
    <hyperlink ref="F130" r:id="rId8" display="https://podminky.urs.cz/item/CS_URS_2022_01/612321121"/>
    <hyperlink ref="F133" r:id="rId9" display="https://podminky.urs.cz/item/CS_URS_2022_01/612325412"/>
    <hyperlink ref="F136" r:id="rId10" display="https://podminky.urs.cz/item/CS_URS_2022_01/631311124"/>
    <hyperlink ref="F139" r:id="rId11" display="https://podminky.urs.cz/item/CS_URS_2022_01/631319012"/>
    <hyperlink ref="F141" r:id="rId12" display="https://podminky.urs.cz/item/CS_URS_2022_01/631319183"/>
    <hyperlink ref="F143" r:id="rId13" display="https://podminky.urs.cz/item/CS_URS_2022_01/631319196"/>
    <hyperlink ref="F145" r:id="rId14" display="https://podminky.urs.cz/item/CS_URS_2022_01/631351101"/>
    <hyperlink ref="F148" r:id="rId15" display="https://podminky.urs.cz/item/CS_URS_2022_01/631351102"/>
    <hyperlink ref="F150" r:id="rId16" display="https://podminky.urs.cz/item/CS_URS_2022_01/631362021"/>
    <hyperlink ref="F153" r:id="rId17" display="https://podminky.urs.cz/item/CS_URS_2022_01/634112115"/>
    <hyperlink ref="F156" r:id="rId18" display="https://podminky.urs.cz/item/CS_URS_2022_01/965043341"/>
    <hyperlink ref="F159" r:id="rId19" display="https://podminky.urs.cz/item/CS_URS_2022_01/965049111"/>
    <hyperlink ref="F161" r:id="rId20" display="https://podminky.urs.cz/item/CS_URS_2022_01/965082933"/>
    <hyperlink ref="F164" r:id="rId21" display="https://podminky.urs.cz/item/CS_URS_2022_01/971033541"/>
    <hyperlink ref="F167" r:id="rId22" display="https://podminky.urs.cz/item/CS_URS_2022_01/974031153"/>
    <hyperlink ref="F170" r:id="rId23" display="https://podminky.urs.cz/item/CS_URS_2022_01/974031164"/>
    <hyperlink ref="F173" r:id="rId24" display="https://podminky.urs.cz/item/CS_URS_2022_01/977151119"/>
    <hyperlink ref="F178" r:id="rId25" display="https://podminky.urs.cz/item/CS_URS_2022_01/977151122"/>
    <hyperlink ref="F182" r:id="rId26" display="https://podminky.urs.cz/item/CS_URS_2022_01/997013211"/>
    <hyperlink ref="F184" r:id="rId27" display="https://podminky.urs.cz/item/CS_URS_2022_01/997013501"/>
    <hyperlink ref="F186" r:id="rId28" display="https://podminky.urs.cz/item/CS_URS_2022_01/997013509"/>
    <hyperlink ref="F189" r:id="rId29" display="https://podminky.urs.cz/item/CS_URS_2022_01/997013831"/>
    <hyperlink ref="F192" r:id="rId30" display="https://podminky.urs.cz/item/CS_URS_2022_01/998011001"/>
    <hyperlink ref="F196" r:id="rId31" display="https://podminky.urs.cz/item/CS_URS_2022_01/721174025"/>
    <hyperlink ref="F199" r:id="rId32" display="https://podminky.urs.cz/item/CS_URS_2022_01/721174043"/>
    <hyperlink ref="F202" r:id="rId33" display="https://podminky.urs.cz/item/CS_URS_2022_01/721174045"/>
    <hyperlink ref="F205" r:id="rId34" display="https://podminky.urs.cz/item/CS_URS_2022_01/721194105"/>
    <hyperlink ref="F207" r:id="rId35" display="https://podminky.urs.cz/item/CS_URS_2022_01/721194109"/>
    <hyperlink ref="F209" r:id="rId36" display="https://podminky.urs.cz/item/CS_URS_2022_01/721212123"/>
    <hyperlink ref="F211" r:id="rId37" display="https://podminky.urs.cz/item/CS_URS_2022_01/721226512"/>
    <hyperlink ref="F213" r:id="rId38" display="https://podminky.urs.cz/item/CS_URS_2022_01/721274121"/>
    <hyperlink ref="F215" r:id="rId39" display="https://podminky.urs.cz/item/CS_URS_2022_01/721290111"/>
    <hyperlink ref="F218" r:id="rId40" display="https://podminky.urs.cz/item/CS_URS_2022_01/998721101"/>
    <hyperlink ref="F220" r:id="rId41" display="https://podminky.urs.cz/item/CS_URS_2022_01/998721181"/>
    <hyperlink ref="F223" r:id="rId42" display="https://podminky.urs.cz/item/CS_URS_2022_01/722174002"/>
    <hyperlink ref="F226" r:id="rId43" display="https://podminky.urs.cz/item/CS_URS_2022_01/722174022"/>
    <hyperlink ref="F229" r:id="rId44" display="https://podminky.urs.cz/item/CS_URS_2022_01/722179191"/>
    <hyperlink ref="F232" r:id="rId45" display="https://podminky.urs.cz/item/CS_URS_2022_01/722181241"/>
    <hyperlink ref="F235" r:id="rId46" display="https://podminky.urs.cz/item/CS_URS_2022_01/722190401"/>
    <hyperlink ref="F238" r:id="rId47" display="https://podminky.urs.cz/item/CS_URS_2022_01/722220111"/>
    <hyperlink ref="F241" r:id="rId48" display="https://podminky.urs.cz/item/CS_URS_2022_01/722220121"/>
    <hyperlink ref="F244" r:id="rId49" display="https://podminky.urs.cz/item/CS_URS_2022_01/722290215"/>
    <hyperlink ref="F247" r:id="rId50" display="https://podminky.urs.cz/item/CS_URS_2022_01/722290234"/>
    <hyperlink ref="F249" r:id="rId51" display="https://podminky.urs.cz/item/CS_URS_2022_01/998722101"/>
    <hyperlink ref="F251" r:id="rId52" display="https://podminky.urs.cz/item/CS_URS_2022_01/998722181"/>
    <hyperlink ref="F254" r:id="rId53" display="https://podminky.urs.cz/item/CS_URS_2022_01/725112022"/>
    <hyperlink ref="F257" r:id="rId54" display="https://podminky.urs.cz/item/CS_URS_2022_01/725211602"/>
    <hyperlink ref="F261" r:id="rId55" display="https://podminky.urs.cz/item/CS_URS_2022_01/725531103"/>
    <hyperlink ref="F264" r:id="rId56" display="https://podminky.urs.cz/item/CS_URS_2022_01/725532317"/>
    <hyperlink ref="F267" r:id="rId57" display="https://podminky.urs.cz/item/CS_URS_2022_01/725813111"/>
    <hyperlink ref="F272" r:id="rId58" display="https://podminky.urs.cz/item/CS_URS_2022_01/725822611"/>
    <hyperlink ref="F275" r:id="rId59" display="https://podminky.urs.cz/item/CS_URS_2022_01/725841311"/>
    <hyperlink ref="F278" r:id="rId60" display="https://podminky.urs.cz/item/CS_URS_2022_01/725862113"/>
    <hyperlink ref="F280" r:id="rId61" display="https://podminky.urs.cz/item/CS_URS_2022_01/725980121"/>
    <hyperlink ref="F282" r:id="rId62" display="https://podminky.urs.cz/item/CS_URS_2022_01/998725101"/>
    <hyperlink ref="F284" r:id="rId63" display="https://podminky.urs.cz/item/CS_URS_2022_01/998725181"/>
    <hyperlink ref="F287" r:id="rId64" display="https://podminky.urs.cz/item/CS_URS_2022_01/726111031"/>
    <hyperlink ref="F290" r:id="rId65" display="https://podminky.urs.cz/item/CS_URS_2022_01/998726111"/>
    <hyperlink ref="F292" r:id="rId66" display="https://podminky.urs.cz/item/CS_URS_2022_01/998726181"/>
    <hyperlink ref="F295" r:id="rId67" display="https://podminky.urs.cz/item/CS_URS_2022_01/735111810"/>
    <hyperlink ref="F298" r:id="rId68" display="https://podminky.urs.cz/item/CS_URS_2022_01/735119140"/>
    <hyperlink ref="F300" r:id="rId69" display="https://podminky.urs.cz/item/CS_URS_2022_01/735191902"/>
    <hyperlink ref="F302" r:id="rId70" display="https://podminky.urs.cz/item/CS_URS_2022_01/735191904"/>
    <hyperlink ref="F304" r:id="rId71" display="https://podminky.urs.cz/item/CS_URS_2022_01/735191905"/>
    <hyperlink ref="F306" r:id="rId72" display="https://podminky.urs.cz/item/CS_URS_2022_01/735191910"/>
    <hyperlink ref="F308" r:id="rId73" display="https://podminky.urs.cz/item/CS_URS_2022_01/998735101"/>
    <hyperlink ref="F311" r:id="rId74" display="https://podminky.urs.cz/item/CS_URS_2022_01/763121427"/>
    <hyperlink ref="F314" r:id="rId75" display="https://podminky.urs.cz/item/CS_URS_2022_01/763121621"/>
    <hyperlink ref="F319" r:id="rId76" display="https://podminky.urs.cz/item/CS_URS_2022_01/763121811"/>
    <hyperlink ref="F322" r:id="rId77" display="https://podminky.urs.cz/item/CS_URS_2022_01/763131552"/>
    <hyperlink ref="F325" r:id="rId78" display="https://podminky.urs.cz/item/CS_URS_2022_01/763131711"/>
    <hyperlink ref="F327" r:id="rId79" display="https://podminky.urs.cz/item/CS_URS_2022_01/763131751"/>
    <hyperlink ref="F331" r:id="rId80" display="https://podminky.urs.cz/item/CS_URS_2022_01/763131752"/>
    <hyperlink ref="F335" r:id="rId81" display="https://podminky.urs.cz/item/CS_URS_2022_01/763131761"/>
    <hyperlink ref="F337" r:id="rId82" display="https://podminky.urs.cz/item/CS_URS_2022_01/763131762"/>
    <hyperlink ref="F339" r:id="rId83" display="https://podminky.urs.cz/item/CS_URS_2022_01/998763301"/>
    <hyperlink ref="F341" r:id="rId84" display="https://podminky.urs.cz/item/CS_URS_2022_01/998763381"/>
    <hyperlink ref="F344" r:id="rId85" display="https://podminky.urs.cz/item/CS_URS_2022_01/766421811"/>
    <hyperlink ref="F347" r:id="rId86" display="https://podminky.urs.cz/item/CS_URS_2022_01/766421822"/>
    <hyperlink ref="F349" r:id="rId87" display="https://podminky.urs.cz/item/CS_URS_2022_01/766811142"/>
    <hyperlink ref="F351" r:id="rId88" display="https://podminky.urs.cz/item/CS_URS_2022_01/766812830"/>
    <hyperlink ref="F355" r:id="rId89" display="https://podminky.urs.cz/item/CS_URS_2022_01/998766101"/>
    <hyperlink ref="F357" r:id="rId90" display="https://podminky.urs.cz/item/CS_URS_2022_01/998766181"/>
    <hyperlink ref="F360" r:id="rId91" display="https://podminky.urs.cz/item/CS_URS_2022_01/771111011"/>
    <hyperlink ref="F362" r:id="rId92" display="https://podminky.urs.cz/item/CS_URS_2022_01/771121011"/>
    <hyperlink ref="F364" r:id="rId93" display="https://podminky.urs.cz/item/CS_URS_2022_01/771161022"/>
    <hyperlink ref="F368" r:id="rId94" display="https://podminky.urs.cz/item/CS_URS_2022_01/771574262"/>
    <hyperlink ref="F373" r:id="rId95" display="https://podminky.urs.cz/item/CS_URS_2022_01/771591112"/>
    <hyperlink ref="F376" r:id="rId96" display="https://podminky.urs.cz/item/CS_URS_2022_01/771591116R01"/>
    <hyperlink ref="F378" r:id="rId97" display="https://podminky.urs.cz/item/CS_URS_2022_01/771591185"/>
    <hyperlink ref="F381" r:id="rId98" display="https://podminky.urs.cz/item/CS_URS_2022_01/771591264"/>
    <hyperlink ref="F384" r:id="rId99" display="https://podminky.urs.cz/item/CS_URS_2022_01/771591414"/>
    <hyperlink ref="F386" r:id="rId100" display="https://podminky.urs.cz/item/CS_URS_2022_01/998771101"/>
    <hyperlink ref="F388" r:id="rId101" display="https://podminky.urs.cz/item/CS_URS_2022_01/998771181"/>
    <hyperlink ref="F391" r:id="rId102" display="https://podminky.urs.cz/item/CS_URS_2022_01/776201811"/>
    <hyperlink ref="F394" r:id="rId103" display="https://podminky.urs.cz/item/CS_URS_2022_01/776410811"/>
    <hyperlink ref="F398" r:id="rId104" display="https://podminky.urs.cz/item/CS_URS_2022_01/781111011"/>
    <hyperlink ref="F401" r:id="rId105" display="https://podminky.urs.cz/item/CS_URS_2022_01/781121011"/>
    <hyperlink ref="F403" r:id="rId106" display="https://podminky.urs.cz/item/CS_URS_2022_01/781161012"/>
    <hyperlink ref="F407" r:id="rId107" display="https://podminky.urs.cz/item/CS_URS_2022_01/781474154"/>
    <hyperlink ref="F412" r:id="rId108" display="https://podminky.urs.cz/item/CS_URS_2022_01/781474253"/>
    <hyperlink ref="F417" r:id="rId109" display="https://podminky.urs.cz/item/CS_URS_2022_01/781491021"/>
    <hyperlink ref="F421" r:id="rId110" display="https://podminky.urs.cz/item/CS_URS_2022_01/781494511R01"/>
    <hyperlink ref="F424" r:id="rId111" display="https://podminky.urs.cz/item/CS_URS_2022_01/781495116R01"/>
    <hyperlink ref="F427" r:id="rId112" display="https://podminky.urs.cz/item/CS_URS_2022_01/781495141"/>
    <hyperlink ref="F429" r:id="rId113" display="https://podminky.urs.cz/item/CS_URS_2022_01/781495143"/>
    <hyperlink ref="F431" r:id="rId114" display="https://podminky.urs.cz/item/CS_URS_2022_01/998781101"/>
    <hyperlink ref="F433" r:id="rId115" display="https://podminky.urs.cz/item/CS_URS_2022_01/998781181"/>
    <hyperlink ref="F436" r:id="rId116" display="https://podminky.urs.cz/item/CS_URS_2022_01/783000103"/>
    <hyperlink ref="F440" r:id="rId117" display="https://podminky.urs.cz/item/CS_URS_2022_01/783601327"/>
    <hyperlink ref="F443" r:id="rId118" display="https://podminky.urs.cz/item/CS_URS_2022_01/783601367"/>
    <hyperlink ref="F445" r:id="rId119" display="https://podminky.urs.cz/item/CS_URS_2022_01/783601421"/>
    <hyperlink ref="F447" r:id="rId120" display="https://podminky.urs.cz/item/CS_URS_2022_01/783601715"/>
    <hyperlink ref="F449" r:id="rId121" display="https://podminky.urs.cz/item/CS_URS_2022_01/783624111"/>
    <hyperlink ref="F451" r:id="rId122" display="https://podminky.urs.cz/item/CS_URS_2022_01/783624501"/>
    <hyperlink ref="F453" r:id="rId123" display="https://podminky.urs.cz/item/CS_URS_2022_01/783624551"/>
    <hyperlink ref="F455" r:id="rId124" display="https://podminky.urs.cz/item/CS_URS_2022_01/783627117"/>
    <hyperlink ref="F457" r:id="rId125" display="https://podminky.urs.cz/item/CS_URS_2022_01/783627511"/>
    <hyperlink ref="F459" r:id="rId126" display="https://podminky.urs.cz/item/CS_URS_2022_01/783627611"/>
    <hyperlink ref="F462" r:id="rId127" display="https://podminky.urs.cz/item/CS_URS_2022_01/784171001"/>
    <hyperlink ref="F467" r:id="rId128" display="https://podminky.urs.cz/item/CS_URS_2022_01/784171101"/>
    <hyperlink ref="F472" r:id="rId129" display="https://podminky.urs.cz/item/CS_URS_2022_01/784171111"/>
    <hyperlink ref="F477" r:id="rId130" display="https://podminky.urs.cz/item/CS_URS_2022_01/784181011"/>
    <hyperlink ref="F480" r:id="rId131" display="https://podminky.urs.cz/item/CS_URS_2022_01/784181111"/>
    <hyperlink ref="F486" r:id="rId132" display="https://podminky.urs.cz/item/CS_URS_2022_01/784191003"/>
    <hyperlink ref="F489" r:id="rId133" display="https://podminky.urs.cz/item/CS_URS_2022_01/784191007"/>
    <hyperlink ref="F491" r:id="rId134" display="https://podminky.urs.cz/item/CS_URS_2022_01/784331001"/>
    <hyperlink ref="F495" r:id="rId135" display="https://podminky.urs.cz/item/CS_URS_2022_01/787911115"/>
    <hyperlink ref="F500" r:id="rId136" display="https://podminky.urs.cz/item/CS_URS_2022_01/998787101"/>
    <hyperlink ref="F504" r:id="rId137" display="https://podminky.urs.cz/item/CS_URS_2022_01/460710055"/>
    <hyperlink ref="F509" r:id="rId138" display="https://podminky.urs.cz/item/CS_URS_2022_01/460710102"/>
    <hyperlink ref="F513" r:id="rId139" display="https://podminky.urs.cz/item/CS_URS_2022_01/HZS2221"/>
    <hyperlink ref="F517" r:id="rId140" display="https://podminky.urs.cz/item/CS_URS_2022_01/HZS4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</row>
    <row r="4" spans="2:46" s="1" customFormat="1" ht="24.95" customHeight="1">
      <c r="B4" s="21"/>
      <c r="D4" s="132" t="s">
        <v>102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Stará radnice č.p. 144 - Vestavba výtahu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110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2054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21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23</v>
      </c>
      <c r="G12" s="39"/>
      <c r="H12" s="39"/>
      <c r="I12" s="134" t="s">
        <v>24</v>
      </c>
      <c r="J12" s="139" t="str">
        <f>'Rekapitulace stavby'!AN8</f>
        <v>23. 2. 2021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26</v>
      </c>
      <c r="E14" s="39"/>
      <c r="F14" s="39"/>
      <c r="G14" s="39"/>
      <c r="H14" s="39"/>
      <c r="I14" s="134" t="s">
        <v>27</v>
      </c>
      <c r="J14" s="138" t="s">
        <v>28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29</v>
      </c>
      <c r="F15" s="39"/>
      <c r="G15" s="39"/>
      <c r="H15" s="39"/>
      <c r="I15" s="134" t="s">
        <v>30</v>
      </c>
      <c r="J15" s="138" t="s">
        <v>21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31</v>
      </c>
      <c r="E17" s="39"/>
      <c r="F17" s="39"/>
      <c r="G17" s="39"/>
      <c r="H17" s="39"/>
      <c r="I17" s="134" t="s">
        <v>27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30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33</v>
      </c>
      <c r="E20" s="39"/>
      <c r="F20" s="39"/>
      <c r="G20" s="39"/>
      <c r="H20" s="39"/>
      <c r="I20" s="134" t="s">
        <v>27</v>
      </c>
      <c r="J20" s="138" t="s">
        <v>34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35</v>
      </c>
      <c r="F21" s="39"/>
      <c r="G21" s="39"/>
      <c r="H21" s="39"/>
      <c r="I21" s="134" t="s">
        <v>30</v>
      </c>
      <c r="J21" s="138" t="s">
        <v>21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37</v>
      </c>
      <c r="E23" s="39"/>
      <c r="F23" s="39"/>
      <c r="G23" s="39"/>
      <c r="H23" s="39"/>
      <c r="I23" s="134" t="s">
        <v>27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30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39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41</v>
      </c>
      <c r="E30" s="39"/>
      <c r="F30" s="39"/>
      <c r="G30" s="39"/>
      <c r="H30" s="39"/>
      <c r="I30" s="39"/>
      <c r="J30" s="146">
        <f>ROUND(J80,2)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43</v>
      </c>
      <c r="G32" s="39"/>
      <c r="H32" s="39"/>
      <c r="I32" s="147" t="s">
        <v>42</v>
      </c>
      <c r="J32" s="147" t="s">
        <v>44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45</v>
      </c>
      <c r="E33" s="134" t="s">
        <v>46</v>
      </c>
      <c r="F33" s="149">
        <f>ROUND((SUM(BE80:BE99)),2)</f>
        <v>0</v>
      </c>
      <c r="G33" s="39"/>
      <c r="H33" s="39"/>
      <c r="I33" s="150">
        <v>0.21</v>
      </c>
      <c r="J33" s="149">
        <f>ROUND(((SUM(BE80:BE99))*I33),2)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47</v>
      </c>
      <c r="F34" s="149">
        <f>ROUND((SUM(BF80:BF99)),2)</f>
        <v>0</v>
      </c>
      <c r="G34" s="39"/>
      <c r="H34" s="39"/>
      <c r="I34" s="150">
        <v>0.15</v>
      </c>
      <c r="J34" s="149">
        <f>ROUND(((SUM(BF80:BF99))*I34),2)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48</v>
      </c>
      <c r="F35" s="149">
        <f>ROUND((SUM(BG80:BG99)),2)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49</v>
      </c>
      <c r="F36" s="149">
        <f>ROUND((SUM(BH80:BH99)),2)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9">
        <f>ROUND((SUM(BI80:BI99)),2)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112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Stará radnice č.p. 144 - Vestavba výtahu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110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Vedlejší rozpočtové náklady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Obec Jablunkov</v>
      </c>
      <c r="G52" s="41"/>
      <c r="H52" s="41"/>
      <c r="I52" s="33" t="s">
        <v>24</v>
      </c>
      <c r="J52" s="73" t="str">
        <f>IF(J12="","",J12)</f>
        <v>23. 2. 2021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Jablunkov</v>
      </c>
      <c r="G54" s="41"/>
      <c r="H54" s="41"/>
      <c r="I54" s="33" t="s">
        <v>33</v>
      </c>
      <c r="J54" s="37" t="str">
        <f>E21</f>
        <v>Projekční kancelář lay-out s.r.o.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113</v>
      </c>
      <c r="D57" s="164"/>
      <c r="E57" s="164"/>
      <c r="F57" s="164"/>
      <c r="G57" s="164"/>
      <c r="H57" s="164"/>
      <c r="I57" s="164"/>
      <c r="J57" s="165" t="s">
        <v>114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73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115</v>
      </c>
    </row>
    <row r="60" spans="1:31" s="9" customFormat="1" ht="24.95" customHeight="1">
      <c r="A60" s="9"/>
      <c r="B60" s="167"/>
      <c r="C60" s="168"/>
      <c r="D60" s="169" t="s">
        <v>2055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137</v>
      </c>
      <c r="D67" s="41"/>
      <c r="E67" s="41"/>
      <c r="F67" s="41"/>
      <c r="G67" s="41"/>
      <c r="H67" s="41"/>
      <c r="I67" s="41"/>
      <c r="J67" s="41"/>
      <c r="K67" s="4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62" t="str">
        <f>E7</f>
        <v>Stará radnice č.p. 144 - Vestavba výtahu</v>
      </c>
      <c r="F70" s="33"/>
      <c r="G70" s="33"/>
      <c r="H70" s="33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110</v>
      </c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04 - Vedlejší rozpočtové náklady</v>
      </c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22</v>
      </c>
      <c r="D74" s="41"/>
      <c r="E74" s="41"/>
      <c r="F74" s="28" t="str">
        <f>F12</f>
        <v>Obec Jablunkov</v>
      </c>
      <c r="G74" s="41"/>
      <c r="H74" s="41"/>
      <c r="I74" s="33" t="s">
        <v>24</v>
      </c>
      <c r="J74" s="73" t="str">
        <f>IF(J12="","",J12)</f>
        <v>23. 2. 2021</v>
      </c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5.65" customHeight="1">
      <c r="A76" s="39"/>
      <c r="B76" s="40"/>
      <c r="C76" s="33" t="s">
        <v>26</v>
      </c>
      <c r="D76" s="41"/>
      <c r="E76" s="41"/>
      <c r="F76" s="28" t="str">
        <f>E15</f>
        <v>Město Jablunkov</v>
      </c>
      <c r="G76" s="41"/>
      <c r="H76" s="41"/>
      <c r="I76" s="33" t="s">
        <v>33</v>
      </c>
      <c r="J76" s="37" t="str">
        <f>E21</f>
        <v>Projekční kancelář lay-out s.r.o.</v>
      </c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31</v>
      </c>
      <c r="D77" s="41"/>
      <c r="E77" s="41"/>
      <c r="F77" s="28" t="str">
        <f>IF(E18="","",E18)</f>
        <v>Vyplň údaj</v>
      </c>
      <c r="G77" s="41"/>
      <c r="H77" s="41"/>
      <c r="I77" s="33" t="s">
        <v>37</v>
      </c>
      <c r="J77" s="37" t="str">
        <f>E24</f>
        <v xml:space="preserve"> 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1" customFormat="1" ht="29.25" customHeight="1">
      <c r="A79" s="179"/>
      <c r="B79" s="180"/>
      <c r="C79" s="181" t="s">
        <v>138</v>
      </c>
      <c r="D79" s="182" t="s">
        <v>60</v>
      </c>
      <c r="E79" s="182" t="s">
        <v>56</v>
      </c>
      <c r="F79" s="182" t="s">
        <v>57</v>
      </c>
      <c r="G79" s="182" t="s">
        <v>139</v>
      </c>
      <c r="H79" s="182" t="s">
        <v>140</v>
      </c>
      <c r="I79" s="182" t="s">
        <v>141</v>
      </c>
      <c r="J79" s="182" t="s">
        <v>114</v>
      </c>
      <c r="K79" s="183" t="s">
        <v>142</v>
      </c>
      <c r="L79" s="184"/>
      <c r="M79" s="93" t="s">
        <v>21</v>
      </c>
      <c r="N79" s="94" t="s">
        <v>45</v>
      </c>
      <c r="O79" s="94" t="s">
        <v>143</v>
      </c>
      <c r="P79" s="94" t="s">
        <v>144</v>
      </c>
      <c r="Q79" s="94" t="s">
        <v>145</v>
      </c>
      <c r="R79" s="94" t="s">
        <v>146</v>
      </c>
      <c r="S79" s="94" t="s">
        <v>147</v>
      </c>
      <c r="T79" s="95" t="s">
        <v>148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39"/>
      <c r="B80" s="40"/>
      <c r="C80" s="100" t="s">
        <v>149</v>
      </c>
      <c r="D80" s="41"/>
      <c r="E80" s="41"/>
      <c r="F80" s="41"/>
      <c r="G80" s="41"/>
      <c r="H80" s="41"/>
      <c r="I80" s="41"/>
      <c r="J80" s="185">
        <f>BK80</f>
        <v>0</v>
      </c>
      <c r="K80" s="41"/>
      <c r="L80" s="45"/>
      <c r="M80" s="96"/>
      <c r="N80" s="186"/>
      <c r="O80" s="97"/>
      <c r="P80" s="187">
        <f>P81</f>
        <v>0</v>
      </c>
      <c r="Q80" s="97"/>
      <c r="R80" s="187">
        <f>R81</f>
        <v>0</v>
      </c>
      <c r="S80" s="97"/>
      <c r="T80" s="188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74</v>
      </c>
      <c r="AU80" s="18" t="s">
        <v>115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74</v>
      </c>
      <c r="E81" s="193" t="s">
        <v>75</v>
      </c>
      <c r="F81" s="193" t="s">
        <v>93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SUM(P82:P99)</f>
        <v>0</v>
      </c>
      <c r="Q81" s="198"/>
      <c r="R81" s="199">
        <f>SUM(R82:R99)</f>
        <v>0</v>
      </c>
      <c r="S81" s="198"/>
      <c r="T81" s="200">
        <f>SUM(T82:T99)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180</v>
      </c>
      <c r="AT81" s="202" t="s">
        <v>74</v>
      </c>
      <c r="AU81" s="202" t="s">
        <v>75</v>
      </c>
      <c r="AY81" s="201" t="s">
        <v>152</v>
      </c>
      <c r="BK81" s="203">
        <f>SUM(BK82:BK99)</f>
        <v>0</v>
      </c>
    </row>
    <row r="82" spans="1:65" s="2" customFormat="1" ht="24.15" customHeight="1">
      <c r="A82" s="39"/>
      <c r="B82" s="40"/>
      <c r="C82" s="206" t="s">
        <v>83</v>
      </c>
      <c r="D82" s="206" t="s">
        <v>154</v>
      </c>
      <c r="E82" s="207" t="s">
        <v>2056</v>
      </c>
      <c r="F82" s="208" t="s">
        <v>2057</v>
      </c>
      <c r="G82" s="209" t="s">
        <v>495</v>
      </c>
      <c r="H82" s="210">
        <v>1</v>
      </c>
      <c r="I82" s="211"/>
      <c r="J82" s="212">
        <f>ROUND(I82*H82,2)</f>
        <v>0</v>
      </c>
      <c r="K82" s="208" t="s">
        <v>157</v>
      </c>
      <c r="L82" s="45"/>
      <c r="M82" s="213" t="s">
        <v>21</v>
      </c>
      <c r="N82" s="214" t="s">
        <v>46</v>
      </c>
      <c r="O82" s="85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7" t="s">
        <v>2058</v>
      </c>
      <c r="AT82" s="217" t="s">
        <v>154</v>
      </c>
      <c r="AU82" s="217" t="s">
        <v>83</v>
      </c>
      <c r="AY82" s="18" t="s">
        <v>152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8" t="s">
        <v>83</v>
      </c>
      <c r="BK82" s="218">
        <f>ROUND(I82*H82,2)</f>
        <v>0</v>
      </c>
      <c r="BL82" s="18" t="s">
        <v>2058</v>
      </c>
      <c r="BM82" s="217" t="s">
        <v>2059</v>
      </c>
    </row>
    <row r="83" spans="1:47" s="2" customFormat="1" ht="12">
      <c r="A83" s="39"/>
      <c r="B83" s="40"/>
      <c r="C83" s="41"/>
      <c r="D83" s="219" t="s">
        <v>160</v>
      </c>
      <c r="E83" s="41"/>
      <c r="F83" s="220" t="s">
        <v>2060</v>
      </c>
      <c r="G83" s="41"/>
      <c r="H83" s="41"/>
      <c r="I83" s="221"/>
      <c r="J83" s="41"/>
      <c r="K83" s="41"/>
      <c r="L83" s="45"/>
      <c r="M83" s="222"/>
      <c r="N83" s="223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160</v>
      </c>
      <c r="AU83" s="18" t="s">
        <v>83</v>
      </c>
    </row>
    <row r="84" spans="1:65" s="2" customFormat="1" ht="24.15" customHeight="1">
      <c r="A84" s="39"/>
      <c r="B84" s="40"/>
      <c r="C84" s="206" t="s">
        <v>85</v>
      </c>
      <c r="D84" s="206" t="s">
        <v>154</v>
      </c>
      <c r="E84" s="207" t="s">
        <v>2061</v>
      </c>
      <c r="F84" s="208" t="s">
        <v>2062</v>
      </c>
      <c r="G84" s="209" t="s">
        <v>495</v>
      </c>
      <c r="H84" s="210">
        <v>1</v>
      </c>
      <c r="I84" s="211"/>
      <c r="J84" s="212">
        <f>ROUND(I84*H84,2)</f>
        <v>0</v>
      </c>
      <c r="K84" s="208" t="s">
        <v>157</v>
      </c>
      <c r="L84" s="45"/>
      <c r="M84" s="213" t="s">
        <v>21</v>
      </c>
      <c r="N84" s="214" t="s">
        <v>46</v>
      </c>
      <c r="O84" s="85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7" t="s">
        <v>2058</v>
      </c>
      <c r="AT84" s="217" t="s">
        <v>154</v>
      </c>
      <c r="AU84" s="217" t="s">
        <v>83</v>
      </c>
      <c r="AY84" s="18" t="s">
        <v>152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8" t="s">
        <v>83</v>
      </c>
      <c r="BK84" s="218">
        <f>ROUND(I84*H84,2)</f>
        <v>0</v>
      </c>
      <c r="BL84" s="18" t="s">
        <v>2058</v>
      </c>
      <c r="BM84" s="217" t="s">
        <v>2063</v>
      </c>
    </row>
    <row r="85" spans="1:47" s="2" customFormat="1" ht="12">
      <c r="A85" s="39"/>
      <c r="B85" s="40"/>
      <c r="C85" s="41"/>
      <c r="D85" s="219" t="s">
        <v>160</v>
      </c>
      <c r="E85" s="41"/>
      <c r="F85" s="220" t="s">
        <v>2064</v>
      </c>
      <c r="G85" s="41"/>
      <c r="H85" s="41"/>
      <c r="I85" s="221"/>
      <c r="J85" s="41"/>
      <c r="K85" s="41"/>
      <c r="L85" s="45"/>
      <c r="M85" s="222"/>
      <c r="N85" s="223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160</v>
      </c>
      <c r="AU85" s="18" t="s">
        <v>83</v>
      </c>
    </row>
    <row r="86" spans="1:65" s="2" customFormat="1" ht="24.15" customHeight="1">
      <c r="A86" s="39"/>
      <c r="B86" s="40"/>
      <c r="C86" s="206" t="s">
        <v>170</v>
      </c>
      <c r="D86" s="206" t="s">
        <v>154</v>
      </c>
      <c r="E86" s="207" t="s">
        <v>2065</v>
      </c>
      <c r="F86" s="208" t="s">
        <v>2066</v>
      </c>
      <c r="G86" s="209" t="s">
        <v>495</v>
      </c>
      <c r="H86" s="210">
        <v>1</v>
      </c>
      <c r="I86" s="211"/>
      <c r="J86" s="212">
        <f>ROUND(I86*H86,2)</f>
        <v>0</v>
      </c>
      <c r="K86" s="208" t="s">
        <v>157</v>
      </c>
      <c r="L86" s="45"/>
      <c r="M86" s="213" t="s">
        <v>21</v>
      </c>
      <c r="N86" s="214" t="s">
        <v>46</v>
      </c>
      <c r="O86" s="85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2058</v>
      </c>
      <c r="AT86" s="217" t="s">
        <v>154</v>
      </c>
      <c r="AU86" s="217" t="s">
        <v>83</v>
      </c>
      <c r="AY86" s="18" t="s">
        <v>152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83</v>
      </c>
      <c r="BK86" s="218">
        <f>ROUND(I86*H86,2)</f>
        <v>0</v>
      </c>
      <c r="BL86" s="18" t="s">
        <v>2058</v>
      </c>
      <c r="BM86" s="217" t="s">
        <v>2067</v>
      </c>
    </row>
    <row r="87" spans="1:47" s="2" customFormat="1" ht="12">
      <c r="A87" s="39"/>
      <c r="B87" s="40"/>
      <c r="C87" s="41"/>
      <c r="D87" s="219" t="s">
        <v>160</v>
      </c>
      <c r="E87" s="41"/>
      <c r="F87" s="220" t="s">
        <v>2068</v>
      </c>
      <c r="G87" s="41"/>
      <c r="H87" s="41"/>
      <c r="I87" s="221"/>
      <c r="J87" s="41"/>
      <c r="K87" s="41"/>
      <c r="L87" s="45"/>
      <c r="M87" s="222"/>
      <c r="N87" s="223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160</v>
      </c>
      <c r="AU87" s="18" t="s">
        <v>83</v>
      </c>
    </row>
    <row r="88" spans="1:65" s="2" customFormat="1" ht="24.15" customHeight="1">
      <c r="A88" s="39"/>
      <c r="B88" s="40"/>
      <c r="C88" s="206" t="s">
        <v>158</v>
      </c>
      <c r="D88" s="206" t="s">
        <v>154</v>
      </c>
      <c r="E88" s="207" t="s">
        <v>2069</v>
      </c>
      <c r="F88" s="208" t="s">
        <v>2070</v>
      </c>
      <c r="G88" s="209" t="s">
        <v>495</v>
      </c>
      <c r="H88" s="210">
        <v>1</v>
      </c>
      <c r="I88" s="211"/>
      <c r="J88" s="212">
        <f>ROUND(I88*H88,2)</f>
        <v>0</v>
      </c>
      <c r="K88" s="208" t="s">
        <v>157</v>
      </c>
      <c r="L88" s="45"/>
      <c r="M88" s="213" t="s">
        <v>21</v>
      </c>
      <c r="N88" s="214" t="s">
        <v>46</v>
      </c>
      <c r="O88" s="85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7" t="s">
        <v>2058</v>
      </c>
      <c r="AT88" s="217" t="s">
        <v>154</v>
      </c>
      <c r="AU88" s="217" t="s">
        <v>83</v>
      </c>
      <c r="AY88" s="18" t="s">
        <v>152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83</v>
      </c>
      <c r="BK88" s="218">
        <f>ROUND(I88*H88,2)</f>
        <v>0</v>
      </c>
      <c r="BL88" s="18" t="s">
        <v>2058</v>
      </c>
      <c r="BM88" s="217" t="s">
        <v>2071</v>
      </c>
    </row>
    <row r="89" spans="1:47" s="2" customFormat="1" ht="12">
      <c r="A89" s="39"/>
      <c r="B89" s="40"/>
      <c r="C89" s="41"/>
      <c r="D89" s="219" t="s">
        <v>160</v>
      </c>
      <c r="E89" s="41"/>
      <c r="F89" s="220" t="s">
        <v>2072</v>
      </c>
      <c r="G89" s="41"/>
      <c r="H89" s="41"/>
      <c r="I89" s="221"/>
      <c r="J89" s="41"/>
      <c r="K89" s="41"/>
      <c r="L89" s="45"/>
      <c r="M89" s="222"/>
      <c r="N89" s="223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160</v>
      </c>
      <c r="AU89" s="18" t="s">
        <v>83</v>
      </c>
    </row>
    <row r="90" spans="1:65" s="2" customFormat="1" ht="24.15" customHeight="1">
      <c r="A90" s="39"/>
      <c r="B90" s="40"/>
      <c r="C90" s="206" t="s">
        <v>180</v>
      </c>
      <c r="D90" s="206" t="s">
        <v>154</v>
      </c>
      <c r="E90" s="207" t="s">
        <v>2073</v>
      </c>
      <c r="F90" s="208" t="s">
        <v>2074</v>
      </c>
      <c r="G90" s="209" t="s">
        <v>495</v>
      </c>
      <c r="H90" s="210">
        <v>1</v>
      </c>
      <c r="I90" s="211"/>
      <c r="J90" s="212">
        <f>ROUND(I90*H90,2)</f>
        <v>0</v>
      </c>
      <c r="K90" s="208" t="s">
        <v>157</v>
      </c>
      <c r="L90" s="45"/>
      <c r="M90" s="213" t="s">
        <v>21</v>
      </c>
      <c r="N90" s="214" t="s">
        <v>46</v>
      </c>
      <c r="O90" s="85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7" t="s">
        <v>2058</v>
      </c>
      <c r="AT90" s="217" t="s">
        <v>154</v>
      </c>
      <c r="AU90" s="217" t="s">
        <v>83</v>
      </c>
      <c r="AY90" s="18" t="s">
        <v>152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83</v>
      </c>
      <c r="BK90" s="218">
        <f>ROUND(I90*H90,2)</f>
        <v>0</v>
      </c>
      <c r="BL90" s="18" t="s">
        <v>2058</v>
      </c>
      <c r="BM90" s="217" t="s">
        <v>2075</v>
      </c>
    </row>
    <row r="91" spans="1:47" s="2" customFormat="1" ht="12">
      <c r="A91" s="39"/>
      <c r="B91" s="40"/>
      <c r="C91" s="41"/>
      <c r="D91" s="219" t="s">
        <v>160</v>
      </c>
      <c r="E91" s="41"/>
      <c r="F91" s="220" t="s">
        <v>2076</v>
      </c>
      <c r="G91" s="41"/>
      <c r="H91" s="41"/>
      <c r="I91" s="221"/>
      <c r="J91" s="41"/>
      <c r="K91" s="41"/>
      <c r="L91" s="45"/>
      <c r="M91" s="222"/>
      <c r="N91" s="22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160</v>
      </c>
      <c r="AU91" s="18" t="s">
        <v>83</v>
      </c>
    </row>
    <row r="92" spans="1:65" s="2" customFormat="1" ht="24.15" customHeight="1">
      <c r="A92" s="39"/>
      <c r="B92" s="40"/>
      <c r="C92" s="206" t="s">
        <v>185</v>
      </c>
      <c r="D92" s="206" t="s">
        <v>154</v>
      </c>
      <c r="E92" s="207" t="s">
        <v>2077</v>
      </c>
      <c r="F92" s="208" t="s">
        <v>2078</v>
      </c>
      <c r="G92" s="209" t="s">
        <v>495</v>
      </c>
      <c r="H92" s="210">
        <v>1</v>
      </c>
      <c r="I92" s="211"/>
      <c r="J92" s="212">
        <f>ROUND(I92*H92,2)</f>
        <v>0</v>
      </c>
      <c r="K92" s="208" t="s">
        <v>157</v>
      </c>
      <c r="L92" s="45"/>
      <c r="M92" s="213" t="s">
        <v>21</v>
      </c>
      <c r="N92" s="214" t="s">
        <v>46</v>
      </c>
      <c r="O92" s="85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2058</v>
      </c>
      <c r="AT92" s="217" t="s">
        <v>154</v>
      </c>
      <c r="AU92" s="217" t="s">
        <v>83</v>
      </c>
      <c r="AY92" s="18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83</v>
      </c>
      <c r="BK92" s="218">
        <f>ROUND(I92*H92,2)</f>
        <v>0</v>
      </c>
      <c r="BL92" s="18" t="s">
        <v>2058</v>
      </c>
      <c r="BM92" s="217" t="s">
        <v>2079</v>
      </c>
    </row>
    <row r="93" spans="1:47" s="2" customFormat="1" ht="12">
      <c r="A93" s="39"/>
      <c r="B93" s="40"/>
      <c r="C93" s="41"/>
      <c r="D93" s="219" t="s">
        <v>160</v>
      </c>
      <c r="E93" s="41"/>
      <c r="F93" s="220" t="s">
        <v>2080</v>
      </c>
      <c r="G93" s="41"/>
      <c r="H93" s="41"/>
      <c r="I93" s="221"/>
      <c r="J93" s="41"/>
      <c r="K93" s="41"/>
      <c r="L93" s="45"/>
      <c r="M93" s="222"/>
      <c r="N93" s="223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160</v>
      </c>
      <c r="AU93" s="18" t="s">
        <v>83</v>
      </c>
    </row>
    <row r="94" spans="1:65" s="2" customFormat="1" ht="24.15" customHeight="1">
      <c r="A94" s="39"/>
      <c r="B94" s="40"/>
      <c r="C94" s="206" t="s">
        <v>190</v>
      </c>
      <c r="D94" s="206" t="s">
        <v>154</v>
      </c>
      <c r="E94" s="207" t="s">
        <v>2081</v>
      </c>
      <c r="F94" s="208" t="s">
        <v>2082</v>
      </c>
      <c r="G94" s="209" t="s">
        <v>495</v>
      </c>
      <c r="H94" s="210">
        <v>1</v>
      </c>
      <c r="I94" s="211"/>
      <c r="J94" s="212">
        <f>ROUND(I94*H94,2)</f>
        <v>0</v>
      </c>
      <c r="K94" s="208" t="s">
        <v>157</v>
      </c>
      <c r="L94" s="45"/>
      <c r="M94" s="213" t="s">
        <v>21</v>
      </c>
      <c r="N94" s="214" t="s">
        <v>46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2058</v>
      </c>
      <c r="AT94" s="217" t="s">
        <v>154</v>
      </c>
      <c r="AU94" s="217" t="s">
        <v>83</v>
      </c>
      <c r="AY94" s="18" t="s">
        <v>152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83</v>
      </c>
      <c r="BK94" s="218">
        <f>ROUND(I94*H94,2)</f>
        <v>0</v>
      </c>
      <c r="BL94" s="18" t="s">
        <v>2058</v>
      </c>
      <c r="BM94" s="217" t="s">
        <v>2083</v>
      </c>
    </row>
    <row r="95" spans="1:47" s="2" customFormat="1" ht="12">
      <c r="A95" s="39"/>
      <c r="B95" s="40"/>
      <c r="C95" s="41"/>
      <c r="D95" s="219" t="s">
        <v>160</v>
      </c>
      <c r="E95" s="41"/>
      <c r="F95" s="220" t="s">
        <v>2084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160</v>
      </c>
      <c r="AU95" s="18" t="s">
        <v>83</v>
      </c>
    </row>
    <row r="96" spans="1:65" s="2" customFormat="1" ht="24.15" customHeight="1">
      <c r="A96" s="39"/>
      <c r="B96" s="40"/>
      <c r="C96" s="206" t="s">
        <v>195</v>
      </c>
      <c r="D96" s="206" t="s">
        <v>154</v>
      </c>
      <c r="E96" s="207" t="s">
        <v>2085</v>
      </c>
      <c r="F96" s="208" t="s">
        <v>2086</v>
      </c>
      <c r="G96" s="209" t="s">
        <v>495</v>
      </c>
      <c r="H96" s="210">
        <v>1</v>
      </c>
      <c r="I96" s="211"/>
      <c r="J96" s="212">
        <f>ROUND(I96*H96,2)</f>
        <v>0</v>
      </c>
      <c r="K96" s="208" t="s">
        <v>157</v>
      </c>
      <c r="L96" s="45"/>
      <c r="M96" s="213" t="s">
        <v>21</v>
      </c>
      <c r="N96" s="214" t="s">
        <v>46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2058</v>
      </c>
      <c r="AT96" s="217" t="s">
        <v>154</v>
      </c>
      <c r="AU96" s="217" t="s">
        <v>83</v>
      </c>
      <c r="AY96" s="18" t="s">
        <v>152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83</v>
      </c>
      <c r="BK96" s="218">
        <f>ROUND(I96*H96,2)</f>
        <v>0</v>
      </c>
      <c r="BL96" s="18" t="s">
        <v>2058</v>
      </c>
      <c r="BM96" s="217" t="s">
        <v>2087</v>
      </c>
    </row>
    <row r="97" spans="1:47" s="2" customFormat="1" ht="12">
      <c r="A97" s="39"/>
      <c r="B97" s="40"/>
      <c r="C97" s="41"/>
      <c r="D97" s="219" t="s">
        <v>160</v>
      </c>
      <c r="E97" s="41"/>
      <c r="F97" s="220" t="s">
        <v>2088</v>
      </c>
      <c r="G97" s="41"/>
      <c r="H97" s="41"/>
      <c r="I97" s="221"/>
      <c r="J97" s="41"/>
      <c r="K97" s="41"/>
      <c r="L97" s="45"/>
      <c r="M97" s="222"/>
      <c r="N97" s="22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160</v>
      </c>
      <c r="AU97" s="18" t="s">
        <v>83</v>
      </c>
    </row>
    <row r="98" spans="1:65" s="2" customFormat="1" ht="24.15" customHeight="1">
      <c r="A98" s="39"/>
      <c r="B98" s="40"/>
      <c r="C98" s="206" t="s">
        <v>200</v>
      </c>
      <c r="D98" s="206" t="s">
        <v>154</v>
      </c>
      <c r="E98" s="207" t="s">
        <v>2089</v>
      </c>
      <c r="F98" s="208" t="s">
        <v>2090</v>
      </c>
      <c r="G98" s="209" t="s">
        <v>2091</v>
      </c>
      <c r="H98" s="210">
        <v>1</v>
      </c>
      <c r="I98" s="211"/>
      <c r="J98" s="212">
        <f>ROUND(I98*H98,2)</f>
        <v>0</v>
      </c>
      <c r="K98" s="208" t="s">
        <v>157</v>
      </c>
      <c r="L98" s="45"/>
      <c r="M98" s="213" t="s">
        <v>21</v>
      </c>
      <c r="N98" s="214" t="s">
        <v>46</v>
      </c>
      <c r="O98" s="85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2058</v>
      </c>
      <c r="AT98" s="217" t="s">
        <v>154</v>
      </c>
      <c r="AU98" s="217" t="s">
        <v>83</v>
      </c>
      <c r="AY98" s="18" t="s">
        <v>152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83</v>
      </c>
      <c r="BK98" s="218">
        <f>ROUND(I98*H98,2)</f>
        <v>0</v>
      </c>
      <c r="BL98" s="18" t="s">
        <v>2058</v>
      </c>
      <c r="BM98" s="217" t="s">
        <v>2092</v>
      </c>
    </row>
    <row r="99" spans="1:47" s="2" customFormat="1" ht="12">
      <c r="A99" s="39"/>
      <c r="B99" s="40"/>
      <c r="C99" s="41"/>
      <c r="D99" s="219" t="s">
        <v>160</v>
      </c>
      <c r="E99" s="41"/>
      <c r="F99" s="220" t="s">
        <v>2093</v>
      </c>
      <c r="G99" s="41"/>
      <c r="H99" s="41"/>
      <c r="I99" s="221"/>
      <c r="J99" s="41"/>
      <c r="K99" s="41"/>
      <c r="L99" s="45"/>
      <c r="M99" s="277"/>
      <c r="N99" s="278"/>
      <c r="O99" s="274"/>
      <c r="P99" s="274"/>
      <c r="Q99" s="274"/>
      <c r="R99" s="274"/>
      <c r="S99" s="274"/>
      <c r="T99" s="27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160</v>
      </c>
      <c r="AU99" s="18" t="s">
        <v>83</v>
      </c>
    </row>
    <row r="100" spans="1:31" s="2" customFormat="1" ht="6.95" customHeight="1">
      <c r="A100" s="3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password="CC35" sheet="1" objects="1" scenarios="1" formatColumns="0" formatRows="0" autoFilter="0"/>
  <autoFilter ref="C79:K9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3" r:id="rId1" display="https://podminky.urs.cz/item/CS_URS_2022_01/013254000"/>
    <hyperlink ref="F85" r:id="rId2" display="https://podminky.urs.cz/item/CS_URS_2022_01/032002000"/>
    <hyperlink ref="F87" r:id="rId3" display="https://podminky.urs.cz/item/CS_URS_2022_01/034103000"/>
    <hyperlink ref="F89" r:id="rId4" display="https://podminky.urs.cz/item/CS_URS_2022_01/034203000"/>
    <hyperlink ref="F91" r:id="rId5" display="https://podminky.urs.cz/item/CS_URS_2022_01/034403000"/>
    <hyperlink ref="F93" r:id="rId6" display="https://podminky.urs.cz/item/CS_URS_2022_01/034503000"/>
    <hyperlink ref="F95" r:id="rId7" display="https://podminky.urs.cz/item/CS_URS_2022_01/039002000"/>
    <hyperlink ref="F97" r:id="rId8" display="https://podminky.urs.cz/item/CS_URS_2022_01/039203000"/>
    <hyperlink ref="F99" r:id="rId9" display="https://podminky.urs.cz/item/CS_URS_2022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1"/>
    </row>
    <row r="4" spans="2:8" s="1" customFormat="1" ht="24.95" customHeight="1">
      <c r="B4" s="21"/>
      <c r="C4" s="132" t="s">
        <v>2094</v>
      </c>
      <c r="H4" s="21"/>
    </row>
    <row r="5" spans="2:8" s="1" customFormat="1" ht="12" customHeight="1">
      <c r="B5" s="21"/>
      <c r="C5" s="280" t="s">
        <v>13</v>
      </c>
      <c r="D5" s="142" t="s">
        <v>14</v>
      </c>
      <c r="E5" s="1"/>
      <c r="F5" s="1"/>
      <c r="H5" s="21"/>
    </row>
    <row r="6" spans="2:8" s="1" customFormat="1" ht="36.95" customHeight="1">
      <c r="B6" s="21"/>
      <c r="C6" s="281" t="s">
        <v>16</v>
      </c>
      <c r="D6" s="282" t="s">
        <v>17</v>
      </c>
      <c r="E6" s="1"/>
      <c r="F6" s="1"/>
      <c r="H6" s="21"/>
    </row>
    <row r="7" spans="2:8" s="1" customFormat="1" ht="16.5" customHeight="1">
      <c r="B7" s="21"/>
      <c r="C7" s="134" t="s">
        <v>24</v>
      </c>
      <c r="D7" s="139" t="str">
        <f>'Rekapitulace stavby'!AN8</f>
        <v>23. 2. 2021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9"/>
      <c r="B9" s="283"/>
      <c r="C9" s="284" t="s">
        <v>56</v>
      </c>
      <c r="D9" s="285" t="s">
        <v>57</v>
      </c>
      <c r="E9" s="285" t="s">
        <v>139</v>
      </c>
      <c r="F9" s="286" t="s">
        <v>2095</v>
      </c>
      <c r="G9" s="179"/>
      <c r="H9" s="283"/>
    </row>
    <row r="10" spans="1:8" s="2" customFormat="1" ht="26.4" customHeight="1">
      <c r="A10" s="39"/>
      <c r="B10" s="45"/>
      <c r="C10" s="287" t="s">
        <v>2096</v>
      </c>
      <c r="D10" s="287" t="s">
        <v>81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88" t="s">
        <v>95</v>
      </c>
      <c r="D11" s="289" t="s">
        <v>96</v>
      </c>
      <c r="E11" s="290" t="s">
        <v>21</v>
      </c>
      <c r="F11" s="291">
        <v>195.292</v>
      </c>
      <c r="G11" s="39"/>
      <c r="H11" s="45"/>
    </row>
    <row r="12" spans="1:8" s="2" customFormat="1" ht="16.8" customHeight="1">
      <c r="A12" s="39"/>
      <c r="B12" s="45"/>
      <c r="C12" s="292" t="s">
        <v>21</v>
      </c>
      <c r="D12" s="292" t="s">
        <v>408</v>
      </c>
      <c r="E12" s="18" t="s">
        <v>21</v>
      </c>
      <c r="F12" s="293">
        <v>84.525</v>
      </c>
      <c r="G12" s="39"/>
      <c r="H12" s="45"/>
    </row>
    <row r="13" spans="1:8" s="2" customFormat="1" ht="16.8" customHeight="1">
      <c r="A13" s="39"/>
      <c r="B13" s="45"/>
      <c r="C13" s="292" t="s">
        <v>21</v>
      </c>
      <c r="D13" s="292" t="s">
        <v>409</v>
      </c>
      <c r="E13" s="18" t="s">
        <v>21</v>
      </c>
      <c r="F13" s="293">
        <v>35.615</v>
      </c>
      <c r="G13" s="39"/>
      <c r="H13" s="45"/>
    </row>
    <row r="14" spans="1:8" s="2" customFormat="1" ht="16.8" customHeight="1">
      <c r="A14" s="39"/>
      <c r="B14" s="45"/>
      <c r="C14" s="292" t="s">
        <v>21</v>
      </c>
      <c r="D14" s="292" t="s">
        <v>410</v>
      </c>
      <c r="E14" s="18" t="s">
        <v>21</v>
      </c>
      <c r="F14" s="293">
        <v>25.916</v>
      </c>
      <c r="G14" s="39"/>
      <c r="H14" s="45"/>
    </row>
    <row r="15" spans="1:8" s="2" customFormat="1" ht="16.8" customHeight="1">
      <c r="A15" s="39"/>
      <c r="B15" s="45"/>
      <c r="C15" s="292" t="s">
        <v>21</v>
      </c>
      <c r="D15" s="292" t="s">
        <v>411</v>
      </c>
      <c r="E15" s="18" t="s">
        <v>21</v>
      </c>
      <c r="F15" s="293">
        <v>24.37</v>
      </c>
      <c r="G15" s="39"/>
      <c r="H15" s="45"/>
    </row>
    <row r="16" spans="1:8" s="2" customFormat="1" ht="16.8" customHeight="1">
      <c r="A16" s="39"/>
      <c r="B16" s="45"/>
      <c r="C16" s="292" t="s">
        <v>21</v>
      </c>
      <c r="D16" s="292" t="s">
        <v>412</v>
      </c>
      <c r="E16" s="18" t="s">
        <v>21</v>
      </c>
      <c r="F16" s="293">
        <v>20</v>
      </c>
      <c r="G16" s="39"/>
      <c r="H16" s="45"/>
    </row>
    <row r="17" spans="1:8" s="2" customFormat="1" ht="16.8" customHeight="1">
      <c r="A17" s="39"/>
      <c r="B17" s="45"/>
      <c r="C17" s="292" t="s">
        <v>21</v>
      </c>
      <c r="D17" s="292" t="s">
        <v>413</v>
      </c>
      <c r="E17" s="18" t="s">
        <v>21</v>
      </c>
      <c r="F17" s="293">
        <v>4.866</v>
      </c>
      <c r="G17" s="39"/>
      <c r="H17" s="45"/>
    </row>
    <row r="18" spans="1:8" s="2" customFormat="1" ht="16.8" customHeight="1">
      <c r="A18" s="39"/>
      <c r="B18" s="45"/>
      <c r="C18" s="292" t="s">
        <v>95</v>
      </c>
      <c r="D18" s="292" t="s">
        <v>261</v>
      </c>
      <c r="E18" s="18" t="s">
        <v>21</v>
      </c>
      <c r="F18" s="293">
        <v>195.292</v>
      </c>
      <c r="G18" s="39"/>
      <c r="H18" s="45"/>
    </row>
    <row r="19" spans="1:8" s="2" customFormat="1" ht="16.8" customHeight="1">
      <c r="A19" s="39"/>
      <c r="B19" s="45"/>
      <c r="C19" s="294" t="s">
        <v>2097</v>
      </c>
      <c r="D19" s="39"/>
      <c r="E19" s="39"/>
      <c r="F19" s="39"/>
      <c r="G19" s="39"/>
      <c r="H19" s="45"/>
    </row>
    <row r="20" spans="1:8" s="2" customFormat="1" ht="16.8" customHeight="1">
      <c r="A20" s="39"/>
      <c r="B20" s="45"/>
      <c r="C20" s="292" t="s">
        <v>404</v>
      </c>
      <c r="D20" s="292" t="s">
        <v>2098</v>
      </c>
      <c r="E20" s="18" t="s">
        <v>100</v>
      </c>
      <c r="F20" s="293">
        <v>195.292</v>
      </c>
      <c r="G20" s="39"/>
      <c r="H20" s="45"/>
    </row>
    <row r="21" spans="1:8" s="2" customFormat="1" ht="16.8" customHeight="1">
      <c r="A21" s="39"/>
      <c r="B21" s="45"/>
      <c r="C21" s="292" t="s">
        <v>415</v>
      </c>
      <c r="D21" s="292" t="s">
        <v>2099</v>
      </c>
      <c r="E21" s="18" t="s">
        <v>100</v>
      </c>
      <c r="F21" s="293">
        <v>195.292</v>
      </c>
      <c r="G21" s="39"/>
      <c r="H21" s="45"/>
    </row>
    <row r="22" spans="1:8" s="2" customFormat="1" ht="16.8" customHeight="1">
      <c r="A22" s="39"/>
      <c r="B22" s="45"/>
      <c r="C22" s="292" t="s">
        <v>436</v>
      </c>
      <c r="D22" s="292" t="s">
        <v>2100</v>
      </c>
      <c r="E22" s="18" t="s">
        <v>100</v>
      </c>
      <c r="F22" s="293">
        <v>195.292</v>
      </c>
      <c r="G22" s="39"/>
      <c r="H22" s="45"/>
    </row>
    <row r="23" spans="1:8" s="2" customFormat="1" ht="16.8" customHeight="1">
      <c r="A23" s="39"/>
      <c r="B23" s="45"/>
      <c r="C23" s="288" t="s">
        <v>98</v>
      </c>
      <c r="D23" s="289" t="s">
        <v>99</v>
      </c>
      <c r="E23" s="290" t="s">
        <v>100</v>
      </c>
      <c r="F23" s="291">
        <v>15.42</v>
      </c>
      <c r="G23" s="39"/>
      <c r="H23" s="45"/>
    </row>
    <row r="24" spans="1:8" s="2" customFormat="1" ht="16.8" customHeight="1">
      <c r="A24" s="39"/>
      <c r="B24" s="45"/>
      <c r="C24" s="292" t="s">
        <v>98</v>
      </c>
      <c r="D24" s="292" t="s">
        <v>386</v>
      </c>
      <c r="E24" s="18" t="s">
        <v>21</v>
      </c>
      <c r="F24" s="293">
        <v>15.42</v>
      </c>
      <c r="G24" s="39"/>
      <c r="H24" s="45"/>
    </row>
    <row r="25" spans="1:8" s="2" customFormat="1" ht="16.8" customHeight="1">
      <c r="A25" s="39"/>
      <c r="B25" s="45"/>
      <c r="C25" s="294" t="s">
        <v>2097</v>
      </c>
      <c r="D25" s="39"/>
      <c r="E25" s="39"/>
      <c r="F25" s="39"/>
      <c r="G25" s="39"/>
      <c r="H25" s="45"/>
    </row>
    <row r="26" spans="1:8" s="2" customFormat="1" ht="16.8" customHeight="1">
      <c r="A26" s="39"/>
      <c r="B26" s="45"/>
      <c r="C26" s="292" t="s">
        <v>382</v>
      </c>
      <c r="D26" s="292" t="s">
        <v>2101</v>
      </c>
      <c r="E26" s="18" t="s">
        <v>100</v>
      </c>
      <c r="F26" s="293">
        <v>15.42</v>
      </c>
      <c r="G26" s="39"/>
      <c r="H26" s="45"/>
    </row>
    <row r="27" spans="1:8" s="2" customFormat="1" ht="16.8" customHeight="1">
      <c r="A27" s="39"/>
      <c r="B27" s="45"/>
      <c r="C27" s="292" t="s">
        <v>388</v>
      </c>
      <c r="D27" s="292" t="s">
        <v>2102</v>
      </c>
      <c r="E27" s="18" t="s">
        <v>100</v>
      </c>
      <c r="F27" s="293">
        <v>15.42</v>
      </c>
      <c r="G27" s="39"/>
      <c r="H27" s="45"/>
    </row>
    <row r="28" spans="1:8" s="2" customFormat="1" ht="16.8" customHeight="1">
      <c r="A28" s="39"/>
      <c r="B28" s="45"/>
      <c r="C28" s="292" t="s">
        <v>399</v>
      </c>
      <c r="D28" s="292" t="s">
        <v>2103</v>
      </c>
      <c r="E28" s="18" t="s">
        <v>100</v>
      </c>
      <c r="F28" s="293">
        <v>15.42</v>
      </c>
      <c r="G28" s="39"/>
      <c r="H28" s="45"/>
    </row>
    <row r="29" spans="1:8" s="2" customFormat="1" ht="16.8" customHeight="1">
      <c r="A29" s="39"/>
      <c r="B29" s="45"/>
      <c r="C29" s="288" t="s">
        <v>103</v>
      </c>
      <c r="D29" s="289" t="s">
        <v>104</v>
      </c>
      <c r="E29" s="290" t="s">
        <v>100</v>
      </c>
      <c r="F29" s="291">
        <v>259.471</v>
      </c>
      <c r="G29" s="39"/>
      <c r="H29" s="45"/>
    </row>
    <row r="30" spans="1:8" s="2" customFormat="1" ht="16.8" customHeight="1">
      <c r="A30" s="39"/>
      <c r="B30" s="45"/>
      <c r="C30" s="294" t="s">
        <v>2097</v>
      </c>
      <c r="D30" s="39"/>
      <c r="E30" s="39"/>
      <c r="F30" s="39"/>
      <c r="G30" s="39"/>
      <c r="H30" s="45"/>
    </row>
    <row r="31" spans="1:8" s="2" customFormat="1" ht="16.8" customHeight="1">
      <c r="A31" s="39"/>
      <c r="B31" s="45"/>
      <c r="C31" s="292" t="s">
        <v>431</v>
      </c>
      <c r="D31" s="292" t="s">
        <v>2104</v>
      </c>
      <c r="E31" s="18" t="s">
        <v>100</v>
      </c>
      <c r="F31" s="293">
        <v>259.471</v>
      </c>
      <c r="G31" s="39"/>
      <c r="H31" s="45"/>
    </row>
    <row r="32" spans="1:8" s="2" customFormat="1" ht="16.8" customHeight="1">
      <c r="A32" s="39"/>
      <c r="B32" s="45"/>
      <c r="C32" s="288" t="s">
        <v>106</v>
      </c>
      <c r="D32" s="289" t="s">
        <v>107</v>
      </c>
      <c r="E32" s="290" t="s">
        <v>108</v>
      </c>
      <c r="F32" s="291">
        <v>18.29</v>
      </c>
      <c r="G32" s="39"/>
      <c r="H32" s="45"/>
    </row>
    <row r="33" spans="1:8" s="2" customFormat="1" ht="16.8" customHeight="1">
      <c r="A33" s="39"/>
      <c r="B33" s="45"/>
      <c r="C33" s="294" t="s">
        <v>2097</v>
      </c>
      <c r="D33" s="39"/>
      <c r="E33" s="39"/>
      <c r="F33" s="39"/>
      <c r="G33" s="39"/>
      <c r="H33" s="45"/>
    </row>
    <row r="34" spans="1:8" s="2" customFormat="1" ht="16.8" customHeight="1">
      <c r="A34" s="39"/>
      <c r="B34" s="45"/>
      <c r="C34" s="292" t="s">
        <v>1086</v>
      </c>
      <c r="D34" s="292" t="s">
        <v>2105</v>
      </c>
      <c r="E34" s="18" t="s">
        <v>108</v>
      </c>
      <c r="F34" s="293">
        <v>67.08</v>
      </c>
      <c r="G34" s="39"/>
      <c r="H34" s="45"/>
    </row>
    <row r="35" spans="1:8" s="2" customFormat="1" ht="16.8" customHeight="1">
      <c r="A35" s="39"/>
      <c r="B35" s="45"/>
      <c r="C35" s="292" t="s">
        <v>454</v>
      </c>
      <c r="D35" s="292" t="s">
        <v>2106</v>
      </c>
      <c r="E35" s="18" t="s">
        <v>108</v>
      </c>
      <c r="F35" s="293">
        <v>18.29</v>
      </c>
      <c r="G35" s="39"/>
      <c r="H35" s="45"/>
    </row>
    <row r="36" spans="1:8" s="2" customFormat="1" ht="26.4" customHeight="1">
      <c r="A36" s="39"/>
      <c r="B36" s="45"/>
      <c r="C36" s="287" t="s">
        <v>2107</v>
      </c>
      <c r="D36" s="287" t="s">
        <v>90</v>
      </c>
      <c r="E36" s="39"/>
      <c r="F36" s="39"/>
      <c r="G36" s="39"/>
      <c r="H36" s="45"/>
    </row>
    <row r="37" spans="1:8" s="2" customFormat="1" ht="16.8" customHeight="1">
      <c r="A37" s="39"/>
      <c r="B37" s="45"/>
      <c r="C37" s="288" t="s">
        <v>1367</v>
      </c>
      <c r="D37" s="289" t="s">
        <v>1368</v>
      </c>
      <c r="E37" s="290" t="s">
        <v>100</v>
      </c>
      <c r="F37" s="291">
        <v>138.584</v>
      </c>
      <c r="G37" s="39"/>
      <c r="H37" s="45"/>
    </row>
    <row r="38" spans="1:8" s="2" customFormat="1" ht="16.8" customHeight="1">
      <c r="A38" s="39"/>
      <c r="B38" s="45"/>
      <c r="C38" s="292" t="s">
        <v>21</v>
      </c>
      <c r="D38" s="292" t="s">
        <v>2002</v>
      </c>
      <c r="E38" s="18" t="s">
        <v>21</v>
      </c>
      <c r="F38" s="293">
        <v>25</v>
      </c>
      <c r="G38" s="39"/>
      <c r="H38" s="45"/>
    </row>
    <row r="39" spans="1:8" s="2" customFormat="1" ht="16.8" customHeight="1">
      <c r="A39" s="39"/>
      <c r="B39" s="45"/>
      <c r="C39" s="292" t="s">
        <v>21</v>
      </c>
      <c r="D39" s="292" t="s">
        <v>2003</v>
      </c>
      <c r="E39" s="18" t="s">
        <v>21</v>
      </c>
      <c r="F39" s="293">
        <v>77.954</v>
      </c>
      <c r="G39" s="39"/>
      <c r="H39" s="45"/>
    </row>
    <row r="40" spans="1:8" s="2" customFormat="1" ht="16.8" customHeight="1">
      <c r="A40" s="39"/>
      <c r="B40" s="45"/>
      <c r="C40" s="292" t="s">
        <v>21</v>
      </c>
      <c r="D40" s="292" t="s">
        <v>2004</v>
      </c>
      <c r="E40" s="18" t="s">
        <v>21</v>
      </c>
      <c r="F40" s="293">
        <v>35.63</v>
      </c>
      <c r="G40" s="39"/>
      <c r="H40" s="45"/>
    </row>
    <row r="41" spans="1:8" s="2" customFormat="1" ht="16.8" customHeight="1">
      <c r="A41" s="39"/>
      <c r="B41" s="45"/>
      <c r="C41" s="292" t="s">
        <v>1367</v>
      </c>
      <c r="D41" s="292" t="s">
        <v>261</v>
      </c>
      <c r="E41" s="18" t="s">
        <v>21</v>
      </c>
      <c r="F41" s="293">
        <v>138.584</v>
      </c>
      <c r="G41" s="39"/>
      <c r="H41" s="45"/>
    </row>
    <row r="42" spans="1:8" s="2" customFormat="1" ht="16.8" customHeight="1">
      <c r="A42" s="39"/>
      <c r="B42" s="45"/>
      <c r="C42" s="294" t="s">
        <v>2097</v>
      </c>
      <c r="D42" s="39"/>
      <c r="E42" s="39"/>
      <c r="F42" s="39"/>
      <c r="G42" s="39"/>
      <c r="H42" s="45"/>
    </row>
    <row r="43" spans="1:8" s="2" customFormat="1" ht="16.8" customHeight="1">
      <c r="A43" s="39"/>
      <c r="B43" s="45"/>
      <c r="C43" s="292" t="s">
        <v>1998</v>
      </c>
      <c r="D43" s="292" t="s">
        <v>2108</v>
      </c>
      <c r="E43" s="18" t="s">
        <v>100</v>
      </c>
      <c r="F43" s="293">
        <v>138.584</v>
      </c>
      <c r="G43" s="39"/>
      <c r="H43" s="45"/>
    </row>
    <row r="44" spans="1:8" s="2" customFormat="1" ht="16.8" customHeight="1">
      <c r="A44" s="39"/>
      <c r="B44" s="45"/>
      <c r="C44" s="292" t="s">
        <v>1994</v>
      </c>
      <c r="D44" s="292" t="s">
        <v>2109</v>
      </c>
      <c r="E44" s="18" t="s">
        <v>100</v>
      </c>
      <c r="F44" s="293">
        <v>138.584</v>
      </c>
      <c r="G44" s="39"/>
      <c r="H44" s="45"/>
    </row>
    <row r="45" spans="1:8" s="2" customFormat="1" ht="16.8" customHeight="1">
      <c r="A45" s="39"/>
      <c r="B45" s="45"/>
      <c r="C45" s="292" t="s">
        <v>2008</v>
      </c>
      <c r="D45" s="292" t="s">
        <v>2110</v>
      </c>
      <c r="E45" s="18" t="s">
        <v>100</v>
      </c>
      <c r="F45" s="293">
        <v>138.584</v>
      </c>
      <c r="G45" s="39"/>
      <c r="H45" s="45"/>
    </row>
    <row r="46" spans="1:8" s="2" customFormat="1" ht="7.4" customHeight="1">
      <c r="A46" s="39"/>
      <c r="B46" s="158"/>
      <c r="C46" s="159"/>
      <c r="D46" s="159"/>
      <c r="E46" s="159"/>
      <c r="F46" s="159"/>
      <c r="G46" s="159"/>
      <c r="H46" s="45"/>
    </row>
    <row r="47" spans="1:8" s="2" customFormat="1" ht="12">
      <c r="A47" s="39"/>
      <c r="B47" s="39"/>
      <c r="C47" s="39"/>
      <c r="D47" s="39"/>
      <c r="E47" s="39"/>
      <c r="F47" s="39"/>
      <c r="G47" s="39"/>
      <c r="H4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5" customWidth="1"/>
    <col min="2" max="2" width="1.7109375" style="295" customWidth="1"/>
    <col min="3" max="4" width="5.00390625" style="295" customWidth="1"/>
    <col min="5" max="5" width="11.7109375" style="295" customWidth="1"/>
    <col min="6" max="6" width="9.140625" style="295" customWidth="1"/>
    <col min="7" max="7" width="5.00390625" style="295" customWidth="1"/>
    <col min="8" max="8" width="77.8515625" style="295" customWidth="1"/>
    <col min="9" max="10" width="20.00390625" style="295" customWidth="1"/>
    <col min="11" max="11" width="1.7109375" style="295" customWidth="1"/>
  </cols>
  <sheetData>
    <row r="1" s="1" customFormat="1" ht="37.5" customHeight="1"/>
    <row r="2" spans="2:11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6" customFormat="1" ht="45" customHeight="1">
      <c r="B3" s="299"/>
      <c r="C3" s="300" t="s">
        <v>2111</v>
      </c>
      <c r="D3" s="300"/>
      <c r="E3" s="300"/>
      <c r="F3" s="300"/>
      <c r="G3" s="300"/>
      <c r="H3" s="300"/>
      <c r="I3" s="300"/>
      <c r="J3" s="300"/>
      <c r="K3" s="301"/>
    </row>
    <row r="4" spans="2:11" s="1" customFormat="1" ht="25.5" customHeight="1">
      <c r="B4" s="302"/>
      <c r="C4" s="303" t="s">
        <v>2112</v>
      </c>
      <c r="D4" s="303"/>
      <c r="E4" s="303"/>
      <c r="F4" s="303"/>
      <c r="G4" s="303"/>
      <c r="H4" s="303"/>
      <c r="I4" s="303"/>
      <c r="J4" s="303"/>
      <c r="K4" s="304"/>
    </row>
    <row r="5" spans="2:11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s="1" customFormat="1" ht="15" customHeight="1">
      <c r="B6" s="302"/>
      <c r="C6" s="306" t="s">
        <v>2113</v>
      </c>
      <c r="D6" s="306"/>
      <c r="E6" s="306"/>
      <c r="F6" s="306"/>
      <c r="G6" s="306"/>
      <c r="H6" s="306"/>
      <c r="I6" s="306"/>
      <c r="J6" s="306"/>
      <c r="K6" s="304"/>
    </row>
    <row r="7" spans="2:11" s="1" customFormat="1" ht="15" customHeight="1">
      <c r="B7" s="307"/>
      <c r="C7" s="306" t="s">
        <v>2114</v>
      </c>
      <c r="D7" s="306"/>
      <c r="E7" s="306"/>
      <c r="F7" s="306"/>
      <c r="G7" s="306"/>
      <c r="H7" s="306"/>
      <c r="I7" s="306"/>
      <c r="J7" s="306"/>
      <c r="K7" s="304"/>
    </row>
    <row r="8" spans="2:11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s="1" customFormat="1" ht="15" customHeight="1">
      <c r="B9" s="307"/>
      <c r="C9" s="306" t="s">
        <v>2115</v>
      </c>
      <c r="D9" s="306"/>
      <c r="E9" s="306"/>
      <c r="F9" s="306"/>
      <c r="G9" s="306"/>
      <c r="H9" s="306"/>
      <c r="I9" s="306"/>
      <c r="J9" s="306"/>
      <c r="K9" s="304"/>
    </row>
    <row r="10" spans="2:11" s="1" customFormat="1" ht="15" customHeight="1">
      <c r="B10" s="307"/>
      <c r="C10" s="306"/>
      <c r="D10" s="306" t="s">
        <v>2116</v>
      </c>
      <c r="E10" s="306"/>
      <c r="F10" s="306"/>
      <c r="G10" s="306"/>
      <c r="H10" s="306"/>
      <c r="I10" s="306"/>
      <c r="J10" s="306"/>
      <c r="K10" s="304"/>
    </row>
    <row r="11" spans="2:11" s="1" customFormat="1" ht="15" customHeight="1">
      <c r="B11" s="307"/>
      <c r="C11" s="308"/>
      <c r="D11" s="306" t="s">
        <v>2117</v>
      </c>
      <c r="E11" s="306"/>
      <c r="F11" s="306"/>
      <c r="G11" s="306"/>
      <c r="H11" s="306"/>
      <c r="I11" s="306"/>
      <c r="J11" s="306"/>
      <c r="K11" s="304"/>
    </row>
    <row r="12" spans="2:11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pans="2:11" s="1" customFormat="1" ht="15" customHeight="1">
      <c r="B13" s="307"/>
      <c r="C13" s="308"/>
      <c r="D13" s="309" t="s">
        <v>2118</v>
      </c>
      <c r="E13" s="306"/>
      <c r="F13" s="306"/>
      <c r="G13" s="306"/>
      <c r="H13" s="306"/>
      <c r="I13" s="306"/>
      <c r="J13" s="306"/>
      <c r="K13" s="304"/>
    </row>
    <row r="14" spans="2:11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pans="2:11" s="1" customFormat="1" ht="15" customHeight="1">
      <c r="B15" s="307"/>
      <c r="C15" s="308"/>
      <c r="D15" s="306" t="s">
        <v>2119</v>
      </c>
      <c r="E15" s="306"/>
      <c r="F15" s="306"/>
      <c r="G15" s="306"/>
      <c r="H15" s="306"/>
      <c r="I15" s="306"/>
      <c r="J15" s="306"/>
      <c r="K15" s="304"/>
    </row>
    <row r="16" spans="2:11" s="1" customFormat="1" ht="15" customHeight="1">
      <c r="B16" s="307"/>
      <c r="C16" s="308"/>
      <c r="D16" s="306" t="s">
        <v>2120</v>
      </c>
      <c r="E16" s="306"/>
      <c r="F16" s="306"/>
      <c r="G16" s="306"/>
      <c r="H16" s="306"/>
      <c r="I16" s="306"/>
      <c r="J16" s="306"/>
      <c r="K16" s="304"/>
    </row>
    <row r="17" spans="2:11" s="1" customFormat="1" ht="15" customHeight="1">
      <c r="B17" s="307"/>
      <c r="C17" s="308"/>
      <c r="D17" s="306" t="s">
        <v>2121</v>
      </c>
      <c r="E17" s="306"/>
      <c r="F17" s="306"/>
      <c r="G17" s="306"/>
      <c r="H17" s="306"/>
      <c r="I17" s="306"/>
      <c r="J17" s="306"/>
      <c r="K17" s="304"/>
    </row>
    <row r="18" spans="2:11" s="1" customFormat="1" ht="15" customHeight="1">
      <c r="B18" s="307"/>
      <c r="C18" s="308"/>
      <c r="D18" s="308"/>
      <c r="E18" s="310" t="s">
        <v>82</v>
      </c>
      <c r="F18" s="306" t="s">
        <v>2122</v>
      </c>
      <c r="G18" s="306"/>
      <c r="H18" s="306"/>
      <c r="I18" s="306"/>
      <c r="J18" s="306"/>
      <c r="K18" s="304"/>
    </row>
    <row r="19" spans="2:11" s="1" customFormat="1" ht="15" customHeight="1">
      <c r="B19" s="307"/>
      <c r="C19" s="308"/>
      <c r="D19" s="308"/>
      <c r="E19" s="310" t="s">
        <v>2123</v>
      </c>
      <c r="F19" s="306" t="s">
        <v>2124</v>
      </c>
      <c r="G19" s="306"/>
      <c r="H19" s="306"/>
      <c r="I19" s="306"/>
      <c r="J19" s="306"/>
      <c r="K19" s="304"/>
    </row>
    <row r="20" spans="2:11" s="1" customFormat="1" ht="15" customHeight="1">
      <c r="B20" s="307"/>
      <c r="C20" s="308"/>
      <c r="D20" s="308"/>
      <c r="E20" s="310" t="s">
        <v>2125</v>
      </c>
      <c r="F20" s="306" t="s">
        <v>2126</v>
      </c>
      <c r="G20" s="306"/>
      <c r="H20" s="306"/>
      <c r="I20" s="306"/>
      <c r="J20" s="306"/>
      <c r="K20" s="304"/>
    </row>
    <row r="21" spans="2:11" s="1" customFormat="1" ht="15" customHeight="1">
      <c r="B21" s="307"/>
      <c r="C21" s="308"/>
      <c r="D21" s="308"/>
      <c r="E21" s="310" t="s">
        <v>2127</v>
      </c>
      <c r="F21" s="306" t="s">
        <v>2128</v>
      </c>
      <c r="G21" s="306"/>
      <c r="H21" s="306"/>
      <c r="I21" s="306"/>
      <c r="J21" s="306"/>
      <c r="K21" s="304"/>
    </row>
    <row r="22" spans="2:11" s="1" customFormat="1" ht="15" customHeight="1">
      <c r="B22" s="307"/>
      <c r="C22" s="308"/>
      <c r="D22" s="308"/>
      <c r="E22" s="310" t="s">
        <v>2129</v>
      </c>
      <c r="F22" s="306" t="s">
        <v>2130</v>
      </c>
      <c r="G22" s="306"/>
      <c r="H22" s="306"/>
      <c r="I22" s="306"/>
      <c r="J22" s="306"/>
      <c r="K22" s="304"/>
    </row>
    <row r="23" spans="2:11" s="1" customFormat="1" ht="15" customHeight="1">
      <c r="B23" s="307"/>
      <c r="C23" s="308"/>
      <c r="D23" s="308"/>
      <c r="E23" s="310" t="s">
        <v>2131</v>
      </c>
      <c r="F23" s="306" t="s">
        <v>2132</v>
      </c>
      <c r="G23" s="306"/>
      <c r="H23" s="306"/>
      <c r="I23" s="306"/>
      <c r="J23" s="306"/>
      <c r="K23" s="304"/>
    </row>
    <row r="24" spans="2:11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pans="2:11" s="1" customFormat="1" ht="15" customHeight="1">
      <c r="B25" s="307"/>
      <c r="C25" s="306" t="s">
        <v>2133</v>
      </c>
      <c r="D25" s="306"/>
      <c r="E25" s="306"/>
      <c r="F25" s="306"/>
      <c r="G25" s="306"/>
      <c r="H25" s="306"/>
      <c r="I25" s="306"/>
      <c r="J25" s="306"/>
      <c r="K25" s="304"/>
    </row>
    <row r="26" spans="2:11" s="1" customFormat="1" ht="15" customHeight="1">
      <c r="B26" s="307"/>
      <c r="C26" s="306" t="s">
        <v>2134</v>
      </c>
      <c r="D26" s="306"/>
      <c r="E26" s="306"/>
      <c r="F26" s="306"/>
      <c r="G26" s="306"/>
      <c r="H26" s="306"/>
      <c r="I26" s="306"/>
      <c r="J26" s="306"/>
      <c r="K26" s="304"/>
    </row>
    <row r="27" spans="2:11" s="1" customFormat="1" ht="15" customHeight="1">
      <c r="B27" s="307"/>
      <c r="C27" s="306"/>
      <c r="D27" s="306" t="s">
        <v>2135</v>
      </c>
      <c r="E27" s="306"/>
      <c r="F27" s="306"/>
      <c r="G27" s="306"/>
      <c r="H27" s="306"/>
      <c r="I27" s="306"/>
      <c r="J27" s="306"/>
      <c r="K27" s="304"/>
    </row>
    <row r="28" spans="2:11" s="1" customFormat="1" ht="15" customHeight="1">
      <c r="B28" s="307"/>
      <c r="C28" s="308"/>
      <c r="D28" s="306" t="s">
        <v>2136</v>
      </c>
      <c r="E28" s="306"/>
      <c r="F28" s="306"/>
      <c r="G28" s="306"/>
      <c r="H28" s="306"/>
      <c r="I28" s="306"/>
      <c r="J28" s="306"/>
      <c r="K28" s="304"/>
    </row>
    <row r="29" spans="2:11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pans="2:11" s="1" customFormat="1" ht="15" customHeight="1">
      <c r="B30" s="307"/>
      <c r="C30" s="308"/>
      <c r="D30" s="306" t="s">
        <v>2137</v>
      </c>
      <c r="E30" s="306"/>
      <c r="F30" s="306"/>
      <c r="G30" s="306"/>
      <c r="H30" s="306"/>
      <c r="I30" s="306"/>
      <c r="J30" s="306"/>
      <c r="K30" s="304"/>
    </row>
    <row r="31" spans="2:11" s="1" customFormat="1" ht="15" customHeight="1">
      <c r="B31" s="307"/>
      <c r="C31" s="308"/>
      <c r="D31" s="306" t="s">
        <v>2138</v>
      </c>
      <c r="E31" s="306"/>
      <c r="F31" s="306"/>
      <c r="G31" s="306"/>
      <c r="H31" s="306"/>
      <c r="I31" s="306"/>
      <c r="J31" s="306"/>
      <c r="K31" s="304"/>
    </row>
    <row r="32" spans="2:11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pans="2:11" s="1" customFormat="1" ht="15" customHeight="1">
      <c r="B33" s="307"/>
      <c r="C33" s="308"/>
      <c r="D33" s="306" t="s">
        <v>2139</v>
      </c>
      <c r="E33" s="306"/>
      <c r="F33" s="306"/>
      <c r="G33" s="306"/>
      <c r="H33" s="306"/>
      <c r="I33" s="306"/>
      <c r="J33" s="306"/>
      <c r="K33" s="304"/>
    </row>
    <row r="34" spans="2:11" s="1" customFormat="1" ht="15" customHeight="1">
      <c r="B34" s="307"/>
      <c r="C34" s="308"/>
      <c r="D34" s="306" t="s">
        <v>2140</v>
      </c>
      <c r="E34" s="306"/>
      <c r="F34" s="306"/>
      <c r="G34" s="306"/>
      <c r="H34" s="306"/>
      <c r="I34" s="306"/>
      <c r="J34" s="306"/>
      <c r="K34" s="304"/>
    </row>
    <row r="35" spans="2:11" s="1" customFormat="1" ht="15" customHeight="1">
      <c r="B35" s="307"/>
      <c r="C35" s="308"/>
      <c r="D35" s="306" t="s">
        <v>2141</v>
      </c>
      <c r="E35" s="306"/>
      <c r="F35" s="306"/>
      <c r="G35" s="306"/>
      <c r="H35" s="306"/>
      <c r="I35" s="306"/>
      <c r="J35" s="306"/>
      <c r="K35" s="304"/>
    </row>
    <row r="36" spans="2:11" s="1" customFormat="1" ht="15" customHeight="1">
      <c r="B36" s="307"/>
      <c r="C36" s="308"/>
      <c r="D36" s="306"/>
      <c r="E36" s="309" t="s">
        <v>138</v>
      </c>
      <c r="F36" s="306"/>
      <c r="G36" s="306" t="s">
        <v>2142</v>
      </c>
      <c r="H36" s="306"/>
      <c r="I36" s="306"/>
      <c r="J36" s="306"/>
      <c r="K36" s="304"/>
    </row>
    <row r="37" spans="2:11" s="1" customFormat="1" ht="30.75" customHeight="1">
      <c r="B37" s="307"/>
      <c r="C37" s="308"/>
      <c r="D37" s="306"/>
      <c r="E37" s="309" t="s">
        <v>2143</v>
      </c>
      <c r="F37" s="306"/>
      <c r="G37" s="306" t="s">
        <v>2144</v>
      </c>
      <c r="H37" s="306"/>
      <c r="I37" s="306"/>
      <c r="J37" s="306"/>
      <c r="K37" s="304"/>
    </row>
    <row r="38" spans="2:11" s="1" customFormat="1" ht="15" customHeight="1">
      <c r="B38" s="307"/>
      <c r="C38" s="308"/>
      <c r="D38" s="306"/>
      <c r="E38" s="309" t="s">
        <v>56</v>
      </c>
      <c r="F38" s="306"/>
      <c r="G38" s="306" t="s">
        <v>2145</v>
      </c>
      <c r="H38" s="306"/>
      <c r="I38" s="306"/>
      <c r="J38" s="306"/>
      <c r="K38" s="304"/>
    </row>
    <row r="39" spans="2:11" s="1" customFormat="1" ht="15" customHeight="1">
      <c r="B39" s="307"/>
      <c r="C39" s="308"/>
      <c r="D39" s="306"/>
      <c r="E39" s="309" t="s">
        <v>57</v>
      </c>
      <c r="F39" s="306"/>
      <c r="G39" s="306" t="s">
        <v>2146</v>
      </c>
      <c r="H39" s="306"/>
      <c r="I39" s="306"/>
      <c r="J39" s="306"/>
      <c r="K39" s="304"/>
    </row>
    <row r="40" spans="2:11" s="1" customFormat="1" ht="15" customHeight="1">
      <c r="B40" s="307"/>
      <c r="C40" s="308"/>
      <c r="D40" s="306"/>
      <c r="E40" s="309" t="s">
        <v>139</v>
      </c>
      <c r="F40" s="306"/>
      <c r="G40" s="306" t="s">
        <v>2147</v>
      </c>
      <c r="H40" s="306"/>
      <c r="I40" s="306"/>
      <c r="J40" s="306"/>
      <c r="K40" s="304"/>
    </row>
    <row r="41" spans="2:11" s="1" customFormat="1" ht="15" customHeight="1">
      <c r="B41" s="307"/>
      <c r="C41" s="308"/>
      <c r="D41" s="306"/>
      <c r="E41" s="309" t="s">
        <v>140</v>
      </c>
      <c r="F41" s="306"/>
      <c r="G41" s="306" t="s">
        <v>2148</v>
      </c>
      <c r="H41" s="306"/>
      <c r="I41" s="306"/>
      <c r="J41" s="306"/>
      <c r="K41" s="304"/>
    </row>
    <row r="42" spans="2:11" s="1" customFormat="1" ht="15" customHeight="1">
      <c r="B42" s="307"/>
      <c r="C42" s="308"/>
      <c r="D42" s="306"/>
      <c r="E42" s="309" t="s">
        <v>2149</v>
      </c>
      <c r="F42" s="306"/>
      <c r="G42" s="306" t="s">
        <v>2150</v>
      </c>
      <c r="H42" s="306"/>
      <c r="I42" s="306"/>
      <c r="J42" s="306"/>
      <c r="K42" s="304"/>
    </row>
    <row r="43" spans="2:11" s="1" customFormat="1" ht="15" customHeight="1">
      <c r="B43" s="307"/>
      <c r="C43" s="308"/>
      <c r="D43" s="306"/>
      <c r="E43" s="309"/>
      <c r="F43" s="306"/>
      <c r="G43" s="306" t="s">
        <v>2151</v>
      </c>
      <c r="H43" s="306"/>
      <c r="I43" s="306"/>
      <c r="J43" s="306"/>
      <c r="K43" s="304"/>
    </row>
    <row r="44" spans="2:11" s="1" customFormat="1" ht="15" customHeight="1">
      <c r="B44" s="307"/>
      <c r="C44" s="308"/>
      <c r="D44" s="306"/>
      <c r="E44" s="309" t="s">
        <v>2152</v>
      </c>
      <c r="F44" s="306"/>
      <c r="G44" s="306" t="s">
        <v>2153</v>
      </c>
      <c r="H44" s="306"/>
      <c r="I44" s="306"/>
      <c r="J44" s="306"/>
      <c r="K44" s="304"/>
    </row>
    <row r="45" spans="2:11" s="1" customFormat="1" ht="15" customHeight="1">
      <c r="B45" s="307"/>
      <c r="C45" s="308"/>
      <c r="D45" s="306"/>
      <c r="E45" s="309" t="s">
        <v>142</v>
      </c>
      <c r="F45" s="306"/>
      <c r="G45" s="306" t="s">
        <v>2154</v>
      </c>
      <c r="H45" s="306"/>
      <c r="I45" s="306"/>
      <c r="J45" s="306"/>
      <c r="K45" s="304"/>
    </row>
    <row r="46" spans="2:11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pans="2:11" s="1" customFormat="1" ht="15" customHeight="1">
      <c r="B47" s="307"/>
      <c r="C47" s="308"/>
      <c r="D47" s="306" t="s">
        <v>2155</v>
      </c>
      <c r="E47" s="306"/>
      <c r="F47" s="306"/>
      <c r="G47" s="306"/>
      <c r="H47" s="306"/>
      <c r="I47" s="306"/>
      <c r="J47" s="306"/>
      <c r="K47" s="304"/>
    </row>
    <row r="48" spans="2:11" s="1" customFormat="1" ht="15" customHeight="1">
      <c r="B48" s="307"/>
      <c r="C48" s="308"/>
      <c r="D48" s="308"/>
      <c r="E48" s="306" t="s">
        <v>2156</v>
      </c>
      <c r="F48" s="306"/>
      <c r="G48" s="306"/>
      <c r="H48" s="306"/>
      <c r="I48" s="306"/>
      <c r="J48" s="306"/>
      <c r="K48" s="304"/>
    </row>
    <row r="49" spans="2:11" s="1" customFormat="1" ht="15" customHeight="1">
      <c r="B49" s="307"/>
      <c r="C49" s="308"/>
      <c r="D49" s="308"/>
      <c r="E49" s="306" t="s">
        <v>2157</v>
      </c>
      <c r="F49" s="306"/>
      <c r="G49" s="306"/>
      <c r="H49" s="306"/>
      <c r="I49" s="306"/>
      <c r="J49" s="306"/>
      <c r="K49" s="304"/>
    </row>
    <row r="50" spans="2:11" s="1" customFormat="1" ht="15" customHeight="1">
      <c r="B50" s="307"/>
      <c r="C50" s="308"/>
      <c r="D50" s="308"/>
      <c r="E50" s="306" t="s">
        <v>2158</v>
      </c>
      <c r="F50" s="306"/>
      <c r="G50" s="306"/>
      <c r="H50" s="306"/>
      <c r="I50" s="306"/>
      <c r="J50" s="306"/>
      <c r="K50" s="304"/>
    </row>
    <row r="51" spans="2:11" s="1" customFormat="1" ht="15" customHeight="1">
      <c r="B51" s="307"/>
      <c r="C51" s="308"/>
      <c r="D51" s="306" t="s">
        <v>2159</v>
      </c>
      <c r="E51" s="306"/>
      <c r="F51" s="306"/>
      <c r="G51" s="306"/>
      <c r="H51" s="306"/>
      <c r="I51" s="306"/>
      <c r="J51" s="306"/>
      <c r="K51" s="304"/>
    </row>
    <row r="52" spans="2:11" s="1" customFormat="1" ht="25.5" customHeight="1">
      <c r="B52" s="302"/>
      <c r="C52" s="303" t="s">
        <v>2160</v>
      </c>
      <c r="D52" s="303"/>
      <c r="E52" s="303"/>
      <c r="F52" s="303"/>
      <c r="G52" s="303"/>
      <c r="H52" s="303"/>
      <c r="I52" s="303"/>
      <c r="J52" s="303"/>
      <c r="K52" s="304"/>
    </row>
    <row r="53" spans="2:11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pans="2:11" s="1" customFormat="1" ht="15" customHeight="1">
      <c r="B54" s="302"/>
      <c r="C54" s="306" t="s">
        <v>2161</v>
      </c>
      <c r="D54" s="306"/>
      <c r="E54" s="306"/>
      <c r="F54" s="306"/>
      <c r="G54" s="306"/>
      <c r="H54" s="306"/>
      <c r="I54" s="306"/>
      <c r="J54" s="306"/>
      <c r="K54" s="304"/>
    </row>
    <row r="55" spans="2:11" s="1" customFormat="1" ht="15" customHeight="1">
      <c r="B55" s="302"/>
      <c r="C55" s="306" t="s">
        <v>2162</v>
      </c>
      <c r="D55" s="306"/>
      <c r="E55" s="306"/>
      <c r="F55" s="306"/>
      <c r="G55" s="306"/>
      <c r="H55" s="306"/>
      <c r="I55" s="306"/>
      <c r="J55" s="306"/>
      <c r="K55" s="304"/>
    </row>
    <row r="56" spans="2:11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pans="2:11" s="1" customFormat="1" ht="15" customHeight="1">
      <c r="B57" s="302"/>
      <c r="C57" s="306" t="s">
        <v>2163</v>
      </c>
      <c r="D57" s="306"/>
      <c r="E57" s="306"/>
      <c r="F57" s="306"/>
      <c r="G57" s="306"/>
      <c r="H57" s="306"/>
      <c r="I57" s="306"/>
      <c r="J57" s="306"/>
      <c r="K57" s="304"/>
    </row>
    <row r="58" spans="2:11" s="1" customFormat="1" ht="15" customHeight="1">
      <c r="B58" s="302"/>
      <c r="C58" s="308"/>
      <c r="D58" s="306" t="s">
        <v>2164</v>
      </c>
      <c r="E58" s="306"/>
      <c r="F58" s="306"/>
      <c r="G58" s="306"/>
      <c r="H58" s="306"/>
      <c r="I58" s="306"/>
      <c r="J58" s="306"/>
      <c r="K58" s="304"/>
    </row>
    <row r="59" spans="2:11" s="1" customFormat="1" ht="15" customHeight="1">
      <c r="B59" s="302"/>
      <c r="C59" s="308"/>
      <c r="D59" s="306" t="s">
        <v>2165</v>
      </c>
      <c r="E59" s="306"/>
      <c r="F59" s="306"/>
      <c r="G59" s="306"/>
      <c r="H59" s="306"/>
      <c r="I59" s="306"/>
      <c r="J59" s="306"/>
      <c r="K59" s="304"/>
    </row>
    <row r="60" spans="2:11" s="1" customFormat="1" ht="15" customHeight="1">
      <c r="B60" s="302"/>
      <c r="C60" s="308"/>
      <c r="D60" s="306" t="s">
        <v>2166</v>
      </c>
      <c r="E60" s="306"/>
      <c r="F60" s="306"/>
      <c r="G60" s="306"/>
      <c r="H60" s="306"/>
      <c r="I60" s="306"/>
      <c r="J60" s="306"/>
      <c r="K60" s="304"/>
    </row>
    <row r="61" spans="2:11" s="1" customFormat="1" ht="15" customHeight="1">
      <c r="B61" s="302"/>
      <c r="C61" s="308"/>
      <c r="D61" s="306" t="s">
        <v>2167</v>
      </c>
      <c r="E61" s="306"/>
      <c r="F61" s="306"/>
      <c r="G61" s="306"/>
      <c r="H61" s="306"/>
      <c r="I61" s="306"/>
      <c r="J61" s="306"/>
      <c r="K61" s="304"/>
    </row>
    <row r="62" spans="2:11" s="1" customFormat="1" ht="15" customHeight="1">
      <c r="B62" s="302"/>
      <c r="C62" s="308"/>
      <c r="D62" s="311" t="s">
        <v>2168</v>
      </c>
      <c r="E62" s="311"/>
      <c r="F62" s="311"/>
      <c r="G62" s="311"/>
      <c r="H62" s="311"/>
      <c r="I62" s="311"/>
      <c r="J62" s="311"/>
      <c r="K62" s="304"/>
    </row>
    <row r="63" spans="2:11" s="1" customFormat="1" ht="15" customHeight="1">
      <c r="B63" s="302"/>
      <c r="C63" s="308"/>
      <c r="D63" s="306" t="s">
        <v>2169</v>
      </c>
      <c r="E63" s="306"/>
      <c r="F63" s="306"/>
      <c r="G63" s="306"/>
      <c r="H63" s="306"/>
      <c r="I63" s="306"/>
      <c r="J63" s="306"/>
      <c r="K63" s="304"/>
    </row>
    <row r="64" spans="2:11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pans="2:11" s="1" customFormat="1" ht="15" customHeight="1">
      <c r="B65" s="302"/>
      <c r="C65" s="308"/>
      <c r="D65" s="306" t="s">
        <v>2170</v>
      </c>
      <c r="E65" s="306"/>
      <c r="F65" s="306"/>
      <c r="G65" s="306"/>
      <c r="H65" s="306"/>
      <c r="I65" s="306"/>
      <c r="J65" s="306"/>
      <c r="K65" s="304"/>
    </row>
    <row r="66" spans="2:11" s="1" customFormat="1" ht="15" customHeight="1">
      <c r="B66" s="302"/>
      <c r="C66" s="308"/>
      <c r="D66" s="311" t="s">
        <v>2171</v>
      </c>
      <c r="E66" s="311"/>
      <c r="F66" s="311"/>
      <c r="G66" s="311"/>
      <c r="H66" s="311"/>
      <c r="I66" s="311"/>
      <c r="J66" s="311"/>
      <c r="K66" s="304"/>
    </row>
    <row r="67" spans="2:11" s="1" customFormat="1" ht="15" customHeight="1">
      <c r="B67" s="302"/>
      <c r="C67" s="308"/>
      <c r="D67" s="306" t="s">
        <v>2172</v>
      </c>
      <c r="E67" s="306"/>
      <c r="F67" s="306"/>
      <c r="G67" s="306"/>
      <c r="H67" s="306"/>
      <c r="I67" s="306"/>
      <c r="J67" s="306"/>
      <c r="K67" s="304"/>
    </row>
    <row r="68" spans="2:11" s="1" customFormat="1" ht="15" customHeight="1">
      <c r="B68" s="302"/>
      <c r="C68" s="308"/>
      <c r="D68" s="306" t="s">
        <v>2173</v>
      </c>
      <c r="E68" s="306"/>
      <c r="F68" s="306"/>
      <c r="G68" s="306"/>
      <c r="H68" s="306"/>
      <c r="I68" s="306"/>
      <c r="J68" s="306"/>
      <c r="K68" s="304"/>
    </row>
    <row r="69" spans="2:11" s="1" customFormat="1" ht="15" customHeight="1">
      <c r="B69" s="302"/>
      <c r="C69" s="308"/>
      <c r="D69" s="306" t="s">
        <v>2174</v>
      </c>
      <c r="E69" s="306"/>
      <c r="F69" s="306"/>
      <c r="G69" s="306"/>
      <c r="H69" s="306"/>
      <c r="I69" s="306"/>
      <c r="J69" s="306"/>
      <c r="K69" s="304"/>
    </row>
    <row r="70" spans="2:11" s="1" customFormat="1" ht="15" customHeight="1">
      <c r="B70" s="302"/>
      <c r="C70" s="308"/>
      <c r="D70" s="306" t="s">
        <v>2175</v>
      </c>
      <c r="E70" s="306"/>
      <c r="F70" s="306"/>
      <c r="G70" s="306"/>
      <c r="H70" s="306"/>
      <c r="I70" s="306"/>
      <c r="J70" s="306"/>
      <c r="K70" s="304"/>
    </row>
    <row r="71" spans="2:1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pans="2:11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2:11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pans="2:11" s="1" customFormat="1" ht="45" customHeight="1">
      <c r="B75" s="321"/>
      <c r="C75" s="322" t="s">
        <v>2176</v>
      </c>
      <c r="D75" s="322"/>
      <c r="E75" s="322"/>
      <c r="F75" s="322"/>
      <c r="G75" s="322"/>
      <c r="H75" s="322"/>
      <c r="I75" s="322"/>
      <c r="J75" s="322"/>
      <c r="K75" s="323"/>
    </row>
    <row r="76" spans="2:11" s="1" customFormat="1" ht="17.25" customHeight="1">
      <c r="B76" s="321"/>
      <c r="C76" s="324" t="s">
        <v>2177</v>
      </c>
      <c r="D76" s="324"/>
      <c r="E76" s="324"/>
      <c r="F76" s="324" t="s">
        <v>2178</v>
      </c>
      <c r="G76" s="325"/>
      <c r="H76" s="324" t="s">
        <v>57</v>
      </c>
      <c r="I76" s="324" t="s">
        <v>60</v>
      </c>
      <c r="J76" s="324" t="s">
        <v>2179</v>
      </c>
      <c r="K76" s="323"/>
    </row>
    <row r="77" spans="2:11" s="1" customFormat="1" ht="17.25" customHeight="1">
      <c r="B77" s="321"/>
      <c r="C77" s="326" t="s">
        <v>2180</v>
      </c>
      <c r="D77" s="326"/>
      <c r="E77" s="326"/>
      <c r="F77" s="327" t="s">
        <v>2181</v>
      </c>
      <c r="G77" s="328"/>
      <c r="H77" s="326"/>
      <c r="I77" s="326"/>
      <c r="J77" s="326" t="s">
        <v>2182</v>
      </c>
      <c r="K77" s="323"/>
    </row>
    <row r="78" spans="2:11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pans="2:11" s="1" customFormat="1" ht="15" customHeight="1">
      <c r="B79" s="321"/>
      <c r="C79" s="309" t="s">
        <v>56</v>
      </c>
      <c r="D79" s="331"/>
      <c r="E79" s="331"/>
      <c r="F79" s="332" t="s">
        <v>2183</v>
      </c>
      <c r="G79" s="333"/>
      <c r="H79" s="309" t="s">
        <v>2184</v>
      </c>
      <c r="I79" s="309" t="s">
        <v>2185</v>
      </c>
      <c r="J79" s="309">
        <v>20</v>
      </c>
      <c r="K79" s="323"/>
    </row>
    <row r="80" spans="2:11" s="1" customFormat="1" ht="15" customHeight="1">
      <c r="B80" s="321"/>
      <c r="C80" s="309" t="s">
        <v>2186</v>
      </c>
      <c r="D80" s="309"/>
      <c r="E80" s="309"/>
      <c r="F80" s="332" t="s">
        <v>2183</v>
      </c>
      <c r="G80" s="333"/>
      <c r="H80" s="309" t="s">
        <v>2187</v>
      </c>
      <c r="I80" s="309" t="s">
        <v>2185</v>
      </c>
      <c r="J80" s="309">
        <v>120</v>
      </c>
      <c r="K80" s="323"/>
    </row>
    <row r="81" spans="2:11" s="1" customFormat="1" ht="15" customHeight="1">
      <c r="B81" s="334"/>
      <c r="C81" s="309" t="s">
        <v>2188</v>
      </c>
      <c r="D81" s="309"/>
      <c r="E81" s="309"/>
      <c r="F81" s="332" t="s">
        <v>2189</v>
      </c>
      <c r="G81" s="333"/>
      <c r="H81" s="309" t="s">
        <v>2190</v>
      </c>
      <c r="I81" s="309" t="s">
        <v>2185</v>
      </c>
      <c r="J81" s="309">
        <v>50</v>
      </c>
      <c r="K81" s="323"/>
    </row>
    <row r="82" spans="2:11" s="1" customFormat="1" ht="15" customHeight="1">
      <c r="B82" s="334"/>
      <c r="C82" s="309" t="s">
        <v>2191</v>
      </c>
      <c r="D82" s="309"/>
      <c r="E82" s="309"/>
      <c r="F82" s="332" t="s">
        <v>2183</v>
      </c>
      <c r="G82" s="333"/>
      <c r="H82" s="309" t="s">
        <v>2192</v>
      </c>
      <c r="I82" s="309" t="s">
        <v>2193</v>
      </c>
      <c r="J82" s="309"/>
      <c r="K82" s="323"/>
    </row>
    <row r="83" spans="2:11" s="1" customFormat="1" ht="15" customHeight="1">
      <c r="B83" s="334"/>
      <c r="C83" s="335" t="s">
        <v>2194</v>
      </c>
      <c r="D83" s="335"/>
      <c r="E83" s="335"/>
      <c r="F83" s="336" t="s">
        <v>2189</v>
      </c>
      <c r="G83" s="335"/>
      <c r="H83" s="335" t="s">
        <v>2195</v>
      </c>
      <c r="I83" s="335" t="s">
        <v>2185</v>
      </c>
      <c r="J83" s="335">
        <v>15</v>
      </c>
      <c r="K83" s="323"/>
    </row>
    <row r="84" spans="2:11" s="1" customFormat="1" ht="15" customHeight="1">
      <c r="B84" s="334"/>
      <c r="C84" s="335" t="s">
        <v>2196</v>
      </c>
      <c r="D84" s="335"/>
      <c r="E84" s="335"/>
      <c r="F84" s="336" t="s">
        <v>2189</v>
      </c>
      <c r="G84" s="335"/>
      <c r="H84" s="335" t="s">
        <v>2197</v>
      </c>
      <c r="I84" s="335" t="s">
        <v>2185</v>
      </c>
      <c r="J84" s="335">
        <v>15</v>
      </c>
      <c r="K84" s="323"/>
    </row>
    <row r="85" spans="2:11" s="1" customFormat="1" ht="15" customHeight="1">
      <c r="B85" s="334"/>
      <c r="C85" s="335" t="s">
        <v>2198</v>
      </c>
      <c r="D85" s="335"/>
      <c r="E85" s="335"/>
      <c r="F85" s="336" t="s">
        <v>2189</v>
      </c>
      <c r="G85" s="335"/>
      <c r="H85" s="335" t="s">
        <v>2199</v>
      </c>
      <c r="I85" s="335" t="s">
        <v>2185</v>
      </c>
      <c r="J85" s="335">
        <v>20</v>
      </c>
      <c r="K85" s="323"/>
    </row>
    <row r="86" spans="2:11" s="1" customFormat="1" ht="15" customHeight="1">
      <c r="B86" s="334"/>
      <c r="C86" s="335" t="s">
        <v>2200</v>
      </c>
      <c r="D86" s="335"/>
      <c r="E86" s="335"/>
      <c r="F86" s="336" t="s">
        <v>2189</v>
      </c>
      <c r="G86" s="335"/>
      <c r="H86" s="335" t="s">
        <v>2201</v>
      </c>
      <c r="I86" s="335" t="s">
        <v>2185</v>
      </c>
      <c r="J86" s="335">
        <v>20</v>
      </c>
      <c r="K86" s="323"/>
    </row>
    <row r="87" spans="2:11" s="1" customFormat="1" ht="15" customHeight="1">
      <c r="B87" s="334"/>
      <c r="C87" s="309" t="s">
        <v>2202</v>
      </c>
      <c r="D87" s="309"/>
      <c r="E87" s="309"/>
      <c r="F87" s="332" t="s">
        <v>2189</v>
      </c>
      <c r="G87" s="333"/>
      <c r="H87" s="309" t="s">
        <v>2203</v>
      </c>
      <c r="I87" s="309" t="s">
        <v>2185</v>
      </c>
      <c r="J87" s="309">
        <v>50</v>
      </c>
      <c r="K87" s="323"/>
    </row>
    <row r="88" spans="2:11" s="1" customFormat="1" ht="15" customHeight="1">
      <c r="B88" s="334"/>
      <c r="C88" s="309" t="s">
        <v>2204</v>
      </c>
      <c r="D88" s="309"/>
      <c r="E88" s="309"/>
      <c r="F88" s="332" t="s">
        <v>2189</v>
      </c>
      <c r="G88" s="333"/>
      <c r="H88" s="309" t="s">
        <v>2205</v>
      </c>
      <c r="I88" s="309" t="s">
        <v>2185</v>
      </c>
      <c r="J88" s="309">
        <v>20</v>
      </c>
      <c r="K88" s="323"/>
    </row>
    <row r="89" spans="2:11" s="1" customFormat="1" ht="15" customHeight="1">
      <c r="B89" s="334"/>
      <c r="C89" s="309" t="s">
        <v>2206</v>
      </c>
      <c r="D89" s="309"/>
      <c r="E89" s="309"/>
      <c r="F89" s="332" t="s">
        <v>2189</v>
      </c>
      <c r="G89" s="333"/>
      <c r="H89" s="309" t="s">
        <v>2207</v>
      </c>
      <c r="I89" s="309" t="s">
        <v>2185</v>
      </c>
      <c r="J89" s="309">
        <v>20</v>
      </c>
      <c r="K89" s="323"/>
    </row>
    <row r="90" spans="2:11" s="1" customFormat="1" ht="15" customHeight="1">
      <c r="B90" s="334"/>
      <c r="C90" s="309" t="s">
        <v>2208</v>
      </c>
      <c r="D90" s="309"/>
      <c r="E90" s="309"/>
      <c r="F90" s="332" t="s">
        <v>2189</v>
      </c>
      <c r="G90" s="333"/>
      <c r="H90" s="309" t="s">
        <v>2209</v>
      </c>
      <c r="I90" s="309" t="s">
        <v>2185</v>
      </c>
      <c r="J90" s="309">
        <v>50</v>
      </c>
      <c r="K90" s="323"/>
    </row>
    <row r="91" spans="2:11" s="1" customFormat="1" ht="15" customHeight="1">
      <c r="B91" s="334"/>
      <c r="C91" s="309" t="s">
        <v>2210</v>
      </c>
      <c r="D91" s="309"/>
      <c r="E91" s="309"/>
      <c r="F91" s="332" t="s">
        <v>2189</v>
      </c>
      <c r="G91" s="333"/>
      <c r="H91" s="309" t="s">
        <v>2210</v>
      </c>
      <c r="I91" s="309" t="s">
        <v>2185</v>
      </c>
      <c r="J91" s="309">
        <v>50</v>
      </c>
      <c r="K91" s="323"/>
    </row>
    <row r="92" spans="2:11" s="1" customFormat="1" ht="15" customHeight="1">
      <c r="B92" s="334"/>
      <c r="C92" s="309" t="s">
        <v>2211</v>
      </c>
      <c r="D92" s="309"/>
      <c r="E92" s="309"/>
      <c r="F92" s="332" t="s">
        <v>2189</v>
      </c>
      <c r="G92" s="333"/>
      <c r="H92" s="309" t="s">
        <v>2212</v>
      </c>
      <c r="I92" s="309" t="s">
        <v>2185</v>
      </c>
      <c r="J92" s="309">
        <v>255</v>
      </c>
      <c r="K92" s="323"/>
    </row>
    <row r="93" spans="2:11" s="1" customFormat="1" ht="15" customHeight="1">
      <c r="B93" s="334"/>
      <c r="C93" s="309" t="s">
        <v>2213</v>
      </c>
      <c r="D93" s="309"/>
      <c r="E93" s="309"/>
      <c r="F93" s="332" t="s">
        <v>2183</v>
      </c>
      <c r="G93" s="333"/>
      <c r="H93" s="309" t="s">
        <v>2214</v>
      </c>
      <c r="I93" s="309" t="s">
        <v>2215</v>
      </c>
      <c r="J93" s="309"/>
      <c r="K93" s="323"/>
    </row>
    <row r="94" spans="2:11" s="1" customFormat="1" ht="15" customHeight="1">
      <c r="B94" s="334"/>
      <c r="C94" s="309" t="s">
        <v>2216</v>
      </c>
      <c r="D94" s="309"/>
      <c r="E94" s="309"/>
      <c r="F94" s="332" t="s">
        <v>2183</v>
      </c>
      <c r="G94" s="333"/>
      <c r="H94" s="309" t="s">
        <v>2217</v>
      </c>
      <c r="I94" s="309" t="s">
        <v>2218</v>
      </c>
      <c r="J94" s="309"/>
      <c r="K94" s="323"/>
    </row>
    <row r="95" spans="2:11" s="1" customFormat="1" ht="15" customHeight="1">
      <c r="B95" s="334"/>
      <c r="C95" s="309" t="s">
        <v>2219</v>
      </c>
      <c r="D95" s="309"/>
      <c r="E95" s="309"/>
      <c r="F95" s="332" t="s">
        <v>2183</v>
      </c>
      <c r="G95" s="333"/>
      <c r="H95" s="309" t="s">
        <v>2219</v>
      </c>
      <c r="I95" s="309" t="s">
        <v>2218</v>
      </c>
      <c r="J95" s="309"/>
      <c r="K95" s="323"/>
    </row>
    <row r="96" spans="2:11" s="1" customFormat="1" ht="15" customHeight="1">
      <c r="B96" s="334"/>
      <c r="C96" s="309" t="s">
        <v>41</v>
      </c>
      <c r="D96" s="309"/>
      <c r="E96" s="309"/>
      <c r="F96" s="332" t="s">
        <v>2183</v>
      </c>
      <c r="G96" s="333"/>
      <c r="H96" s="309" t="s">
        <v>2220</v>
      </c>
      <c r="I96" s="309" t="s">
        <v>2218</v>
      </c>
      <c r="J96" s="309"/>
      <c r="K96" s="323"/>
    </row>
    <row r="97" spans="2:11" s="1" customFormat="1" ht="15" customHeight="1">
      <c r="B97" s="334"/>
      <c r="C97" s="309" t="s">
        <v>51</v>
      </c>
      <c r="D97" s="309"/>
      <c r="E97" s="309"/>
      <c r="F97" s="332" t="s">
        <v>2183</v>
      </c>
      <c r="G97" s="333"/>
      <c r="H97" s="309" t="s">
        <v>2221</v>
      </c>
      <c r="I97" s="309" t="s">
        <v>2218</v>
      </c>
      <c r="J97" s="309"/>
      <c r="K97" s="323"/>
    </row>
    <row r="98" spans="2:11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pans="2:11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pans="2:11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2:1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pans="2:11" s="1" customFormat="1" ht="45" customHeight="1">
      <c r="B102" s="321"/>
      <c r="C102" s="322" t="s">
        <v>2222</v>
      </c>
      <c r="D102" s="322"/>
      <c r="E102" s="322"/>
      <c r="F102" s="322"/>
      <c r="G102" s="322"/>
      <c r="H102" s="322"/>
      <c r="I102" s="322"/>
      <c r="J102" s="322"/>
      <c r="K102" s="323"/>
    </row>
    <row r="103" spans="2:11" s="1" customFormat="1" ht="17.25" customHeight="1">
      <c r="B103" s="321"/>
      <c r="C103" s="324" t="s">
        <v>2177</v>
      </c>
      <c r="D103" s="324"/>
      <c r="E103" s="324"/>
      <c r="F103" s="324" t="s">
        <v>2178</v>
      </c>
      <c r="G103" s="325"/>
      <c r="H103" s="324" t="s">
        <v>57</v>
      </c>
      <c r="I103" s="324" t="s">
        <v>60</v>
      </c>
      <c r="J103" s="324" t="s">
        <v>2179</v>
      </c>
      <c r="K103" s="323"/>
    </row>
    <row r="104" spans="2:11" s="1" customFormat="1" ht="17.25" customHeight="1">
      <c r="B104" s="321"/>
      <c r="C104" s="326" t="s">
        <v>2180</v>
      </c>
      <c r="D104" s="326"/>
      <c r="E104" s="326"/>
      <c r="F104" s="327" t="s">
        <v>2181</v>
      </c>
      <c r="G104" s="328"/>
      <c r="H104" s="326"/>
      <c r="I104" s="326"/>
      <c r="J104" s="326" t="s">
        <v>2182</v>
      </c>
      <c r="K104" s="323"/>
    </row>
    <row r="105" spans="2:11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pans="2:11" s="1" customFormat="1" ht="15" customHeight="1">
      <c r="B106" s="321"/>
      <c r="C106" s="309" t="s">
        <v>56</v>
      </c>
      <c r="D106" s="331"/>
      <c r="E106" s="331"/>
      <c r="F106" s="332" t="s">
        <v>2183</v>
      </c>
      <c r="G106" s="309"/>
      <c r="H106" s="309" t="s">
        <v>2223</v>
      </c>
      <c r="I106" s="309" t="s">
        <v>2185</v>
      </c>
      <c r="J106" s="309">
        <v>20</v>
      </c>
      <c r="K106" s="323"/>
    </row>
    <row r="107" spans="2:11" s="1" customFormat="1" ht="15" customHeight="1">
      <c r="B107" s="321"/>
      <c r="C107" s="309" t="s">
        <v>2186</v>
      </c>
      <c r="D107" s="309"/>
      <c r="E107" s="309"/>
      <c r="F107" s="332" t="s">
        <v>2183</v>
      </c>
      <c r="G107" s="309"/>
      <c r="H107" s="309" t="s">
        <v>2223</v>
      </c>
      <c r="I107" s="309" t="s">
        <v>2185</v>
      </c>
      <c r="J107" s="309">
        <v>120</v>
      </c>
      <c r="K107" s="323"/>
    </row>
    <row r="108" spans="2:11" s="1" customFormat="1" ht="15" customHeight="1">
      <c r="B108" s="334"/>
      <c r="C108" s="309" t="s">
        <v>2188</v>
      </c>
      <c r="D108" s="309"/>
      <c r="E108" s="309"/>
      <c r="F108" s="332" t="s">
        <v>2189</v>
      </c>
      <c r="G108" s="309"/>
      <c r="H108" s="309" t="s">
        <v>2223</v>
      </c>
      <c r="I108" s="309" t="s">
        <v>2185</v>
      </c>
      <c r="J108" s="309">
        <v>50</v>
      </c>
      <c r="K108" s="323"/>
    </row>
    <row r="109" spans="2:11" s="1" customFormat="1" ht="15" customHeight="1">
      <c r="B109" s="334"/>
      <c r="C109" s="309" t="s">
        <v>2191</v>
      </c>
      <c r="D109" s="309"/>
      <c r="E109" s="309"/>
      <c r="F109" s="332" t="s">
        <v>2183</v>
      </c>
      <c r="G109" s="309"/>
      <c r="H109" s="309" t="s">
        <v>2223</v>
      </c>
      <c r="I109" s="309" t="s">
        <v>2193</v>
      </c>
      <c r="J109" s="309"/>
      <c r="K109" s="323"/>
    </row>
    <row r="110" spans="2:11" s="1" customFormat="1" ht="15" customHeight="1">
      <c r="B110" s="334"/>
      <c r="C110" s="309" t="s">
        <v>2202</v>
      </c>
      <c r="D110" s="309"/>
      <c r="E110" s="309"/>
      <c r="F110" s="332" t="s">
        <v>2189</v>
      </c>
      <c r="G110" s="309"/>
      <c r="H110" s="309" t="s">
        <v>2223</v>
      </c>
      <c r="I110" s="309" t="s">
        <v>2185</v>
      </c>
      <c r="J110" s="309">
        <v>50</v>
      </c>
      <c r="K110" s="323"/>
    </row>
    <row r="111" spans="2:11" s="1" customFormat="1" ht="15" customHeight="1">
      <c r="B111" s="334"/>
      <c r="C111" s="309" t="s">
        <v>2210</v>
      </c>
      <c r="D111" s="309"/>
      <c r="E111" s="309"/>
      <c r="F111" s="332" t="s">
        <v>2189</v>
      </c>
      <c r="G111" s="309"/>
      <c r="H111" s="309" t="s">
        <v>2223</v>
      </c>
      <c r="I111" s="309" t="s">
        <v>2185</v>
      </c>
      <c r="J111" s="309">
        <v>50</v>
      </c>
      <c r="K111" s="323"/>
    </row>
    <row r="112" spans="2:11" s="1" customFormat="1" ht="15" customHeight="1">
      <c r="B112" s="334"/>
      <c r="C112" s="309" t="s">
        <v>2208</v>
      </c>
      <c r="D112" s="309"/>
      <c r="E112" s="309"/>
      <c r="F112" s="332" t="s">
        <v>2189</v>
      </c>
      <c r="G112" s="309"/>
      <c r="H112" s="309" t="s">
        <v>2223</v>
      </c>
      <c r="I112" s="309" t="s">
        <v>2185</v>
      </c>
      <c r="J112" s="309">
        <v>50</v>
      </c>
      <c r="K112" s="323"/>
    </row>
    <row r="113" spans="2:11" s="1" customFormat="1" ht="15" customHeight="1">
      <c r="B113" s="334"/>
      <c r="C113" s="309" t="s">
        <v>56</v>
      </c>
      <c r="D113" s="309"/>
      <c r="E113" s="309"/>
      <c r="F113" s="332" t="s">
        <v>2183</v>
      </c>
      <c r="G113" s="309"/>
      <c r="H113" s="309" t="s">
        <v>2224</v>
      </c>
      <c r="I113" s="309" t="s">
        <v>2185</v>
      </c>
      <c r="J113" s="309">
        <v>20</v>
      </c>
      <c r="K113" s="323"/>
    </row>
    <row r="114" spans="2:11" s="1" customFormat="1" ht="15" customHeight="1">
      <c r="B114" s="334"/>
      <c r="C114" s="309" t="s">
        <v>2225</v>
      </c>
      <c r="D114" s="309"/>
      <c r="E114" s="309"/>
      <c r="F114" s="332" t="s">
        <v>2183</v>
      </c>
      <c r="G114" s="309"/>
      <c r="H114" s="309" t="s">
        <v>2226</v>
      </c>
      <c r="I114" s="309" t="s">
        <v>2185</v>
      </c>
      <c r="J114" s="309">
        <v>120</v>
      </c>
      <c r="K114" s="323"/>
    </row>
    <row r="115" spans="2:11" s="1" customFormat="1" ht="15" customHeight="1">
      <c r="B115" s="334"/>
      <c r="C115" s="309" t="s">
        <v>41</v>
      </c>
      <c r="D115" s="309"/>
      <c r="E115" s="309"/>
      <c r="F115" s="332" t="s">
        <v>2183</v>
      </c>
      <c r="G115" s="309"/>
      <c r="H115" s="309" t="s">
        <v>2227</v>
      </c>
      <c r="I115" s="309" t="s">
        <v>2218</v>
      </c>
      <c r="J115" s="309"/>
      <c r="K115" s="323"/>
    </row>
    <row r="116" spans="2:11" s="1" customFormat="1" ht="15" customHeight="1">
      <c r="B116" s="334"/>
      <c r="C116" s="309" t="s">
        <v>51</v>
      </c>
      <c r="D116" s="309"/>
      <c r="E116" s="309"/>
      <c r="F116" s="332" t="s">
        <v>2183</v>
      </c>
      <c r="G116" s="309"/>
      <c r="H116" s="309" t="s">
        <v>2228</v>
      </c>
      <c r="I116" s="309" t="s">
        <v>2218</v>
      </c>
      <c r="J116" s="309"/>
      <c r="K116" s="323"/>
    </row>
    <row r="117" spans="2:11" s="1" customFormat="1" ht="15" customHeight="1">
      <c r="B117" s="334"/>
      <c r="C117" s="309" t="s">
        <v>60</v>
      </c>
      <c r="D117" s="309"/>
      <c r="E117" s="309"/>
      <c r="F117" s="332" t="s">
        <v>2183</v>
      </c>
      <c r="G117" s="309"/>
      <c r="H117" s="309" t="s">
        <v>2229</v>
      </c>
      <c r="I117" s="309" t="s">
        <v>2230</v>
      </c>
      <c r="J117" s="309"/>
      <c r="K117" s="323"/>
    </row>
    <row r="118" spans="2:11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pans="2:11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pans="2:11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2:1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pans="2:11" s="1" customFormat="1" ht="45" customHeight="1">
      <c r="B122" s="350"/>
      <c r="C122" s="300" t="s">
        <v>2231</v>
      </c>
      <c r="D122" s="300"/>
      <c r="E122" s="300"/>
      <c r="F122" s="300"/>
      <c r="G122" s="300"/>
      <c r="H122" s="300"/>
      <c r="I122" s="300"/>
      <c r="J122" s="300"/>
      <c r="K122" s="351"/>
    </row>
    <row r="123" spans="2:11" s="1" customFormat="1" ht="17.25" customHeight="1">
      <c r="B123" s="352"/>
      <c r="C123" s="324" t="s">
        <v>2177</v>
      </c>
      <c r="D123" s="324"/>
      <c r="E123" s="324"/>
      <c r="F123" s="324" t="s">
        <v>2178</v>
      </c>
      <c r="G123" s="325"/>
      <c r="H123" s="324" t="s">
        <v>57</v>
      </c>
      <c r="I123" s="324" t="s">
        <v>60</v>
      </c>
      <c r="J123" s="324" t="s">
        <v>2179</v>
      </c>
      <c r="K123" s="353"/>
    </row>
    <row r="124" spans="2:11" s="1" customFormat="1" ht="17.25" customHeight="1">
      <c r="B124" s="352"/>
      <c r="C124" s="326" t="s">
        <v>2180</v>
      </c>
      <c r="D124" s="326"/>
      <c r="E124" s="326"/>
      <c r="F124" s="327" t="s">
        <v>2181</v>
      </c>
      <c r="G124" s="328"/>
      <c r="H124" s="326"/>
      <c r="I124" s="326"/>
      <c r="J124" s="326" t="s">
        <v>2182</v>
      </c>
      <c r="K124" s="353"/>
    </row>
    <row r="125" spans="2:11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pans="2:11" s="1" customFormat="1" ht="15" customHeight="1">
      <c r="B126" s="354"/>
      <c r="C126" s="309" t="s">
        <v>2186</v>
      </c>
      <c r="D126" s="331"/>
      <c r="E126" s="331"/>
      <c r="F126" s="332" t="s">
        <v>2183</v>
      </c>
      <c r="G126" s="309"/>
      <c r="H126" s="309" t="s">
        <v>2223</v>
      </c>
      <c r="I126" s="309" t="s">
        <v>2185</v>
      </c>
      <c r="J126" s="309">
        <v>120</v>
      </c>
      <c r="K126" s="357"/>
    </row>
    <row r="127" spans="2:11" s="1" customFormat="1" ht="15" customHeight="1">
      <c r="B127" s="354"/>
      <c r="C127" s="309" t="s">
        <v>2232</v>
      </c>
      <c r="D127" s="309"/>
      <c r="E127" s="309"/>
      <c r="F127" s="332" t="s">
        <v>2183</v>
      </c>
      <c r="G127" s="309"/>
      <c r="H127" s="309" t="s">
        <v>2233</v>
      </c>
      <c r="I127" s="309" t="s">
        <v>2185</v>
      </c>
      <c r="J127" s="309" t="s">
        <v>2234</v>
      </c>
      <c r="K127" s="357"/>
    </row>
    <row r="128" spans="2:11" s="1" customFormat="1" ht="15" customHeight="1">
      <c r="B128" s="354"/>
      <c r="C128" s="309" t="s">
        <v>2131</v>
      </c>
      <c r="D128" s="309"/>
      <c r="E128" s="309"/>
      <c r="F128" s="332" t="s">
        <v>2183</v>
      </c>
      <c r="G128" s="309"/>
      <c r="H128" s="309" t="s">
        <v>2235</v>
      </c>
      <c r="I128" s="309" t="s">
        <v>2185</v>
      </c>
      <c r="J128" s="309" t="s">
        <v>2234</v>
      </c>
      <c r="K128" s="357"/>
    </row>
    <row r="129" spans="2:11" s="1" customFormat="1" ht="15" customHeight="1">
      <c r="B129" s="354"/>
      <c r="C129" s="309" t="s">
        <v>2194</v>
      </c>
      <c r="D129" s="309"/>
      <c r="E129" s="309"/>
      <c r="F129" s="332" t="s">
        <v>2189</v>
      </c>
      <c r="G129" s="309"/>
      <c r="H129" s="309" t="s">
        <v>2195</v>
      </c>
      <c r="I129" s="309" t="s">
        <v>2185</v>
      </c>
      <c r="J129" s="309">
        <v>15</v>
      </c>
      <c r="K129" s="357"/>
    </row>
    <row r="130" spans="2:11" s="1" customFormat="1" ht="15" customHeight="1">
      <c r="B130" s="354"/>
      <c r="C130" s="335" t="s">
        <v>2196</v>
      </c>
      <c r="D130" s="335"/>
      <c r="E130" s="335"/>
      <c r="F130" s="336" t="s">
        <v>2189</v>
      </c>
      <c r="G130" s="335"/>
      <c r="H130" s="335" t="s">
        <v>2197</v>
      </c>
      <c r="I130" s="335" t="s">
        <v>2185</v>
      </c>
      <c r="J130" s="335">
        <v>15</v>
      </c>
      <c r="K130" s="357"/>
    </row>
    <row r="131" spans="2:11" s="1" customFormat="1" ht="15" customHeight="1">
      <c r="B131" s="354"/>
      <c r="C131" s="335" t="s">
        <v>2198</v>
      </c>
      <c r="D131" s="335"/>
      <c r="E131" s="335"/>
      <c r="F131" s="336" t="s">
        <v>2189</v>
      </c>
      <c r="G131" s="335"/>
      <c r="H131" s="335" t="s">
        <v>2199</v>
      </c>
      <c r="I131" s="335" t="s">
        <v>2185</v>
      </c>
      <c r="J131" s="335">
        <v>20</v>
      </c>
      <c r="K131" s="357"/>
    </row>
    <row r="132" spans="2:11" s="1" customFormat="1" ht="15" customHeight="1">
      <c r="B132" s="354"/>
      <c r="C132" s="335" t="s">
        <v>2200</v>
      </c>
      <c r="D132" s="335"/>
      <c r="E132" s="335"/>
      <c r="F132" s="336" t="s">
        <v>2189</v>
      </c>
      <c r="G132" s="335"/>
      <c r="H132" s="335" t="s">
        <v>2201</v>
      </c>
      <c r="I132" s="335" t="s">
        <v>2185</v>
      </c>
      <c r="J132" s="335">
        <v>20</v>
      </c>
      <c r="K132" s="357"/>
    </row>
    <row r="133" spans="2:11" s="1" customFormat="1" ht="15" customHeight="1">
      <c r="B133" s="354"/>
      <c r="C133" s="309" t="s">
        <v>2188</v>
      </c>
      <c r="D133" s="309"/>
      <c r="E133" s="309"/>
      <c r="F133" s="332" t="s">
        <v>2189</v>
      </c>
      <c r="G133" s="309"/>
      <c r="H133" s="309" t="s">
        <v>2223</v>
      </c>
      <c r="I133" s="309" t="s">
        <v>2185</v>
      </c>
      <c r="J133" s="309">
        <v>50</v>
      </c>
      <c r="K133" s="357"/>
    </row>
    <row r="134" spans="2:11" s="1" customFormat="1" ht="15" customHeight="1">
      <c r="B134" s="354"/>
      <c r="C134" s="309" t="s">
        <v>2202</v>
      </c>
      <c r="D134" s="309"/>
      <c r="E134" s="309"/>
      <c r="F134" s="332" t="s">
        <v>2189</v>
      </c>
      <c r="G134" s="309"/>
      <c r="H134" s="309" t="s">
        <v>2223</v>
      </c>
      <c r="I134" s="309" t="s">
        <v>2185</v>
      </c>
      <c r="J134" s="309">
        <v>50</v>
      </c>
      <c r="K134" s="357"/>
    </row>
    <row r="135" spans="2:11" s="1" customFormat="1" ht="15" customHeight="1">
      <c r="B135" s="354"/>
      <c r="C135" s="309" t="s">
        <v>2208</v>
      </c>
      <c r="D135" s="309"/>
      <c r="E135" s="309"/>
      <c r="F135" s="332" t="s">
        <v>2189</v>
      </c>
      <c r="G135" s="309"/>
      <c r="H135" s="309" t="s">
        <v>2223</v>
      </c>
      <c r="I135" s="309" t="s">
        <v>2185</v>
      </c>
      <c r="J135" s="309">
        <v>50</v>
      </c>
      <c r="K135" s="357"/>
    </row>
    <row r="136" spans="2:11" s="1" customFormat="1" ht="15" customHeight="1">
      <c r="B136" s="354"/>
      <c r="C136" s="309" t="s">
        <v>2210</v>
      </c>
      <c r="D136" s="309"/>
      <c r="E136" s="309"/>
      <c r="F136" s="332" t="s">
        <v>2189</v>
      </c>
      <c r="G136" s="309"/>
      <c r="H136" s="309" t="s">
        <v>2223</v>
      </c>
      <c r="I136" s="309" t="s">
        <v>2185</v>
      </c>
      <c r="J136" s="309">
        <v>50</v>
      </c>
      <c r="K136" s="357"/>
    </row>
    <row r="137" spans="2:11" s="1" customFormat="1" ht="15" customHeight="1">
      <c r="B137" s="354"/>
      <c r="C137" s="309" t="s">
        <v>2211</v>
      </c>
      <c r="D137" s="309"/>
      <c r="E137" s="309"/>
      <c r="F137" s="332" t="s">
        <v>2189</v>
      </c>
      <c r="G137" s="309"/>
      <c r="H137" s="309" t="s">
        <v>2236</v>
      </c>
      <c r="I137" s="309" t="s">
        <v>2185</v>
      </c>
      <c r="J137" s="309">
        <v>255</v>
      </c>
      <c r="K137" s="357"/>
    </row>
    <row r="138" spans="2:11" s="1" customFormat="1" ht="15" customHeight="1">
      <c r="B138" s="354"/>
      <c r="C138" s="309" t="s">
        <v>2213</v>
      </c>
      <c r="D138" s="309"/>
      <c r="E138" s="309"/>
      <c r="F138" s="332" t="s">
        <v>2183</v>
      </c>
      <c r="G138" s="309"/>
      <c r="H138" s="309" t="s">
        <v>2237</v>
      </c>
      <c r="I138" s="309" t="s">
        <v>2215</v>
      </c>
      <c r="J138" s="309"/>
      <c r="K138" s="357"/>
    </row>
    <row r="139" spans="2:11" s="1" customFormat="1" ht="15" customHeight="1">
      <c r="B139" s="354"/>
      <c r="C139" s="309" t="s">
        <v>2216</v>
      </c>
      <c r="D139" s="309"/>
      <c r="E139" s="309"/>
      <c r="F139" s="332" t="s">
        <v>2183</v>
      </c>
      <c r="G139" s="309"/>
      <c r="H139" s="309" t="s">
        <v>2238</v>
      </c>
      <c r="I139" s="309" t="s">
        <v>2218</v>
      </c>
      <c r="J139" s="309"/>
      <c r="K139" s="357"/>
    </row>
    <row r="140" spans="2:11" s="1" customFormat="1" ht="15" customHeight="1">
      <c r="B140" s="354"/>
      <c r="C140" s="309" t="s">
        <v>2219</v>
      </c>
      <c r="D140" s="309"/>
      <c r="E140" s="309"/>
      <c r="F140" s="332" t="s">
        <v>2183</v>
      </c>
      <c r="G140" s="309"/>
      <c r="H140" s="309" t="s">
        <v>2219</v>
      </c>
      <c r="I140" s="309" t="s">
        <v>2218</v>
      </c>
      <c r="J140" s="309"/>
      <c r="K140" s="357"/>
    </row>
    <row r="141" spans="2:11" s="1" customFormat="1" ht="15" customHeight="1">
      <c r="B141" s="354"/>
      <c r="C141" s="309" t="s">
        <v>41</v>
      </c>
      <c r="D141" s="309"/>
      <c r="E141" s="309"/>
      <c r="F141" s="332" t="s">
        <v>2183</v>
      </c>
      <c r="G141" s="309"/>
      <c r="H141" s="309" t="s">
        <v>2239</v>
      </c>
      <c r="I141" s="309" t="s">
        <v>2218</v>
      </c>
      <c r="J141" s="309"/>
      <c r="K141" s="357"/>
    </row>
    <row r="142" spans="2:11" s="1" customFormat="1" ht="15" customHeight="1">
      <c r="B142" s="354"/>
      <c r="C142" s="309" t="s">
        <v>2240</v>
      </c>
      <c r="D142" s="309"/>
      <c r="E142" s="309"/>
      <c r="F142" s="332" t="s">
        <v>2183</v>
      </c>
      <c r="G142" s="309"/>
      <c r="H142" s="309" t="s">
        <v>2241</v>
      </c>
      <c r="I142" s="309" t="s">
        <v>2218</v>
      </c>
      <c r="J142" s="309"/>
      <c r="K142" s="357"/>
    </row>
    <row r="143" spans="2:11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pans="2:11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pans="2:11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2:11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pans="2:11" s="1" customFormat="1" ht="45" customHeight="1">
      <c r="B147" s="321"/>
      <c r="C147" s="322" t="s">
        <v>2242</v>
      </c>
      <c r="D147" s="322"/>
      <c r="E147" s="322"/>
      <c r="F147" s="322"/>
      <c r="G147" s="322"/>
      <c r="H147" s="322"/>
      <c r="I147" s="322"/>
      <c r="J147" s="322"/>
      <c r="K147" s="323"/>
    </row>
    <row r="148" spans="2:11" s="1" customFormat="1" ht="17.25" customHeight="1">
      <c r="B148" s="321"/>
      <c r="C148" s="324" t="s">
        <v>2177</v>
      </c>
      <c r="D148" s="324"/>
      <c r="E148" s="324"/>
      <c r="F148" s="324" t="s">
        <v>2178</v>
      </c>
      <c r="G148" s="325"/>
      <c r="H148" s="324" t="s">
        <v>57</v>
      </c>
      <c r="I148" s="324" t="s">
        <v>60</v>
      </c>
      <c r="J148" s="324" t="s">
        <v>2179</v>
      </c>
      <c r="K148" s="323"/>
    </row>
    <row r="149" spans="2:11" s="1" customFormat="1" ht="17.25" customHeight="1">
      <c r="B149" s="321"/>
      <c r="C149" s="326" t="s">
        <v>2180</v>
      </c>
      <c r="D149" s="326"/>
      <c r="E149" s="326"/>
      <c r="F149" s="327" t="s">
        <v>2181</v>
      </c>
      <c r="G149" s="328"/>
      <c r="H149" s="326"/>
      <c r="I149" s="326"/>
      <c r="J149" s="326" t="s">
        <v>2182</v>
      </c>
      <c r="K149" s="323"/>
    </row>
    <row r="150" spans="2:11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pans="2:11" s="1" customFormat="1" ht="15" customHeight="1">
      <c r="B151" s="334"/>
      <c r="C151" s="361" t="s">
        <v>2186</v>
      </c>
      <c r="D151" s="309"/>
      <c r="E151" s="309"/>
      <c r="F151" s="362" t="s">
        <v>2183</v>
      </c>
      <c r="G151" s="309"/>
      <c r="H151" s="361" t="s">
        <v>2223</v>
      </c>
      <c r="I151" s="361" t="s">
        <v>2185</v>
      </c>
      <c r="J151" s="361">
        <v>120</v>
      </c>
      <c r="K151" s="357"/>
    </row>
    <row r="152" spans="2:11" s="1" customFormat="1" ht="15" customHeight="1">
      <c r="B152" s="334"/>
      <c r="C152" s="361" t="s">
        <v>2232</v>
      </c>
      <c r="D152" s="309"/>
      <c r="E152" s="309"/>
      <c r="F152" s="362" t="s">
        <v>2183</v>
      </c>
      <c r="G152" s="309"/>
      <c r="H152" s="361" t="s">
        <v>2243</v>
      </c>
      <c r="I152" s="361" t="s">
        <v>2185</v>
      </c>
      <c r="J152" s="361" t="s">
        <v>2234</v>
      </c>
      <c r="K152" s="357"/>
    </row>
    <row r="153" spans="2:11" s="1" customFormat="1" ht="15" customHeight="1">
      <c r="B153" s="334"/>
      <c r="C153" s="361" t="s">
        <v>2131</v>
      </c>
      <c r="D153" s="309"/>
      <c r="E153" s="309"/>
      <c r="F153" s="362" t="s">
        <v>2183</v>
      </c>
      <c r="G153" s="309"/>
      <c r="H153" s="361" t="s">
        <v>2244</v>
      </c>
      <c r="I153" s="361" t="s">
        <v>2185</v>
      </c>
      <c r="J153" s="361" t="s">
        <v>2234</v>
      </c>
      <c r="K153" s="357"/>
    </row>
    <row r="154" spans="2:11" s="1" customFormat="1" ht="15" customHeight="1">
      <c r="B154" s="334"/>
      <c r="C154" s="361" t="s">
        <v>2188</v>
      </c>
      <c r="D154" s="309"/>
      <c r="E154" s="309"/>
      <c r="F154" s="362" t="s">
        <v>2189</v>
      </c>
      <c r="G154" s="309"/>
      <c r="H154" s="361" t="s">
        <v>2223</v>
      </c>
      <c r="I154" s="361" t="s">
        <v>2185</v>
      </c>
      <c r="J154" s="361">
        <v>50</v>
      </c>
      <c r="K154" s="357"/>
    </row>
    <row r="155" spans="2:11" s="1" customFormat="1" ht="15" customHeight="1">
      <c r="B155" s="334"/>
      <c r="C155" s="361" t="s">
        <v>2191</v>
      </c>
      <c r="D155" s="309"/>
      <c r="E155" s="309"/>
      <c r="F155" s="362" t="s">
        <v>2183</v>
      </c>
      <c r="G155" s="309"/>
      <c r="H155" s="361" t="s">
        <v>2223</v>
      </c>
      <c r="I155" s="361" t="s">
        <v>2193</v>
      </c>
      <c r="J155" s="361"/>
      <c r="K155" s="357"/>
    </row>
    <row r="156" spans="2:11" s="1" customFormat="1" ht="15" customHeight="1">
      <c r="B156" s="334"/>
      <c r="C156" s="361" t="s">
        <v>2202</v>
      </c>
      <c r="D156" s="309"/>
      <c r="E156" s="309"/>
      <c r="F156" s="362" t="s">
        <v>2189</v>
      </c>
      <c r="G156" s="309"/>
      <c r="H156" s="361" t="s">
        <v>2223</v>
      </c>
      <c r="I156" s="361" t="s">
        <v>2185</v>
      </c>
      <c r="J156" s="361">
        <v>50</v>
      </c>
      <c r="K156" s="357"/>
    </row>
    <row r="157" spans="2:11" s="1" customFormat="1" ht="15" customHeight="1">
      <c r="B157" s="334"/>
      <c r="C157" s="361" t="s">
        <v>2210</v>
      </c>
      <c r="D157" s="309"/>
      <c r="E157" s="309"/>
      <c r="F157" s="362" t="s">
        <v>2189</v>
      </c>
      <c r="G157" s="309"/>
      <c r="H157" s="361" t="s">
        <v>2223</v>
      </c>
      <c r="I157" s="361" t="s">
        <v>2185</v>
      </c>
      <c r="J157" s="361">
        <v>50</v>
      </c>
      <c r="K157" s="357"/>
    </row>
    <row r="158" spans="2:11" s="1" customFormat="1" ht="15" customHeight="1">
      <c r="B158" s="334"/>
      <c r="C158" s="361" t="s">
        <v>2208</v>
      </c>
      <c r="D158" s="309"/>
      <c r="E158" s="309"/>
      <c r="F158" s="362" t="s">
        <v>2189</v>
      </c>
      <c r="G158" s="309"/>
      <c r="H158" s="361" t="s">
        <v>2223</v>
      </c>
      <c r="I158" s="361" t="s">
        <v>2185</v>
      </c>
      <c r="J158" s="361">
        <v>50</v>
      </c>
      <c r="K158" s="357"/>
    </row>
    <row r="159" spans="2:11" s="1" customFormat="1" ht="15" customHeight="1">
      <c r="B159" s="334"/>
      <c r="C159" s="361" t="s">
        <v>113</v>
      </c>
      <c r="D159" s="309"/>
      <c r="E159" s="309"/>
      <c r="F159" s="362" t="s">
        <v>2183</v>
      </c>
      <c r="G159" s="309"/>
      <c r="H159" s="361" t="s">
        <v>2245</v>
      </c>
      <c r="I159" s="361" t="s">
        <v>2185</v>
      </c>
      <c r="J159" s="361" t="s">
        <v>2246</v>
      </c>
      <c r="K159" s="357"/>
    </row>
    <row r="160" spans="2:11" s="1" customFormat="1" ht="15" customHeight="1">
      <c r="B160" s="334"/>
      <c r="C160" s="361" t="s">
        <v>2247</v>
      </c>
      <c r="D160" s="309"/>
      <c r="E160" s="309"/>
      <c r="F160" s="362" t="s">
        <v>2183</v>
      </c>
      <c r="G160" s="309"/>
      <c r="H160" s="361" t="s">
        <v>2248</v>
      </c>
      <c r="I160" s="361" t="s">
        <v>2218</v>
      </c>
      <c r="J160" s="361"/>
      <c r="K160" s="357"/>
    </row>
    <row r="161" spans="2:1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pans="2:11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pans="2:11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2:11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pans="2:11" s="1" customFormat="1" ht="45" customHeight="1">
      <c r="B165" s="299"/>
      <c r="C165" s="300" t="s">
        <v>2249</v>
      </c>
      <c r="D165" s="300"/>
      <c r="E165" s="300"/>
      <c r="F165" s="300"/>
      <c r="G165" s="300"/>
      <c r="H165" s="300"/>
      <c r="I165" s="300"/>
      <c r="J165" s="300"/>
      <c r="K165" s="301"/>
    </row>
    <row r="166" spans="2:11" s="1" customFormat="1" ht="17.25" customHeight="1">
      <c r="B166" s="299"/>
      <c r="C166" s="324" t="s">
        <v>2177</v>
      </c>
      <c r="D166" s="324"/>
      <c r="E166" s="324"/>
      <c r="F166" s="324" t="s">
        <v>2178</v>
      </c>
      <c r="G166" s="366"/>
      <c r="H166" s="367" t="s">
        <v>57</v>
      </c>
      <c r="I166" s="367" t="s">
        <v>60</v>
      </c>
      <c r="J166" s="324" t="s">
        <v>2179</v>
      </c>
      <c r="K166" s="301"/>
    </row>
    <row r="167" spans="2:11" s="1" customFormat="1" ht="17.25" customHeight="1">
      <c r="B167" s="302"/>
      <c r="C167" s="326" t="s">
        <v>2180</v>
      </c>
      <c r="D167" s="326"/>
      <c r="E167" s="326"/>
      <c r="F167" s="327" t="s">
        <v>2181</v>
      </c>
      <c r="G167" s="368"/>
      <c r="H167" s="369"/>
      <c r="I167" s="369"/>
      <c r="J167" s="326" t="s">
        <v>2182</v>
      </c>
      <c r="K167" s="304"/>
    </row>
    <row r="168" spans="2:11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pans="2:11" s="1" customFormat="1" ht="15" customHeight="1">
      <c r="B169" s="334"/>
      <c r="C169" s="309" t="s">
        <v>2186</v>
      </c>
      <c r="D169" s="309"/>
      <c r="E169" s="309"/>
      <c r="F169" s="332" t="s">
        <v>2183</v>
      </c>
      <c r="G169" s="309"/>
      <c r="H169" s="309" t="s">
        <v>2223</v>
      </c>
      <c r="I169" s="309" t="s">
        <v>2185</v>
      </c>
      <c r="J169" s="309">
        <v>120</v>
      </c>
      <c r="K169" s="357"/>
    </row>
    <row r="170" spans="2:11" s="1" customFormat="1" ht="15" customHeight="1">
      <c r="B170" s="334"/>
      <c r="C170" s="309" t="s">
        <v>2232</v>
      </c>
      <c r="D170" s="309"/>
      <c r="E170" s="309"/>
      <c r="F170" s="332" t="s">
        <v>2183</v>
      </c>
      <c r="G170" s="309"/>
      <c r="H170" s="309" t="s">
        <v>2233</v>
      </c>
      <c r="I170" s="309" t="s">
        <v>2185</v>
      </c>
      <c r="J170" s="309" t="s">
        <v>2234</v>
      </c>
      <c r="K170" s="357"/>
    </row>
    <row r="171" spans="2:11" s="1" customFormat="1" ht="15" customHeight="1">
      <c r="B171" s="334"/>
      <c r="C171" s="309" t="s">
        <v>2131</v>
      </c>
      <c r="D171" s="309"/>
      <c r="E171" s="309"/>
      <c r="F171" s="332" t="s">
        <v>2183</v>
      </c>
      <c r="G171" s="309"/>
      <c r="H171" s="309" t="s">
        <v>2250</v>
      </c>
      <c r="I171" s="309" t="s">
        <v>2185</v>
      </c>
      <c r="J171" s="309" t="s">
        <v>2234</v>
      </c>
      <c r="K171" s="357"/>
    </row>
    <row r="172" spans="2:11" s="1" customFormat="1" ht="15" customHeight="1">
      <c r="B172" s="334"/>
      <c r="C172" s="309" t="s">
        <v>2188</v>
      </c>
      <c r="D172" s="309"/>
      <c r="E172" s="309"/>
      <c r="F172" s="332" t="s">
        <v>2189</v>
      </c>
      <c r="G172" s="309"/>
      <c r="H172" s="309" t="s">
        <v>2250</v>
      </c>
      <c r="I172" s="309" t="s">
        <v>2185</v>
      </c>
      <c r="J172" s="309">
        <v>50</v>
      </c>
      <c r="K172" s="357"/>
    </row>
    <row r="173" spans="2:11" s="1" customFormat="1" ht="15" customHeight="1">
      <c r="B173" s="334"/>
      <c r="C173" s="309" t="s">
        <v>2191</v>
      </c>
      <c r="D173" s="309"/>
      <c r="E173" s="309"/>
      <c r="F173" s="332" t="s">
        <v>2183</v>
      </c>
      <c r="G173" s="309"/>
      <c r="H173" s="309" t="s">
        <v>2250</v>
      </c>
      <c r="I173" s="309" t="s">
        <v>2193</v>
      </c>
      <c r="J173" s="309"/>
      <c r="K173" s="357"/>
    </row>
    <row r="174" spans="2:11" s="1" customFormat="1" ht="15" customHeight="1">
      <c r="B174" s="334"/>
      <c r="C174" s="309" t="s">
        <v>2202</v>
      </c>
      <c r="D174" s="309"/>
      <c r="E174" s="309"/>
      <c r="F174" s="332" t="s">
        <v>2189</v>
      </c>
      <c r="G174" s="309"/>
      <c r="H174" s="309" t="s">
        <v>2250</v>
      </c>
      <c r="I174" s="309" t="s">
        <v>2185</v>
      </c>
      <c r="J174" s="309">
        <v>50</v>
      </c>
      <c r="K174" s="357"/>
    </row>
    <row r="175" spans="2:11" s="1" customFormat="1" ht="15" customHeight="1">
      <c r="B175" s="334"/>
      <c r="C175" s="309" t="s">
        <v>2210</v>
      </c>
      <c r="D175" s="309"/>
      <c r="E175" s="309"/>
      <c r="F175" s="332" t="s">
        <v>2189</v>
      </c>
      <c r="G175" s="309"/>
      <c r="H175" s="309" t="s">
        <v>2250</v>
      </c>
      <c r="I175" s="309" t="s">
        <v>2185</v>
      </c>
      <c r="J175" s="309">
        <v>50</v>
      </c>
      <c r="K175" s="357"/>
    </row>
    <row r="176" spans="2:11" s="1" customFormat="1" ht="15" customHeight="1">
      <c r="B176" s="334"/>
      <c r="C176" s="309" t="s">
        <v>2208</v>
      </c>
      <c r="D176" s="309"/>
      <c r="E176" s="309"/>
      <c r="F176" s="332" t="s">
        <v>2189</v>
      </c>
      <c r="G176" s="309"/>
      <c r="H176" s="309" t="s">
        <v>2250</v>
      </c>
      <c r="I176" s="309" t="s">
        <v>2185</v>
      </c>
      <c r="J176" s="309">
        <v>50</v>
      </c>
      <c r="K176" s="357"/>
    </row>
    <row r="177" spans="2:11" s="1" customFormat="1" ht="15" customHeight="1">
      <c r="B177" s="334"/>
      <c r="C177" s="309" t="s">
        <v>138</v>
      </c>
      <c r="D177" s="309"/>
      <c r="E177" s="309"/>
      <c r="F177" s="332" t="s">
        <v>2183</v>
      </c>
      <c r="G177" s="309"/>
      <c r="H177" s="309" t="s">
        <v>2251</v>
      </c>
      <c r="I177" s="309" t="s">
        <v>2252</v>
      </c>
      <c r="J177" s="309"/>
      <c r="K177" s="357"/>
    </row>
    <row r="178" spans="2:11" s="1" customFormat="1" ht="15" customHeight="1">
      <c r="B178" s="334"/>
      <c r="C178" s="309" t="s">
        <v>60</v>
      </c>
      <c r="D178" s="309"/>
      <c r="E178" s="309"/>
      <c r="F178" s="332" t="s">
        <v>2183</v>
      </c>
      <c r="G178" s="309"/>
      <c r="H178" s="309" t="s">
        <v>2253</v>
      </c>
      <c r="I178" s="309" t="s">
        <v>2254</v>
      </c>
      <c r="J178" s="309">
        <v>1</v>
      </c>
      <c r="K178" s="357"/>
    </row>
    <row r="179" spans="2:11" s="1" customFormat="1" ht="15" customHeight="1">
      <c r="B179" s="334"/>
      <c r="C179" s="309" t="s">
        <v>56</v>
      </c>
      <c r="D179" s="309"/>
      <c r="E179" s="309"/>
      <c r="F179" s="332" t="s">
        <v>2183</v>
      </c>
      <c r="G179" s="309"/>
      <c r="H179" s="309" t="s">
        <v>2255</v>
      </c>
      <c r="I179" s="309" t="s">
        <v>2185</v>
      </c>
      <c r="J179" s="309">
        <v>20</v>
      </c>
      <c r="K179" s="357"/>
    </row>
    <row r="180" spans="2:11" s="1" customFormat="1" ht="15" customHeight="1">
      <c r="B180" s="334"/>
      <c r="C180" s="309" t="s">
        <v>57</v>
      </c>
      <c r="D180" s="309"/>
      <c r="E180" s="309"/>
      <c r="F180" s="332" t="s">
        <v>2183</v>
      </c>
      <c r="G180" s="309"/>
      <c r="H180" s="309" t="s">
        <v>2256</v>
      </c>
      <c r="I180" s="309" t="s">
        <v>2185</v>
      </c>
      <c r="J180" s="309">
        <v>255</v>
      </c>
      <c r="K180" s="357"/>
    </row>
    <row r="181" spans="2:11" s="1" customFormat="1" ht="15" customHeight="1">
      <c r="B181" s="334"/>
      <c r="C181" s="309" t="s">
        <v>139</v>
      </c>
      <c r="D181" s="309"/>
      <c r="E181" s="309"/>
      <c r="F181" s="332" t="s">
        <v>2183</v>
      </c>
      <c r="G181" s="309"/>
      <c r="H181" s="309" t="s">
        <v>2147</v>
      </c>
      <c r="I181" s="309" t="s">
        <v>2185</v>
      </c>
      <c r="J181" s="309">
        <v>10</v>
      </c>
      <c r="K181" s="357"/>
    </row>
    <row r="182" spans="2:11" s="1" customFormat="1" ht="15" customHeight="1">
      <c r="B182" s="334"/>
      <c r="C182" s="309" t="s">
        <v>140</v>
      </c>
      <c r="D182" s="309"/>
      <c r="E182" s="309"/>
      <c r="F182" s="332" t="s">
        <v>2183</v>
      </c>
      <c r="G182" s="309"/>
      <c r="H182" s="309" t="s">
        <v>2257</v>
      </c>
      <c r="I182" s="309" t="s">
        <v>2218</v>
      </c>
      <c r="J182" s="309"/>
      <c r="K182" s="357"/>
    </row>
    <row r="183" spans="2:11" s="1" customFormat="1" ht="15" customHeight="1">
      <c r="B183" s="334"/>
      <c r="C183" s="309" t="s">
        <v>2258</v>
      </c>
      <c r="D183" s="309"/>
      <c r="E183" s="309"/>
      <c r="F183" s="332" t="s">
        <v>2183</v>
      </c>
      <c r="G183" s="309"/>
      <c r="H183" s="309" t="s">
        <v>2259</v>
      </c>
      <c r="I183" s="309" t="s">
        <v>2218</v>
      </c>
      <c r="J183" s="309"/>
      <c r="K183" s="357"/>
    </row>
    <row r="184" spans="2:11" s="1" customFormat="1" ht="15" customHeight="1">
      <c r="B184" s="334"/>
      <c r="C184" s="309" t="s">
        <v>2247</v>
      </c>
      <c r="D184" s="309"/>
      <c r="E184" s="309"/>
      <c r="F184" s="332" t="s">
        <v>2183</v>
      </c>
      <c r="G184" s="309"/>
      <c r="H184" s="309" t="s">
        <v>2260</v>
      </c>
      <c r="I184" s="309" t="s">
        <v>2218</v>
      </c>
      <c r="J184" s="309"/>
      <c r="K184" s="357"/>
    </row>
    <row r="185" spans="2:11" s="1" customFormat="1" ht="15" customHeight="1">
      <c r="B185" s="334"/>
      <c r="C185" s="309" t="s">
        <v>142</v>
      </c>
      <c r="D185" s="309"/>
      <c r="E185" s="309"/>
      <c r="F185" s="332" t="s">
        <v>2189</v>
      </c>
      <c r="G185" s="309"/>
      <c r="H185" s="309" t="s">
        <v>2261</v>
      </c>
      <c r="I185" s="309" t="s">
        <v>2185</v>
      </c>
      <c r="J185" s="309">
        <v>50</v>
      </c>
      <c r="K185" s="357"/>
    </row>
    <row r="186" spans="2:11" s="1" customFormat="1" ht="15" customHeight="1">
      <c r="B186" s="334"/>
      <c r="C186" s="309" t="s">
        <v>2262</v>
      </c>
      <c r="D186" s="309"/>
      <c r="E186" s="309"/>
      <c r="F186" s="332" t="s">
        <v>2189</v>
      </c>
      <c r="G186" s="309"/>
      <c r="H186" s="309" t="s">
        <v>2263</v>
      </c>
      <c r="I186" s="309" t="s">
        <v>2264</v>
      </c>
      <c r="J186" s="309"/>
      <c r="K186" s="357"/>
    </row>
    <row r="187" spans="2:11" s="1" customFormat="1" ht="15" customHeight="1">
      <c r="B187" s="334"/>
      <c r="C187" s="309" t="s">
        <v>2265</v>
      </c>
      <c r="D187" s="309"/>
      <c r="E187" s="309"/>
      <c r="F187" s="332" t="s">
        <v>2189</v>
      </c>
      <c r="G187" s="309"/>
      <c r="H187" s="309" t="s">
        <v>2266</v>
      </c>
      <c r="I187" s="309" t="s">
        <v>2264</v>
      </c>
      <c r="J187" s="309"/>
      <c r="K187" s="357"/>
    </row>
    <row r="188" spans="2:11" s="1" customFormat="1" ht="15" customHeight="1">
      <c r="B188" s="334"/>
      <c r="C188" s="309" t="s">
        <v>2267</v>
      </c>
      <c r="D188" s="309"/>
      <c r="E188" s="309"/>
      <c r="F188" s="332" t="s">
        <v>2189</v>
      </c>
      <c r="G188" s="309"/>
      <c r="H188" s="309" t="s">
        <v>2268</v>
      </c>
      <c r="I188" s="309" t="s">
        <v>2264</v>
      </c>
      <c r="J188" s="309"/>
      <c r="K188" s="357"/>
    </row>
    <row r="189" spans="2:11" s="1" customFormat="1" ht="15" customHeight="1">
      <c r="B189" s="334"/>
      <c r="C189" s="370" t="s">
        <v>2269</v>
      </c>
      <c r="D189" s="309"/>
      <c r="E189" s="309"/>
      <c r="F189" s="332" t="s">
        <v>2189</v>
      </c>
      <c r="G189" s="309"/>
      <c r="H189" s="309" t="s">
        <v>2270</v>
      </c>
      <c r="I189" s="309" t="s">
        <v>2271</v>
      </c>
      <c r="J189" s="371" t="s">
        <v>2272</v>
      </c>
      <c r="K189" s="357"/>
    </row>
    <row r="190" spans="2:11" s="1" customFormat="1" ht="15" customHeight="1">
      <c r="B190" s="334"/>
      <c r="C190" s="370" t="s">
        <v>45</v>
      </c>
      <c r="D190" s="309"/>
      <c r="E190" s="309"/>
      <c r="F190" s="332" t="s">
        <v>2183</v>
      </c>
      <c r="G190" s="309"/>
      <c r="H190" s="306" t="s">
        <v>2273</v>
      </c>
      <c r="I190" s="309" t="s">
        <v>2274</v>
      </c>
      <c r="J190" s="309"/>
      <c r="K190" s="357"/>
    </row>
    <row r="191" spans="2:11" s="1" customFormat="1" ht="15" customHeight="1">
      <c r="B191" s="334"/>
      <c r="C191" s="370" t="s">
        <v>2275</v>
      </c>
      <c r="D191" s="309"/>
      <c r="E191" s="309"/>
      <c r="F191" s="332" t="s">
        <v>2183</v>
      </c>
      <c r="G191" s="309"/>
      <c r="H191" s="309" t="s">
        <v>2276</v>
      </c>
      <c r="I191" s="309" t="s">
        <v>2218</v>
      </c>
      <c r="J191" s="309"/>
      <c r="K191" s="357"/>
    </row>
    <row r="192" spans="2:11" s="1" customFormat="1" ht="15" customHeight="1">
      <c r="B192" s="334"/>
      <c r="C192" s="370" t="s">
        <v>2277</v>
      </c>
      <c r="D192" s="309"/>
      <c r="E192" s="309"/>
      <c r="F192" s="332" t="s">
        <v>2183</v>
      </c>
      <c r="G192" s="309"/>
      <c r="H192" s="309" t="s">
        <v>2278</v>
      </c>
      <c r="I192" s="309" t="s">
        <v>2218</v>
      </c>
      <c r="J192" s="309"/>
      <c r="K192" s="357"/>
    </row>
    <row r="193" spans="2:11" s="1" customFormat="1" ht="15" customHeight="1">
      <c r="B193" s="334"/>
      <c r="C193" s="370" t="s">
        <v>2279</v>
      </c>
      <c r="D193" s="309"/>
      <c r="E193" s="309"/>
      <c r="F193" s="332" t="s">
        <v>2189</v>
      </c>
      <c r="G193" s="309"/>
      <c r="H193" s="309" t="s">
        <v>2280</v>
      </c>
      <c r="I193" s="309" t="s">
        <v>2218</v>
      </c>
      <c r="J193" s="309"/>
      <c r="K193" s="357"/>
    </row>
    <row r="194" spans="2:11" s="1" customFormat="1" ht="15" customHeight="1">
      <c r="B194" s="363"/>
      <c r="C194" s="372"/>
      <c r="D194" s="343"/>
      <c r="E194" s="343"/>
      <c r="F194" s="343"/>
      <c r="G194" s="343"/>
      <c r="H194" s="343"/>
      <c r="I194" s="343"/>
      <c r="J194" s="343"/>
      <c r="K194" s="364"/>
    </row>
    <row r="195" spans="2:11" s="1" customFormat="1" ht="18.75" customHeight="1">
      <c r="B195" s="345"/>
      <c r="C195" s="355"/>
      <c r="D195" s="355"/>
      <c r="E195" s="355"/>
      <c r="F195" s="365"/>
      <c r="G195" s="355"/>
      <c r="H195" s="355"/>
      <c r="I195" s="355"/>
      <c r="J195" s="355"/>
      <c r="K195" s="345"/>
    </row>
    <row r="196" spans="2:11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pans="2:11" s="1" customFormat="1" ht="18.75" customHeight="1"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2:11" s="1" customFormat="1" ht="13.5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pans="2:11" s="1" customFormat="1" ht="21">
      <c r="B199" s="299"/>
      <c r="C199" s="300" t="s">
        <v>2281</v>
      </c>
      <c r="D199" s="300"/>
      <c r="E199" s="300"/>
      <c r="F199" s="300"/>
      <c r="G199" s="300"/>
      <c r="H199" s="300"/>
      <c r="I199" s="300"/>
      <c r="J199" s="300"/>
      <c r="K199" s="301"/>
    </row>
    <row r="200" spans="2:11" s="1" customFormat="1" ht="25.5" customHeight="1">
      <c r="B200" s="299"/>
      <c r="C200" s="373" t="s">
        <v>2282</v>
      </c>
      <c r="D200" s="373"/>
      <c r="E200" s="373"/>
      <c r="F200" s="373" t="s">
        <v>2283</v>
      </c>
      <c r="G200" s="374"/>
      <c r="H200" s="373" t="s">
        <v>2284</v>
      </c>
      <c r="I200" s="373"/>
      <c r="J200" s="373"/>
      <c r="K200" s="301"/>
    </row>
    <row r="201" spans="2:11" s="1" customFormat="1" ht="5.25" customHeight="1">
      <c r="B201" s="334"/>
      <c r="C201" s="329"/>
      <c r="D201" s="329"/>
      <c r="E201" s="329"/>
      <c r="F201" s="329"/>
      <c r="G201" s="355"/>
      <c r="H201" s="329"/>
      <c r="I201" s="329"/>
      <c r="J201" s="329"/>
      <c r="K201" s="357"/>
    </row>
    <row r="202" spans="2:11" s="1" customFormat="1" ht="15" customHeight="1">
      <c r="B202" s="334"/>
      <c r="C202" s="309" t="s">
        <v>2274</v>
      </c>
      <c r="D202" s="309"/>
      <c r="E202" s="309"/>
      <c r="F202" s="332" t="s">
        <v>46</v>
      </c>
      <c r="G202" s="309"/>
      <c r="H202" s="309" t="s">
        <v>2285</v>
      </c>
      <c r="I202" s="309"/>
      <c r="J202" s="309"/>
      <c r="K202" s="357"/>
    </row>
    <row r="203" spans="2:11" s="1" customFormat="1" ht="15" customHeight="1">
      <c r="B203" s="334"/>
      <c r="C203" s="309"/>
      <c r="D203" s="309"/>
      <c r="E203" s="309"/>
      <c r="F203" s="332" t="s">
        <v>47</v>
      </c>
      <c r="G203" s="309"/>
      <c r="H203" s="309" t="s">
        <v>2286</v>
      </c>
      <c r="I203" s="309"/>
      <c r="J203" s="309"/>
      <c r="K203" s="357"/>
    </row>
    <row r="204" spans="2:11" s="1" customFormat="1" ht="15" customHeight="1">
      <c r="B204" s="334"/>
      <c r="C204" s="309"/>
      <c r="D204" s="309"/>
      <c r="E204" s="309"/>
      <c r="F204" s="332" t="s">
        <v>50</v>
      </c>
      <c r="G204" s="309"/>
      <c r="H204" s="309" t="s">
        <v>2287</v>
      </c>
      <c r="I204" s="309"/>
      <c r="J204" s="309"/>
      <c r="K204" s="357"/>
    </row>
    <row r="205" spans="2:11" s="1" customFormat="1" ht="15" customHeight="1">
      <c r="B205" s="334"/>
      <c r="C205" s="309"/>
      <c r="D205" s="309"/>
      <c r="E205" s="309"/>
      <c r="F205" s="332" t="s">
        <v>48</v>
      </c>
      <c r="G205" s="309"/>
      <c r="H205" s="309" t="s">
        <v>2288</v>
      </c>
      <c r="I205" s="309"/>
      <c r="J205" s="309"/>
      <c r="K205" s="357"/>
    </row>
    <row r="206" spans="2:11" s="1" customFormat="1" ht="15" customHeight="1">
      <c r="B206" s="334"/>
      <c r="C206" s="309"/>
      <c r="D206" s="309"/>
      <c r="E206" s="309"/>
      <c r="F206" s="332" t="s">
        <v>49</v>
      </c>
      <c r="G206" s="309"/>
      <c r="H206" s="309" t="s">
        <v>2289</v>
      </c>
      <c r="I206" s="309"/>
      <c r="J206" s="309"/>
      <c r="K206" s="357"/>
    </row>
    <row r="207" spans="2:11" s="1" customFormat="1" ht="15" customHeight="1">
      <c r="B207" s="334"/>
      <c r="C207" s="309"/>
      <c r="D207" s="309"/>
      <c r="E207" s="309"/>
      <c r="F207" s="332"/>
      <c r="G207" s="309"/>
      <c r="H207" s="309"/>
      <c r="I207" s="309"/>
      <c r="J207" s="309"/>
      <c r="K207" s="357"/>
    </row>
    <row r="208" spans="2:11" s="1" customFormat="1" ht="15" customHeight="1">
      <c r="B208" s="334"/>
      <c r="C208" s="309" t="s">
        <v>2230</v>
      </c>
      <c r="D208" s="309"/>
      <c r="E208" s="309"/>
      <c r="F208" s="332" t="s">
        <v>82</v>
      </c>
      <c r="G208" s="309"/>
      <c r="H208" s="309" t="s">
        <v>2290</v>
      </c>
      <c r="I208" s="309"/>
      <c r="J208" s="309"/>
      <c r="K208" s="357"/>
    </row>
    <row r="209" spans="2:11" s="1" customFormat="1" ht="15" customHeight="1">
      <c r="B209" s="334"/>
      <c r="C209" s="309"/>
      <c r="D209" s="309"/>
      <c r="E209" s="309"/>
      <c r="F209" s="332" t="s">
        <v>2125</v>
      </c>
      <c r="G209" s="309"/>
      <c r="H209" s="309" t="s">
        <v>2126</v>
      </c>
      <c r="I209" s="309"/>
      <c r="J209" s="309"/>
      <c r="K209" s="357"/>
    </row>
    <row r="210" spans="2:11" s="1" customFormat="1" ht="15" customHeight="1">
      <c r="B210" s="334"/>
      <c r="C210" s="309"/>
      <c r="D210" s="309"/>
      <c r="E210" s="309"/>
      <c r="F210" s="332" t="s">
        <v>2123</v>
      </c>
      <c r="G210" s="309"/>
      <c r="H210" s="309" t="s">
        <v>2291</v>
      </c>
      <c r="I210" s="309"/>
      <c r="J210" s="309"/>
      <c r="K210" s="357"/>
    </row>
    <row r="211" spans="2:11" s="1" customFormat="1" ht="15" customHeight="1">
      <c r="B211" s="375"/>
      <c r="C211" s="309"/>
      <c r="D211" s="309"/>
      <c r="E211" s="309"/>
      <c r="F211" s="332" t="s">
        <v>2127</v>
      </c>
      <c r="G211" s="370"/>
      <c r="H211" s="361" t="s">
        <v>2128</v>
      </c>
      <c r="I211" s="361"/>
      <c r="J211" s="361"/>
      <c r="K211" s="376"/>
    </row>
    <row r="212" spans="2:11" s="1" customFormat="1" ht="15" customHeight="1">
      <c r="B212" s="375"/>
      <c r="C212" s="309"/>
      <c r="D212" s="309"/>
      <c r="E212" s="309"/>
      <c r="F212" s="332" t="s">
        <v>2129</v>
      </c>
      <c r="G212" s="370"/>
      <c r="H212" s="361" t="s">
        <v>2292</v>
      </c>
      <c r="I212" s="361"/>
      <c r="J212" s="361"/>
      <c r="K212" s="376"/>
    </row>
    <row r="213" spans="2:11" s="1" customFormat="1" ht="15" customHeight="1">
      <c r="B213" s="375"/>
      <c r="C213" s="309"/>
      <c r="D213" s="309"/>
      <c r="E213" s="309"/>
      <c r="F213" s="332"/>
      <c r="G213" s="370"/>
      <c r="H213" s="361"/>
      <c r="I213" s="361"/>
      <c r="J213" s="361"/>
      <c r="K213" s="376"/>
    </row>
    <row r="214" spans="2:11" s="1" customFormat="1" ht="15" customHeight="1">
      <c r="B214" s="375"/>
      <c r="C214" s="309" t="s">
        <v>2254</v>
      </c>
      <c r="D214" s="309"/>
      <c r="E214" s="309"/>
      <c r="F214" s="332">
        <v>1</v>
      </c>
      <c r="G214" s="370"/>
      <c r="H214" s="361" t="s">
        <v>2293</v>
      </c>
      <c r="I214" s="361"/>
      <c r="J214" s="361"/>
      <c r="K214" s="376"/>
    </row>
    <row r="215" spans="2:11" s="1" customFormat="1" ht="15" customHeight="1">
      <c r="B215" s="375"/>
      <c r="C215" s="309"/>
      <c r="D215" s="309"/>
      <c r="E215" s="309"/>
      <c r="F215" s="332">
        <v>2</v>
      </c>
      <c r="G215" s="370"/>
      <c r="H215" s="361" t="s">
        <v>2294</v>
      </c>
      <c r="I215" s="361"/>
      <c r="J215" s="361"/>
      <c r="K215" s="376"/>
    </row>
    <row r="216" spans="2:11" s="1" customFormat="1" ht="15" customHeight="1">
      <c r="B216" s="375"/>
      <c r="C216" s="309"/>
      <c r="D216" s="309"/>
      <c r="E216" s="309"/>
      <c r="F216" s="332">
        <v>3</v>
      </c>
      <c r="G216" s="370"/>
      <c r="H216" s="361" t="s">
        <v>2295</v>
      </c>
      <c r="I216" s="361"/>
      <c r="J216" s="361"/>
      <c r="K216" s="376"/>
    </row>
    <row r="217" spans="2:11" s="1" customFormat="1" ht="15" customHeight="1">
      <c r="B217" s="375"/>
      <c r="C217" s="309"/>
      <c r="D217" s="309"/>
      <c r="E217" s="309"/>
      <c r="F217" s="332">
        <v>4</v>
      </c>
      <c r="G217" s="370"/>
      <c r="H217" s="361" t="s">
        <v>2296</v>
      </c>
      <c r="I217" s="361"/>
      <c r="J217" s="361"/>
      <c r="K217" s="376"/>
    </row>
    <row r="218" spans="2:11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Lynx\Přemysl</dc:creator>
  <cp:keywords/>
  <dc:description/>
  <cp:lastModifiedBy>Lynx\Přemysl</cp:lastModifiedBy>
  <dcterms:created xsi:type="dcterms:W3CDTF">2022-02-23T16:41:34Z</dcterms:created>
  <dcterms:modified xsi:type="dcterms:W3CDTF">2022-02-23T16:41:42Z</dcterms:modified>
  <cp:category/>
  <cp:version/>
  <cp:contentType/>
  <cp:contentStatus/>
</cp:coreProperties>
</file>