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2 - Pravá strana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'02 - Pravá strana'!$C$113:$K$906</definedName>
    <definedName name="_xlnm.Print_Area" localSheetId="1">'02 - Pravá strana'!$C$4:$J$39,'02 - Pravá strana'!$C$45:$J$95,'02 - Pravá strana'!$C$101:$K$906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'02 - Pravá strana'!$113:$113</definedName>
  </definedNames>
  <calcPr fullCalcOnLoad="1"/>
</workbook>
</file>

<file path=xl/sharedStrings.xml><?xml version="1.0" encoding="utf-8"?>
<sst xmlns="http://schemas.openxmlformats.org/spreadsheetml/2006/main" count="8222" uniqueCount="1804">
  <si>
    <t>Export Komplet</t>
  </si>
  <si>
    <t>VZ</t>
  </si>
  <si>
    <t>2.0</t>
  </si>
  <si>
    <t>ZAMOK</t>
  </si>
  <si>
    <t>False</t>
  </si>
  <si>
    <t>{b5a56143-621c-4237-b97a-8d06f8043c54}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</si>
  <si>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</si>
  <si>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</si>
  <si>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</si>
  <si>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</si>
  <si>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</si>
  <si>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</si>
  <si>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</si>
  <si>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</si>
  <si>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L2017-42b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</si>
  <si>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</si>
  <si>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</si>
  <si>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úpravy MŠ č.p. 800 - Kuchyňky</t>
  </si>
  <si>
    <t>KSO:</t>
  </si>
  <si>
    <t>801 31 43</t>
  </si>
  <si>
    <t>CC-CZ:</t>
  </si>
  <si>
    <t/>
  </si>
  <si>
    <t>Místo:</t>
  </si>
  <si>
    <t>Obec Jablunkov</t>
  </si>
  <si>
    <t>Datum:</t>
  </si>
  <si>
    <t>17. 4. 2021</t>
  </si>
  <si>
    <t>Zadavatel:</t>
  </si>
  <si>
    <t>IČ:</t>
  </si>
  <si>
    <t>00296759</t>
  </si>
  <si>
    <t>Město Jablunkov</t>
  </si>
  <si>
    <t>DIČ:</t>
  </si>
  <si>
    <t>Uchazeč:</t>
  </si>
  <si>
    <t>Vyplň údaj</t>
  </si>
  <si>
    <t>Projektant:</t>
  </si>
  <si>
    <t>28640861</t>
  </si>
  <si>
    <t>Projekční kancelář lay-out s.r.o.</t>
  </si>
  <si>
    <t>CZ28640861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</si>
  <si>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</si>
  <si>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</si>
  <si>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</si>
  <si>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</si>
  <si>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</si>
  <si>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</si>
  <si>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</si>
  <si>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</si>
  <si>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</si>
  <si>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</si>
  <si>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</si>
  <si>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</si>
  <si>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</si>
  <si>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</si>
  <si>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</si>
  <si>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</si>
  <si>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</si>
  <si>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</si>
  <si>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</si>
  <si>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</si>
  <si>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</si>
  <si>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</si>
  <si>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</si>
  <si>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</si>
  <si>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</si>
  <si>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</si>
  <si>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</si>
  <si>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</si>
  <si>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</si>
  <si>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</si>
  <si>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</si>
  <si>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</si>
  <si>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</si>
  <si>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</si>
  <si>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</si>
  <si>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</si>
  <si>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</si>
  <si>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</si>
  <si>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</si>
  <si>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</si>
  <si>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</si>
  <si>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</si>
  <si>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</si>
  <si>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</si>
  <si>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02</t>
  </si>
  <si>
    <t>Pravá strana</t>
  </si>
  <si>
    <t>STA</t>
  </si>
  <si>
    <t>1</t>
  </si>
  <si>
    <t>{8f2ac86c-9234-4e1b-8a80-6180ac50b40c}</t>
  </si>
  <si>
    <t>2</t>
  </si>
  <si>
    <t>KRYCÍ LIST SOUPISU PRACÍ</t>
  </si>
  <si>
    <t>Objekt:</t>
  </si>
  <si>
    <t>02 - Pravá strana</t>
  </si>
  <si>
    <t>REKAPITULACE ČLENĚNÍ SOUPISU PRACÍ</t>
  </si>
  <si>
    <t>Kód dílu - Popis</t>
  </si>
  <si>
    <t>Cena celkem [CZK]</t>
  </si>
  <si>
    <t>-1</t>
  </si>
  <si>
    <t xml:space="preserve">D1 - Materiál/montáž </t>
  </si>
  <si>
    <t xml:space="preserve">    D2 - HZS </t>
  </si>
  <si>
    <t xml:space="preserve">    D3 - PRIV - úprava stávajícího rozvaděče</t>
  </si>
  <si>
    <t xml:space="preserve">    D4 - PRVI - úprava stávajícího rozvaděče</t>
  </si>
  <si>
    <t xml:space="preserve">    D5 - VRN_ELI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</si>
  <si>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</si>
  <si>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</si>
  <si>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</si>
  <si>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</si>
  <si>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</si>
  <si>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</si>
  <si>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</si>
  <si>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</si>
  <si>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</si>
  <si>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</si>
  <si>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</si>
  <si>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</si>
  <si>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</si>
  <si>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727 - Zdravotechnika - požární ochrana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</si>
  <si>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</si>
  <si>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</si>
  <si>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</si>
  <si>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</si>
  <si>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</si>
  <si>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</si>
  <si>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</si>
  <si>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</si>
  <si>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</si>
  <si>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</si>
  <si>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</si>
  <si>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46-M - Zemní práce při extr.mont.pracích</t>
  </si>
  <si>
    <t>VRN - Vedlejší rozpočtové náklady</t>
  </si>
  <si>
    <t xml:space="preserve">    VRN3 - Zařízení staveniště</t>
  </si>
  <si>
    <t xml:space="preserve">    VRN6 - Územní vlivy</t>
  </si>
  <si>
    <t xml:space="preserve">    VRN8 - Přesun stavebních kapacit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</si>
  <si>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</si>
  <si>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</si>
  <si>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</si>
  <si>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</si>
  <si>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</si>
  <si>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</si>
  <si>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</si>
  <si>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</si>
  <si>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</si>
  <si>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</si>
  <si>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</si>
  <si>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</si>
  <si>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</si>
  <si>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</t>
  </si>
  <si>
    <t xml:space="preserve">Materiál/montáž </t>
  </si>
  <si>
    <t>ROZPOCET</t>
  </si>
  <si>
    <t>K</t>
  </si>
  <si>
    <t>MM_01</t>
  </si>
  <si>
    <t>PRIV - úprava stávajícího rozvaděče</t>
  </si>
  <si>
    <t>ks</t>
  </si>
  <si>
    <t>Vlastní</t>
  </si>
  <si>
    <t>4</t>
  </si>
  <si>
    <t>1795710535</t>
  </si>
  <si>
    <t>P</t>
  </si>
  <si>
    <t>Poznámka k položce:
viz příloha č. 1,10</t>
  </si>
  <si>
    <t>MM_02</t>
  </si>
  <si>
    <t>PRVI - úprava stávajícího rozvaděče</t>
  </si>
  <si>
    <t>-1916411512</t>
  </si>
  <si>
    <t>3</t>
  </si>
  <si>
    <t>MM_03</t>
  </si>
  <si>
    <t>CYKY-J 3 x 4</t>
  </si>
  <si>
    <t>m</t>
  </si>
  <si>
    <t>-1120806475</t>
  </si>
  <si>
    <t>Poznámka k položce:
viz příloha č. 1,2</t>
  </si>
  <si>
    <t>MM_04</t>
  </si>
  <si>
    <t>CYKY-J 3 x 2,5</t>
  </si>
  <si>
    <t>1198528257</t>
  </si>
  <si>
    <t>Poznámka k položce:
viz příloha č. 1,2,3</t>
  </si>
  <si>
    <t>5</t>
  </si>
  <si>
    <t>MM_05</t>
  </si>
  <si>
    <t>CYKY-J 3 x 1,5</t>
  </si>
  <si>
    <t>1053822545</t>
  </si>
  <si>
    <t>6</t>
  </si>
  <si>
    <t>MM_06</t>
  </si>
  <si>
    <t>CYKY-O 3 x 1,5</t>
  </si>
  <si>
    <t>778836187</t>
  </si>
  <si>
    <t>7</t>
  </si>
  <si>
    <t>MM_07</t>
  </si>
  <si>
    <t>CYKY-O 2 x 1,5</t>
  </si>
  <si>
    <t>1409562628</t>
  </si>
  <si>
    <t>8</t>
  </si>
  <si>
    <t>MM_08</t>
  </si>
  <si>
    <t>CY 4 zž</t>
  </si>
  <si>
    <t>2000890217</t>
  </si>
  <si>
    <t>9</t>
  </si>
  <si>
    <t>MM_09</t>
  </si>
  <si>
    <t>svorka OP</t>
  </si>
  <si>
    <t>839823175</t>
  </si>
  <si>
    <t>10</t>
  </si>
  <si>
    <t>MM_10</t>
  </si>
  <si>
    <t>skříň doplňujícího posp. DOP</t>
  </si>
  <si>
    <t>-1878609708</t>
  </si>
  <si>
    <t>11</t>
  </si>
  <si>
    <t>MM_11</t>
  </si>
  <si>
    <t>plast.kanál LV 40/20 vč. víka a přísl. na stěnu</t>
  </si>
  <si>
    <t>-1208509001</t>
  </si>
  <si>
    <t>12</t>
  </si>
  <si>
    <t>MM_12</t>
  </si>
  <si>
    <t>plast.kanál LV 20/20 vč. víka a přísl. na stěnu</t>
  </si>
  <si>
    <t>1969779325</t>
  </si>
  <si>
    <t>13</t>
  </si>
  <si>
    <t>MM_13</t>
  </si>
  <si>
    <t>tr d13 PVC do stěny</t>
  </si>
  <si>
    <t>1490968410</t>
  </si>
  <si>
    <t>14</t>
  </si>
  <si>
    <t>MM_14</t>
  </si>
  <si>
    <t>spínač řazení 1 barva sv šedá zapuštěný, IP20</t>
  </si>
  <si>
    <t>1066094859</t>
  </si>
  <si>
    <t>MM_15</t>
  </si>
  <si>
    <t>spínač řazení 6 barva sv šedá zapuštěný, IP20</t>
  </si>
  <si>
    <t>-1667071108</t>
  </si>
  <si>
    <t>16</t>
  </si>
  <si>
    <t>MM_16</t>
  </si>
  <si>
    <t>zásuvka 16A/230V jednonás. světle šedá komplet, s víčkem na omítku</t>
  </si>
  <si>
    <t>-220645595</t>
  </si>
  <si>
    <t>17</t>
  </si>
  <si>
    <t>MM_17</t>
  </si>
  <si>
    <t>spínač 2P/20A/400V sporák. přípojka na omítku</t>
  </si>
  <si>
    <t>2068049678</t>
  </si>
  <si>
    <t>18</t>
  </si>
  <si>
    <t>MM_18</t>
  </si>
  <si>
    <t>zásobníkový ohřívač vody, bez dodávky, jen montáž</t>
  </si>
  <si>
    <t>-1776398342</t>
  </si>
  <si>
    <t>19</t>
  </si>
  <si>
    <t>MM_19</t>
  </si>
  <si>
    <t>průtokový ohřívač vody, bez dodávky, jen montáž</t>
  </si>
  <si>
    <t>-1657165024</t>
  </si>
  <si>
    <t>20</t>
  </si>
  <si>
    <t>MM_20</t>
  </si>
  <si>
    <t>ukončení vodičů pospojování do 4</t>
  </si>
  <si>
    <t>-1220946336</t>
  </si>
  <si>
    <t>MM_21</t>
  </si>
  <si>
    <t>ukončení kabelů do 4 x 1,5-4</t>
  </si>
  <si>
    <t>1250593862</t>
  </si>
  <si>
    <t>22</t>
  </si>
  <si>
    <t>MM_22</t>
  </si>
  <si>
    <t>KP68 pro vypínače</t>
  </si>
  <si>
    <t>-1286814998</t>
  </si>
  <si>
    <t>23</t>
  </si>
  <si>
    <t>MM_23</t>
  </si>
  <si>
    <t>KR68</t>
  </si>
  <si>
    <t>-1039636005</t>
  </si>
  <si>
    <t>24</t>
  </si>
  <si>
    <t>MM_24</t>
  </si>
  <si>
    <t>otvor pro K68</t>
  </si>
  <si>
    <t>1502566939</t>
  </si>
  <si>
    <t>25</t>
  </si>
  <si>
    <t>MM_25</t>
  </si>
  <si>
    <t>otvor pro DOP</t>
  </si>
  <si>
    <t>-1873015578</t>
  </si>
  <si>
    <t>26</t>
  </si>
  <si>
    <t>MM_26</t>
  </si>
  <si>
    <t>průraz zdivem do 30 cm</t>
  </si>
  <si>
    <t>1676723196</t>
  </si>
  <si>
    <t>27</t>
  </si>
  <si>
    <t>MM_27</t>
  </si>
  <si>
    <t>průraz zdivem do 15 cm</t>
  </si>
  <si>
    <t>1744744224</t>
  </si>
  <si>
    <t>28</t>
  </si>
  <si>
    <t>MM_28</t>
  </si>
  <si>
    <t>drážka pro kabel, š 1,5 cm, hl 1,5 cm</t>
  </si>
  <si>
    <t>-1433736486</t>
  </si>
  <si>
    <t>29</t>
  </si>
  <si>
    <t>MM_29</t>
  </si>
  <si>
    <t>podruž. materiál 3% z dod. pro ELI silnoproud i slaboproud celkem</t>
  </si>
  <si>
    <t>kpl</t>
  </si>
  <si>
    <t>-1778242709</t>
  </si>
  <si>
    <t>Poznámka k položce:
vykalkulovaný odhad</t>
  </si>
  <si>
    <t>D2</t>
  </si>
  <si>
    <t xml:space="preserve">HZS </t>
  </si>
  <si>
    <t>30</t>
  </si>
  <si>
    <t>HZS_01</t>
  </si>
  <si>
    <t>demontáž a úprava stávající elektroinstalace silnoproud</t>
  </si>
  <si>
    <t>hod</t>
  </si>
  <si>
    <t>-224000709</t>
  </si>
  <si>
    <t>31</t>
  </si>
  <si>
    <t>HZS_02</t>
  </si>
  <si>
    <t>zjišťování vedení ve zdi</t>
  </si>
  <si>
    <t>-239120129</t>
  </si>
  <si>
    <t>32</t>
  </si>
  <si>
    <t>HZS_03</t>
  </si>
  <si>
    <t>-826061053</t>
  </si>
  <si>
    <t>33</t>
  </si>
  <si>
    <t>HZS_04</t>
  </si>
  <si>
    <t>-1827957451</t>
  </si>
  <si>
    <t>34</t>
  </si>
  <si>
    <t>HZS_05</t>
  </si>
  <si>
    <t>elektroinstalace - předání, prošk. osob pověř. údržbou se zápisem</t>
  </si>
  <si>
    <t>-225225618</t>
  </si>
  <si>
    <t>35</t>
  </si>
  <si>
    <t>HZS_06</t>
  </si>
  <si>
    <t>třídění odpadů</t>
  </si>
  <si>
    <t>-50816257</t>
  </si>
  <si>
    <t>36</t>
  </si>
  <si>
    <t>HZS_07</t>
  </si>
  <si>
    <t>odvoz suti na skládku do 25 km</t>
  </si>
  <si>
    <t>-738681431</t>
  </si>
  <si>
    <t>37</t>
  </si>
  <si>
    <t>HZS_08</t>
  </si>
  <si>
    <t>dokumentace skutečného provedení</t>
  </si>
  <si>
    <t>1353244512</t>
  </si>
  <si>
    <t>38</t>
  </si>
  <si>
    <t>HZS_09</t>
  </si>
  <si>
    <t>závěrečná měření, revize, předávací protokoly</t>
  </si>
  <si>
    <t>761166722</t>
  </si>
  <si>
    <t>D3</t>
  </si>
  <si>
    <t>39</t>
  </si>
  <si>
    <t>PRIV_01</t>
  </si>
  <si>
    <t>Proudový chránič 2 pól. s napr. ochr. 20B / 2P / 0,03A, AC, 10kA</t>
  </si>
  <si>
    <t>1874796966</t>
  </si>
  <si>
    <t>40</t>
  </si>
  <si>
    <t>PRIV_02</t>
  </si>
  <si>
    <t>Proudový chránič 2 pól. s napr. ochr. 16B / 2P / 0,03A, AC, 10kA</t>
  </si>
  <si>
    <t>-725157581</t>
  </si>
  <si>
    <t>41</t>
  </si>
  <si>
    <t>PRIV_03</t>
  </si>
  <si>
    <t>Stykač 1S, 25 A, 230 V AC</t>
  </si>
  <si>
    <t>2016691325</t>
  </si>
  <si>
    <t>42</t>
  </si>
  <si>
    <t>PRIV_04</t>
  </si>
  <si>
    <t>Jistič 1 pól. 4A, char.B, 6 kA</t>
  </si>
  <si>
    <t>504267154</t>
  </si>
  <si>
    <t>43</t>
  </si>
  <si>
    <t>PRIV_05</t>
  </si>
  <si>
    <t>PE,N přípojnice 63A</t>
  </si>
  <si>
    <t>546709229</t>
  </si>
  <si>
    <t>44</t>
  </si>
  <si>
    <t>PRIV_06</t>
  </si>
  <si>
    <t>podruž. materiál 3% z dod.</t>
  </si>
  <si>
    <t>-531441717</t>
  </si>
  <si>
    <t>D4</t>
  </si>
  <si>
    <t>45</t>
  </si>
  <si>
    <t>PRVI_01</t>
  </si>
  <si>
    <t>-354078504</t>
  </si>
  <si>
    <t>46</t>
  </si>
  <si>
    <t>PRVI_02</t>
  </si>
  <si>
    <t>-1199508681</t>
  </si>
  <si>
    <t>47</t>
  </si>
  <si>
    <t>PRVI_03</t>
  </si>
  <si>
    <t>-39455631</t>
  </si>
  <si>
    <t>48</t>
  </si>
  <si>
    <t>PRVI_04</t>
  </si>
  <si>
    <t>-1768569873</t>
  </si>
  <si>
    <t>49</t>
  </si>
  <si>
    <t>PRVI_05</t>
  </si>
  <si>
    <t>1189818844</t>
  </si>
  <si>
    <t>D5</t>
  </si>
  <si>
    <t>VRN_ELI</t>
  </si>
  <si>
    <t>50</t>
  </si>
  <si>
    <t>VRN_ELI_01</t>
  </si>
  <si>
    <t>Doprava z dodávky materiálu 3,6 %</t>
  </si>
  <si>
    <t>1491578548</t>
  </si>
  <si>
    <t>51</t>
  </si>
  <si>
    <t>VRN_ELI_02</t>
  </si>
  <si>
    <t>Přesun 1 % z dodávky materiálu</t>
  </si>
  <si>
    <t>1193193195</t>
  </si>
  <si>
    <t>52</t>
  </si>
  <si>
    <t>VRN_ELI_03</t>
  </si>
  <si>
    <t>PPV a zednické výpomoce vč.zazdění a zabílení drážek 3,6 % z mont.</t>
  </si>
  <si>
    <t>-1626021851</t>
  </si>
  <si>
    <t>53</t>
  </si>
  <si>
    <t>VRN_ELI_04</t>
  </si>
  <si>
    <t>Náklady na zařízení staveniště – GZS 2,4% z celk. nákladů</t>
  </si>
  <si>
    <t>1758623925</t>
  </si>
  <si>
    <t>HSV</t>
  </si>
  <si>
    <t>Práce a dodávky HSV</t>
  </si>
  <si>
    <t>Svislé a kompletní konstrukce</t>
  </si>
  <si>
    <t>54</t>
  </si>
  <si>
    <t>310279842</t>
  </si>
  <si>
    <t>Zazdívka otvorů ve zdivu nadzákladovém nepálenými tvárnicemi plochy přes 1 m2 do 4 m2 , ve zdi tl. do 300 mm</t>
  </si>
  <si>
    <t>m3</t>
  </si>
  <si>
    <t>CS ÚRS 2022 01</t>
  </si>
  <si>
    <t>1774399902</t>
  </si>
  <si>
    <t>Online PSC</t>
  </si>
  <si>
    <t>https://podminky.urs.cz/item/CS_URS_2022_01/310279842</t>
  </si>
  <si>
    <t>VV</t>
  </si>
  <si>
    <t>0,9*1,8*0,3"m.č. 1.55</t>
  </si>
  <si>
    <t>55</t>
  </si>
  <si>
    <t>317941121</t>
  </si>
  <si>
    <t>Osazování ocelových válcovaných nosníků na zdivu I nebo IE nebo U nebo UE nebo L do č. 12 nebo výšky do 120 mm</t>
  </si>
  <si>
    <t>t</t>
  </si>
  <si>
    <t>1933274684</t>
  </si>
  <si>
    <t>https://podminky.urs.cz/item/CS_URS_2022_01/317941121</t>
  </si>
  <si>
    <t>56</t>
  </si>
  <si>
    <t>M</t>
  </si>
  <si>
    <t>130104160</t>
  </si>
  <si>
    <t>Ocel profilová v jakosti 11 375 ocel profilová L úhelníky rovnostranné 40 x 40 x 5 mm</t>
  </si>
  <si>
    <t>784032576</t>
  </si>
  <si>
    <t>Poznámka k položce:
Hmotnost: 3,00 kg/m</t>
  </si>
  <si>
    <t>2*1,6*3/1000*1,2"viz. D.01.01.02,03</t>
  </si>
  <si>
    <t>Součet</t>
  </si>
  <si>
    <t>57</t>
  </si>
  <si>
    <t>340000999</t>
  </si>
  <si>
    <t>Řezání stěnových dílců z lehkých betonů tl. přes 100 do 200 mm</t>
  </si>
  <si>
    <t>206603902</t>
  </si>
  <si>
    <t>https://podminky.urs.cz/item/CS_URS_2022_01/340000999</t>
  </si>
  <si>
    <t>6*3,26+5*3,18"viz. D.01.01.02,03,04</t>
  </si>
  <si>
    <t>58</t>
  </si>
  <si>
    <t>342272323</t>
  </si>
  <si>
    <t>Příčky z pórobetonových přesných příčkovek hladkých, objemové hmotnosti 500 kg/m3 na tenké maltové lože, tloušťky příčky 100 mm</t>
  </si>
  <si>
    <t>m2</t>
  </si>
  <si>
    <t>-1225136659</t>
  </si>
  <si>
    <t>https://podminky.urs.cz/item/CS_URS_2022_01/342272323</t>
  </si>
  <si>
    <t>(0,3+0,6)*3,26+(0,9+0,18)*2,1+1,5*1"viz. D.01.01.05-08</t>
  </si>
  <si>
    <t>(0,3+0,6)*3,18"viz. D.01.01.06-08</t>
  </si>
  <si>
    <t>(2,3+0,9+1,5)*2,25"m.č. 1.36,37,38</t>
  </si>
  <si>
    <t>59</t>
  </si>
  <si>
    <t>342272523</t>
  </si>
  <si>
    <t>Příčky z pórobetonových přesných příčkovek hladkých, objemové hmotnosti 500 kg/m3 na tenké maltové lože, tloušťky příčky 150 mm</t>
  </si>
  <si>
    <t>-1638876785</t>
  </si>
  <si>
    <t>1,25*(1,3+0,2)*1,1"viz. D.01.01.06-08</t>
  </si>
  <si>
    <t>60</t>
  </si>
  <si>
    <t>342291100_R01</t>
  </si>
  <si>
    <t>Utěsnění prostupu montážní polyuretanovou pěnou</t>
  </si>
  <si>
    <t>kus</t>
  </si>
  <si>
    <t>349223787</t>
  </si>
  <si>
    <t>https://podminky.urs.cz/item/CS_URS_2022_01/342291100_R01</t>
  </si>
  <si>
    <t>3"viz. Specifikace rozvodu vody</t>
  </si>
  <si>
    <t>4+12"viz. Specifikace rozvodu kanalizace</t>
  </si>
  <si>
    <t>7+2"zaslepení původních prostupů</t>
  </si>
  <si>
    <t>61</t>
  </si>
  <si>
    <t>342291131</t>
  </si>
  <si>
    <t>Ukotvení příček plochými kotvami, do konstrukce betonové</t>
  </si>
  <si>
    <t>-153269479</t>
  </si>
  <si>
    <t>https://podminky.urs.cz/item/CS_URS_2022_01/342291131</t>
  </si>
  <si>
    <t>3,26*6+5*3,18"viz. D.01.01.05-08</t>
  </si>
  <si>
    <t>2,25*12"m.č. 1.36,37,38</t>
  </si>
  <si>
    <t>62</t>
  </si>
  <si>
    <t>346481112</t>
  </si>
  <si>
    <t>Zaplentování rýh, potrubí, válcovaných nosníků, výklenků nebo nik jakéhokoliv tvaru, na maltu ve stěnách nebo před stěnami keramickým a funkčně podobným pletivem</t>
  </si>
  <si>
    <t>1346389635</t>
  </si>
  <si>
    <t>https://podminky.urs.cz/item/CS_URS_2022_01/346481112</t>
  </si>
  <si>
    <t>60*0,15+3*0,2"viz. Specifikace rozvodu vody</t>
  </si>
  <si>
    <t>(9+2)*0,2"viz. Specifikace rozvodu kanalizace</t>
  </si>
  <si>
    <t>1,6*0,2*2"osazení překladu v m.č. 1.52</t>
  </si>
  <si>
    <t>Vodorovné konstrukce</t>
  </si>
  <si>
    <t>63</t>
  </si>
  <si>
    <t>411351011</t>
  </si>
  <si>
    <t>Bednění stropních konstrukcí - bez podpěrné konstrukce desek tloušťky stropní desky přes 5 do 25 cm zřízení</t>
  </si>
  <si>
    <t>-2066227211</t>
  </si>
  <si>
    <t>https://podminky.urs.cz/item/CS_URS_2022_01/411351011</t>
  </si>
  <si>
    <t>0,5*0,5*(3+4+12+7+2+1)"zaslepení stropních prostupů</t>
  </si>
  <si>
    <t>64</t>
  </si>
  <si>
    <t>411351012</t>
  </si>
  <si>
    <t>Bednění stropních konstrukcí - bez podpěrné konstrukce desek tloušťky stropní desky přes 5 do 25 cm odstranění</t>
  </si>
  <si>
    <t>-1813996493</t>
  </si>
  <si>
    <t>https://podminky.urs.cz/item/CS_URS_2022_01/411351012</t>
  </si>
  <si>
    <t>65</t>
  </si>
  <si>
    <t>411354313</t>
  </si>
  <si>
    <t>Podpěrná konstrukce stropů - desek, kleneb a skořepin výška podepření do 4 m tloušťka stropu přes 15 do 25 cm zřízení</t>
  </si>
  <si>
    <t>-2078095528</t>
  </si>
  <si>
    <t>https://podminky.urs.cz/item/CS_URS_2022_01/411354313</t>
  </si>
  <si>
    <t>66</t>
  </si>
  <si>
    <t>411354314</t>
  </si>
  <si>
    <t>Podpěrná konstrukce stropů - desek, kleneb a skořepin výška podepření do 4 m tloušťka stropu přes 15 do 25 cm odstranění</t>
  </si>
  <si>
    <t>1375393372</t>
  </si>
  <si>
    <t>https://podminky.urs.cz/item/CS_URS_2022_01/411354314</t>
  </si>
  <si>
    <t>Úpravy povrchů, podlahy a osazování výplní</t>
  </si>
  <si>
    <t>67</t>
  </si>
  <si>
    <t>611315422</t>
  </si>
  <si>
    <t>Oprava vápenné omítky vnitřních ploch štukové dvouvrstvé, tloušťky do 20 mm a tloušťky štuku do 3 mm stropů, v rozsahu opravované plochy přes 10 do 30%</t>
  </si>
  <si>
    <t>981128906</t>
  </si>
  <si>
    <t>https://podminky.urs.cz/item/CS_URS_2022_01/611315422</t>
  </si>
  <si>
    <t>8,64+7,58+13,55+5,46"1.NP</t>
  </si>
  <si>
    <t>13,07+10,13"2.NP</t>
  </si>
  <si>
    <t>15,16+1,35+2,85"m.č. 1.36,37,38</t>
  </si>
  <si>
    <t>68</t>
  </si>
  <si>
    <t>611315452</t>
  </si>
  <si>
    <t>Oprava vápenné omítky vnitřních ploch Příplatek k cenám za každých dalších 10 mm tloušťky omítky stropů,v rozsahu opravované plochy přes 10 do 30%</t>
  </si>
  <si>
    <t>1880688841</t>
  </si>
  <si>
    <t>https://podminky.urs.cz/item/CS_URS_2022_01/611315452</t>
  </si>
  <si>
    <t>69</t>
  </si>
  <si>
    <t>612131101</t>
  </si>
  <si>
    <t>Podkladní a spojovací vrstva vnitřních omítaných ploch cementový postřik nanášený ručně celoplošně stěn</t>
  </si>
  <si>
    <t>-49672369</t>
  </si>
  <si>
    <t>https://podminky.urs.cz/item/CS_URS_2022_01/612131101</t>
  </si>
  <si>
    <t>(8,064+2,063+12,44)*1,2"dozdívky a zaplentování rýh</t>
  </si>
  <si>
    <t>(1,5*1*2+0,9*1,8*2)*1,1"zazděné vnitřní okenní otvory</t>
  </si>
  <si>
    <t>(2,3+0,1+0,9+1,5)*2,25+(2,3+0,9+1,5)*0,1"m.č. 1.36,37,38</t>
  </si>
  <si>
    <t>70</t>
  </si>
  <si>
    <t>612315422</t>
  </si>
  <si>
    <t>Oprava vápenné omítky vnitřních ploch štukové dvouvrstvé, tloušťky do 20 mm a tloušťky štuku do 3 mm stěn, v rozsahu opravované plochy přes 10 do 30%</t>
  </si>
  <si>
    <t>725547673</t>
  </si>
  <si>
    <t>https://podminky.urs.cz/item/CS_URS_2022_01/612315422</t>
  </si>
  <si>
    <t>45,214*10 'Přepočtené koeficientem množství</t>
  </si>
  <si>
    <t>71</t>
  </si>
  <si>
    <t>612315452</t>
  </si>
  <si>
    <t>Oprava vápenné omítky vnitřních ploch Příplatek k cenám za každých dalších 10 mm tloušťky omítky stěn, v rozsahu opravované plochy přes 10 do 30%</t>
  </si>
  <si>
    <t>365558204</t>
  </si>
  <si>
    <t>https://podminky.urs.cz/item/CS_URS_2022_01/612315452</t>
  </si>
  <si>
    <t>72</t>
  </si>
  <si>
    <t>612321141</t>
  </si>
  <si>
    <t>Omítka vápenocementová vnitřních ploch nanášená ručně dvouvrstvá, tloušťky jádrové omítky do 10 mm a tloušťky štuku do 3 mm štuková svislých konstrukcí stěn</t>
  </si>
  <si>
    <t>-1422046031</t>
  </si>
  <si>
    <t>https://podminky.urs.cz/item/CS_URS_2022_01/612321141</t>
  </si>
  <si>
    <t>45,214+40,655</t>
  </si>
  <si>
    <t>73</t>
  </si>
  <si>
    <t>619996145</t>
  </si>
  <si>
    <t>Ochrana stavebních konstrukcí a samostatných prvků včetně pozdějšího odstranění obalením geotextilií samostatných konstrukcí a prvků</t>
  </si>
  <si>
    <t>1690466171</t>
  </si>
  <si>
    <t>https://podminky.urs.cz/item/CS_URS_2022_01/619996145</t>
  </si>
  <si>
    <t>150"odhad zakrytí stávajících podlah proti požkození</t>
  </si>
  <si>
    <t>74</t>
  </si>
  <si>
    <t>621215104</t>
  </si>
  <si>
    <t>Oprava kontaktního zateplení z polystyrenových desek jednotlivých malých ploch tloušťky do 40 mm podhledů, plochy jednotlivě přes 0,5 do 1,0 m2</t>
  </si>
  <si>
    <t>-337612860</t>
  </si>
  <si>
    <t>https://podminky.urs.cz/item/CS_URS_2022_01/621215104</t>
  </si>
  <si>
    <t>75</t>
  </si>
  <si>
    <t>622215104</t>
  </si>
  <si>
    <t>Oprava kontaktního zateplení z polystyrenových desek jednotlivých malých ploch tloušťky do 40 mm stěn, plochy jednotlivě přes 0,5 do 1,0 m2</t>
  </si>
  <si>
    <t>1322904367</t>
  </si>
  <si>
    <t>https://podminky.urs.cz/item/CS_URS_2022_01/622215104</t>
  </si>
  <si>
    <t>76</t>
  </si>
  <si>
    <t>622252002</t>
  </si>
  <si>
    <t>Montáž profilů kontaktního zateplení ostatních stěnových, dilatačních apod. lepených do tmelu</t>
  </si>
  <si>
    <t>1343998493</t>
  </si>
  <si>
    <t>https://podminky.urs.cz/item/CS_URS_2022_01/622252002</t>
  </si>
  <si>
    <t>(1,65+3,08*2)*2</t>
  </si>
  <si>
    <t>77</t>
  </si>
  <si>
    <t>28342205</t>
  </si>
  <si>
    <t>profil začišťovací PVC 6mm s výztužnou tkaninou pro ostění ETICS</t>
  </si>
  <si>
    <t>1915813030</t>
  </si>
  <si>
    <t>15,62*1,05 'Přepočtené koeficientem množství</t>
  </si>
  <si>
    <t>78</t>
  </si>
  <si>
    <t>631311114</t>
  </si>
  <si>
    <t>Mazanina z betonu prostého bez zvýšených nároků na prostředí tl. přes 50 do 80 mm tř. C 16/20</t>
  </si>
  <si>
    <t>1219006196</t>
  </si>
  <si>
    <t>https://podminky.urs.cz/item/CS_URS_2022_01/631311114</t>
  </si>
  <si>
    <t>1*1*0,1*2"sprchy</t>
  </si>
  <si>
    <t>79</t>
  </si>
  <si>
    <t>631312141</t>
  </si>
  <si>
    <t>Doplnění dosavadních mazanin prostým betonem s dodáním hmot, bez potěru, plochy jednotlivě rýh v dosavadních mazaninách</t>
  </si>
  <si>
    <t>1864505124</t>
  </si>
  <si>
    <t>https://podminky.urs.cz/item/CS_URS_2022_01/631312141</t>
  </si>
  <si>
    <t>3*0,25*0,25"zaslepení prostupů viz. Specifikace rozvodu vody</t>
  </si>
  <si>
    <t>(4+12+1)*0,25*0,25"zaslepení prostupů viz. Specifikace rozvodu kanalizace</t>
  </si>
  <si>
    <t>(7+2+1)*0,25*0,25"zaslepení původních prostupů</t>
  </si>
  <si>
    <t>80</t>
  </si>
  <si>
    <t>631319181</t>
  </si>
  <si>
    <t>Příplatek k cenám mazanin za sklon přes 15 st. do 35 st. od vodorovné roviny mazanina tl. přes 50 do 80 mm</t>
  </si>
  <si>
    <t>2084881993</t>
  </si>
  <si>
    <t>https://podminky.urs.cz/item/CS_URS_2022_01/631319181</t>
  </si>
  <si>
    <t>81</t>
  </si>
  <si>
    <t>631362021</t>
  </si>
  <si>
    <t>Výztuž mazanin ze svařovaných sítí z drátů typu KARI</t>
  </si>
  <si>
    <t>-1296360237</t>
  </si>
  <si>
    <t>https://podminky.urs.cz/item/CS_URS_2022_01/631362021</t>
  </si>
  <si>
    <t>2*2*1*1,1/1000"kari sítio 4/100/100</t>
  </si>
  <si>
    <t>Trubní vedení</t>
  </si>
  <si>
    <t>82</t>
  </si>
  <si>
    <t>899914110R01</t>
  </si>
  <si>
    <t xml:space="preserve">Montáž ocelové chráničky D 30 x 3 mm s utěsněním dutiny </t>
  </si>
  <si>
    <t>6202993</t>
  </si>
  <si>
    <t>2*0,2+2*0,25"viz. D.01.02.03</t>
  </si>
  <si>
    <t>Ostatní konstrukce a práce, bourání</t>
  </si>
  <si>
    <t>83</t>
  </si>
  <si>
    <t>949101111</t>
  </si>
  <si>
    <t>Lešení pomocné pracovní pro objekty pozemních staveb pro zatížení do 150 kg/m2, o výšce lešeňové podlahy do 1,9 m</t>
  </si>
  <si>
    <t>-706059874</t>
  </si>
  <si>
    <t>https://podminky.urs.cz/item/CS_URS_2022_01/949101111</t>
  </si>
  <si>
    <t>8,64+7,58+13,55+5,46"viz. D.01.01.05</t>
  </si>
  <si>
    <t>13,07+1,87+10,13"viz. D.01.01.06</t>
  </si>
  <si>
    <t>Mezisoučet</t>
  </si>
  <si>
    <t>79,66*3"bourací práce + nový stav+ZTI</t>
  </si>
  <si>
    <t>84</t>
  </si>
  <si>
    <t>952901111</t>
  </si>
  <si>
    <t>Vyčištění budov nebo objektů před předáním do užívání budov bytové nebo občanské výstavby, světlé výšky podlaží do 4 m</t>
  </si>
  <si>
    <t>1797055220</t>
  </si>
  <si>
    <t>https://podminky.urs.cz/item/CS_URS_2022_01/952901111</t>
  </si>
  <si>
    <t>150"odhad zasažených ploch uvnitř budovy</t>
  </si>
  <si>
    <t>85</t>
  </si>
  <si>
    <t>962031132</t>
  </si>
  <si>
    <t>Bourání příček z cihel, tvárnic nebo příčkovek z cihel pálených, plných nebo dutých na maltu vápennou nebo vápenocementovou, tl. do 100 mm</t>
  </si>
  <si>
    <t>1632240061</t>
  </si>
  <si>
    <t>https://podminky.urs.cz/item/CS_URS_2022_01/962031132</t>
  </si>
  <si>
    <t>0,3*3,21+0,6*2,1"m.č. 1.51</t>
  </si>
  <si>
    <t>(0,3+0,6)*3,21"m.č. 1.54</t>
  </si>
  <si>
    <t>0,3*3,18"m.č. 2.33</t>
  </si>
  <si>
    <t>(0,3+0,6)*3,18"m.č. 2.38</t>
  </si>
  <si>
    <t>86</t>
  </si>
  <si>
    <t>965042121</t>
  </si>
  <si>
    <t>Bourání mazanin betonových nebo z litého asfaltu tl. do 100 mm, plochy do 1 m2</t>
  </si>
  <si>
    <t>760953611</t>
  </si>
  <si>
    <t>https://podminky.urs.cz/item/CS_URS_2022_01/965042121</t>
  </si>
  <si>
    <t>1*1*0,1"sprcha v m.č. 1.54</t>
  </si>
  <si>
    <t>1*1*0,1"sprcha v m.č. 2.38</t>
  </si>
  <si>
    <t>87</t>
  </si>
  <si>
    <t>965081213</t>
  </si>
  <si>
    <t>Bourání podlah z dlaždic bez podkladního lože nebo mazaniny, s jakoukoliv výplní spár keramických nebo xylolitových tl. do 10 mm, plochy přes 1 m2</t>
  </si>
  <si>
    <t>-1568887916</t>
  </si>
  <si>
    <t>https://podminky.urs.cz/item/CS_URS_2022_01/965081213</t>
  </si>
  <si>
    <t>11,63+7,65+13,55+5,55"m.č. 1.51,52,54,55</t>
  </si>
  <si>
    <t>4,3+13,07+4,57+10,19"m.č. 2.13,33,37,38</t>
  </si>
  <si>
    <t>88</t>
  </si>
  <si>
    <t>965081223</t>
  </si>
  <si>
    <t>Bourání podlah z dlaždic bez podkladního lože nebo mazaniny, s jakoukoliv výplní spár keramických nebo xylolitových tl. přes 10 mm plochy přes 1 m2</t>
  </si>
  <si>
    <t>2043194460</t>
  </si>
  <si>
    <t>https://podminky.urs.cz/item/CS_URS_2022_01/965081223</t>
  </si>
  <si>
    <t>11,63"m.č. 2.51</t>
  </si>
  <si>
    <t>89</t>
  </si>
  <si>
    <t>965081611</t>
  </si>
  <si>
    <t>Odsekání soklíků včetně otlučení podkladní omítky až na zdivo rovných</t>
  </si>
  <si>
    <t>1982433191</t>
  </si>
  <si>
    <t>https://podminky.urs.cz/item/CS_URS_2022_01/965081611</t>
  </si>
  <si>
    <t>21,8+12,24+23,84+11,2"m.č. 1.151,52,54,55</t>
  </si>
  <si>
    <t>21+10,3+22,3"m.č. 2.33,37,38</t>
  </si>
  <si>
    <t>0,7*2"m.č. 2.10</t>
  </si>
  <si>
    <t>16,3+6,9"m.č. 1.36,38</t>
  </si>
  <si>
    <t>90</t>
  </si>
  <si>
    <t>966081125</t>
  </si>
  <si>
    <t>Bourání kontaktního zateplení včetně povrchové úpravy omítkou nebo nátěrem malých ploch, jakékoli tloušťky, včetně vyřezání, plochy jednotlivě přes 2 do 4,0 m2</t>
  </si>
  <si>
    <t>618780116</t>
  </si>
  <si>
    <t>https://podminky.urs.cz/item/CS_URS_2022_01/966081125</t>
  </si>
  <si>
    <t>2"BP05 viz. D.01.01.03</t>
  </si>
  <si>
    <t>91</t>
  </si>
  <si>
    <t>968062245</t>
  </si>
  <si>
    <t>Vybourání dřevěných rámů oken s křídly, dveřních zárubní, vrat, stěn, ostění nebo obkladů rámů oken s křídly jednoduchých, plochy do 2 m2</t>
  </si>
  <si>
    <t>395933602</t>
  </si>
  <si>
    <t>https://podminky.urs.cz/item/CS_URS_2022_01/968062245</t>
  </si>
  <si>
    <t>1,5*1"m.č. 1.52</t>
  </si>
  <si>
    <t>92</t>
  </si>
  <si>
    <t>968062375</t>
  </si>
  <si>
    <t>Vybourání dřevěných rámů oken s křídly, dveřních zárubní, vrat, stěn, ostění nebo obkladů rámů oken s křídly zdvojených, plochy do 2 m2</t>
  </si>
  <si>
    <t>902731465</t>
  </si>
  <si>
    <t>https://podminky.urs.cz/item/CS_URS_2022_01/968062375</t>
  </si>
  <si>
    <t>0,9*1,8"m.č. 1.55</t>
  </si>
  <si>
    <t>93</t>
  </si>
  <si>
    <t>968072455</t>
  </si>
  <si>
    <t>Vybourání kovových rámů oken s křídly, dveřních zárubní, vrat, stěn, ostění nebo obkladů dveřních zárubní, plochy do 2 m2</t>
  </si>
  <si>
    <t>-1406803644</t>
  </si>
  <si>
    <t>https://podminky.urs.cz/item/CS_URS_2022_01/968072455</t>
  </si>
  <si>
    <t>0,8*2*2"m.č. 1.52 viz. D.01.01.02</t>
  </si>
  <si>
    <t>0,6*2"m.č. 1.36,37,38</t>
  </si>
  <si>
    <t>94</t>
  </si>
  <si>
    <t>968072747</t>
  </si>
  <si>
    <t>Vybourání kovových rámů oken s křídly, dveřních zárubní, vrat, stěn, ostění nebo obkladů stěn výkladních pevných nebo otevíratelných, plochy přes 4 m2</t>
  </si>
  <si>
    <t>1295319663</t>
  </si>
  <si>
    <t>https://podminky.urs.cz/item/CS_URS_2022_01/968072747</t>
  </si>
  <si>
    <t>1,65*3,08"m.č. 1.54 viz. D.01.01.02</t>
  </si>
  <si>
    <t>95</t>
  </si>
  <si>
    <t>974031153</t>
  </si>
  <si>
    <t>Vysekání rýh ve zdivu cihelném na maltu vápennou nebo vápenocementovou do hl. 100 mm a šířky do 100 mm</t>
  </si>
  <si>
    <t>1531624393</t>
  </si>
  <si>
    <t>https://podminky.urs.cz/item/CS_URS_2022_01/974031153</t>
  </si>
  <si>
    <t>9+2"viz. Specifikace rozvodu kanalizace</t>
  </si>
  <si>
    <t>1,6"osazení překladu v m.č. 1.51</t>
  </si>
  <si>
    <t>6+1+4"m.č. 1.36,37,38</t>
  </si>
  <si>
    <t>96</t>
  </si>
  <si>
    <t>977151111</t>
  </si>
  <si>
    <t>Jádrové vrty diamantovými korunkami do stavebních materiálů (železobetonu, betonu, cihel, obkladů, dlažeb, kamene) průměru do 35 mm</t>
  </si>
  <si>
    <t>-1202794072</t>
  </si>
  <si>
    <t>https://podminky.urs.cz/item/CS_URS_2022_01/977151111</t>
  </si>
  <si>
    <t>97</t>
  </si>
  <si>
    <t>977151119</t>
  </si>
  <si>
    <t>Jádrové vrty diamantovými korunkami do stavebních materiálů (železobetonu, betonu, cihel, obkladů, dlažeb, kamene) průměru přes 100 do 110 mm</t>
  </si>
  <si>
    <t>-1712695973</t>
  </si>
  <si>
    <t>https://podminky.urs.cz/item/CS_URS_2022_01/977151119</t>
  </si>
  <si>
    <t>3*0,25"viz. Specifikace rozvodu vody</t>
  </si>
  <si>
    <t>12*0,25"viz. Specifikace rozvodu kanalizace</t>
  </si>
  <si>
    <t>98</t>
  </si>
  <si>
    <t>977151123</t>
  </si>
  <si>
    <t>Jádrové vrty diamantovými korunkami do stavebních materiálů (železobetonu, betonu, cihel, obkladů, dlažeb, kamene) průměru přes 130 do 150 mm</t>
  </si>
  <si>
    <t>1726238167</t>
  </si>
  <si>
    <t>https://podminky.urs.cz/item/CS_URS_2022_01/977151123</t>
  </si>
  <si>
    <t>4*0,25"viz. Specifikace rozvodu kanalizace</t>
  </si>
  <si>
    <t>2*0,25"m.č. 1.36,37,38</t>
  </si>
  <si>
    <t>99</t>
  </si>
  <si>
    <t>978011141</t>
  </si>
  <si>
    <t>Otlučení vápenných nebo vápenocementových omítek vnitřních ploch stropů, v rozsahu přes 10 do 30 %</t>
  </si>
  <si>
    <t>1368295903</t>
  </si>
  <si>
    <t>https://podminky.urs.cz/item/CS_URS_2022_01/978011141</t>
  </si>
  <si>
    <t>13,55"m.č. 1.54</t>
  </si>
  <si>
    <t>13,07"m.č. 2.33</t>
  </si>
  <si>
    <t>100</t>
  </si>
  <si>
    <t>978013141</t>
  </si>
  <si>
    <t>Otlučení vápenných nebo vápenocementových omítek vnitřních ploch stěn s vyškrabáním spar, s očištěním zdiva, v rozsahu přes 10 do 30 %</t>
  </si>
  <si>
    <t>-1937343671</t>
  </si>
  <si>
    <t>https://podminky.urs.cz/item/CS_URS_2022_01/978013141</t>
  </si>
  <si>
    <t>(16,6+12,24+23,84+11,1)*3,16"1.NP</t>
  </si>
  <si>
    <t>(21+22,3)*3,08"2.NP</t>
  </si>
  <si>
    <t>(16,3+4,8+6,9)*3,16"m.č. 1.36,37,38</t>
  </si>
  <si>
    <t>101</t>
  </si>
  <si>
    <t>978059541</t>
  </si>
  <si>
    <t>Odsekání obkladů stěn včetně otlučení podkladní omítky až na zdivo z obkládaček vnitřních, z jakýchkoliv materiálů, plochy přes 1 m2</t>
  </si>
  <si>
    <t>1109088392</t>
  </si>
  <si>
    <t>https://podminky.urs.cz/item/CS_URS_2022_01/978059541</t>
  </si>
  <si>
    <t>3,3*1,3"m.č. 1.52</t>
  </si>
  <si>
    <t>4,6*1,3+2,9*2"m.č. 1.54</t>
  </si>
  <si>
    <t>3,7*1,3"m.č. 1.55</t>
  </si>
  <si>
    <t>(2,1+4,05)*1,3"m.č. 2.33</t>
  </si>
  <si>
    <t>4,6*1,3+2,9*2"m.č. 2.38</t>
  </si>
  <si>
    <t>5,5*1,6"m.č. 1.36,37,38</t>
  </si>
  <si>
    <t>997</t>
  </si>
  <si>
    <t>Přesun sutě</t>
  </si>
  <si>
    <t>102</t>
  </si>
  <si>
    <t>997013211</t>
  </si>
  <si>
    <t>Vnitrostaveništní doprava suti a vybouraných hmot vodorovně do 50 m svisle ručně pro budovy a haly výšky do 6 m</t>
  </si>
  <si>
    <t>1068605731</t>
  </si>
  <si>
    <t>https://podminky.urs.cz/item/CS_URS_2022_01/997013211</t>
  </si>
  <si>
    <t>103</t>
  </si>
  <si>
    <t>997013501</t>
  </si>
  <si>
    <t>Odvoz suti a vybouraných hmot na skládku nebo meziskládku se složením, na vzdálenost do 1 km</t>
  </si>
  <si>
    <t>-157780944</t>
  </si>
  <si>
    <t>https://podminky.urs.cz/item/CS_URS_2022_01/997013501</t>
  </si>
  <si>
    <t>104</t>
  </si>
  <si>
    <t>997013509</t>
  </si>
  <si>
    <t>Odvoz suti a vybouraných hmot na skládku nebo meziskládku se složením, na vzdálenost Příplatek k ceně za každý další i započatý 1 km přes 1 km</t>
  </si>
  <si>
    <t>967716531</t>
  </si>
  <si>
    <t>https://podminky.urs.cz/item/CS_URS_2022_01/997013509</t>
  </si>
  <si>
    <t>19,418*20 'Přepočtené koeficientem množství</t>
  </si>
  <si>
    <t>105</t>
  </si>
  <si>
    <t>997013631</t>
  </si>
  <si>
    <t>Poplatek za uložení stavebního odpadu na skládce (skládkovné) směsného stavebního a demoličního zatříděného do Katalogu odpadů pod kódem 17 09 04</t>
  </si>
  <si>
    <t>393417795</t>
  </si>
  <si>
    <t>https://podminky.urs.cz/item/CS_URS_2022_01/997013631</t>
  </si>
  <si>
    <t>998</t>
  </si>
  <si>
    <t>Přesun hmot</t>
  </si>
  <si>
    <t>106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</si>
  <si>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</si>
  <si>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</si>
  <si>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287738099</t>
  </si>
  <si>
    <t>https://podminky.urs.cz/item/CS_URS_2022_01/998011001</t>
  </si>
  <si>
    <t>PSV</t>
  </si>
  <si>
    <t>Práce a dodávky PSV</t>
  </si>
  <si>
    <t>711</t>
  </si>
  <si>
    <t>Izolace proti vodě, vlhkosti a plynům</t>
  </si>
  <si>
    <t>107</t>
  </si>
  <si>
    <t>711111001</t>
  </si>
  <si>
    <t>Provedení izolace proti zemní vlhkosti natěradly a tmely za studena na ploše vodorovné V nátěrem penetračním</t>
  </si>
  <si>
    <t>CS ÚRS 2021 01</t>
  </si>
  <si>
    <t>235987658</t>
  </si>
  <si>
    <t>https://podminky.urs.cz/item/CS_URS_2021_01/711111001</t>
  </si>
  <si>
    <t>(1*1*2+1*4*0,1)*2"oprava sprchy v 1. a 2.NP</t>
  </si>
  <si>
    <t>108</t>
  </si>
  <si>
    <t>11163150</t>
  </si>
  <si>
    <t>lak penetrační asfaltový</t>
  </si>
  <si>
    <t>184738476</t>
  </si>
  <si>
    <t>4,8*0,00033 'Přepočtené koeficientem množství</t>
  </si>
  <si>
    <t>109</t>
  </si>
  <si>
    <t>711141559</t>
  </si>
  <si>
    <t>Provedení izolace proti zemní vlhkosti pásy přitavením NAIP na ploše vodorovné V</t>
  </si>
  <si>
    <t>-1286683907</t>
  </si>
  <si>
    <t>https://podminky.urs.cz/item/CS_URS_2021_01/711141559</t>
  </si>
  <si>
    <t>110</t>
  </si>
  <si>
    <t>62836110</t>
  </si>
  <si>
    <t>pás asfaltový natavitelný oxidovaný tl 4,0mm s vložkou z hliníkové fólie / hliníkové fólie s textilií, se spalitelnou PE folií nebo jemnozrnným minerálním posypem</t>
  </si>
  <si>
    <t>859445248</t>
  </si>
  <si>
    <t>4,8*1,1655 'Přepočtené koeficientem množství</t>
  </si>
  <si>
    <t>111</t>
  </si>
  <si>
    <t>998711101</t>
  </si>
  <si>
    <t>Přesun hmot pro izolace proti vodě, vlhkosti a plynům stanovený z hmotnosti přesunovaného materiálu vodorovná dopravní vzdálenost do 50 m v objektech výšky do 6 m</t>
  </si>
  <si>
    <t>1619159569</t>
  </si>
  <si>
    <t>https://podminky.urs.cz/item/CS_URS_2021_01/998711101</t>
  </si>
  <si>
    <t>721</t>
  </si>
  <si>
    <t>Zdravotechnika - vnitřní kanalizace</t>
  </si>
  <si>
    <t>112</t>
  </si>
  <si>
    <t>721140802</t>
  </si>
  <si>
    <t>Demontáž potrubí z litinových trub odpadních nebo dešťových do DN 100</t>
  </si>
  <si>
    <t>-788157232</t>
  </si>
  <si>
    <t>https://podminky.urs.cz/item/CS_URS_2022_01/721140802</t>
  </si>
  <si>
    <t>4"viz. Specifikace rozvodu kanalizace</t>
  </si>
  <si>
    <t>113</t>
  </si>
  <si>
    <t>721140806</t>
  </si>
  <si>
    <t>Demontáž potrubí z litinových trub odpadních nebo dešťových přes 100 do DN 200</t>
  </si>
  <si>
    <t>-587532065</t>
  </si>
  <si>
    <t>https://podminky.urs.cz/item/CS_URS_2022_01/721140806</t>
  </si>
  <si>
    <t>30+2"viz. Specifikace rozvodu kanalizace</t>
  </si>
  <si>
    <t>114</t>
  </si>
  <si>
    <t>721173315</t>
  </si>
  <si>
    <t>Potrubí z trub PVC SN4 dešťové DN 110</t>
  </si>
  <si>
    <t>-756961185</t>
  </si>
  <si>
    <t>https://podminky.urs.cz/item/CS_URS_2022_01/721173315</t>
  </si>
  <si>
    <t>1,5"m.č. 1.36,37,38</t>
  </si>
  <si>
    <t>115</t>
  </si>
  <si>
    <t>721173317</t>
  </si>
  <si>
    <t>Potrubí z trub PVC SN4 dešťové DN 160</t>
  </si>
  <si>
    <t>-481294619</t>
  </si>
  <si>
    <t>https://podminky.urs.cz/item/CS_URS_2022_01/721173317</t>
  </si>
  <si>
    <t>5"viz. Specifikace rozvodu kanalizace</t>
  </si>
  <si>
    <t>116</t>
  </si>
  <si>
    <t>721174061</t>
  </si>
  <si>
    <t>Potrubí z trub polypropylenových větrací DN 50</t>
  </si>
  <si>
    <t>327181849</t>
  </si>
  <si>
    <t>117</t>
  </si>
  <si>
    <t>721175001</t>
  </si>
  <si>
    <t>Plastové potrubí odhlučněné dvouvrstvé připojovací DN 50</t>
  </si>
  <si>
    <t>-1809981470</t>
  </si>
  <si>
    <t>https://podminky.urs.cz/item/CS_URS_2022_01/721175001</t>
  </si>
  <si>
    <t>9"viz. Specifikace rozvodu kanalizace</t>
  </si>
  <si>
    <t>4"m.č. 1.36,37,38</t>
  </si>
  <si>
    <t>118</t>
  </si>
  <si>
    <t>721175003</t>
  </si>
  <si>
    <t>Plastové potrubí odhlučněné dvouvrstvé připojovací DN 100</t>
  </si>
  <si>
    <t>-381440558</t>
  </si>
  <si>
    <t>https://podminky.urs.cz/item/CS_URS_2022_01/721175003</t>
  </si>
  <si>
    <t>2"viz. Specifikace rozvodu kanalizace</t>
  </si>
  <si>
    <t>119</t>
  </si>
  <si>
    <t>721175013</t>
  </si>
  <si>
    <t>Plastové potrubí odhlučněné dvouvrstvé odpadní (svislé) DN 125</t>
  </si>
  <si>
    <t>-1271193840</t>
  </si>
  <si>
    <t>https://podminky.urs.cz/item/CS_URS_2022_01/721175013</t>
  </si>
  <si>
    <t>16"viz. Specifikace rozvodu kanalizace</t>
  </si>
  <si>
    <t>120</t>
  </si>
  <si>
    <t>721194105</t>
  </si>
  <si>
    <t>Vyměření přípojek na potrubí vyvedení a upevnění odpadních výpustek DN 50</t>
  </si>
  <si>
    <t>-1622264746</t>
  </si>
  <si>
    <t>https://podminky.urs.cz/item/CS_URS_2022_01/721194105</t>
  </si>
  <si>
    <t>11"viz. Specifikace rozvodu kanalizace</t>
  </si>
  <si>
    <t>6"m.č. 1.36,37,38</t>
  </si>
  <si>
    <t>121</t>
  </si>
  <si>
    <t>721194109</t>
  </si>
  <si>
    <t>Vyměření přípojek na potrubí vyvedení a upevnění odpadních výpustek DN 110</t>
  </si>
  <si>
    <t>1355413855</t>
  </si>
  <si>
    <t>https://podminky.urs.cz/item/CS_URS_2022_01/721194109</t>
  </si>
  <si>
    <t>1"m.č. 1.36,37,38</t>
  </si>
  <si>
    <t>122</t>
  </si>
  <si>
    <t>721211422</t>
  </si>
  <si>
    <t>Podlahové vpusti se svislým odtokem DN 50/75/110 mřížka nerez 138x138</t>
  </si>
  <si>
    <t>-770372081</t>
  </si>
  <si>
    <t>https://podminky.urs.cz/item/CS_URS_2022_01/721211422</t>
  </si>
  <si>
    <t>3"viz. Specifikace rozvodu kanalizace</t>
  </si>
  <si>
    <t>123</t>
  </si>
  <si>
    <t>721226512</t>
  </si>
  <si>
    <t>Zápachové uzávěrky podomítkové (Pe) s krycí deskou pro pračku a myčku DN 50</t>
  </si>
  <si>
    <t>47943352</t>
  </si>
  <si>
    <t>https://podminky.urs.cz/item/CS_URS_2022_01/721226512</t>
  </si>
  <si>
    <t>124</t>
  </si>
  <si>
    <t>721226514</t>
  </si>
  <si>
    <t>Zápachové uzávěrky podomítkové (Pe) s krycí deskou pro pračku a myčku DN 40/50 s přípojem vody G 1/2"</t>
  </si>
  <si>
    <t>719800656</t>
  </si>
  <si>
    <t>https://podminky.urs.cz/item/CS_URS_2022_01/721226514</t>
  </si>
  <si>
    <t>2"viz. Specifikace rozvodu vody</t>
  </si>
  <si>
    <t>125</t>
  </si>
  <si>
    <t>721274121</t>
  </si>
  <si>
    <t>Ventily přivzdušňovací odpadních potrubí vnitřní od DN 32 do DN 50 s PVC mřížkou 100/100 mm pro zazdění (Bílá)</t>
  </si>
  <si>
    <t>1089262425</t>
  </si>
  <si>
    <t>https://podminky.urs.cz/item/CS_URS_2022_01/721274121</t>
  </si>
  <si>
    <t>1"viz. Specifikace rozvodu kanalizace</t>
  </si>
  <si>
    <t>126</t>
  </si>
  <si>
    <t>721274121VP</t>
  </si>
  <si>
    <t>Přivzdušňovací ventil - určený pro podomítkovou instalaci do příček. Délkově upravitelná stavební ochranná zátka, vyjímatelný funkční díl s těsnicí membránou a kryt jsou v balení - DN50</t>
  </si>
  <si>
    <t>-1591436150</t>
  </si>
  <si>
    <t>127</t>
  </si>
  <si>
    <t>998721101</t>
  </si>
  <si>
    <t>Přesun hmot pro vnitřní kanalizace stanovený z hmotnosti přesunovaného materiálu vodorovná dopravní vzdálenost do 50 m v objektech výšky do 6 m</t>
  </si>
  <si>
    <t>-392095052</t>
  </si>
  <si>
    <t>https://podminky.urs.cz/item/CS_URS_2022_01/998721101</t>
  </si>
  <si>
    <t>722</t>
  </si>
  <si>
    <t>Zdravotechnika - vnitřní vodovod</t>
  </si>
  <si>
    <t>128</t>
  </si>
  <si>
    <t>722130802</t>
  </si>
  <si>
    <t>Demontáž potrubí z ocelových trubek pozinkovaných závitových přes 25 do DN 40</t>
  </si>
  <si>
    <t>483916900</t>
  </si>
  <si>
    <t>https://podminky.urs.cz/item/CS_URS_2022_01/722130802</t>
  </si>
  <si>
    <t>60"viz. Specifikace rozvodu vody</t>
  </si>
  <si>
    <t>129</t>
  </si>
  <si>
    <t>722174002</t>
  </si>
  <si>
    <t>Potrubí z plastových trubek z polypropylenu PPR svařovaných polyfúzně PN 16 (SDR 7,4) D 20 x 2,8</t>
  </si>
  <si>
    <t>-1154633128</t>
  </si>
  <si>
    <t>https://podminky.urs.cz/item/CS_URS_2022_01/722174002</t>
  </si>
  <si>
    <t>4"viz. Specifikace rozvodu vody</t>
  </si>
  <si>
    <t>130</t>
  </si>
  <si>
    <t>722174003</t>
  </si>
  <si>
    <t>Potrubí z plastových trubek z polypropylenu PPR svařovaných polyfúzně PN 16 (SDR 7,4) D 25 x 3,5</t>
  </si>
  <si>
    <t>1210671389</t>
  </si>
  <si>
    <t>https://podminky.urs.cz/item/CS_URS_2022_01/722174003</t>
  </si>
  <si>
    <t>13"viz. Specifikace rozvodu vody</t>
  </si>
  <si>
    <t>7,1"m.č. 1.36,37,38</t>
  </si>
  <si>
    <t>131</t>
  </si>
  <si>
    <t>722174004</t>
  </si>
  <si>
    <t>Potrubí z plastových trubek z polypropylenu PPR svařovaných polyfúzně PN 16 (SDR 7,4) D 32 x 4,4</t>
  </si>
  <si>
    <t>-707945917</t>
  </si>
  <si>
    <t>https://podminky.urs.cz/item/CS_URS_2022_01/722174004</t>
  </si>
  <si>
    <t>5"viz. Specifikace rozvodu vody</t>
  </si>
  <si>
    <t>132</t>
  </si>
  <si>
    <t>722174005</t>
  </si>
  <si>
    <t>Potrubí z plastových trubek z polypropylenu PPR svařovaných polyfúzně PN 16 (SDR 7,4) D 40 x 5,5</t>
  </si>
  <si>
    <t>-700208103</t>
  </si>
  <si>
    <t>https://podminky.urs.cz/item/CS_URS_2022_01/722174005</t>
  </si>
  <si>
    <t>8"viz. Specifikace rozvodu vody</t>
  </si>
  <si>
    <t>133</t>
  </si>
  <si>
    <t>722174006</t>
  </si>
  <si>
    <t>Potrubí z plastových trubek z polypropylenu PPR svařovaných polyfúzně PN 16 (SDR 7,4) D 50 x 6,9</t>
  </si>
  <si>
    <t>-2121640629</t>
  </si>
  <si>
    <t>https://podminky.urs.cz/item/CS_URS_2022_01/722174006</t>
  </si>
  <si>
    <t>26"viz. Specifikace rozvodu vody</t>
  </si>
  <si>
    <t>134</t>
  </si>
  <si>
    <t>722174022</t>
  </si>
  <si>
    <t>Potrubí z plastových trubek z polypropylenu PPR svařovaných polyfúzně PN 20 (SDR 6) D 20 x 3,4</t>
  </si>
  <si>
    <t>-1740982773</t>
  </si>
  <si>
    <t>https://podminky.urs.cz/item/CS_URS_2022_01/722174022</t>
  </si>
  <si>
    <t>5,1"m.č. 1.36,37,38</t>
  </si>
  <si>
    <t>135</t>
  </si>
  <si>
    <t>722174023</t>
  </si>
  <si>
    <t>Potrubí z plastových trubek z polypropylenu PPR svařovaných polyfúzně PN 20 (SDR 6) D 25 x 4,2</t>
  </si>
  <si>
    <t>-2115761515</t>
  </si>
  <si>
    <t>https://podminky.urs.cz/item/CS_URS_2022_01/722174023</t>
  </si>
  <si>
    <t>136</t>
  </si>
  <si>
    <t>722181241</t>
  </si>
  <si>
    <t>Ochrana potrubí termoizolačními trubicemi z pěnového polyetylenu PE přilepenými v příčných a podélných spojích, tloušťky izolace přes 13 do 20 mm, vnitřního průměru izolace DN do 22 mm</t>
  </si>
  <si>
    <t>-1772395525</t>
  </si>
  <si>
    <t>https://podminky.urs.cz/item/CS_URS_2022_01/722181241</t>
  </si>
  <si>
    <t>21"viz. Specifikace rozvodu vody</t>
  </si>
  <si>
    <t>137</t>
  </si>
  <si>
    <t>722181242</t>
  </si>
  <si>
    <t>Ochrana potrubí termoizolačními trubicemi z pěnového polyetylenu PE přilepenými v příčných a podélných spojích, tloušťky izolace přes 13 do 20 mm, vnitřního průměru izolace DN přes 22 do 45 mm</t>
  </si>
  <si>
    <t>-471648302</t>
  </si>
  <si>
    <t>https://podminky.urs.cz/item/CS_URS_2022_01/722181242</t>
  </si>
  <si>
    <t>39"viz. Specifikace rozvodu vody</t>
  </si>
  <si>
    <t>7,1+5,1"m.č. 1.36,37,38</t>
  </si>
  <si>
    <t>138</t>
  </si>
  <si>
    <t>722182012</t>
  </si>
  <si>
    <t>Podpůrný žlab pro potrubí průměru D 25</t>
  </si>
  <si>
    <t>704276865</t>
  </si>
  <si>
    <t>https://podminky.urs.cz/item/CS_URS_2022_01/722182012</t>
  </si>
  <si>
    <t>139</t>
  </si>
  <si>
    <t>722182013</t>
  </si>
  <si>
    <t>Podpůrný žlab pro potrubí průměru D 32</t>
  </si>
  <si>
    <t>291173583</t>
  </si>
  <si>
    <t>https://podminky.urs.cz/item/CS_URS_2022_01/722182013</t>
  </si>
  <si>
    <t>6"viz. Specifikace rozvodu vody</t>
  </si>
  <si>
    <t>140</t>
  </si>
  <si>
    <t>722182014</t>
  </si>
  <si>
    <t>Podpůrný žlab pro potrubí průměru D 40</t>
  </si>
  <si>
    <t>31440539</t>
  </si>
  <si>
    <t>https://podminky.urs.cz/item/CS_URS_2022_01/722182014</t>
  </si>
  <si>
    <t>141</t>
  </si>
  <si>
    <t>722182015</t>
  </si>
  <si>
    <t>Podpůrný žlab pro potrubí průměru D 50</t>
  </si>
  <si>
    <t>67430545</t>
  </si>
  <si>
    <t>https://podminky.urs.cz/item/CS_URS_2022_01/722182015</t>
  </si>
  <si>
    <t>142</t>
  </si>
  <si>
    <t>722190401</t>
  </si>
  <si>
    <t>Zřízení přípojek na potrubí vyvedení a upevnění výpustek do DN 25</t>
  </si>
  <si>
    <t>1259791646</t>
  </si>
  <si>
    <t>https://podminky.urs.cz/item/CS_URS_2022_01/722190401</t>
  </si>
  <si>
    <t>14"viz. Specifikace rozvodu vody</t>
  </si>
  <si>
    <t>143</t>
  </si>
  <si>
    <t>722220111</t>
  </si>
  <si>
    <t>Armatury s jedním závitem nástěnky pro výtokový ventil G 1/2"</t>
  </si>
  <si>
    <t>600141347</t>
  </si>
  <si>
    <t>https://podminky.urs.cz/item/CS_URS_2022_01/722220111</t>
  </si>
  <si>
    <t>7"m.č. 1.36,37,38</t>
  </si>
  <si>
    <t>144</t>
  </si>
  <si>
    <t>722220121</t>
  </si>
  <si>
    <t>Armatury s jedním závitem nástěnky pro baterii G 1/2"</t>
  </si>
  <si>
    <t>pár</t>
  </si>
  <si>
    <t>-1078148102</t>
  </si>
  <si>
    <t>https://podminky.urs.cz/item/CS_URS_2022_01/722220121</t>
  </si>
  <si>
    <t>145</t>
  </si>
  <si>
    <t>722231222</t>
  </si>
  <si>
    <t>Armatury se dvěma závity ventily pojistné k bojleru mosazné PN 6 do 100°C G 3/4"</t>
  </si>
  <si>
    <t>-1605837320</t>
  </si>
  <si>
    <t>https://podminky.urs.cz/item/CS_URS_2022_01/722231222</t>
  </si>
  <si>
    <t>146</t>
  </si>
  <si>
    <t>722232062</t>
  </si>
  <si>
    <t>Armatury se dvěma závity kulové kohouty PN 42 do 185 °C přímé vnitřní závit s vypouštěním G 3/4"</t>
  </si>
  <si>
    <t>-1048375866</t>
  </si>
  <si>
    <t>https://podminky.urs.cz/item/CS_URS_2022_01/722232062</t>
  </si>
  <si>
    <t>1"viz. Specifikace rozvodu vody</t>
  </si>
  <si>
    <t>147</t>
  </si>
  <si>
    <t>722232063</t>
  </si>
  <si>
    <t>Armatury se dvěma závity kulové kohouty PN 42 do 185 °C přímé vnitřní závit s vypouštěním G 1"</t>
  </si>
  <si>
    <t>725981742</t>
  </si>
  <si>
    <t>https://podminky.urs.cz/item/CS_URS_2022_01/722232063</t>
  </si>
  <si>
    <t>148</t>
  </si>
  <si>
    <t>722290215</t>
  </si>
  <si>
    <t>Zkoušky, proplach a desinfekce vodovodního potrubí zkoušky těsnosti vodovodního potrubí hrdlového nebo přírubového do DN 100</t>
  </si>
  <si>
    <t>-1422772884</t>
  </si>
  <si>
    <t>https://podminky.urs.cz/item/CS_URS_2022_01/722290215</t>
  </si>
  <si>
    <t>4+13+5+8+26+4+4"viz. Specifikace rozvodu vody</t>
  </si>
  <si>
    <t>149</t>
  </si>
  <si>
    <t>722290234</t>
  </si>
  <si>
    <t>Zkoušky, proplach a desinfekce vodovodního potrubí proplach a desinfekce vodovodního potrubí do DN 80</t>
  </si>
  <si>
    <t>-438045199</t>
  </si>
  <si>
    <t>https://podminky.urs.cz/item/CS_URS_2022_01/722290234</t>
  </si>
  <si>
    <t>150</t>
  </si>
  <si>
    <t>998722101</t>
  </si>
  <si>
    <t>Přesun hmot pro vnitřní vodovod stanovený z hmotnosti přesunovaného materiálu vodorovná dopravní vzdálenost do 50 m v objektech výšky do 6 m</t>
  </si>
  <si>
    <t>1510299972</t>
  </si>
  <si>
    <t>https://podminky.urs.cz/item/CS_URS_2022_01/998722101</t>
  </si>
  <si>
    <t>725</t>
  </si>
  <si>
    <t>Zdravotechnika - zařizovací předměty</t>
  </si>
  <si>
    <t>151</t>
  </si>
  <si>
    <t>725110811</t>
  </si>
  <si>
    <t>Demontáž klozetů splachovacích s nádrží nebo tlakovým splachovačem</t>
  </si>
  <si>
    <t>soubor</t>
  </si>
  <si>
    <t>1837912644</t>
  </si>
  <si>
    <t>https://podminky.urs.cz/item/CS_URS_2022_01/725110811</t>
  </si>
  <si>
    <t>152</t>
  </si>
  <si>
    <t>725112183</t>
  </si>
  <si>
    <t>Zařízení záchodů kombi klozety s úspornou armaturou odpad šikmý 76°</t>
  </si>
  <si>
    <t>-111438339</t>
  </si>
  <si>
    <t>https://podminky.urs.cz/item/CS_URS_2022_01/725112183</t>
  </si>
  <si>
    <t>153</t>
  </si>
  <si>
    <t>725210821</t>
  </si>
  <si>
    <t>Demontáž umyvadel bez výtokových armatur umyvadel</t>
  </si>
  <si>
    <t>168026600</t>
  </si>
  <si>
    <t>https://podminky.urs.cz/item/CS_URS_2022_01/725210821</t>
  </si>
  <si>
    <t>154</t>
  </si>
  <si>
    <t>725211601</t>
  </si>
  <si>
    <t>Umyvadla keramická bílá bez výtokových armatur připevněná na stěnu šrouby bez sloupu nebo krytu na sifon, šířka umyvadla 500 mm</t>
  </si>
  <si>
    <t>1912084392</t>
  </si>
  <si>
    <t>https://podminky.urs.cz/item/CS_URS_2022_01/725211601</t>
  </si>
  <si>
    <t>155</t>
  </si>
  <si>
    <t>725211602</t>
  </si>
  <si>
    <t>Umyvadla keramická bílá bez výtokových armatur připevněná na stěnu šrouby bez sloupu nebo krytu na sifon, šířka umyvadla 550 mm</t>
  </si>
  <si>
    <t>-1601415991</t>
  </si>
  <si>
    <t>https://podminky.urs.cz/item/CS_URS_2022_01/725211602</t>
  </si>
  <si>
    <t>156</t>
  </si>
  <si>
    <t>725291511</t>
  </si>
  <si>
    <t>Doplňky zařízení koupelen a záchodů plastové dávkovač tekutého mýdla na 350 ml</t>
  </si>
  <si>
    <t>902931288</t>
  </si>
  <si>
    <t>https://podminky.urs.cz/item/CS_URS_2022_01/725291511</t>
  </si>
  <si>
    <t>157</t>
  </si>
  <si>
    <t>725291621</t>
  </si>
  <si>
    <t>Doplňky zařízení koupelen a záchodů nerezové zásobník toaletních papírů d=300 mm</t>
  </si>
  <si>
    <t>-948426458</t>
  </si>
  <si>
    <t>https://podminky.urs.cz/item/CS_URS_2022_01/725291621</t>
  </si>
  <si>
    <t>158</t>
  </si>
  <si>
    <t>725291631</t>
  </si>
  <si>
    <t>Doplňky zařízení koupelen a záchodů nerezové zásobník papírových ručníků</t>
  </si>
  <si>
    <t>1808726476</t>
  </si>
  <si>
    <t>https://podminky.urs.cz/item/CS_URS_2022_01/725291631</t>
  </si>
  <si>
    <t>159</t>
  </si>
  <si>
    <t>725291641R01</t>
  </si>
  <si>
    <t>Doplňky zařízení koupelen a záchodů nerezové drážk WC štětky nástěnný</t>
  </si>
  <si>
    <t>-1266618381</t>
  </si>
  <si>
    <t>160</t>
  </si>
  <si>
    <t>725291641R02</t>
  </si>
  <si>
    <t>Doplňky zařízení koupelen a záchodů nerezový odpadkový koš 30L</t>
  </si>
  <si>
    <t>1813410683</t>
  </si>
  <si>
    <t>161</t>
  </si>
  <si>
    <t>725310823</t>
  </si>
  <si>
    <t>Demontáž dřezů jednodílných bez výtokových armatur vestavěných v kuchyňských sestavách</t>
  </si>
  <si>
    <t>-1906053713</t>
  </si>
  <si>
    <t>https://podminky.urs.cz/item/CS_URS_2022_01/725310823</t>
  </si>
  <si>
    <t>162</t>
  </si>
  <si>
    <t>725310828</t>
  </si>
  <si>
    <t>Demontáž dřezů jednodílných bez výtokových armatur velkokuchyňských</t>
  </si>
  <si>
    <t>166004682</t>
  </si>
  <si>
    <t>https://podminky.urs.cz/item/CS_URS_2022_01/725310828</t>
  </si>
  <si>
    <t>163</t>
  </si>
  <si>
    <t>725319111</t>
  </si>
  <si>
    <t>Dřezy bez výtokových armatur montáž dřezů ostatních typů</t>
  </si>
  <si>
    <t>-2013519826</t>
  </si>
  <si>
    <t>https://podminky.urs.cz/item/CS_URS_2022_01/725319111</t>
  </si>
  <si>
    <t>164</t>
  </si>
  <si>
    <t>55231363R01</t>
  </si>
  <si>
    <t>kuchyňský celonerezový dvojdřez velkokapacitní š=660 mm, dl 1200mm, pro stojankovou baterii, stolový se čtyřmi nohami stavitelný (V=850-900 mm), se spodní policí a zdvojeným PVC sifonem</t>
  </si>
  <si>
    <t>1985054430</t>
  </si>
  <si>
    <t>165</t>
  </si>
  <si>
    <t>725330840</t>
  </si>
  <si>
    <t>Demontáž výlevek bez výtokových armatur a bez nádrže a splachovacího potrubí ocelových nebo litinových</t>
  </si>
  <si>
    <t>1254527377</t>
  </si>
  <si>
    <t>https://podminky.urs.cz/item/CS_URS_2022_01/725330840</t>
  </si>
  <si>
    <t>166</t>
  </si>
  <si>
    <t>725530823</t>
  </si>
  <si>
    <t>Demontáž elektrických zásobníkových ohřívačů vody tlakových od 50 do 200 l</t>
  </si>
  <si>
    <t>-318784423</t>
  </si>
  <si>
    <t>https://podminky.urs.cz/item/CS_URS_2022_01/725530823</t>
  </si>
  <si>
    <t>167</t>
  </si>
  <si>
    <t>725531104R01</t>
  </si>
  <si>
    <t>Elektrické ohřívače průtokové (příkon 3,5 kW) dle specifikace PO1</t>
  </si>
  <si>
    <t>2105413343</t>
  </si>
  <si>
    <t>168</t>
  </si>
  <si>
    <t>725532114</t>
  </si>
  <si>
    <t>Elektrické ohřívače zásobníkové beztlakové přepadové akumulační s pojistným ventilem závěsné svislé objem nádrže (příkon) 80 l (3,0 kW) rychloohřev 220 V - TV3</t>
  </si>
  <si>
    <t>229613625</t>
  </si>
  <si>
    <t>https://podminky.urs.cz/item/CS_URS_2022_01/725532114</t>
  </si>
  <si>
    <t>169</t>
  </si>
  <si>
    <t>725590811</t>
  </si>
  <si>
    <t>Vnitrostaveništní přemístění vybouraných (demontovaných) hmot zařizovacích předmětů vodorovně do 100 m v objektech výšky do 6 m</t>
  </si>
  <si>
    <t>2072624082</t>
  </si>
  <si>
    <t>https://podminky.urs.cz/item/CS_URS_2022_01/725590811</t>
  </si>
  <si>
    <t>170</t>
  </si>
  <si>
    <t>725810811</t>
  </si>
  <si>
    <t>Demontáž výtokových ventilů nástěnných</t>
  </si>
  <si>
    <t>1139799716</t>
  </si>
  <si>
    <t>https://podminky.urs.cz/item/CS_URS_2022_01/725810811</t>
  </si>
  <si>
    <t>171</t>
  </si>
  <si>
    <t>725820801</t>
  </si>
  <si>
    <t>Demontáž baterií nástěnných do G 3/4</t>
  </si>
  <si>
    <t>1467775174</t>
  </si>
  <si>
    <t>https://podminky.urs.cz/item/CS_URS_2022_01/725820801</t>
  </si>
  <si>
    <t>172</t>
  </si>
  <si>
    <t>725821329R01</t>
  </si>
  <si>
    <t>Baterie dřezové stojánkové pákové s otáčivým ústím a se sprchou na pružině, chromovaná</t>
  </si>
  <si>
    <t>-1510061182</t>
  </si>
  <si>
    <t>https://podminky.urs.cz/item/CS_URS_2022_01/725821329R01</t>
  </si>
  <si>
    <t>173</t>
  </si>
  <si>
    <t>725822613</t>
  </si>
  <si>
    <t>Baterie umyvadlové stojánkové pákové s výpustí</t>
  </si>
  <si>
    <t>-566703810</t>
  </si>
  <si>
    <t>https://podminky.urs.cz/item/CS_URS_2022_01/725822613</t>
  </si>
  <si>
    <t>174</t>
  </si>
  <si>
    <t>725840850</t>
  </si>
  <si>
    <t>Demontáž baterií sprchových diferenciálních do G 3/4 x 1</t>
  </si>
  <si>
    <t>-150877062</t>
  </si>
  <si>
    <t>https://podminky.urs.cz/item/CS_URS_2022_01/725840850</t>
  </si>
  <si>
    <t>175</t>
  </si>
  <si>
    <t>725841312R01</t>
  </si>
  <si>
    <t>Baterie sprchová nástěnná páková s keramickou kartuší, chrom + sprchová hadice zesílená 200cm + držák na sprchu polohový, chrom</t>
  </si>
  <si>
    <t>-1213454716</t>
  </si>
  <si>
    <t>176</t>
  </si>
  <si>
    <t>725860811</t>
  </si>
  <si>
    <t>Demontáž zápachových uzávěrek pro zařizovací předměty jednoduchých</t>
  </si>
  <si>
    <t>-1874991808</t>
  </si>
  <si>
    <t>https://podminky.urs.cz/item/CS_URS_2022_01/725860811</t>
  </si>
  <si>
    <t>177</t>
  </si>
  <si>
    <t>725980122</t>
  </si>
  <si>
    <t>Dvířka 15/20</t>
  </si>
  <si>
    <t>-847359755</t>
  </si>
  <si>
    <t>https://podminky.urs.cz/item/CS_URS_2022_01/725980122</t>
  </si>
  <si>
    <t>178</t>
  </si>
  <si>
    <t>725980123</t>
  </si>
  <si>
    <t>Dvířka 30/30</t>
  </si>
  <si>
    <t>1149096590</t>
  </si>
  <si>
    <t>https://podminky.urs.cz/item/CS_URS_2022_01/725980123</t>
  </si>
  <si>
    <t>179</t>
  </si>
  <si>
    <t>734229143</t>
  </si>
  <si>
    <t>Ventily regulační závitové montáž ventilů jednotrubkových horizontálních soustav se směšovačem ostatních typů jednobodové připojení dle specifikace</t>
  </si>
  <si>
    <t>-750777070</t>
  </si>
  <si>
    <t>https://podminky.urs.cz/item/CS_URS_2022_01/734229143</t>
  </si>
  <si>
    <t>180</t>
  </si>
  <si>
    <t>551212160</t>
  </si>
  <si>
    <t>Skupinový termoskopický ventil, včetně zpětných ventilů, provedení bílá/nikl, termoskopický systém směšování, přesnost směšování +/- 1÷2 °C při teplotních výkyvech na vstupech až o 15 °C, uzavření ventilu při výpadku studené/teplé vody na vstupu max. do 1 sec, minimální teplotní rozdíl vstupy/výstup - 12 °C, zpětné ventily a filtrační sítka na vstupech, max. doporučená rychlost proudění vody v potrubí 2 m/s. Doporučený rozsah průtoků 3 - 35 l/min. dle specifikace</t>
  </si>
  <si>
    <t>-131177910</t>
  </si>
  <si>
    <t>181</t>
  </si>
  <si>
    <t>998725101</t>
  </si>
  <si>
    <t>Přesun hmot pro zařizovací předměty stanovený z hmotnosti přesunovaného materiálu vodorovná dopravní vzdálenost do 50 m v objektech výšky do 6 m</t>
  </si>
  <si>
    <t>1056812110</t>
  </si>
  <si>
    <t>https://podminky.urs.cz/item/CS_URS_2022_01/998725101</t>
  </si>
  <si>
    <t>727</t>
  </si>
  <si>
    <t>Zdravotechnika - požární ochrana</t>
  </si>
  <si>
    <t>182</t>
  </si>
  <si>
    <t>727121108</t>
  </si>
  <si>
    <t>Protipožární ochranné manžety z jedné strany dělící konstrukce požární odolnost EI 90 D 125</t>
  </si>
  <si>
    <t>-798458072</t>
  </si>
  <si>
    <t>https://podminky.urs.cz/item/CS_URS_2022_01/727121108</t>
  </si>
  <si>
    <t>733</t>
  </si>
  <si>
    <t>Ústřední vytápění - rozvodné potrubí</t>
  </si>
  <si>
    <t>183</t>
  </si>
  <si>
    <t>733120815</t>
  </si>
  <si>
    <t>Demontáž potrubí z trubek ocelových hladkých D do 38</t>
  </si>
  <si>
    <t>277720963</t>
  </si>
  <si>
    <t>https://podminky.urs.cz/item/CS_URS_2022_01/733120815</t>
  </si>
  <si>
    <t>12*2"viz. D.01.01.02,03,04</t>
  </si>
  <si>
    <t>184</t>
  </si>
  <si>
    <t>733221202</t>
  </si>
  <si>
    <t>Potrubí z trubek měděných měkkých spojovaných tvrdým pájením D 15/1</t>
  </si>
  <si>
    <t>-1409545088</t>
  </si>
  <si>
    <t>https://podminky.urs.cz/item/CS_URS_2022_01/733221202</t>
  </si>
  <si>
    <t>1*2"viz. D.01.02.03</t>
  </si>
  <si>
    <t>185</t>
  </si>
  <si>
    <t>733221203</t>
  </si>
  <si>
    <t>Potrubí z trubek měděných měkkých spojovaných tvrdým pájením D 18/1</t>
  </si>
  <si>
    <t>-1282827499</t>
  </si>
  <si>
    <t>https://podminky.urs.cz/item/CS_URS_2022_01/733221203</t>
  </si>
  <si>
    <t>10*2"viz. D.01.02.03</t>
  </si>
  <si>
    <t>186</t>
  </si>
  <si>
    <t>733391101</t>
  </si>
  <si>
    <t>Zkoušky těsnosti potrubí z trubek plastových D do 32/3,0</t>
  </si>
  <si>
    <t>1775223186</t>
  </si>
  <si>
    <t>https://podminky.urs.cz/item/CS_URS_2022_01/733391101</t>
  </si>
  <si>
    <t>2+10</t>
  </si>
  <si>
    <t>187</t>
  </si>
  <si>
    <t>733890801</t>
  </si>
  <si>
    <t>Vnitrostaveništní přemístění vybouraných (demontovaných) hmot rozvodů potrubí vodorovně do 100 m v objektech výšky do 6 m</t>
  </si>
  <si>
    <t>950232158</t>
  </si>
  <si>
    <t>https://podminky.urs.cz/item/CS_URS_2022_01/733890801</t>
  </si>
  <si>
    <t>188</t>
  </si>
  <si>
    <t>998733101</t>
  </si>
  <si>
    <t>Přesun hmot pro rozvody potrubí stanovený z hmotnosti přesunovaného materiálu vodorovná dopravní vzdálenost do 50 m v objektech výšky do 6 m</t>
  </si>
  <si>
    <t>-1803232637</t>
  </si>
  <si>
    <t>https://podminky.urs.cz/item/CS_URS_2022_01/998733101</t>
  </si>
  <si>
    <t>734</t>
  </si>
  <si>
    <t>Ústřední vytápění - armatury</t>
  </si>
  <si>
    <t>189</t>
  </si>
  <si>
    <t>734221542</t>
  </si>
  <si>
    <t>Ventily regulační závitové termostatické, bez hlavice ovládání PN 16 do 110 st.C rohové jednoregulační (R 411 Giacomini) pro adaptér na měď nebo plast G 1/2 x 16</t>
  </si>
  <si>
    <t>1526259604</t>
  </si>
  <si>
    <t>https://podminky.urs.cz/item/CS_URS_2022_01/734221542</t>
  </si>
  <si>
    <t>2"viz. D.01.02.03</t>
  </si>
  <si>
    <t>3"m.č. 1.55, 1.54 a 2.38</t>
  </si>
  <si>
    <t>190</t>
  </si>
  <si>
    <t>734221682</t>
  </si>
  <si>
    <t>Ventily regulační závitové hlavice termostatické, pro ovládání ventilů PN 10 do 110 st.C kapalinové otopných těles VK (R 470H)</t>
  </si>
  <si>
    <t>-1339542357</t>
  </si>
  <si>
    <t>https://podminky.urs.cz/item/CS_URS_2022_01/734221682</t>
  </si>
  <si>
    <t>191</t>
  </si>
  <si>
    <t>734261417</t>
  </si>
  <si>
    <t>Šroubení regulační radiátorové rohové s vypouštěním (R 714TG Giacomini) G 1/2</t>
  </si>
  <si>
    <t>1753181896</t>
  </si>
  <si>
    <t>https://podminky.urs.cz/item/CS_URS_2022_01/734261417</t>
  </si>
  <si>
    <t>4"viz. D.01.02.03</t>
  </si>
  <si>
    <t>2*3"m.č. 1.55, 1.54 a 2.38</t>
  </si>
  <si>
    <t>192</t>
  </si>
  <si>
    <t>734292723</t>
  </si>
  <si>
    <t>Ostatní armatury kulové kohouty PN 42 do 185 st.C přímé vnitřní závit s vypouštěním (R 250 DS Giacomini) G 1/2</t>
  </si>
  <si>
    <t>86815351</t>
  </si>
  <si>
    <t>https://podminky.urs.cz/item/CS_URS_2022_01/734292723</t>
  </si>
  <si>
    <t>193</t>
  </si>
  <si>
    <t>998734101</t>
  </si>
  <si>
    <t>Přesun hmot pro armatury stanovený z hmotnosti přesunovaného materiálu vodorovná dopravní vzdálenost do 50 m v objektech výšky do 6 m</t>
  </si>
  <si>
    <t>-222433720</t>
  </si>
  <si>
    <t>https://podminky.urs.cz/item/CS_URS_2022_01/998734101</t>
  </si>
  <si>
    <t>735</t>
  </si>
  <si>
    <t>Ústřední vytápění - otopná tělesa</t>
  </si>
  <si>
    <t>194</t>
  </si>
  <si>
    <t>735111810</t>
  </si>
  <si>
    <t>Demontáž otopných těles litinových článkových</t>
  </si>
  <si>
    <t>1273631499</t>
  </si>
  <si>
    <t>https://podminky.urs.cz/item/CS_URS_2022_01/735111810</t>
  </si>
  <si>
    <t>0,9*1,2*3"m.č. 1.55, 1.54 a 2.38</t>
  </si>
  <si>
    <t>195</t>
  </si>
  <si>
    <t>735151822</t>
  </si>
  <si>
    <t>Demontáž otopných těles panelových dvouřadých stavební délky přes 1500 do 2820 mm</t>
  </si>
  <si>
    <t>-2008494367</t>
  </si>
  <si>
    <t>https://podminky.urs.cz/item/CS_URS_2022_01/735151822</t>
  </si>
  <si>
    <t>2"viz. D.01.01.02,03</t>
  </si>
  <si>
    <t>196</t>
  </si>
  <si>
    <t>735152593</t>
  </si>
  <si>
    <t>Otopná tělesa panelová VK Radik Ventil Kompakt, typ 22 výšky tělesa 900 mm, délky 600 mm</t>
  </si>
  <si>
    <t>1102200666</t>
  </si>
  <si>
    <t>https://podminky.urs.cz/item/CS_URS_2022_01/735152593</t>
  </si>
  <si>
    <t>197</t>
  </si>
  <si>
    <t>735152596</t>
  </si>
  <si>
    <t>Otopná tělesa panelová VK dvoudesková PN 1,0 MPa, T do 110°C se dvěma přídavnými přestupními plochami výšky tělesa 900 mm stavební délky / výkonu 900 mm / 2082 W</t>
  </si>
  <si>
    <t>-1110471324</t>
  </si>
  <si>
    <t>https://podminky.urs.cz/item/CS_URS_2022_01/735152596</t>
  </si>
  <si>
    <t>198</t>
  </si>
  <si>
    <t>735191910R01</t>
  </si>
  <si>
    <t>Napuštění vody do otopných těles a toupné soustavy</t>
  </si>
  <si>
    <t>komplet</t>
  </si>
  <si>
    <t>964691714</t>
  </si>
  <si>
    <t>199</t>
  </si>
  <si>
    <t>735494811R01</t>
  </si>
  <si>
    <t>Vypuštění vody do otopných těles a toupné soustavy</t>
  </si>
  <si>
    <t>1435272561</t>
  </si>
  <si>
    <t>200</t>
  </si>
  <si>
    <t>735890801</t>
  </si>
  <si>
    <t>Vnitrostaveništní přemístění vybouraných (demontovaných) hmot otopných těles vodorovně do 100 m v objektech výšky do 6 m</t>
  </si>
  <si>
    <t>2103865757</t>
  </si>
  <si>
    <t>https://podminky.urs.cz/item/CS_URS_2022_01/735890801</t>
  </si>
  <si>
    <t>201</t>
  </si>
  <si>
    <t>998735101</t>
  </si>
  <si>
    <t>Přesun hmot pro otopná tělesa stanovený z hmotnosti přesunovaného materiálu vodorovná dopravní vzdálenost do 50 m v objektech výšky do 6 m</t>
  </si>
  <si>
    <t>966702758</t>
  </si>
  <si>
    <t>https://podminky.urs.cz/item/CS_URS_2022_01/998735101</t>
  </si>
  <si>
    <t>763</t>
  </si>
  <si>
    <t>Konstrukce suché výstavby</t>
  </si>
  <si>
    <t>202</t>
  </si>
  <si>
    <t>763121422</t>
  </si>
  <si>
    <t>Stěna předsazená ze sádrokartonových desek s nosnou konstrukcí z ocelových profilů CW, UW jednoduše opláštěná deskou impregnovanou H2 tl. 12,5 mm bez izolace, EI 15, stěna tl. 62,5 mm, profil 50</t>
  </si>
  <si>
    <t>-728363256</t>
  </si>
  <si>
    <t>https://podminky.urs.cz/item/CS_URS_2022_01/763121422</t>
  </si>
  <si>
    <t>(0,15*2+0,3)*3,26"1.NP</t>
  </si>
  <si>
    <t>(0,15*2+0,3)*3,18"2.NP</t>
  </si>
  <si>
    <t>203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</si>
  <si>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</si>
  <si>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</si>
  <si>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-1731492366</t>
  </si>
  <si>
    <t>https://podminky.urs.cz/item/CS_URS_2022_01/998763301</t>
  </si>
  <si>
    <t>204</t>
  </si>
  <si>
    <t>998763381</t>
  </si>
  <si>
    <t>Přesun hmot pro konstrukce montované z desek sádrokartonových, sádrovláknitých, cementovláknitých nebo cementových Příplatek k cenám za přesun prováděný bez použití mechanizace pro jakoukoliv výšku objektu</t>
  </si>
  <si>
    <t>370721800</t>
  </si>
  <si>
    <t>https://podminky.urs.cz/item/CS_URS_2022_01/998763381</t>
  </si>
  <si>
    <t>766</t>
  </si>
  <si>
    <t>Konstrukce truhlářské</t>
  </si>
  <si>
    <t>205</t>
  </si>
  <si>
    <t>766004VP</t>
  </si>
  <si>
    <t>Dodávka a montáž vestavěných skříní D03 - dle specifikace</t>
  </si>
  <si>
    <t>-979358651</t>
  </si>
  <si>
    <t>2"viz. D.01.01.01 Specifikace</t>
  </si>
  <si>
    <t>206</t>
  </si>
  <si>
    <t>766005VP</t>
  </si>
  <si>
    <t>Dodávka a montáž kuchyňské linky D04 - dle specifikace</t>
  </si>
  <si>
    <t>-54950285</t>
  </si>
  <si>
    <t>207</t>
  </si>
  <si>
    <t>76602R00</t>
  </si>
  <si>
    <t>Dodávka a montáž dveří T02_viz. specifikace</t>
  </si>
  <si>
    <t>-407803337</t>
  </si>
  <si>
    <t>1"m.č. 1.37 viz. D.01.01.01 Specifikace</t>
  </si>
  <si>
    <t>208</t>
  </si>
  <si>
    <t>766622133</t>
  </si>
  <si>
    <t>Montáž oken plastových včetně montáže rámu na polyuretanovou pěnu plochy přes 1 m2 otevíravých nebo sklápěcích do zdiva, výšky přes 2,5 m</t>
  </si>
  <si>
    <t>1496686343</t>
  </si>
  <si>
    <t>https://podminky.urs.cz/item/CS_URS_2022_01/766622133</t>
  </si>
  <si>
    <t>1,65*3,08"viz. D.01.01.01,05,06</t>
  </si>
  <si>
    <t>209</t>
  </si>
  <si>
    <t>766622834</t>
  </si>
  <si>
    <t>Demontáž okenních konstrukcí k opětovnému použití rámu zdvojených dřevěných nebo plastových, plochy otvoru přes 4 m2</t>
  </si>
  <si>
    <t>1295396177</t>
  </si>
  <si>
    <t>https://podminky.urs.cz/item/CS_URS_2022_01/766622834</t>
  </si>
  <si>
    <t>1,65*3,08"m.č. 2.10 viz. D.01.01.03</t>
  </si>
  <si>
    <t>210</t>
  </si>
  <si>
    <t>766629513</t>
  </si>
  <si>
    <t>Montáž oken dřevěných Příplatek k cenám za tepelnou izolaci mezi ostěním a rámem okna při rovném ostění, s perlinkou, připojovací spára tl. do 20 mm</t>
  </si>
  <si>
    <t>-712497414</t>
  </si>
  <si>
    <t>https://podminky.urs.cz/item/CS_URS_2022_01/766629513</t>
  </si>
  <si>
    <t>(1,65+3,08)*2*2"viz. D.01.01.01,05,06</t>
  </si>
  <si>
    <t>211</t>
  </si>
  <si>
    <t>766691914</t>
  </si>
  <si>
    <t>Ostatní práce vyvěšení nebo zavěšení křídel s případným uložením a opětovným zavěšením po provedení stavebních změn dřevěných dveřních, plochy do 2 m2</t>
  </si>
  <si>
    <t>-1417642901</t>
  </si>
  <si>
    <t>https://podminky.urs.cz/item/CS_URS_2022_01/766691914</t>
  </si>
  <si>
    <t>212</t>
  </si>
  <si>
    <t>766812820</t>
  </si>
  <si>
    <t>Demontáž kuchyňských linek dřevěných nebo kovových včetně skříněk uchycených na stěně, délky do 1500 mm</t>
  </si>
  <si>
    <t>994419140</t>
  </si>
  <si>
    <t>https://podminky.urs.cz/item/CS_URS_2022_01/766812820</t>
  </si>
  <si>
    <t>213</t>
  </si>
  <si>
    <t>766825821</t>
  </si>
  <si>
    <t>Demontáž nábytku vestavěného skříní dvoukřídlových</t>
  </si>
  <si>
    <t>1891556956</t>
  </si>
  <si>
    <t>https://podminky.urs.cz/item/CS_URS_2022_01/766825821</t>
  </si>
  <si>
    <t>214</t>
  </si>
  <si>
    <t>998766101</t>
  </si>
  <si>
    <t>Přesun hmot pro konstrukce truhlářské stanovený z hmotnosti přesunovaného materiálu vodorovná dopravní vzdálenost do 50 m v objektech výšky do 6 m</t>
  </si>
  <si>
    <t>-220261164</t>
  </si>
  <si>
    <t>https://podminky.urs.cz/item/CS_URS_2022_01/998766101</t>
  </si>
  <si>
    <t>771</t>
  </si>
  <si>
    <t>Podlahy z dlaždic</t>
  </si>
  <si>
    <t>215</t>
  </si>
  <si>
    <t>771111011</t>
  </si>
  <si>
    <t>Příprava podkladu před provedením dlažby vysátí podlah</t>
  </si>
  <si>
    <t>-806596666</t>
  </si>
  <si>
    <t>https://podminky.urs.cz/item/CS_URS_2022_01/771111011</t>
  </si>
  <si>
    <t>216</t>
  </si>
  <si>
    <t>771121011</t>
  </si>
  <si>
    <t>Příprava podkladu před provedením dlažby nátěr penetrační na podlahu</t>
  </si>
  <si>
    <t>935928891</t>
  </si>
  <si>
    <t>https://podminky.urs.cz/item/CS_URS_2022_01/771121011</t>
  </si>
  <si>
    <t>217</t>
  </si>
  <si>
    <t>771151014</t>
  </si>
  <si>
    <t>Příprava podkladu před provedením dlažby samonivelační stěrka min.pevnosti 20 MPa, tloušťky přes 8 do 10 mm</t>
  </si>
  <si>
    <t>1237339241</t>
  </si>
  <si>
    <t>https://podminky.urs.cz/item/CS_URS_2022_01/771151014</t>
  </si>
  <si>
    <t>218</t>
  </si>
  <si>
    <t>771161023</t>
  </si>
  <si>
    <t>Příprava podkladu před provedením dlažby montáž profilu ukončujícího profilu pro balkony a terasy</t>
  </si>
  <si>
    <t>-315598253</t>
  </si>
  <si>
    <t>https://podminky.urs.cz/item/CS_URS_2022_01/771161023</t>
  </si>
  <si>
    <t>219</t>
  </si>
  <si>
    <t>59054007</t>
  </si>
  <si>
    <t>profil ukončovací s okapničkou koncovka v 30mm</t>
  </si>
  <si>
    <t>287063714</t>
  </si>
  <si>
    <t>1,65*1,1 'Přepočtené koeficientem množství</t>
  </si>
  <si>
    <t>220</t>
  </si>
  <si>
    <t>771474113</t>
  </si>
  <si>
    <t>Montáž soklů z dlaždic keramických lepených flexibilním lepidlem rovných, výšky přes 90 do 120 mm</t>
  </si>
  <si>
    <t>1021533130</t>
  </si>
  <si>
    <t>https://podminky.urs.cz/item/CS_URS_2022_01/771474113</t>
  </si>
  <si>
    <t>124,08"1.NP a 2.NP</t>
  </si>
  <si>
    <t>16,3+4,8+6,9"m.č. 1.36,37,38</t>
  </si>
  <si>
    <t>221</t>
  </si>
  <si>
    <t>771574262</t>
  </si>
  <si>
    <t>Montáž podlah z dlaždic keramických lepených flexibilním lepidlem velkoformátových pro vysoké mechanické zatížení protiskluzných nebo reliéfních (bezbariérových) přes 4 do 6 ks/m2</t>
  </si>
  <si>
    <t>1428121035</t>
  </si>
  <si>
    <t>https://podminky.urs.cz/item/CS_URS_2022_01/771574262</t>
  </si>
  <si>
    <t>89,87+0,6*0,1*2</t>
  </si>
  <si>
    <t>222</t>
  </si>
  <si>
    <t>59761420</t>
  </si>
  <si>
    <t>dlažba velkoformátová keramická slinutá protiskluzná do interiéru i exteriéru R11 pro vysoké mechanické namáhání přes 4 do 6ks/m2</t>
  </si>
  <si>
    <t>-1733944626</t>
  </si>
  <si>
    <t>89,99+152,08*0,1</t>
  </si>
  <si>
    <t>105,198*1,15 'Přepočtené koeficientem množství</t>
  </si>
  <si>
    <t>223</t>
  </si>
  <si>
    <t>771591112</t>
  </si>
  <si>
    <t>Izolace podlahy pod dlažbu nátěrem nebo stěrkou ve dvou vrstvách</t>
  </si>
  <si>
    <t>1976149468</t>
  </si>
  <si>
    <t>https://podminky.urs.cz/item/CS_URS_2022_01/771591112</t>
  </si>
  <si>
    <t>89,87+0,6*0,1*2+152,08*0,1</t>
  </si>
  <si>
    <t>224</t>
  </si>
  <si>
    <t>771591115</t>
  </si>
  <si>
    <t>Podlahy - dokončovací práce spárování silikonem</t>
  </si>
  <si>
    <t>-1749098592</t>
  </si>
  <si>
    <t>https://podminky.urs.cz/item/CS_URS_2022_01/771591115</t>
  </si>
  <si>
    <t>225</t>
  </si>
  <si>
    <t>771591192</t>
  </si>
  <si>
    <t>Podlahy - dokončovací práce Příplatek k cenám za parketový vzor dlažby</t>
  </si>
  <si>
    <t>-12641430</t>
  </si>
  <si>
    <t>https://podminky.urs.cz/item/CS_URS_2022_01/771591192</t>
  </si>
  <si>
    <t>226</t>
  </si>
  <si>
    <t>771591264</t>
  </si>
  <si>
    <t>Izolace podlahy pod dlažbu těsnícími izolačními pásy mezi podlahou a stěnu</t>
  </si>
  <si>
    <t>-2081113243</t>
  </si>
  <si>
    <t>https://podminky.urs.cz/item/CS_URS_2022_01/771591264</t>
  </si>
  <si>
    <t>16,6+12,24+23,84+11,1+2*4"1.NP</t>
  </si>
  <si>
    <t>21+22,3+1,2*2+2*4"2.NP</t>
  </si>
  <si>
    <t>227</t>
  </si>
  <si>
    <t>771592011</t>
  </si>
  <si>
    <t>Čištění vnitřních ploch po položení dlažby podlah nebo schodišť chemickými prostředky</t>
  </si>
  <si>
    <t>18584020</t>
  </si>
  <si>
    <t>https://podminky.urs.cz/item/CS_URS_2022_01/771592011</t>
  </si>
  <si>
    <t>228</t>
  </si>
  <si>
    <t>998771101</t>
  </si>
  <si>
    <t>Přesun hmot pro podlahy z dlaždic stanovený z hmotnosti přesunovaného materiálu vodorovná dopravní vzdálenost do 50 m v objektech výšky do 6 m</t>
  </si>
  <si>
    <t>-653538313</t>
  </si>
  <si>
    <t>https://podminky.urs.cz/item/CS_URS_2022_01/998771101</t>
  </si>
  <si>
    <t>776</t>
  </si>
  <si>
    <t>Podlahy povlakové</t>
  </si>
  <si>
    <t>229</t>
  </si>
  <si>
    <t>776111116</t>
  </si>
  <si>
    <t>Příprava podkladu broušení podlah stávajícího podkladu pro odstranění lepidla (po starých krytinách)</t>
  </si>
  <si>
    <t>1933926371</t>
  </si>
  <si>
    <t>https://podminky.urs.cz/item/CS_URS_2022_01/776111116</t>
  </si>
  <si>
    <t>15,16"m.č. 1.36</t>
  </si>
  <si>
    <t>230</t>
  </si>
  <si>
    <t>776111311</t>
  </si>
  <si>
    <t>Příprava podkladu vysátí podlah</t>
  </si>
  <si>
    <t>-113697561</t>
  </si>
  <si>
    <t>https://podminky.urs.cz/item/CS_URS_2022_01/776111311</t>
  </si>
  <si>
    <t>231</t>
  </si>
  <si>
    <t>776121112</t>
  </si>
  <si>
    <t>Příprava podkladu penetrace vodou ředitelná podlah</t>
  </si>
  <si>
    <t>-1185268245</t>
  </si>
  <si>
    <t>https://podminky.urs.cz/item/CS_URS_2022_01/776121112</t>
  </si>
  <si>
    <t>232</t>
  </si>
  <si>
    <t>776141112</t>
  </si>
  <si>
    <t>Příprava podkladu vyrovnání samonivelační stěrkou podlah min.pevnosti 20 MPa, tloušťky přes 3 do 5 mm</t>
  </si>
  <si>
    <t>1465568195</t>
  </si>
  <si>
    <t>https://podminky.urs.cz/item/CS_URS_2022_01/776141112</t>
  </si>
  <si>
    <t>233</t>
  </si>
  <si>
    <t>776201811</t>
  </si>
  <si>
    <t>Demontáž povlakových podlahovin lepených ručně bez podložky</t>
  </si>
  <si>
    <t>-1435845820</t>
  </si>
  <si>
    <t>https://podminky.urs.cz/item/CS_URS_2022_01/776201811</t>
  </si>
  <si>
    <t>234</t>
  </si>
  <si>
    <t>776222111</t>
  </si>
  <si>
    <t>Montáž podlahovin z PVC lepením 2-složkovým lepidlem (do vlhkých prostor) z pásů</t>
  </si>
  <si>
    <t>898024775</t>
  </si>
  <si>
    <t>https://podminky.urs.cz/item/CS_URS_2022_01/776222111</t>
  </si>
  <si>
    <t>235</t>
  </si>
  <si>
    <t>28411144</t>
  </si>
  <si>
    <t>PVC vinyl homogenní protiskluzná se vsypem a výztuž. vrstvou tl 2.50mm nášlapná vrstva 2.50mm, hořlavost Bfl-s1, třída zátěže 34/43, útlum 5dB, bodová zátěž  ≤ 0.10mm, protiskluznost R11</t>
  </si>
  <si>
    <t>-684672271</t>
  </si>
  <si>
    <t>15,16*1,1 'Přepočtené koeficientem množství</t>
  </si>
  <si>
    <t>236</t>
  </si>
  <si>
    <t>776223112</t>
  </si>
  <si>
    <t>Montáž podlahovin z PVC spoj podlah svařováním za studena</t>
  </si>
  <si>
    <t>-1854593247</t>
  </si>
  <si>
    <t>https://podminky.urs.cz/item/CS_URS_2022_01/776223112</t>
  </si>
  <si>
    <t>6*2</t>
  </si>
  <si>
    <t>237</t>
  </si>
  <si>
    <t>776410811</t>
  </si>
  <si>
    <t>Demontáž soklíků nebo lišt pryžových nebo plastových</t>
  </si>
  <si>
    <t>-247596367</t>
  </si>
  <si>
    <t>https://podminky.urs.cz/item/CS_URS_2022_01/776410811</t>
  </si>
  <si>
    <t>16,3"m.č. 1.36</t>
  </si>
  <si>
    <t>238</t>
  </si>
  <si>
    <t>776411213</t>
  </si>
  <si>
    <t>Montáž soklíků tahaných (fabiony) z PVC vnitřních rohů</t>
  </si>
  <si>
    <t>816132099</t>
  </si>
  <si>
    <t>https://podminky.urs.cz/item/CS_URS_2022_01/776411213</t>
  </si>
  <si>
    <t>239</t>
  </si>
  <si>
    <t>28411003</t>
  </si>
  <si>
    <t>lišta soklová PVC 30x30mm</t>
  </si>
  <si>
    <t>-1875174117</t>
  </si>
  <si>
    <t>16,3*1,1 'Přepočtené koeficientem množství</t>
  </si>
  <si>
    <t>240</t>
  </si>
  <si>
    <t>998776101</t>
  </si>
  <si>
    <t>Přesun hmot pro podlahy povlakové stanovený z hmotnosti přesunovaného materiálu vodorovná dopravní vzdálenost do 50 m v objektech výšky do 6 m</t>
  </si>
  <si>
    <t>884335973</t>
  </si>
  <si>
    <t>https://podminky.urs.cz/item/CS_URS_2022_01/998776101</t>
  </si>
  <si>
    <t>781</t>
  </si>
  <si>
    <t>Dokončovací práce - obklady</t>
  </si>
  <si>
    <t>241</t>
  </si>
  <si>
    <t>781111011</t>
  </si>
  <si>
    <t>Příprava podkladu před provedením obkladu oprášení (ometení) stěny</t>
  </si>
  <si>
    <t>-423316091</t>
  </si>
  <si>
    <t>https://podminky.urs.cz/item/CS_URS_2022_01/781111011</t>
  </si>
  <si>
    <t>(9,3+1,2)*1,6+3*2"1.NP</t>
  </si>
  <si>
    <t>9,5*1,6+3*2"2.NP</t>
  </si>
  <si>
    <t>9,4*1,6"m.č. 1.36,37,38</t>
  </si>
  <si>
    <t>242</t>
  </si>
  <si>
    <t>781121011</t>
  </si>
  <si>
    <t>Příprava podkladu před provedením obkladu nátěr penetrační na stěnu</t>
  </si>
  <si>
    <t>494065538</t>
  </si>
  <si>
    <t>https://podminky.urs.cz/item/CS_URS_2022_01/781121011</t>
  </si>
  <si>
    <t>243</t>
  </si>
  <si>
    <t>781151031</t>
  </si>
  <si>
    <t>Příprava podkladu před provedením obkladu celoplošné vyrovnání podkladu stěrkou, tloušťky 3 mm</t>
  </si>
  <si>
    <t>697817364</t>
  </si>
  <si>
    <t>https://podminky.urs.cz/item/CS_URS_2022_01/781151031</t>
  </si>
  <si>
    <t>244</t>
  </si>
  <si>
    <t>781151041</t>
  </si>
  <si>
    <t>Příprava podkladu před provedením obkladu celoplošné vyrovnání podkladu příplatek za každý další 1 mm tloušťky přes 3 mm</t>
  </si>
  <si>
    <t>1243836551</t>
  </si>
  <si>
    <t>https://podminky.urs.cz/item/CS_URS_2022_01/781151041</t>
  </si>
  <si>
    <t>245</t>
  </si>
  <si>
    <t>781474154</t>
  </si>
  <si>
    <t>Montáž obkladů vnitřních stěn z dlaždic keramických lepených flexibilním lepidlem velkoformátových hladkých přes 4 do 6 ks/m2</t>
  </si>
  <si>
    <t>-1564899050</t>
  </si>
  <si>
    <t>https://podminky.urs.cz/item/CS_URS_2022_01/781474154</t>
  </si>
  <si>
    <t>246</t>
  </si>
  <si>
    <t>59761001</t>
  </si>
  <si>
    <t>obklad velkoformátový keramický hladký přes 4 do 6ks/m2</t>
  </si>
  <si>
    <t>-1204256314</t>
  </si>
  <si>
    <t>59,04*1,15 'Přepočtené koeficientem množství</t>
  </si>
  <si>
    <t>247</t>
  </si>
  <si>
    <t>781494111</t>
  </si>
  <si>
    <t>Obklad - dokončující práce profily ukončovací lepené flexibilním lepidlem rohové</t>
  </si>
  <si>
    <t>-866219275</t>
  </si>
  <si>
    <t>https://podminky.urs.cz/item/CS_URS_2022_01/781494111</t>
  </si>
  <si>
    <t>9,3+1,2+1,6*7+3+2*3"1.NP</t>
  </si>
  <si>
    <t>9,5+1,6*7+3+2*3"2.NP</t>
  </si>
  <si>
    <t>1,6*5+9,4"m.č. 1.36,37,38</t>
  </si>
  <si>
    <t>248</t>
  </si>
  <si>
    <t>59054131</t>
  </si>
  <si>
    <t>profil ukončovací pro vnější hrany obkladů hliník leskle eloxovaný chromem 6x2500mm</t>
  </si>
  <si>
    <t>-24748752</t>
  </si>
  <si>
    <t>77,8*1,1 'Přepočtené koeficientem množství</t>
  </si>
  <si>
    <t>249</t>
  </si>
  <si>
    <t>998781101</t>
  </si>
  <si>
    <t>Přesun hmot pro obklady keramické stanovený z hmotnosti přesunovaného materiálu vodorovná dopravní vzdálenost do 50 m v objektech výšky do 6 m</t>
  </si>
  <si>
    <t>1477691611</t>
  </si>
  <si>
    <t>https://podminky.urs.cz/item/CS_URS_2022_01/998781101</t>
  </si>
  <si>
    <t>783</t>
  </si>
  <si>
    <t>Dokončovací práce - nátěry</t>
  </si>
  <si>
    <t>250</t>
  </si>
  <si>
    <t>783442101</t>
  </si>
  <si>
    <t>Tmelení klempířských konstrukcí šířky spáry do 2 mm, tmelem polyuretanovým</t>
  </si>
  <si>
    <t>-503908921</t>
  </si>
  <si>
    <t>https://podminky.urs.cz/item/CS_URS_2022_01/783442101</t>
  </si>
  <si>
    <t>1,65*2"Lodžie</t>
  </si>
  <si>
    <t>784</t>
  </si>
  <si>
    <t>Dokončovací práce - malby a tapety</t>
  </si>
  <si>
    <t>251</t>
  </si>
  <si>
    <t>784111001</t>
  </si>
  <si>
    <t>Oprášení (ometení) podkladu v místnostech výšky do 3,80 m</t>
  </si>
  <si>
    <t>-300055936</t>
  </si>
  <si>
    <t>https://podminky.urs.cz/item/CS_URS_2022_01/784111001</t>
  </si>
  <si>
    <t>8,64+7,58+13,55+23,84+5,46+(16,6+12,24+23,84+11,1)*3,16"1.NP</t>
  </si>
  <si>
    <t>13,07+10,13+(21+22,3)*3,08"2.NP</t>
  </si>
  <si>
    <t>(16,3+4,8+6,9)*3,16+15,16+1,35+2,85"m.č. 1.36,37,38</t>
  </si>
  <si>
    <t>252</t>
  </si>
  <si>
    <t>784121001</t>
  </si>
  <si>
    <t>Oškrabání malby v místnostech výšky do 3,80 m</t>
  </si>
  <si>
    <t>-205187812</t>
  </si>
  <si>
    <t>https://podminky.urs.cz/item/CS_URS_2022_01/784121001</t>
  </si>
  <si>
    <t>253</t>
  </si>
  <si>
    <t>784121011</t>
  </si>
  <si>
    <t>Rozmývání podkladu po oškrabání malby v místnostech výšky do 3,80 m</t>
  </si>
  <si>
    <t>1274238445</t>
  </si>
  <si>
    <t>https://podminky.urs.cz/item/CS_URS_2022_01/784121011</t>
  </si>
  <si>
    <t>254</t>
  </si>
  <si>
    <t>784171001</t>
  </si>
  <si>
    <t>Olepování vnitřních ploch (materiál ve specifikaci) včetně pozdějšího odlepení páskou nebo fólií v místnostech výšky do 3,80 m</t>
  </si>
  <si>
    <t>-1963084729</t>
  </si>
  <si>
    <t>https://podminky.urs.cz/item/CS_URS_2022_01/784171001</t>
  </si>
  <si>
    <t>1,65*3,08*2*2+(0,8+2*2)*(8+7)+(1,5+1)*2*2+1,5*4*2+60,4</t>
  </si>
  <si>
    <t>255</t>
  </si>
  <si>
    <t>58124833</t>
  </si>
  <si>
    <t>páska pro malířské potřeby maskovací krepová 19mmx50m</t>
  </si>
  <si>
    <t>-670323002</t>
  </si>
  <si>
    <t>174,728*1,05 'Přepočtené koeficientem množství</t>
  </si>
  <si>
    <t>256</t>
  </si>
  <si>
    <t>784171111</t>
  </si>
  <si>
    <t>Zakrytí nemalovaných ploch (materiál ve specifikaci) včetně pozdějšího odkrytí svislých ploch např. stěn, oken, dveří v místnostech výšky do 3,80</t>
  </si>
  <si>
    <t>-268209735</t>
  </si>
  <si>
    <t>https://podminky.urs.cz/item/CS_URS_2022_01/784171111</t>
  </si>
  <si>
    <t>0,8*2*(8+7)+1,5*1*2+1,65*3,08*2+1,5*1,5*4+44</t>
  </si>
  <si>
    <t>257</t>
  </si>
  <si>
    <t>58124842</t>
  </si>
  <si>
    <t>fólie pro malířské potřeby zakrývací tl 7µ 4x5m</t>
  </si>
  <si>
    <t>-1493155149</t>
  </si>
  <si>
    <t>90,164*1,05 'Přepočtené koeficientem množství</t>
  </si>
  <si>
    <t>258</t>
  </si>
  <si>
    <t>784181121</t>
  </si>
  <si>
    <t>Penetrace podkladu jednonásobná hloubková akrylátová bezbarvá v místnostech výšky do 3,80 m</t>
  </si>
  <si>
    <t>-1354906577</t>
  </si>
  <si>
    <t>https://podminky.urs.cz/item/CS_URS_2022_01/784181121</t>
  </si>
  <si>
    <t>259</t>
  </si>
  <si>
    <t>784211001</t>
  </si>
  <si>
    <t>Malby z malířských směsí otěruvzdorných za mokra jednonásobné, bílé za mokra otěruvzdorné výborně v místnostech výšky do 3,80 m</t>
  </si>
  <si>
    <t>849398992</t>
  </si>
  <si>
    <t>https://podminky.urs.cz/item/CS_URS_2022_01/784211001</t>
  </si>
  <si>
    <t>260</t>
  </si>
  <si>
    <t>784211131</t>
  </si>
  <si>
    <t>Malby z malířských směsí otěruvzdorných za mokra dvojnásobné, bílé za mokra otěruvzdorné minimálně v místnostech výšky do 3,80 m</t>
  </si>
  <si>
    <t>1592093430</t>
  </si>
  <si>
    <t>https://podminky.urs.cz/item/CS_URS_2022_01/784211131</t>
  </si>
  <si>
    <t>Práce a dodávky M</t>
  </si>
  <si>
    <t>46-M</t>
  </si>
  <si>
    <t>Zemní práce při extr.mont.pracích</t>
  </si>
  <si>
    <t>261</t>
  </si>
  <si>
    <t>460941322</t>
  </si>
  <si>
    <t>Vyplnění rýh vyplnění a omítnutí rýh v betonových podlahách a mazaninách hloubky přes 5 do 7 cm a šířky přes 7 do 10 cm</t>
  </si>
  <si>
    <t>1465977975</t>
  </si>
  <si>
    <t>https://podminky.urs.cz/item/CS_URS_2022_01/460941322</t>
  </si>
  <si>
    <t>60+3"viz. Specifikace rozvodu vody</t>
  </si>
  <si>
    <t>VRN</t>
  </si>
  <si>
    <t>Vedlejší rozpočtové náklady</t>
  </si>
  <si>
    <t>VRN3</t>
  </si>
  <si>
    <t>Zařízení staveniště</t>
  </si>
  <si>
    <t>262</t>
  </si>
  <si>
    <t>032103000</t>
  </si>
  <si>
    <t>Zařízení staveniště vybavení staveniště náklady na dopravu, umístění a odstranění: stavební buňky, skladu materiálu, suché WC, apod.</t>
  </si>
  <si>
    <t>1024</t>
  </si>
  <si>
    <t>573117952</t>
  </si>
  <si>
    <t>263</t>
  </si>
  <si>
    <t>034503000</t>
  </si>
  <si>
    <t>Zabezpečení staveniště informačními tabulemi a páskami, dle plánu BOZP, včetně odstranění</t>
  </si>
  <si>
    <t>134878941</t>
  </si>
  <si>
    <t>VRN6</t>
  </si>
  <si>
    <t>Územní vlivy</t>
  </si>
  <si>
    <t>264</t>
  </si>
  <si>
    <t>063503000</t>
  </si>
  <si>
    <t>Územní vlivy práce na těžce přístupných místech práce ve stísněném prostoru</t>
  </si>
  <si>
    <t>-1736483294</t>
  </si>
  <si>
    <t>VRN8</t>
  </si>
  <si>
    <t>Přesun stavebních kapacit</t>
  </si>
  <si>
    <t>265</t>
  </si>
  <si>
    <t>081103000</t>
  </si>
  <si>
    <t>Náklady na mimostaveništní dopravu materiálů včetně denní dopravy pracovníků na pracoviště</t>
  </si>
  <si>
    <t>2011166494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</si>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</sst>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5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310279842" TargetMode="External" /><Relationship Id="rId2" Type="http://schemas.openxmlformats.org/officeDocument/2006/relationships/hyperlink" Target="https://podminky.urs.cz/item/CS_URS_2022_01/317941121" TargetMode="External" /><Relationship Id="rId3" Type="http://schemas.openxmlformats.org/officeDocument/2006/relationships/hyperlink" Target="https://podminky.urs.cz/item/CS_URS_2022_01/340000999" TargetMode="External" /><Relationship Id="rId4" Type="http://schemas.openxmlformats.org/officeDocument/2006/relationships/hyperlink" Target="https://podminky.urs.cz/item/CS_URS_2022_01/342272323" TargetMode="External" /><Relationship Id="rId5" Type="http://schemas.openxmlformats.org/officeDocument/2006/relationships/hyperlink" Target="https://podminky.urs.cz/item/CS_URS_2022_01/342291100_R01" TargetMode="External" /><Relationship Id="rId6" Type="http://schemas.openxmlformats.org/officeDocument/2006/relationships/hyperlink" Target="https://podminky.urs.cz/item/CS_URS_2022_01/342291131" TargetMode="External" /><Relationship Id="rId7" Type="http://schemas.openxmlformats.org/officeDocument/2006/relationships/hyperlink" Target="https://podminky.urs.cz/item/CS_URS_2022_01/346481112" TargetMode="External" /><Relationship Id="rId8" Type="http://schemas.openxmlformats.org/officeDocument/2006/relationships/hyperlink" Target="https://podminky.urs.cz/item/CS_URS_2022_01/411351011" TargetMode="External" /><Relationship Id="rId9" Type="http://schemas.openxmlformats.org/officeDocument/2006/relationships/hyperlink" Target="https://podminky.urs.cz/item/CS_URS_2022_01/411351012" TargetMode="External" /><Relationship Id="rId10" Type="http://schemas.openxmlformats.org/officeDocument/2006/relationships/hyperlink" Target="https://podminky.urs.cz/item/CS_URS_2022_01/411354313" TargetMode="External" /><Relationship Id="rId11" Type="http://schemas.openxmlformats.org/officeDocument/2006/relationships/hyperlink" Target="https://podminky.urs.cz/item/CS_URS_2022_01/411354314" TargetMode="External" /><Relationship Id="rId12" Type="http://schemas.openxmlformats.org/officeDocument/2006/relationships/hyperlink" Target="https://podminky.urs.cz/item/CS_URS_2022_01/611315422" TargetMode="External" /><Relationship Id="rId13" Type="http://schemas.openxmlformats.org/officeDocument/2006/relationships/hyperlink" Target="https://podminky.urs.cz/item/CS_URS_2022_01/611315452" TargetMode="External" /><Relationship Id="rId14" Type="http://schemas.openxmlformats.org/officeDocument/2006/relationships/hyperlink" Target="https://podminky.urs.cz/item/CS_URS_2022_01/612131101" TargetMode="External" /><Relationship Id="rId15" Type="http://schemas.openxmlformats.org/officeDocument/2006/relationships/hyperlink" Target="https://podminky.urs.cz/item/CS_URS_2022_01/612315422" TargetMode="External" /><Relationship Id="rId16" Type="http://schemas.openxmlformats.org/officeDocument/2006/relationships/hyperlink" Target="https://podminky.urs.cz/item/CS_URS_2022_01/612315452" TargetMode="External" /><Relationship Id="rId17" Type="http://schemas.openxmlformats.org/officeDocument/2006/relationships/hyperlink" Target="https://podminky.urs.cz/item/CS_URS_2022_01/612321141" TargetMode="External" /><Relationship Id="rId18" Type="http://schemas.openxmlformats.org/officeDocument/2006/relationships/hyperlink" Target="https://podminky.urs.cz/item/CS_URS_2022_01/619996145" TargetMode="External" /><Relationship Id="rId19" Type="http://schemas.openxmlformats.org/officeDocument/2006/relationships/hyperlink" Target="https://podminky.urs.cz/item/CS_URS_2022_01/621215104" TargetMode="External" /><Relationship Id="rId20" Type="http://schemas.openxmlformats.org/officeDocument/2006/relationships/hyperlink" Target="https://podminky.urs.cz/item/CS_URS_2022_01/622215104" TargetMode="External" /><Relationship Id="rId21" Type="http://schemas.openxmlformats.org/officeDocument/2006/relationships/hyperlink" Target="https://podminky.urs.cz/item/CS_URS_2022_01/622252002" TargetMode="External" /><Relationship Id="rId22" Type="http://schemas.openxmlformats.org/officeDocument/2006/relationships/hyperlink" Target="https://podminky.urs.cz/item/CS_URS_2022_01/631311114" TargetMode="External" /><Relationship Id="rId23" Type="http://schemas.openxmlformats.org/officeDocument/2006/relationships/hyperlink" Target="https://podminky.urs.cz/item/CS_URS_2022_01/631312141" TargetMode="External" /><Relationship Id="rId24" Type="http://schemas.openxmlformats.org/officeDocument/2006/relationships/hyperlink" Target="https://podminky.urs.cz/item/CS_URS_2022_01/631319181" TargetMode="External" /><Relationship Id="rId25" Type="http://schemas.openxmlformats.org/officeDocument/2006/relationships/hyperlink" Target="https://podminky.urs.cz/item/CS_URS_2022_01/631362021" TargetMode="External" /><Relationship Id="rId26" Type="http://schemas.openxmlformats.org/officeDocument/2006/relationships/hyperlink" Target="https://podminky.urs.cz/item/CS_URS_2022_01/949101111" TargetMode="External" /><Relationship Id="rId27" Type="http://schemas.openxmlformats.org/officeDocument/2006/relationships/hyperlink" Target="https://podminky.urs.cz/item/CS_URS_2022_01/952901111" TargetMode="External" /><Relationship Id="rId28" Type="http://schemas.openxmlformats.org/officeDocument/2006/relationships/hyperlink" Target="https://podminky.urs.cz/item/CS_URS_2022_01/962031132" TargetMode="External" /><Relationship Id="rId29" Type="http://schemas.openxmlformats.org/officeDocument/2006/relationships/hyperlink" Target="https://podminky.urs.cz/item/CS_URS_2022_01/965042121" TargetMode="External" /><Relationship Id="rId30" Type="http://schemas.openxmlformats.org/officeDocument/2006/relationships/hyperlink" Target="https://podminky.urs.cz/item/CS_URS_2022_01/965081213" TargetMode="External" /><Relationship Id="rId31" Type="http://schemas.openxmlformats.org/officeDocument/2006/relationships/hyperlink" Target="https://podminky.urs.cz/item/CS_URS_2022_01/965081223" TargetMode="External" /><Relationship Id="rId32" Type="http://schemas.openxmlformats.org/officeDocument/2006/relationships/hyperlink" Target="https://podminky.urs.cz/item/CS_URS_2022_01/965081611" TargetMode="External" /><Relationship Id="rId33" Type="http://schemas.openxmlformats.org/officeDocument/2006/relationships/hyperlink" Target="https://podminky.urs.cz/item/CS_URS_2022_01/966081125" TargetMode="External" /><Relationship Id="rId34" Type="http://schemas.openxmlformats.org/officeDocument/2006/relationships/hyperlink" Target="https://podminky.urs.cz/item/CS_URS_2022_01/968062245" TargetMode="External" /><Relationship Id="rId35" Type="http://schemas.openxmlformats.org/officeDocument/2006/relationships/hyperlink" Target="https://podminky.urs.cz/item/CS_URS_2022_01/968062375" TargetMode="External" /><Relationship Id="rId36" Type="http://schemas.openxmlformats.org/officeDocument/2006/relationships/hyperlink" Target="https://podminky.urs.cz/item/CS_URS_2022_01/968072455" TargetMode="External" /><Relationship Id="rId37" Type="http://schemas.openxmlformats.org/officeDocument/2006/relationships/hyperlink" Target="https://podminky.urs.cz/item/CS_URS_2022_01/968072747" TargetMode="External" /><Relationship Id="rId38" Type="http://schemas.openxmlformats.org/officeDocument/2006/relationships/hyperlink" Target="https://podminky.urs.cz/item/CS_URS_2022_01/974031153" TargetMode="External" /><Relationship Id="rId39" Type="http://schemas.openxmlformats.org/officeDocument/2006/relationships/hyperlink" Target="https://podminky.urs.cz/item/CS_URS_2022_01/977151111" TargetMode="External" /><Relationship Id="rId40" Type="http://schemas.openxmlformats.org/officeDocument/2006/relationships/hyperlink" Target="https://podminky.urs.cz/item/CS_URS_2022_01/977151119" TargetMode="External" /><Relationship Id="rId41" Type="http://schemas.openxmlformats.org/officeDocument/2006/relationships/hyperlink" Target="https://podminky.urs.cz/item/CS_URS_2022_01/977151123" TargetMode="External" /><Relationship Id="rId42" Type="http://schemas.openxmlformats.org/officeDocument/2006/relationships/hyperlink" Target="https://podminky.urs.cz/item/CS_URS_2022_01/978011141" TargetMode="External" /><Relationship Id="rId43" Type="http://schemas.openxmlformats.org/officeDocument/2006/relationships/hyperlink" Target="https://podminky.urs.cz/item/CS_URS_2022_01/978013141" TargetMode="External" /><Relationship Id="rId44" Type="http://schemas.openxmlformats.org/officeDocument/2006/relationships/hyperlink" Target="https://podminky.urs.cz/item/CS_URS_2022_01/978059541" TargetMode="External" /><Relationship Id="rId45" Type="http://schemas.openxmlformats.org/officeDocument/2006/relationships/hyperlink" Target="https://podminky.urs.cz/item/CS_URS_2022_01/997013211" TargetMode="External" /><Relationship Id="rId46" Type="http://schemas.openxmlformats.org/officeDocument/2006/relationships/hyperlink" Target="https://podminky.urs.cz/item/CS_URS_2022_01/997013501" TargetMode="External" /><Relationship Id="rId47" Type="http://schemas.openxmlformats.org/officeDocument/2006/relationships/hyperlink" Target="https://podminky.urs.cz/item/CS_URS_2022_01/997013509" TargetMode="External" /><Relationship Id="rId48" Type="http://schemas.openxmlformats.org/officeDocument/2006/relationships/hyperlink" Target="https://podminky.urs.cz/item/CS_URS_2022_01/997013631" TargetMode="External" /><Relationship Id="rId49" Type="http://schemas.openxmlformats.org/officeDocument/2006/relationships/hyperlink" Target="https://podminky.urs.cz/item/CS_URS_2022_01/998011001" TargetMode="External" /><Relationship Id="rId50" Type="http://schemas.openxmlformats.org/officeDocument/2006/relationships/hyperlink" Target="https://podminky.urs.cz/item/CS_URS_2021_01/711111001" TargetMode="External" /><Relationship Id="rId51" Type="http://schemas.openxmlformats.org/officeDocument/2006/relationships/hyperlink" Target="https://podminky.urs.cz/item/CS_URS_2021_01/711141559" TargetMode="External" /><Relationship Id="rId52" Type="http://schemas.openxmlformats.org/officeDocument/2006/relationships/hyperlink" Target="https://podminky.urs.cz/item/CS_URS_2021_01/998711101" TargetMode="External" /><Relationship Id="rId53" Type="http://schemas.openxmlformats.org/officeDocument/2006/relationships/hyperlink" Target="https://podminky.urs.cz/item/CS_URS_2022_01/721140802" TargetMode="External" /><Relationship Id="rId54" Type="http://schemas.openxmlformats.org/officeDocument/2006/relationships/hyperlink" Target="https://podminky.urs.cz/item/CS_URS_2022_01/721140806" TargetMode="External" /><Relationship Id="rId55" Type="http://schemas.openxmlformats.org/officeDocument/2006/relationships/hyperlink" Target="https://podminky.urs.cz/item/CS_URS_2022_01/721173315" TargetMode="External" /><Relationship Id="rId56" Type="http://schemas.openxmlformats.org/officeDocument/2006/relationships/hyperlink" Target="https://podminky.urs.cz/item/CS_URS_2022_01/721173317" TargetMode="External" /><Relationship Id="rId57" Type="http://schemas.openxmlformats.org/officeDocument/2006/relationships/hyperlink" Target="https://podminky.urs.cz/item/CS_URS_2022_01/721175001" TargetMode="External" /><Relationship Id="rId58" Type="http://schemas.openxmlformats.org/officeDocument/2006/relationships/hyperlink" Target="https://podminky.urs.cz/item/CS_URS_2022_01/721175003" TargetMode="External" /><Relationship Id="rId59" Type="http://schemas.openxmlformats.org/officeDocument/2006/relationships/hyperlink" Target="https://podminky.urs.cz/item/CS_URS_2022_01/721175013" TargetMode="External" /><Relationship Id="rId60" Type="http://schemas.openxmlformats.org/officeDocument/2006/relationships/hyperlink" Target="https://podminky.urs.cz/item/CS_URS_2022_01/721194105" TargetMode="External" /><Relationship Id="rId61" Type="http://schemas.openxmlformats.org/officeDocument/2006/relationships/hyperlink" Target="https://podminky.urs.cz/item/CS_URS_2022_01/721194109" TargetMode="External" /><Relationship Id="rId62" Type="http://schemas.openxmlformats.org/officeDocument/2006/relationships/hyperlink" Target="https://podminky.urs.cz/item/CS_URS_2022_01/721211422" TargetMode="External" /><Relationship Id="rId63" Type="http://schemas.openxmlformats.org/officeDocument/2006/relationships/hyperlink" Target="https://podminky.urs.cz/item/CS_URS_2022_01/721226512" TargetMode="External" /><Relationship Id="rId64" Type="http://schemas.openxmlformats.org/officeDocument/2006/relationships/hyperlink" Target="https://podminky.urs.cz/item/CS_URS_2022_01/721226514" TargetMode="External" /><Relationship Id="rId65" Type="http://schemas.openxmlformats.org/officeDocument/2006/relationships/hyperlink" Target="https://podminky.urs.cz/item/CS_URS_2022_01/721274121" TargetMode="External" /><Relationship Id="rId66" Type="http://schemas.openxmlformats.org/officeDocument/2006/relationships/hyperlink" Target="https://podminky.urs.cz/item/CS_URS_2022_01/998721101" TargetMode="External" /><Relationship Id="rId67" Type="http://schemas.openxmlformats.org/officeDocument/2006/relationships/hyperlink" Target="https://podminky.urs.cz/item/CS_URS_2022_01/722130802" TargetMode="External" /><Relationship Id="rId68" Type="http://schemas.openxmlformats.org/officeDocument/2006/relationships/hyperlink" Target="https://podminky.urs.cz/item/CS_URS_2022_01/722174002" TargetMode="External" /><Relationship Id="rId69" Type="http://schemas.openxmlformats.org/officeDocument/2006/relationships/hyperlink" Target="https://podminky.urs.cz/item/CS_URS_2022_01/722174003" TargetMode="External" /><Relationship Id="rId70" Type="http://schemas.openxmlformats.org/officeDocument/2006/relationships/hyperlink" Target="https://podminky.urs.cz/item/CS_URS_2022_01/722174004" TargetMode="External" /><Relationship Id="rId71" Type="http://schemas.openxmlformats.org/officeDocument/2006/relationships/hyperlink" Target="https://podminky.urs.cz/item/CS_URS_2022_01/722174005" TargetMode="External" /><Relationship Id="rId72" Type="http://schemas.openxmlformats.org/officeDocument/2006/relationships/hyperlink" Target="https://podminky.urs.cz/item/CS_URS_2022_01/722174006" TargetMode="External" /><Relationship Id="rId73" Type="http://schemas.openxmlformats.org/officeDocument/2006/relationships/hyperlink" Target="https://podminky.urs.cz/item/CS_URS_2022_01/722174022" TargetMode="External" /><Relationship Id="rId74" Type="http://schemas.openxmlformats.org/officeDocument/2006/relationships/hyperlink" Target="https://podminky.urs.cz/item/CS_URS_2022_01/722174023" TargetMode="External" /><Relationship Id="rId75" Type="http://schemas.openxmlformats.org/officeDocument/2006/relationships/hyperlink" Target="https://podminky.urs.cz/item/CS_URS_2022_01/722181241" TargetMode="External" /><Relationship Id="rId76" Type="http://schemas.openxmlformats.org/officeDocument/2006/relationships/hyperlink" Target="https://podminky.urs.cz/item/CS_URS_2022_01/722181242" TargetMode="External" /><Relationship Id="rId77" Type="http://schemas.openxmlformats.org/officeDocument/2006/relationships/hyperlink" Target="https://podminky.urs.cz/item/CS_URS_2022_01/722182012" TargetMode="External" /><Relationship Id="rId78" Type="http://schemas.openxmlformats.org/officeDocument/2006/relationships/hyperlink" Target="https://podminky.urs.cz/item/CS_URS_2022_01/722182013" TargetMode="External" /><Relationship Id="rId79" Type="http://schemas.openxmlformats.org/officeDocument/2006/relationships/hyperlink" Target="https://podminky.urs.cz/item/CS_URS_2022_01/722182014" TargetMode="External" /><Relationship Id="rId80" Type="http://schemas.openxmlformats.org/officeDocument/2006/relationships/hyperlink" Target="https://podminky.urs.cz/item/CS_URS_2022_01/722182015" TargetMode="External" /><Relationship Id="rId81" Type="http://schemas.openxmlformats.org/officeDocument/2006/relationships/hyperlink" Target="https://podminky.urs.cz/item/CS_URS_2022_01/722190401" TargetMode="External" /><Relationship Id="rId82" Type="http://schemas.openxmlformats.org/officeDocument/2006/relationships/hyperlink" Target="https://podminky.urs.cz/item/CS_URS_2022_01/722220111" TargetMode="External" /><Relationship Id="rId83" Type="http://schemas.openxmlformats.org/officeDocument/2006/relationships/hyperlink" Target="https://podminky.urs.cz/item/CS_URS_2022_01/722220121" TargetMode="External" /><Relationship Id="rId84" Type="http://schemas.openxmlformats.org/officeDocument/2006/relationships/hyperlink" Target="https://podminky.urs.cz/item/CS_URS_2022_01/722231222" TargetMode="External" /><Relationship Id="rId85" Type="http://schemas.openxmlformats.org/officeDocument/2006/relationships/hyperlink" Target="https://podminky.urs.cz/item/CS_URS_2022_01/722232062" TargetMode="External" /><Relationship Id="rId86" Type="http://schemas.openxmlformats.org/officeDocument/2006/relationships/hyperlink" Target="https://podminky.urs.cz/item/CS_URS_2022_01/722232063" TargetMode="External" /><Relationship Id="rId87" Type="http://schemas.openxmlformats.org/officeDocument/2006/relationships/hyperlink" Target="https://podminky.urs.cz/item/CS_URS_2022_01/722290215" TargetMode="External" /><Relationship Id="rId88" Type="http://schemas.openxmlformats.org/officeDocument/2006/relationships/hyperlink" Target="https://podminky.urs.cz/item/CS_URS_2022_01/722290234" TargetMode="External" /><Relationship Id="rId89" Type="http://schemas.openxmlformats.org/officeDocument/2006/relationships/hyperlink" Target="https://podminky.urs.cz/item/CS_URS_2022_01/998722101" TargetMode="External" /><Relationship Id="rId90" Type="http://schemas.openxmlformats.org/officeDocument/2006/relationships/hyperlink" Target="https://podminky.urs.cz/item/CS_URS_2022_01/725110811" TargetMode="External" /><Relationship Id="rId91" Type="http://schemas.openxmlformats.org/officeDocument/2006/relationships/hyperlink" Target="https://podminky.urs.cz/item/CS_URS_2022_01/725112183" TargetMode="External" /><Relationship Id="rId92" Type="http://schemas.openxmlformats.org/officeDocument/2006/relationships/hyperlink" Target="https://podminky.urs.cz/item/CS_URS_2022_01/725210821" TargetMode="External" /><Relationship Id="rId93" Type="http://schemas.openxmlformats.org/officeDocument/2006/relationships/hyperlink" Target="https://podminky.urs.cz/item/CS_URS_2022_01/725211601" TargetMode="External" /><Relationship Id="rId94" Type="http://schemas.openxmlformats.org/officeDocument/2006/relationships/hyperlink" Target="https://podminky.urs.cz/item/CS_URS_2022_01/725211602" TargetMode="External" /><Relationship Id="rId95" Type="http://schemas.openxmlformats.org/officeDocument/2006/relationships/hyperlink" Target="https://podminky.urs.cz/item/CS_URS_2022_01/725291511" TargetMode="External" /><Relationship Id="rId96" Type="http://schemas.openxmlformats.org/officeDocument/2006/relationships/hyperlink" Target="https://podminky.urs.cz/item/CS_URS_2022_01/725291621" TargetMode="External" /><Relationship Id="rId97" Type="http://schemas.openxmlformats.org/officeDocument/2006/relationships/hyperlink" Target="https://podminky.urs.cz/item/CS_URS_2022_01/725291631" TargetMode="External" /><Relationship Id="rId98" Type="http://schemas.openxmlformats.org/officeDocument/2006/relationships/hyperlink" Target="https://podminky.urs.cz/item/CS_URS_2022_01/725310823" TargetMode="External" /><Relationship Id="rId99" Type="http://schemas.openxmlformats.org/officeDocument/2006/relationships/hyperlink" Target="https://podminky.urs.cz/item/CS_URS_2022_01/725310828" TargetMode="External" /><Relationship Id="rId100" Type="http://schemas.openxmlformats.org/officeDocument/2006/relationships/hyperlink" Target="https://podminky.urs.cz/item/CS_URS_2022_01/725319111" TargetMode="External" /><Relationship Id="rId101" Type="http://schemas.openxmlformats.org/officeDocument/2006/relationships/hyperlink" Target="https://podminky.urs.cz/item/CS_URS_2022_01/725330840" TargetMode="External" /><Relationship Id="rId102" Type="http://schemas.openxmlformats.org/officeDocument/2006/relationships/hyperlink" Target="https://podminky.urs.cz/item/CS_URS_2022_01/725530823" TargetMode="External" /><Relationship Id="rId103" Type="http://schemas.openxmlformats.org/officeDocument/2006/relationships/hyperlink" Target="https://podminky.urs.cz/item/CS_URS_2022_01/725532114" TargetMode="External" /><Relationship Id="rId104" Type="http://schemas.openxmlformats.org/officeDocument/2006/relationships/hyperlink" Target="https://podminky.urs.cz/item/CS_URS_2022_01/725590811" TargetMode="External" /><Relationship Id="rId105" Type="http://schemas.openxmlformats.org/officeDocument/2006/relationships/hyperlink" Target="https://podminky.urs.cz/item/CS_URS_2022_01/725810811" TargetMode="External" /><Relationship Id="rId106" Type="http://schemas.openxmlformats.org/officeDocument/2006/relationships/hyperlink" Target="https://podminky.urs.cz/item/CS_URS_2022_01/725820801" TargetMode="External" /><Relationship Id="rId107" Type="http://schemas.openxmlformats.org/officeDocument/2006/relationships/hyperlink" Target="https://podminky.urs.cz/item/CS_URS_2022_01/725821329R01" TargetMode="External" /><Relationship Id="rId108" Type="http://schemas.openxmlformats.org/officeDocument/2006/relationships/hyperlink" Target="https://podminky.urs.cz/item/CS_URS_2022_01/725822613" TargetMode="External" /><Relationship Id="rId109" Type="http://schemas.openxmlformats.org/officeDocument/2006/relationships/hyperlink" Target="https://podminky.urs.cz/item/CS_URS_2022_01/725840850" TargetMode="External" /><Relationship Id="rId110" Type="http://schemas.openxmlformats.org/officeDocument/2006/relationships/hyperlink" Target="https://podminky.urs.cz/item/CS_URS_2022_01/725860811" TargetMode="External" /><Relationship Id="rId111" Type="http://schemas.openxmlformats.org/officeDocument/2006/relationships/hyperlink" Target="https://podminky.urs.cz/item/CS_URS_2022_01/725980122" TargetMode="External" /><Relationship Id="rId112" Type="http://schemas.openxmlformats.org/officeDocument/2006/relationships/hyperlink" Target="https://podminky.urs.cz/item/CS_URS_2022_01/725980123" TargetMode="External" /><Relationship Id="rId113" Type="http://schemas.openxmlformats.org/officeDocument/2006/relationships/hyperlink" Target="https://podminky.urs.cz/item/CS_URS_2022_01/734229143" TargetMode="External" /><Relationship Id="rId114" Type="http://schemas.openxmlformats.org/officeDocument/2006/relationships/hyperlink" Target="https://podminky.urs.cz/item/CS_URS_2022_01/998725101" TargetMode="External" /><Relationship Id="rId115" Type="http://schemas.openxmlformats.org/officeDocument/2006/relationships/hyperlink" Target="https://podminky.urs.cz/item/CS_URS_2022_01/727121108" TargetMode="External" /><Relationship Id="rId116" Type="http://schemas.openxmlformats.org/officeDocument/2006/relationships/hyperlink" Target="https://podminky.urs.cz/item/CS_URS_2022_01/733120815" TargetMode="External" /><Relationship Id="rId117" Type="http://schemas.openxmlformats.org/officeDocument/2006/relationships/hyperlink" Target="https://podminky.urs.cz/item/CS_URS_2022_01/733221202" TargetMode="External" /><Relationship Id="rId118" Type="http://schemas.openxmlformats.org/officeDocument/2006/relationships/hyperlink" Target="https://podminky.urs.cz/item/CS_URS_2022_01/733221203" TargetMode="External" /><Relationship Id="rId119" Type="http://schemas.openxmlformats.org/officeDocument/2006/relationships/hyperlink" Target="https://podminky.urs.cz/item/CS_URS_2022_01/733391101" TargetMode="External" /><Relationship Id="rId120" Type="http://schemas.openxmlformats.org/officeDocument/2006/relationships/hyperlink" Target="https://podminky.urs.cz/item/CS_URS_2022_01/733890801" TargetMode="External" /><Relationship Id="rId121" Type="http://schemas.openxmlformats.org/officeDocument/2006/relationships/hyperlink" Target="https://podminky.urs.cz/item/CS_URS_2022_01/998733101" TargetMode="External" /><Relationship Id="rId122" Type="http://schemas.openxmlformats.org/officeDocument/2006/relationships/hyperlink" Target="https://podminky.urs.cz/item/CS_URS_2022_01/734221542" TargetMode="External" /><Relationship Id="rId123" Type="http://schemas.openxmlformats.org/officeDocument/2006/relationships/hyperlink" Target="https://podminky.urs.cz/item/CS_URS_2022_01/734221682" TargetMode="External" /><Relationship Id="rId124" Type="http://schemas.openxmlformats.org/officeDocument/2006/relationships/hyperlink" Target="https://podminky.urs.cz/item/CS_URS_2022_01/734261417" TargetMode="External" /><Relationship Id="rId125" Type="http://schemas.openxmlformats.org/officeDocument/2006/relationships/hyperlink" Target="https://podminky.urs.cz/item/CS_URS_2022_01/734292723" TargetMode="External" /><Relationship Id="rId126" Type="http://schemas.openxmlformats.org/officeDocument/2006/relationships/hyperlink" Target="https://podminky.urs.cz/item/CS_URS_2022_01/998734101" TargetMode="External" /><Relationship Id="rId127" Type="http://schemas.openxmlformats.org/officeDocument/2006/relationships/hyperlink" Target="https://podminky.urs.cz/item/CS_URS_2022_01/735111810" TargetMode="External" /><Relationship Id="rId128" Type="http://schemas.openxmlformats.org/officeDocument/2006/relationships/hyperlink" Target="https://podminky.urs.cz/item/CS_URS_2022_01/735151822" TargetMode="External" /><Relationship Id="rId129" Type="http://schemas.openxmlformats.org/officeDocument/2006/relationships/hyperlink" Target="https://podminky.urs.cz/item/CS_URS_2022_01/735152593" TargetMode="External" /><Relationship Id="rId130" Type="http://schemas.openxmlformats.org/officeDocument/2006/relationships/hyperlink" Target="https://podminky.urs.cz/item/CS_URS_2022_01/735152596" TargetMode="External" /><Relationship Id="rId131" Type="http://schemas.openxmlformats.org/officeDocument/2006/relationships/hyperlink" Target="https://podminky.urs.cz/item/CS_URS_2022_01/735890801" TargetMode="External" /><Relationship Id="rId132" Type="http://schemas.openxmlformats.org/officeDocument/2006/relationships/hyperlink" Target="https://podminky.urs.cz/item/CS_URS_2022_01/998735101" TargetMode="External" /><Relationship Id="rId133" Type="http://schemas.openxmlformats.org/officeDocument/2006/relationships/hyperlink" Target="https://podminky.urs.cz/item/CS_URS_2022_01/763121422" TargetMode="External" /><Relationship Id="rId134" Type="http://schemas.openxmlformats.org/officeDocument/2006/relationships/hyperlink" Target="https://podminky.urs.cz/item/CS_URS_2022_01/998763301" TargetMode="External" /><Relationship Id="rId135" Type="http://schemas.openxmlformats.org/officeDocument/2006/relationships/hyperlink" Target="https://podminky.urs.cz/item/CS_URS_2022_01/998763381" TargetMode="External" /><Relationship Id="rId136" Type="http://schemas.openxmlformats.org/officeDocument/2006/relationships/hyperlink" Target="https://podminky.urs.cz/item/CS_URS_2022_01/766622133" TargetMode="External" /><Relationship Id="rId137" Type="http://schemas.openxmlformats.org/officeDocument/2006/relationships/hyperlink" Target="https://podminky.urs.cz/item/CS_URS_2022_01/766622834" TargetMode="External" /><Relationship Id="rId138" Type="http://schemas.openxmlformats.org/officeDocument/2006/relationships/hyperlink" Target="https://podminky.urs.cz/item/CS_URS_2022_01/766629513" TargetMode="External" /><Relationship Id="rId139" Type="http://schemas.openxmlformats.org/officeDocument/2006/relationships/hyperlink" Target="https://podminky.urs.cz/item/CS_URS_2022_01/766691914" TargetMode="External" /><Relationship Id="rId140" Type="http://schemas.openxmlformats.org/officeDocument/2006/relationships/hyperlink" Target="https://podminky.urs.cz/item/CS_URS_2022_01/766812820" TargetMode="External" /><Relationship Id="rId141" Type="http://schemas.openxmlformats.org/officeDocument/2006/relationships/hyperlink" Target="https://podminky.urs.cz/item/CS_URS_2022_01/766825821" TargetMode="External" /><Relationship Id="rId142" Type="http://schemas.openxmlformats.org/officeDocument/2006/relationships/hyperlink" Target="https://podminky.urs.cz/item/CS_URS_2022_01/998766101" TargetMode="External" /><Relationship Id="rId143" Type="http://schemas.openxmlformats.org/officeDocument/2006/relationships/hyperlink" Target="https://podminky.urs.cz/item/CS_URS_2022_01/771111011" TargetMode="External" /><Relationship Id="rId144" Type="http://schemas.openxmlformats.org/officeDocument/2006/relationships/hyperlink" Target="https://podminky.urs.cz/item/CS_URS_2022_01/771121011" TargetMode="External" /><Relationship Id="rId145" Type="http://schemas.openxmlformats.org/officeDocument/2006/relationships/hyperlink" Target="https://podminky.urs.cz/item/CS_URS_2022_01/771151014" TargetMode="External" /><Relationship Id="rId146" Type="http://schemas.openxmlformats.org/officeDocument/2006/relationships/hyperlink" Target="https://podminky.urs.cz/item/CS_URS_2022_01/771161023" TargetMode="External" /><Relationship Id="rId147" Type="http://schemas.openxmlformats.org/officeDocument/2006/relationships/hyperlink" Target="https://podminky.urs.cz/item/CS_URS_2022_01/771474113" TargetMode="External" /><Relationship Id="rId148" Type="http://schemas.openxmlformats.org/officeDocument/2006/relationships/hyperlink" Target="https://podminky.urs.cz/item/CS_URS_2022_01/771574262" TargetMode="External" /><Relationship Id="rId149" Type="http://schemas.openxmlformats.org/officeDocument/2006/relationships/hyperlink" Target="https://podminky.urs.cz/item/CS_URS_2022_01/771591112" TargetMode="External" /><Relationship Id="rId150" Type="http://schemas.openxmlformats.org/officeDocument/2006/relationships/hyperlink" Target="https://podminky.urs.cz/item/CS_URS_2022_01/771591115" TargetMode="External" /><Relationship Id="rId151" Type="http://schemas.openxmlformats.org/officeDocument/2006/relationships/hyperlink" Target="https://podminky.urs.cz/item/CS_URS_2022_01/771591192" TargetMode="External" /><Relationship Id="rId152" Type="http://schemas.openxmlformats.org/officeDocument/2006/relationships/hyperlink" Target="https://podminky.urs.cz/item/CS_URS_2022_01/771591264" TargetMode="External" /><Relationship Id="rId153" Type="http://schemas.openxmlformats.org/officeDocument/2006/relationships/hyperlink" Target="https://podminky.urs.cz/item/CS_URS_2022_01/771592011" TargetMode="External" /><Relationship Id="rId154" Type="http://schemas.openxmlformats.org/officeDocument/2006/relationships/hyperlink" Target="https://podminky.urs.cz/item/CS_URS_2022_01/998771101" TargetMode="External" /><Relationship Id="rId155" Type="http://schemas.openxmlformats.org/officeDocument/2006/relationships/hyperlink" Target="https://podminky.urs.cz/item/CS_URS_2022_01/776111116" TargetMode="External" /><Relationship Id="rId156" Type="http://schemas.openxmlformats.org/officeDocument/2006/relationships/hyperlink" Target="https://podminky.urs.cz/item/CS_URS_2022_01/776111311" TargetMode="External" /><Relationship Id="rId157" Type="http://schemas.openxmlformats.org/officeDocument/2006/relationships/hyperlink" Target="https://podminky.urs.cz/item/CS_URS_2022_01/776121112" TargetMode="External" /><Relationship Id="rId158" Type="http://schemas.openxmlformats.org/officeDocument/2006/relationships/hyperlink" Target="https://podminky.urs.cz/item/CS_URS_2022_01/776141112" TargetMode="External" /><Relationship Id="rId159" Type="http://schemas.openxmlformats.org/officeDocument/2006/relationships/hyperlink" Target="https://podminky.urs.cz/item/CS_URS_2022_01/776201811" TargetMode="External" /><Relationship Id="rId160" Type="http://schemas.openxmlformats.org/officeDocument/2006/relationships/hyperlink" Target="https://podminky.urs.cz/item/CS_URS_2022_01/776222111" TargetMode="External" /><Relationship Id="rId161" Type="http://schemas.openxmlformats.org/officeDocument/2006/relationships/hyperlink" Target="https://podminky.urs.cz/item/CS_URS_2022_01/776223112" TargetMode="External" /><Relationship Id="rId162" Type="http://schemas.openxmlformats.org/officeDocument/2006/relationships/hyperlink" Target="https://podminky.urs.cz/item/CS_URS_2022_01/776410811" TargetMode="External" /><Relationship Id="rId163" Type="http://schemas.openxmlformats.org/officeDocument/2006/relationships/hyperlink" Target="https://podminky.urs.cz/item/CS_URS_2022_01/776411213" TargetMode="External" /><Relationship Id="rId164" Type="http://schemas.openxmlformats.org/officeDocument/2006/relationships/hyperlink" Target="https://podminky.urs.cz/item/CS_URS_2022_01/998776101" TargetMode="External" /><Relationship Id="rId165" Type="http://schemas.openxmlformats.org/officeDocument/2006/relationships/hyperlink" Target="https://podminky.urs.cz/item/CS_URS_2022_01/781111011" TargetMode="External" /><Relationship Id="rId166" Type="http://schemas.openxmlformats.org/officeDocument/2006/relationships/hyperlink" Target="https://podminky.urs.cz/item/CS_URS_2022_01/781121011" TargetMode="External" /><Relationship Id="rId167" Type="http://schemas.openxmlformats.org/officeDocument/2006/relationships/hyperlink" Target="https://podminky.urs.cz/item/CS_URS_2022_01/781151031" TargetMode="External" /><Relationship Id="rId168" Type="http://schemas.openxmlformats.org/officeDocument/2006/relationships/hyperlink" Target="https://podminky.urs.cz/item/CS_URS_2022_01/781151041" TargetMode="External" /><Relationship Id="rId169" Type="http://schemas.openxmlformats.org/officeDocument/2006/relationships/hyperlink" Target="https://podminky.urs.cz/item/CS_URS_2022_01/781474154" TargetMode="External" /><Relationship Id="rId170" Type="http://schemas.openxmlformats.org/officeDocument/2006/relationships/hyperlink" Target="https://podminky.urs.cz/item/CS_URS_2022_01/781494111" TargetMode="External" /><Relationship Id="rId171" Type="http://schemas.openxmlformats.org/officeDocument/2006/relationships/hyperlink" Target="https://podminky.urs.cz/item/CS_URS_2022_01/998781101" TargetMode="External" /><Relationship Id="rId172" Type="http://schemas.openxmlformats.org/officeDocument/2006/relationships/hyperlink" Target="https://podminky.urs.cz/item/CS_URS_2022_01/783442101" TargetMode="External" /><Relationship Id="rId173" Type="http://schemas.openxmlformats.org/officeDocument/2006/relationships/hyperlink" Target="https://podminky.urs.cz/item/CS_URS_2022_01/784111001" TargetMode="External" /><Relationship Id="rId174" Type="http://schemas.openxmlformats.org/officeDocument/2006/relationships/hyperlink" Target="https://podminky.urs.cz/item/CS_URS_2022_01/784121001" TargetMode="External" /><Relationship Id="rId175" Type="http://schemas.openxmlformats.org/officeDocument/2006/relationships/hyperlink" Target="https://podminky.urs.cz/item/CS_URS_2022_01/784121011" TargetMode="External" /><Relationship Id="rId176" Type="http://schemas.openxmlformats.org/officeDocument/2006/relationships/hyperlink" Target="https://podminky.urs.cz/item/CS_URS_2022_01/784171001" TargetMode="External" /><Relationship Id="rId177" Type="http://schemas.openxmlformats.org/officeDocument/2006/relationships/hyperlink" Target="https://podminky.urs.cz/item/CS_URS_2022_01/784171111" TargetMode="External" /><Relationship Id="rId178" Type="http://schemas.openxmlformats.org/officeDocument/2006/relationships/hyperlink" Target="https://podminky.urs.cz/item/CS_URS_2022_01/784181121" TargetMode="External" /><Relationship Id="rId179" Type="http://schemas.openxmlformats.org/officeDocument/2006/relationships/hyperlink" Target="https://podminky.urs.cz/item/CS_URS_2022_01/784211001" TargetMode="External" /><Relationship Id="rId180" Type="http://schemas.openxmlformats.org/officeDocument/2006/relationships/hyperlink" Target="https://podminky.urs.cz/item/CS_URS_2022_01/784211131" TargetMode="External" /><Relationship Id="rId181" Type="http://schemas.openxmlformats.org/officeDocument/2006/relationships/hyperlink" Target="https://podminky.urs.cz/item/CS_URS_2022_01/460941322" TargetMode="External" /><Relationship Id="rId18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21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27</v>
      </c>
      <c r="AL10" s="23"/>
      <c r="AM10" s="23"/>
      <c r="AN10" s="28" t="s">
        <v>28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29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30</v>
      </c>
      <c r="AL11" s="23"/>
      <c r="AM11" s="23"/>
      <c r="AN11" s="28" t="s">
        <v>21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27</v>
      </c>
      <c r="AL13" s="23"/>
      <c r="AM13" s="23"/>
      <c r="AN13" s="35" t="s">
        <v>32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32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30</v>
      </c>
      <c r="AL14" s="23"/>
      <c r="AM14" s="23"/>
      <c r="AN14" s="35" t="s">
        <v>32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27</v>
      </c>
      <c r="AL16" s="23"/>
      <c r="AM16" s="23"/>
      <c r="AN16" s="28" t="s">
        <v>34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30</v>
      </c>
      <c r="AL17" s="23"/>
      <c r="AM17" s="23"/>
      <c r="AN17" s="28" t="s">
        <v>36</v>
      </c>
      <c r="AO17" s="23"/>
      <c r="AP17" s="23"/>
      <c r="AQ17" s="23"/>
      <c r="AR17" s="21"/>
      <c r="BE17" s="32"/>
      <c r="BS17" s="18" t="s">
        <v>37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38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27</v>
      </c>
      <c r="AL19" s="23"/>
      <c r="AM19" s="23"/>
      <c r="AN19" s="28" t="s">
        <v>21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39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30</v>
      </c>
      <c r="AL20" s="23"/>
      <c r="AM20" s="23"/>
      <c r="AN20" s="28" t="s">
        <v>21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40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41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42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43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44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45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46</v>
      </c>
      <c r="E29" s="48"/>
      <c r="F29" s="33" t="s">
        <v>47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48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49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50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51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52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53</v>
      </c>
      <c r="U35" s="55"/>
      <c r="V35" s="55"/>
      <c r="W35" s="55"/>
      <c r="X35" s="57" t="s">
        <v>54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55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L2017-42b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Stavební úpravy MŠ č.p. 800 - Kuchyňky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22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Obec Jablunkov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24</v>
      </c>
      <c r="AJ47" s="41"/>
      <c r="AK47" s="41"/>
      <c r="AL47" s="41"/>
      <c r="AM47" s="73" t="str">
        <f>IF(AN8="","",AN8)</f>
        <v>17. 4. 2021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25.65" customHeight="1">
      <c r="A49" s="39"/>
      <c r="B49" s="40"/>
      <c r="C49" s="33" t="s">
        <v>26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Město Jablunkov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33</v>
      </c>
      <c r="AJ49" s="41"/>
      <c r="AK49" s="41"/>
      <c r="AL49" s="41"/>
      <c r="AM49" s="74" t="str">
        <f>IF(E17="","",E17)</f>
        <v>Projekční kancelář lay-out s.r.o.</v>
      </c>
      <c r="AN49" s="65"/>
      <c r="AO49" s="65"/>
      <c r="AP49" s="65"/>
      <c r="AQ49" s="41"/>
      <c r="AR49" s="45"/>
      <c r="AS49" s="75" t="s">
        <v>56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31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38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57</v>
      </c>
      <c r="D52" s="88"/>
      <c r="E52" s="88"/>
      <c r="F52" s="88"/>
      <c r="G52" s="88"/>
      <c r="H52" s="89"/>
      <c r="I52" s="90" t="s">
        <v>58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59</v>
      </c>
      <c r="AH52" s="88"/>
      <c r="AI52" s="88"/>
      <c r="AJ52" s="88"/>
      <c r="AK52" s="88"/>
      <c r="AL52" s="88"/>
      <c r="AM52" s="88"/>
      <c r="AN52" s="90" t="s">
        <v>60</v>
      </c>
      <c r="AO52" s="88"/>
      <c r="AP52" s="88"/>
      <c r="AQ52" s="92" t="s">
        <v>61</v>
      </c>
      <c r="AR52" s="45"/>
      <c r="AS52" s="93" t="s">
        <v>62</v>
      </c>
      <c r="AT52" s="94" t="s">
        <v>63</v>
      </c>
      <c r="AU52" s="94" t="s">
        <v>64</v>
      </c>
      <c r="AV52" s="94" t="s">
        <v>65</v>
      </c>
      <c r="AW52" s="94" t="s">
        <v>66</v>
      </c>
      <c r="AX52" s="94" t="s">
        <v>67</v>
      </c>
      <c r="AY52" s="94" t="s">
        <v>68</v>
      </c>
      <c r="AZ52" s="94" t="s">
        <v>69</v>
      </c>
      <c r="BA52" s="94" t="s">
        <v>70</v>
      </c>
      <c r="BB52" s="94" t="s">
        <v>71</v>
      </c>
      <c r="BC52" s="94" t="s">
        <v>72</v>
      </c>
      <c r="BD52" s="95" t="s">
        <v>73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74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21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75</v>
      </c>
      <c r="BT54" s="110" t="s">
        <v>76</v>
      </c>
      <c r="BU54" s="111" t="s">
        <v>77</v>
      </c>
      <c r="BV54" s="110" t="s">
        <v>78</v>
      </c>
      <c r="BW54" s="110" t="s">
        <v>5</v>
      </c>
      <c r="BX54" s="110" t="s">
        <v>79</v>
      </c>
      <c r="CL54" s="110" t="s">
        <v>19</v>
      </c>
    </row>
    <row r="55" spans="1:91" s="7" customFormat="1" ht="16.5" customHeight="1">
      <c r="A55" s="112" t="s">
        <v>80</v>
      </c>
      <c r="B55" s="113"/>
      <c r="C55" s="114"/>
      <c r="D55" s="115" t="s">
        <v>81</v>
      </c>
      <c r="E55" s="115"/>
      <c r="F55" s="115"/>
      <c r="G55" s="115"/>
      <c r="H55" s="115"/>
      <c r="I55" s="116"/>
      <c r="J55" s="115" t="s">
        <v>82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'02 - Pravá strana'!J30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83</v>
      </c>
      <c r="AR55" s="119"/>
      <c r="AS55" s="120">
        <v>0</v>
      </c>
      <c r="AT55" s="121">
        <f>ROUND(SUM(AV55:AW55),2)</f>
        <v>0</v>
      </c>
      <c r="AU55" s="122">
        <f>'02 - Pravá strana'!P114</f>
        <v>0</v>
      </c>
      <c r="AV55" s="121">
        <f>'02 - Pravá strana'!J33</f>
        <v>0</v>
      </c>
      <c r="AW55" s="121">
        <f>'02 - Pravá strana'!J34</f>
        <v>0</v>
      </c>
      <c r="AX55" s="121">
        <f>'02 - Pravá strana'!J35</f>
        <v>0</v>
      </c>
      <c r="AY55" s="121">
        <f>'02 - Pravá strana'!J36</f>
        <v>0</v>
      </c>
      <c r="AZ55" s="121">
        <f>'02 - Pravá strana'!F33</f>
        <v>0</v>
      </c>
      <c r="BA55" s="121">
        <f>'02 - Pravá strana'!F34</f>
        <v>0</v>
      </c>
      <c r="BB55" s="121">
        <f>'02 - Pravá strana'!F35</f>
        <v>0</v>
      </c>
      <c r="BC55" s="121">
        <f>'02 - Pravá strana'!F36</f>
        <v>0</v>
      </c>
      <c r="BD55" s="123">
        <f>'02 - Pravá strana'!F37</f>
        <v>0</v>
      </c>
      <c r="BE55" s="7"/>
      <c r="BT55" s="124" t="s">
        <v>84</v>
      </c>
      <c r="BV55" s="124" t="s">
        <v>78</v>
      </c>
      <c r="BW55" s="124" t="s">
        <v>85</v>
      </c>
      <c r="BX55" s="124" t="s">
        <v>5</v>
      </c>
      <c r="CL55" s="124" t="s">
        <v>19</v>
      </c>
      <c r="CM55" s="124" t="s">
        <v>86</v>
      </c>
    </row>
    <row r="56" spans="1:57" s="2" customFormat="1" ht="30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5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s="2" customFormat="1" ht="6.95" customHeight="1">
      <c r="A57" s="39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2 - Pravá strana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21"/>
      <c r="AT3" s="18" t="s">
        <v>86</v>
      </c>
    </row>
    <row r="4" spans="2:46" s="1" customFormat="1" ht="24.95" customHeight="1">
      <c r="B4" s="21"/>
      <c r="D4" s="127" t="s">
        <v>87</v>
      </c>
      <c r="L4" s="21"/>
      <c r="M4" s="128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9" t="s">
        <v>16</v>
      </c>
      <c r="L6" s="21"/>
    </row>
    <row r="7" spans="2:12" s="1" customFormat="1" ht="16.5" customHeight="1">
      <c r="B7" s="21"/>
      <c r="E7" s="130" t="str">
        <f>'Rekapitulace stavby'!K6</f>
        <v>Stavební úpravy MŠ č.p. 800 - Kuchyňky</v>
      </c>
      <c r="F7" s="129"/>
      <c r="G7" s="129"/>
      <c r="H7" s="129"/>
      <c r="L7" s="21"/>
    </row>
    <row r="8" spans="1:31" s="2" customFormat="1" ht="12" customHeight="1">
      <c r="A8" s="39"/>
      <c r="B8" s="45"/>
      <c r="C8" s="39"/>
      <c r="D8" s="129" t="s">
        <v>88</v>
      </c>
      <c r="E8" s="39"/>
      <c r="F8" s="39"/>
      <c r="G8" s="39"/>
      <c r="H8" s="39"/>
      <c r="I8" s="39"/>
      <c r="J8" s="39"/>
      <c r="K8" s="39"/>
      <c r="L8" s="131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2" t="s">
        <v>89</v>
      </c>
      <c r="F9" s="39"/>
      <c r="G9" s="39"/>
      <c r="H9" s="39"/>
      <c r="I9" s="39"/>
      <c r="J9" s="39"/>
      <c r="K9" s="39"/>
      <c r="L9" s="131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1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29" t="s">
        <v>18</v>
      </c>
      <c r="E11" s="39"/>
      <c r="F11" s="133" t="s">
        <v>19</v>
      </c>
      <c r="G11" s="39"/>
      <c r="H11" s="39"/>
      <c r="I11" s="129" t="s">
        <v>20</v>
      </c>
      <c r="J11" s="133" t="s">
        <v>21</v>
      </c>
      <c r="K11" s="39"/>
      <c r="L11" s="131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29" t="s">
        <v>22</v>
      </c>
      <c r="E12" s="39"/>
      <c r="F12" s="133" t="s">
        <v>23</v>
      </c>
      <c r="G12" s="39"/>
      <c r="H12" s="39"/>
      <c r="I12" s="129" t="s">
        <v>24</v>
      </c>
      <c r="J12" s="134" t="str">
        <f>'Rekapitulace stavby'!AN8</f>
        <v>17. 4. 2021</v>
      </c>
      <c r="K12" s="39"/>
      <c r="L12" s="131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1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29" t="s">
        <v>26</v>
      </c>
      <c r="E14" s="39"/>
      <c r="F14" s="39"/>
      <c r="G14" s="39"/>
      <c r="H14" s="39"/>
      <c r="I14" s="129" t="s">
        <v>27</v>
      </c>
      <c r="J14" s="133" t="s">
        <v>28</v>
      </c>
      <c r="K14" s="39"/>
      <c r="L14" s="131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3" t="s">
        <v>29</v>
      </c>
      <c r="F15" s="39"/>
      <c r="G15" s="39"/>
      <c r="H15" s="39"/>
      <c r="I15" s="129" t="s">
        <v>30</v>
      </c>
      <c r="J15" s="133" t="s">
        <v>21</v>
      </c>
      <c r="K15" s="39"/>
      <c r="L15" s="131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1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29" t="s">
        <v>31</v>
      </c>
      <c r="E17" s="39"/>
      <c r="F17" s="39"/>
      <c r="G17" s="39"/>
      <c r="H17" s="39"/>
      <c r="I17" s="129" t="s">
        <v>27</v>
      </c>
      <c r="J17" s="34" t="str">
        <f>'Rekapitulace stavby'!AN13</f>
        <v>Vyplň údaj</v>
      </c>
      <c r="K17" s="39"/>
      <c r="L17" s="131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3"/>
      <c r="G18" s="133"/>
      <c r="H18" s="133"/>
      <c r="I18" s="129" t="s">
        <v>30</v>
      </c>
      <c r="J18" s="34" t="str">
        <f>'Rekapitulace stavby'!AN14</f>
        <v>Vyplň údaj</v>
      </c>
      <c r="K18" s="39"/>
      <c r="L18" s="131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1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29" t="s">
        <v>33</v>
      </c>
      <c r="E20" s="39"/>
      <c r="F20" s="39"/>
      <c r="G20" s="39"/>
      <c r="H20" s="39"/>
      <c r="I20" s="129" t="s">
        <v>27</v>
      </c>
      <c r="J20" s="133" t="s">
        <v>34</v>
      </c>
      <c r="K20" s="39"/>
      <c r="L20" s="131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3" t="s">
        <v>35</v>
      </c>
      <c r="F21" s="39"/>
      <c r="G21" s="39"/>
      <c r="H21" s="39"/>
      <c r="I21" s="129" t="s">
        <v>30</v>
      </c>
      <c r="J21" s="133" t="s">
        <v>36</v>
      </c>
      <c r="K21" s="39"/>
      <c r="L21" s="131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1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29" t="s">
        <v>38</v>
      </c>
      <c r="E23" s="39"/>
      <c r="F23" s="39"/>
      <c r="G23" s="39"/>
      <c r="H23" s="39"/>
      <c r="I23" s="129" t="s">
        <v>27</v>
      </c>
      <c r="J23" s="133" t="str">
        <f>IF('Rekapitulace stavby'!AN19="","",'Rekapitulace stavby'!AN19)</f>
        <v/>
      </c>
      <c r="K23" s="39"/>
      <c r="L23" s="131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3" t="str">
        <f>IF('Rekapitulace stavby'!E20="","",'Rekapitulace stavby'!E20)</f>
        <v xml:space="preserve"> </v>
      </c>
      <c r="F24" s="39"/>
      <c r="G24" s="39"/>
      <c r="H24" s="39"/>
      <c r="I24" s="129" t="s">
        <v>30</v>
      </c>
      <c r="J24" s="133" t="str">
        <f>IF('Rekapitulace stavby'!AN20="","",'Rekapitulace stavby'!AN20)</f>
        <v/>
      </c>
      <c r="K24" s="39"/>
      <c r="L24" s="131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1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29" t="s">
        <v>40</v>
      </c>
      <c r="E26" s="39"/>
      <c r="F26" s="39"/>
      <c r="G26" s="39"/>
      <c r="H26" s="39"/>
      <c r="I26" s="39"/>
      <c r="J26" s="39"/>
      <c r="K26" s="39"/>
      <c r="L26" s="131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5"/>
      <c r="B27" s="136"/>
      <c r="C27" s="135"/>
      <c r="D27" s="135"/>
      <c r="E27" s="137" t="s">
        <v>21</v>
      </c>
      <c r="F27" s="137"/>
      <c r="G27" s="137"/>
      <c r="H27" s="137"/>
      <c r="I27" s="135"/>
      <c r="J27" s="135"/>
      <c r="K27" s="135"/>
      <c r="L27" s="138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1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39"/>
      <c r="E29" s="139"/>
      <c r="F29" s="139"/>
      <c r="G29" s="139"/>
      <c r="H29" s="139"/>
      <c r="I29" s="139"/>
      <c r="J29" s="139"/>
      <c r="K29" s="139"/>
      <c r="L29" s="131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0" t="s">
        <v>42</v>
      </c>
      <c r="E30" s="39"/>
      <c r="F30" s="39"/>
      <c r="G30" s="39"/>
      <c r="H30" s="39"/>
      <c r="I30" s="39"/>
      <c r="J30" s="141">
        <f>ROUND(J114,2)</f>
        <v>0</v>
      </c>
      <c r="K30" s="39"/>
      <c r="L30" s="131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39"/>
      <c r="E31" s="139"/>
      <c r="F31" s="139"/>
      <c r="G31" s="139"/>
      <c r="H31" s="139"/>
      <c r="I31" s="139"/>
      <c r="J31" s="139"/>
      <c r="K31" s="139"/>
      <c r="L31" s="131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2" t="s">
        <v>44</v>
      </c>
      <c r="G32" s="39"/>
      <c r="H32" s="39"/>
      <c r="I32" s="142" t="s">
        <v>43</v>
      </c>
      <c r="J32" s="142" t="s">
        <v>45</v>
      </c>
      <c r="K32" s="39"/>
      <c r="L32" s="131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3" t="s">
        <v>46</v>
      </c>
      <c r="E33" s="129" t="s">
        <v>47</v>
      </c>
      <c r="F33" s="144">
        <f>ROUND((SUM(BE114:BE906)),2)</f>
        <v>0</v>
      </c>
      <c r="G33" s="39"/>
      <c r="H33" s="39"/>
      <c r="I33" s="145">
        <v>0.21</v>
      </c>
      <c r="J33" s="144">
        <f>ROUND(((SUM(BE114:BE906))*I33),2)</f>
        <v>0</v>
      </c>
      <c r="K33" s="39"/>
      <c r="L33" s="131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29" t="s">
        <v>48</v>
      </c>
      <c r="F34" s="144">
        <f>ROUND((SUM(BF114:BF906)),2)</f>
        <v>0</v>
      </c>
      <c r="G34" s="39"/>
      <c r="H34" s="39"/>
      <c r="I34" s="145">
        <v>0.15</v>
      </c>
      <c r="J34" s="144">
        <f>ROUND(((SUM(BF114:BF906))*I34),2)</f>
        <v>0</v>
      </c>
      <c r="K34" s="39"/>
      <c r="L34" s="131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29" t="s">
        <v>49</v>
      </c>
      <c r="F35" s="144">
        <f>ROUND((SUM(BG114:BG906)),2)</f>
        <v>0</v>
      </c>
      <c r="G35" s="39"/>
      <c r="H35" s="39"/>
      <c r="I35" s="145">
        <v>0.21</v>
      </c>
      <c r="J35" s="144">
        <f>0</f>
        <v>0</v>
      </c>
      <c r="K35" s="39"/>
      <c r="L35" s="131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29" t="s">
        <v>50</v>
      </c>
      <c r="F36" s="144">
        <f>ROUND((SUM(BH114:BH906)),2)</f>
        <v>0</v>
      </c>
      <c r="G36" s="39"/>
      <c r="H36" s="39"/>
      <c r="I36" s="145">
        <v>0.15</v>
      </c>
      <c r="J36" s="144">
        <f>0</f>
        <v>0</v>
      </c>
      <c r="K36" s="39"/>
      <c r="L36" s="131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29" t="s">
        <v>51</v>
      </c>
      <c r="F37" s="144">
        <f>ROUND((SUM(BI114:BI906)),2)</f>
        <v>0</v>
      </c>
      <c r="G37" s="39"/>
      <c r="H37" s="39"/>
      <c r="I37" s="145">
        <v>0</v>
      </c>
      <c r="J37" s="144">
        <f>0</f>
        <v>0</v>
      </c>
      <c r="K37" s="39"/>
      <c r="L37" s="131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1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46"/>
      <c r="D39" s="147" t="s">
        <v>52</v>
      </c>
      <c r="E39" s="148"/>
      <c r="F39" s="148"/>
      <c r="G39" s="149" t="s">
        <v>53</v>
      </c>
      <c r="H39" s="150" t="s">
        <v>54</v>
      </c>
      <c r="I39" s="148"/>
      <c r="J39" s="151">
        <f>SUM(J30:J37)</f>
        <v>0</v>
      </c>
      <c r="K39" s="152"/>
      <c r="L39" s="131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3"/>
      <c r="C40" s="154"/>
      <c r="D40" s="154"/>
      <c r="E40" s="154"/>
      <c r="F40" s="154"/>
      <c r="G40" s="154"/>
      <c r="H40" s="154"/>
      <c r="I40" s="154"/>
      <c r="J40" s="154"/>
      <c r="K40" s="154"/>
      <c r="L40" s="131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5"/>
      <c r="C44" s="156"/>
      <c r="D44" s="156"/>
      <c r="E44" s="156"/>
      <c r="F44" s="156"/>
      <c r="G44" s="156"/>
      <c r="H44" s="156"/>
      <c r="I44" s="156"/>
      <c r="J44" s="156"/>
      <c r="K44" s="156"/>
      <c r="L44" s="131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90</v>
      </c>
      <c r="D45" s="41"/>
      <c r="E45" s="41"/>
      <c r="F45" s="41"/>
      <c r="G45" s="41"/>
      <c r="H45" s="41"/>
      <c r="I45" s="41"/>
      <c r="J45" s="41"/>
      <c r="K45" s="41"/>
      <c r="L45" s="131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1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1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57" t="str">
        <f>E7</f>
        <v>Stavební úpravy MŠ č.p. 800 - Kuchyňky</v>
      </c>
      <c r="F48" s="33"/>
      <c r="G48" s="33"/>
      <c r="H48" s="33"/>
      <c r="I48" s="41"/>
      <c r="J48" s="41"/>
      <c r="K48" s="41"/>
      <c r="L48" s="131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88</v>
      </c>
      <c r="D49" s="41"/>
      <c r="E49" s="41"/>
      <c r="F49" s="41"/>
      <c r="G49" s="41"/>
      <c r="H49" s="41"/>
      <c r="I49" s="41"/>
      <c r="J49" s="41"/>
      <c r="K49" s="41"/>
      <c r="L49" s="131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02 - Pravá strana</v>
      </c>
      <c r="F50" s="41"/>
      <c r="G50" s="41"/>
      <c r="H50" s="41"/>
      <c r="I50" s="41"/>
      <c r="J50" s="41"/>
      <c r="K50" s="41"/>
      <c r="L50" s="131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1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22</v>
      </c>
      <c r="D52" s="41"/>
      <c r="E52" s="41"/>
      <c r="F52" s="28" t="str">
        <f>F12</f>
        <v>Obec Jablunkov</v>
      </c>
      <c r="G52" s="41"/>
      <c r="H52" s="41"/>
      <c r="I52" s="33" t="s">
        <v>24</v>
      </c>
      <c r="J52" s="73" t="str">
        <f>IF(J12="","",J12)</f>
        <v>17. 4. 2021</v>
      </c>
      <c r="K52" s="41"/>
      <c r="L52" s="131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1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26</v>
      </c>
      <c r="D54" s="41"/>
      <c r="E54" s="41"/>
      <c r="F54" s="28" t="str">
        <f>E15</f>
        <v>Město Jablunkov</v>
      </c>
      <c r="G54" s="41"/>
      <c r="H54" s="41"/>
      <c r="I54" s="33" t="s">
        <v>33</v>
      </c>
      <c r="J54" s="37" t="str">
        <f>E21</f>
        <v>Projekční kancelář lay-out s.r.o.</v>
      </c>
      <c r="K54" s="41"/>
      <c r="L54" s="131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 xml:space="preserve"> </v>
      </c>
      <c r="K55" s="41"/>
      <c r="L55" s="131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1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58" t="s">
        <v>91</v>
      </c>
      <c r="D57" s="159"/>
      <c r="E57" s="159"/>
      <c r="F57" s="159"/>
      <c r="G57" s="159"/>
      <c r="H57" s="159"/>
      <c r="I57" s="159"/>
      <c r="J57" s="160" t="s">
        <v>92</v>
      </c>
      <c r="K57" s="159"/>
      <c r="L57" s="131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1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1" t="s">
        <v>74</v>
      </c>
      <c r="D59" s="41"/>
      <c r="E59" s="41"/>
      <c r="F59" s="41"/>
      <c r="G59" s="41"/>
      <c r="H59" s="41"/>
      <c r="I59" s="41"/>
      <c r="J59" s="103">
        <f>J114</f>
        <v>0</v>
      </c>
      <c r="K59" s="41"/>
      <c r="L59" s="131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93</v>
      </c>
    </row>
    <row r="60" spans="1:31" s="9" customFormat="1" ht="24.95" customHeight="1">
      <c r="A60" s="9"/>
      <c r="B60" s="162"/>
      <c r="C60" s="163"/>
      <c r="D60" s="164" t="s">
        <v>94</v>
      </c>
      <c r="E60" s="165"/>
      <c r="F60" s="165"/>
      <c r="G60" s="165"/>
      <c r="H60" s="165"/>
      <c r="I60" s="165"/>
      <c r="J60" s="166">
        <f>J115</f>
        <v>0</v>
      </c>
      <c r="K60" s="163"/>
      <c r="L60" s="167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8"/>
      <c r="C61" s="169"/>
      <c r="D61" s="170" t="s">
        <v>95</v>
      </c>
      <c r="E61" s="171"/>
      <c r="F61" s="171"/>
      <c r="G61" s="171"/>
      <c r="H61" s="171"/>
      <c r="I61" s="171"/>
      <c r="J61" s="172">
        <f>J174</f>
        <v>0</v>
      </c>
      <c r="K61" s="169"/>
      <c r="L61" s="17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8"/>
      <c r="C62" s="169"/>
      <c r="D62" s="170" t="s">
        <v>96</v>
      </c>
      <c r="E62" s="171"/>
      <c r="F62" s="171"/>
      <c r="G62" s="171"/>
      <c r="H62" s="171"/>
      <c r="I62" s="171"/>
      <c r="J62" s="172">
        <f>J193</f>
        <v>0</v>
      </c>
      <c r="K62" s="169"/>
      <c r="L62" s="17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8"/>
      <c r="C63" s="169"/>
      <c r="D63" s="170" t="s">
        <v>97</v>
      </c>
      <c r="E63" s="171"/>
      <c r="F63" s="171"/>
      <c r="G63" s="171"/>
      <c r="H63" s="171"/>
      <c r="I63" s="171"/>
      <c r="J63" s="172">
        <f>J206</f>
        <v>0</v>
      </c>
      <c r="K63" s="169"/>
      <c r="L63" s="17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8"/>
      <c r="C64" s="169"/>
      <c r="D64" s="170" t="s">
        <v>98</v>
      </c>
      <c r="E64" s="171"/>
      <c r="F64" s="171"/>
      <c r="G64" s="171"/>
      <c r="H64" s="171"/>
      <c r="I64" s="171"/>
      <c r="J64" s="172">
        <f>J217</f>
        <v>0</v>
      </c>
      <c r="K64" s="169"/>
      <c r="L64" s="17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2"/>
      <c r="C65" s="163"/>
      <c r="D65" s="164" t="s">
        <v>99</v>
      </c>
      <c r="E65" s="165"/>
      <c r="F65" s="165"/>
      <c r="G65" s="165"/>
      <c r="H65" s="165"/>
      <c r="I65" s="165"/>
      <c r="J65" s="166">
        <f>J222</f>
        <v>0</v>
      </c>
      <c r="K65" s="163"/>
      <c r="L65" s="167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68"/>
      <c r="C66" s="169"/>
      <c r="D66" s="170" t="s">
        <v>100</v>
      </c>
      <c r="E66" s="171"/>
      <c r="F66" s="171"/>
      <c r="G66" s="171"/>
      <c r="H66" s="171"/>
      <c r="I66" s="171"/>
      <c r="J66" s="172">
        <f>J223</f>
        <v>0</v>
      </c>
      <c r="K66" s="169"/>
      <c r="L66" s="173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68"/>
      <c r="C67" s="169"/>
      <c r="D67" s="170" t="s">
        <v>101</v>
      </c>
      <c r="E67" s="171"/>
      <c r="F67" s="171"/>
      <c r="G67" s="171"/>
      <c r="H67" s="171"/>
      <c r="I67" s="171"/>
      <c r="J67" s="172">
        <f>J261</f>
        <v>0</v>
      </c>
      <c r="K67" s="169"/>
      <c r="L67" s="17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68"/>
      <c r="C68" s="169"/>
      <c r="D68" s="170" t="s">
        <v>102</v>
      </c>
      <c r="E68" s="171"/>
      <c r="F68" s="171"/>
      <c r="G68" s="171"/>
      <c r="H68" s="171"/>
      <c r="I68" s="171"/>
      <c r="J68" s="172">
        <f>J271</f>
        <v>0</v>
      </c>
      <c r="K68" s="169"/>
      <c r="L68" s="173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68"/>
      <c r="C69" s="169"/>
      <c r="D69" s="170" t="s">
        <v>103</v>
      </c>
      <c r="E69" s="171"/>
      <c r="F69" s="171"/>
      <c r="G69" s="171"/>
      <c r="H69" s="171"/>
      <c r="I69" s="171"/>
      <c r="J69" s="172">
        <f>J320</f>
        <v>0</v>
      </c>
      <c r="K69" s="169"/>
      <c r="L69" s="173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68"/>
      <c r="C70" s="169"/>
      <c r="D70" s="170" t="s">
        <v>104</v>
      </c>
      <c r="E70" s="171"/>
      <c r="F70" s="171"/>
      <c r="G70" s="171"/>
      <c r="H70" s="171"/>
      <c r="I70" s="171"/>
      <c r="J70" s="172">
        <f>J323</f>
        <v>0</v>
      </c>
      <c r="K70" s="169"/>
      <c r="L70" s="173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68"/>
      <c r="C71" s="169"/>
      <c r="D71" s="170" t="s">
        <v>105</v>
      </c>
      <c r="E71" s="171"/>
      <c r="F71" s="171"/>
      <c r="G71" s="171"/>
      <c r="H71" s="171"/>
      <c r="I71" s="171"/>
      <c r="J71" s="172">
        <f>J420</f>
        <v>0</v>
      </c>
      <c r="K71" s="169"/>
      <c r="L71" s="173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68"/>
      <c r="C72" s="169"/>
      <c r="D72" s="170" t="s">
        <v>106</v>
      </c>
      <c r="E72" s="171"/>
      <c r="F72" s="171"/>
      <c r="G72" s="171"/>
      <c r="H72" s="171"/>
      <c r="I72" s="171"/>
      <c r="J72" s="172">
        <f>J430</f>
        <v>0</v>
      </c>
      <c r="K72" s="169"/>
      <c r="L72" s="173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62"/>
      <c r="C73" s="163"/>
      <c r="D73" s="164" t="s">
        <v>107</v>
      </c>
      <c r="E73" s="165"/>
      <c r="F73" s="165"/>
      <c r="G73" s="165"/>
      <c r="H73" s="165"/>
      <c r="I73" s="165"/>
      <c r="J73" s="166">
        <f>J433</f>
        <v>0</v>
      </c>
      <c r="K73" s="163"/>
      <c r="L73" s="167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68"/>
      <c r="C74" s="169"/>
      <c r="D74" s="170" t="s">
        <v>108</v>
      </c>
      <c r="E74" s="171"/>
      <c r="F74" s="171"/>
      <c r="G74" s="171"/>
      <c r="H74" s="171"/>
      <c r="I74" s="171"/>
      <c r="J74" s="172">
        <f>J434</f>
        <v>0</v>
      </c>
      <c r="K74" s="169"/>
      <c r="L74" s="173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68"/>
      <c r="C75" s="169"/>
      <c r="D75" s="170" t="s">
        <v>109</v>
      </c>
      <c r="E75" s="171"/>
      <c r="F75" s="171"/>
      <c r="G75" s="171"/>
      <c r="H75" s="171"/>
      <c r="I75" s="171"/>
      <c r="J75" s="172">
        <f>J446</f>
        <v>0</v>
      </c>
      <c r="K75" s="169"/>
      <c r="L75" s="173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68"/>
      <c r="C76" s="169"/>
      <c r="D76" s="170" t="s">
        <v>110</v>
      </c>
      <c r="E76" s="171"/>
      <c r="F76" s="171"/>
      <c r="G76" s="171"/>
      <c r="H76" s="171"/>
      <c r="I76" s="171"/>
      <c r="J76" s="172">
        <f>J503</f>
        <v>0</v>
      </c>
      <c r="K76" s="169"/>
      <c r="L76" s="173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68"/>
      <c r="C77" s="169"/>
      <c r="D77" s="170" t="s">
        <v>111</v>
      </c>
      <c r="E77" s="171"/>
      <c r="F77" s="171"/>
      <c r="G77" s="171"/>
      <c r="H77" s="171"/>
      <c r="I77" s="171"/>
      <c r="J77" s="172">
        <f>J587</f>
        <v>0</v>
      </c>
      <c r="K77" s="169"/>
      <c r="L77" s="173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68"/>
      <c r="C78" s="169"/>
      <c r="D78" s="170" t="s">
        <v>112</v>
      </c>
      <c r="E78" s="171"/>
      <c r="F78" s="171"/>
      <c r="G78" s="171"/>
      <c r="H78" s="171"/>
      <c r="I78" s="171"/>
      <c r="J78" s="172">
        <f>J663</f>
        <v>0</v>
      </c>
      <c r="K78" s="169"/>
      <c r="L78" s="173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68"/>
      <c r="C79" s="169"/>
      <c r="D79" s="170" t="s">
        <v>113</v>
      </c>
      <c r="E79" s="171"/>
      <c r="F79" s="171"/>
      <c r="G79" s="171"/>
      <c r="H79" s="171"/>
      <c r="I79" s="171"/>
      <c r="J79" s="172">
        <f>J667</f>
        <v>0</v>
      </c>
      <c r="K79" s="169"/>
      <c r="L79" s="173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68"/>
      <c r="C80" s="169"/>
      <c r="D80" s="170" t="s">
        <v>114</v>
      </c>
      <c r="E80" s="171"/>
      <c r="F80" s="171"/>
      <c r="G80" s="171"/>
      <c r="H80" s="171"/>
      <c r="I80" s="171"/>
      <c r="J80" s="172">
        <f>J684</f>
        <v>0</v>
      </c>
      <c r="K80" s="169"/>
      <c r="L80" s="173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68"/>
      <c r="C81" s="169"/>
      <c r="D81" s="170" t="s">
        <v>115</v>
      </c>
      <c r="E81" s="171"/>
      <c r="F81" s="171"/>
      <c r="G81" s="171"/>
      <c r="H81" s="171"/>
      <c r="I81" s="171"/>
      <c r="J81" s="172">
        <f>J704</f>
        <v>0</v>
      </c>
      <c r="K81" s="169"/>
      <c r="L81" s="173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68"/>
      <c r="C82" s="169"/>
      <c r="D82" s="170" t="s">
        <v>116</v>
      </c>
      <c r="E82" s="171"/>
      <c r="F82" s="171"/>
      <c r="G82" s="171"/>
      <c r="H82" s="171"/>
      <c r="I82" s="171"/>
      <c r="J82" s="172">
        <f>J723</f>
        <v>0</v>
      </c>
      <c r="K82" s="169"/>
      <c r="L82" s="173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68"/>
      <c r="C83" s="169"/>
      <c r="D83" s="170" t="s">
        <v>117</v>
      </c>
      <c r="E83" s="171"/>
      <c r="F83" s="171"/>
      <c r="G83" s="171"/>
      <c r="H83" s="171"/>
      <c r="I83" s="171"/>
      <c r="J83" s="172">
        <f>J734</f>
        <v>0</v>
      </c>
      <c r="K83" s="169"/>
      <c r="L83" s="173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68"/>
      <c r="C84" s="169"/>
      <c r="D84" s="170" t="s">
        <v>118</v>
      </c>
      <c r="E84" s="171"/>
      <c r="F84" s="171"/>
      <c r="G84" s="171"/>
      <c r="H84" s="171"/>
      <c r="I84" s="171"/>
      <c r="J84" s="172">
        <f>J761</f>
        <v>0</v>
      </c>
      <c r="K84" s="169"/>
      <c r="L84" s="173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68"/>
      <c r="C85" s="169"/>
      <c r="D85" s="170" t="s">
        <v>119</v>
      </c>
      <c r="E85" s="171"/>
      <c r="F85" s="171"/>
      <c r="G85" s="171"/>
      <c r="H85" s="171"/>
      <c r="I85" s="171"/>
      <c r="J85" s="172">
        <f>J804</f>
        <v>0</v>
      </c>
      <c r="K85" s="169"/>
      <c r="L85" s="173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9.9" customHeight="1">
      <c r="A86" s="10"/>
      <c r="B86" s="168"/>
      <c r="C86" s="169"/>
      <c r="D86" s="170" t="s">
        <v>120</v>
      </c>
      <c r="E86" s="171"/>
      <c r="F86" s="171"/>
      <c r="G86" s="171"/>
      <c r="H86" s="171"/>
      <c r="I86" s="171"/>
      <c r="J86" s="172">
        <f>J833</f>
        <v>0</v>
      </c>
      <c r="K86" s="169"/>
      <c r="L86" s="173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0" customFormat="1" ht="19.9" customHeight="1">
      <c r="A87" s="10"/>
      <c r="B87" s="168"/>
      <c r="C87" s="169"/>
      <c r="D87" s="170" t="s">
        <v>121</v>
      </c>
      <c r="E87" s="171"/>
      <c r="F87" s="171"/>
      <c r="G87" s="171"/>
      <c r="H87" s="171"/>
      <c r="I87" s="171"/>
      <c r="J87" s="172">
        <f>J860</f>
        <v>0</v>
      </c>
      <c r="K87" s="169"/>
      <c r="L87" s="173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10" customFormat="1" ht="19.9" customHeight="1">
      <c r="A88" s="10"/>
      <c r="B88" s="168"/>
      <c r="C88" s="169"/>
      <c r="D88" s="170" t="s">
        <v>122</v>
      </c>
      <c r="E88" s="171"/>
      <c r="F88" s="171"/>
      <c r="G88" s="171"/>
      <c r="H88" s="171"/>
      <c r="I88" s="171"/>
      <c r="J88" s="172">
        <f>J864</f>
        <v>0</v>
      </c>
      <c r="K88" s="169"/>
      <c r="L88" s="173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s="9" customFormat="1" ht="24.95" customHeight="1">
      <c r="A89" s="9"/>
      <c r="B89" s="162"/>
      <c r="C89" s="163"/>
      <c r="D89" s="164" t="s">
        <v>123</v>
      </c>
      <c r="E89" s="165"/>
      <c r="F89" s="165"/>
      <c r="G89" s="165"/>
      <c r="H89" s="165"/>
      <c r="I89" s="165"/>
      <c r="J89" s="166">
        <f>J891</f>
        <v>0</v>
      </c>
      <c r="K89" s="163"/>
      <c r="L89" s="167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</row>
    <row r="90" spans="1:31" s="10" customFormat="1" ht="19.9" customHeight="1">
      <c r="A90" s="10"/>
      <c r="B90" s="168"/>
      <c r="C90" s="169"/>
      <c r="D90" s="170" t="s">
        <v>124</v>
      </c>
      <c r="E90" s="171"/>
      <c r="F90" s="171"/>
      <c r="G90" s="171"/>
      <c r="H90" s="171"/>
      <c r="I90" s="171"/>
      <c r="J90" s="172">
        <f>J892</f>
        <v>0</v>
      </c>
      <c r="K90" s="169"/>
      <c r="L90" s="173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s="9" customFormat="1" ht="24.95" customHeight="1">
      <c r="A91" s="9"/>
      <c r="B91" s="162"/>
      <c r="C91" s="163"/>
      <c r="D91" s="164" t="s">
        <v>125</v>
      </c>
      <c r="E91" s="165"/>
      <c r="F91" s="165"/>
      <c r="G91" s="165"/>
      <c r="H91" s="165"/>
      <c r="I91" s="165"/>
      <c r="J91" s="166">
        <f>J899</f>
        <v>0</v>
      </c>
      <c r="K91" s="163"/>
      <c r="L91" s="167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1:31" s="10" customFormat="1" ht="19.9" customHeight="1">
      <c r="A92" s="10"/>
      <c r="B92" s="168"/>
      <c r="C92" s="169"/>
      <c r="D92" s="170" t="s">
        <v>126</v>
      </c>
      <c r="E92" s="171"/>
      <c r="F92" s="171"/>
      <c r="G92" s="171"/>
      <c r="H92" s="171"/>
      <c r="I92" s="171"/>
      <c r="J92" s="172">
        <f>J900</f>
        <v>0</v>
      </c>
      <c r="K92" s="169"/>
      <c r="L92" s="173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s="10" customFormat="1" ht="19.9" customHeight="1">
      <c r="A93" s="10"/>
      <c r="B93" s="168"/>
      <c r="C93" s="169"/>
      <c r="D93" s="170" t="s">
        <v>127</v>
      </c>
      <c r="E93" s="171"/>
      <c r="F93" s="171"/>
      <c r="G93" s="171"/>
      <c r="H93" s="171"/>
      <c r="I93" s="171"/>
      <c r="J93" s="172">
        <f>J903</f>
        <v>0</v>
      </c>
      <c r="K93" s="169"/>
      <c r="L93" s="173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1:31" s="10" customFormat="1" ht="19.9" customHeight="1">
      <c r="A94" s="10"/>
      <c r="B94" s="168"/>
      <c r="C94" s="169"/>
      <c r="D94" s="170" t="s">
        <v>128</v>
      </c>
      <c r="E94" s="171"/>
      <c r="F94" s="171"/>
      <c r="G94" s="171"/>
      <c r="H94" s="171"/>
      <c r="I94" s="171"/>
      <c r="J94" s="172">
        <f>J905</f>
        <v>0</v>
      </c>
      <c r="K94" s="169"/>
      <c r="L94" s="173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1:31" s="2" customFormat="1" ht="21.8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131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6.95" customHeight="1">
      <c r="A96" s="39"/>
      <c r="B96" s="60"/>
      <c r="C96" s="61"/>
      <c r="D96" s="61"/>
      <c r="E96" s="61"/>
      <c r="F96" s="61"/>
      <c r="G96" s="61"/>
      <c r="H96" s="61"/>
      <c r="I96" s="61"/>
      <c r="J96" s="61"/>
      <c r="K96" s="61"/>
      <c r="L96" s="131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100" spans="1:31" s="2" customFormat="1" ht="6.95" customHeight="1">
      <c r="A100" s="39"/>
      <c r="B100" s="62"/>
      <c r="C100" s="63"/>
      <c r="D100" s="63"/>
      <c r="E100" s="63"/>
      <c r="F100" s="63"/>
      <c r="G100" s="63"/>
      <c r="H100" s="63"/>
      <c r="I100" s="63"/>
      <c r="J100" s="63"/>
      <c r="K100" s="63"/>
      <c r="L100" s="131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24.95" customHeight="1">
      <c r="A101" s="39"/>
      <c r="B101" s="40"/>
      <c r="C101" s="24" t="s">
        <v>129</v>
      </c>
      <c r="D101" s="41"/>
      <c r="E101" s="41"/>
      <c r="F101" s="41"/>
      <c r="G101" s="41"/>
      <c r="H101" s="41"/>
      <c r="I101" s="41"/>
      <c r="J101" s="41"/>
      <c r="K101" s="41"/>
      <c r="L101" s="131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131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12" customHeight="1">
      <c r="A103" s="39"/>
      <c r="B103" s="40"/>
      <c r="C103" s="33" t="s">
        <v>16</v>
      </c>
      <c r="D103" s="41"/>
      <c r="E103" s="41"/>
      <c r="F103" s="41"/>
      <c r="G103" s="41"/>
      <c r="H103" s="41"/>
      <c r="I103" s="41"/>
      <c r="J103" s="41"/>
      <c r="K103" s="41"/>
      <c r="L103" s="131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16.5" customHeight="1">
      <c r="A104" s="39"/>
      <c r="B104" s="40"/>
      <c r="C104" s="41"/>
      <c r="D104" s="41"/>
      <c r="E104" s="157" t="str">
        <f>E7</f>
        <v>Stavební úpravy MŠ č.p. 800 - Kuchyňky</v>
      </c>
      <c r="F104" s="33"/>
      <c r="G104" s="33"/>
      <c r="H104" s="33"/>
      <c r="I104" s="41"/>
      <c r="J104" s="41"/>
      <c r="K104" s="41"/>
      <c r="L104" s="131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12" customHeight="1">
      <c r="A105" s="39"/>
      <c r="B105" s="40"/>
      <c r="C105" s="33" t="s">
        <v>88</v>
      </c>
      <c r="D105" s="41"/>
      <c r="E105" s="41"/>
      <c r="F105" s="41"/>
      <c r="G105" s="41"/>
      <c r="H105" s="41"/>
      <c r="I105" s="41"/>
      <c r="J105" s="41"/>
      <c r="K105" s="41"/>
      <c r="L105" s="131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16.5" customHeight="1">
      <c r="A106" s="39"/>
      <c r="B106" s="40"/>
      <c r="C106" s="41"/>
      <c r="D106" s="41"/>
      <c r="E106" s="70" t="str">
        <f>E9</f>
        <v>02 - Pravá strana</v>
      </c>
      <c r="F106" s="41"/>
      <c r="G106" s="41"/>
      <c r="H106" s="41"/>
      <c r="I106" s="41"/>
      <c r="J106" s="41"/>
      <c r="K106" s="41"/>
      <c r="L106" s="131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131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3" t="s">
        <v>22</v>
      </c>
      <c r="D108" s="41"/>
      <c r="E108" s="41"/>
      <c r="F108" s="28" t="str">
        <f>F12</f>
        <v>Obec Jablunkov</v>
      </c>
      <c r="G108" s="41"/>
      <c r="H108" s="41"/>
      <c r="I108" s="33" t="s">
        <v>24</v>
      </c>
      <c r="J108" s="73" t="str">
        <f>IF(J12="","",J12)</f>
        <v>17. 4. 2021</v>
      </c>
      <c r="K108" s="41"/>
      <c r="L108" s="131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131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5.65" customHeight="1">
      <c r="A110" s="39"/>
      <c r="B110" s="40"/>
      <c r="C110" s="33" t="s">
        <v>26</v>
      </c>
      <c r="D110" s="41"/>
      <c r="E110" s="41"/>
      <c r="F110" s="28" t="str">
        <f>E15</f>
        <v>Město Jablunkov</v>
      </c>
      <c r="G110" s="41"/>
      <c r="H110" s="41"/>
      <c r="I110" s="33" t="s">
        <v>33</v>
      </c>
      <c r="J110" s="37" t="str">
        <f>E21</f>
        <v>Projekční kancelář lay-out s.r.o.</v>
      </c>
      <c r="K110" s="41"/>
      <c r="L110" s="131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5.15" customHeight="1">
      <c r="A111" s="39"/>
      <c r="B111" s="40"/>
      <c r="C111" s="33" t="s">
        <v>31</v>
      </c>
      <c r="D111" s="41"/>
      <c r="E111" s="41"/>
      <c r="F111" s="28" t="str">
        <f>IF(E18="","",E18)</f>
        <v>Vyplň údaj</v>
      </c>
      <c r="G111" s="41"/>
      <c r="H111" s="41"/>
      <c r="I111" s="33" t="s">
        <v>38</v>
      </c>
      <c r="J111" s="37" t="str">
        <f>E24</f>
        <v xml:space="preserve"> </v>
      </c>
      <c r="K111" s="41"/>
      <c r="L111" s="131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0.3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131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11" customFormat="1" ht="29.25" customHeight="1">
      <c r="A113" s="174"/>
      <c r="B113" s="175"/>
      <c r="C113" s="176" t="s">
        <v>130</v>
      </c>
      <c r="D113" s="177" t="s">
        <v>61</v>
      </c>
      <c r="E113" s="177" t="s">
        <v>57</v>
      </c>
      <c r="F113" s="177" t="s">
        <v>58</v>
      </c>
      <c r="G113" s="177" t="s">
        <v>131</v>
      </c>
      <c r="H113" s="177" t="s">
        <v>132</v>
      </c>
      <c r="I113" s="177" t="s">
        <v>133</v>
      </c>
      <c r="J113" s="177" t="s">
        <v>92</v>
      </c>
      <c r="K113" s="178" t="s">
        <v>134</v>
      </c>
      <c r="L113" s="179"/>
      <c r="M113" s="93" t="s">
        <v>21</v>
      </c>
      <c r="N113" s="94" t="s">
        <v>46</v>
      </c>
      <c r="O113" s="94" t="s">
        <v>135</v>
      </c>
      <c r="P113" s="94" t="s">
        <v>136</v>
      </c>
      <c r="Q113" s="94" t="s">
        <v>137</v>
      </c>
      <c r="R113" s="94" t="s">
        <v>138</v>
      </c>
      <c r="S113" s="94" t="s">
        <v>139</v>
      </c>
      <c r="T113" s="95" t="s">
        <v>140</v>
      </c>
      <c r="U113" s="174"/>
      <c r="V113" s="174"/>
      <c r="W113" s="174"/>
      <c r="X113" s="174"/>
      <c r="Y113" s="174"/>
      <c r="Z113" s="174"/>
      <c r="AA113" s="174"/>
      <c r="AB113" s="174"/>
      <c r="AC113" s="174"/>
      <c r="AD113" s="174"/>
      <c r="AE113" s="174"/>
    </row>
    <row r="114" spans="1:63" s="2" customFormat="1" ht="22.8" customHeight="1">
      <c r="A114" s="39"/>
      <c r="B114" s="40"/>
      <c r="C114" s="100" t="s">
        <v>141</v>
      </c>
      <c r="D114" s="41"/>
      <c r="E114" s="41"/>
      <c r="F114" s="41"/>
      <c r="G114" s="41"/>
      <c r="H114" s="41"/>
      <c r="I114" s="41"/>
      <c r="J114" s="180">
        <f>BK114</f>
        <v>0</v>
      </c>
      <c r="K114" s="41"/>
      <c r="L114" s="45"/>
      <c r="M114" s="96"/>
      <c r="N114" s="181"/>
      <c r="O114" s="97"/>
      <c r="P114" s="182">
        <f>P115+P222+P433+P891+P899</f>
        <v>0</v>
      </c>
      <c r="Q114" s="97"/>
      <c r="R114" s="182">
        <f>R115+R222+R433+R891+R899</f>
        <v>32.86453473</v>
      </c>
      <c r="S114" s="97"/>
      <c r="T114" s="183">
        <f>T115+T222+T433+T891+T899</f>
        <v>19.417823890000005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75</v>
      </c>
      <c r="AU114" s="18" t="s">
        <v>93</v>
      </c>
      <c r="BK114" s="184">
        <f>BK115+BK222+BK433+BK891+BK899</f>
        <v>0</v>
      </c>
    </row>
    <row r="115" spans="1:63" s="12" customFormat="1" ht="25.9" customHeight="1">
      <c r="A115" s="12"/>
      <c r="B115" s="185"/>
      <c r="C115" s="186"/>
      <c r="D115" s="187" t="s">
        <v>75</v>
      </c>
      <c r="E115" s="188" t="s">
        <v>142</v>
      </c>
      <c r="F115" s="188" t="s">
        <v>143</v>
      </c>
      <c r="G115" s="186"/>
      <c r="H115" s="186"/>
      <c r="I115" s="189"/>
      <c r="J115" s="190">
        <f>BK115</f>
        <v>0</v>
      </c>
      <c r="K115" s="186"/>
      <c r="L115" s="191"/>
      <c r="M115" s="192"/>
      <c r="N115" s="193"/>
      <c r="O115" s="193"/>
      <c r="P115" s="194">
        <f>P116+SUM(P117:P174)+P193+P206+P217</f>
        <v>0</v>
      </c>
      <c r="Q115" s="193"/>
      <c r="R115" s="194">
        <f>R116+SUM(R117:R174)+R193+R206+R217</f>
        <v>0</v>
      </c>
      <c r="S115" s="193"/>
      <c r="T115" s="195">
        <f>T116+SUM(T117:T174)+T193+T206+T217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196" t="s">
        <v>84</v>
      </c>
      <c r="AT115" s="197" t="s">
        <v>75</v>
      </c>
      <c r="AU115" s="197" t="s">
        <v>76</v>
      </c>
      <c r="AY115" s="196" t="s">
        <v>144</v>
      </c>
      <c r="BK115" s="198">
        <f>BK116+SUM(BK117:BK174)+BK193+BK206+BK217</f>
        <v>0</v>
      </c>
    </row>
    <row r="116" spans="1:65" s="2" customFormat="1" ht="16.5" customHeight="1">
      <c r="A116" s="39"/>
      <c r="B116" s="40"/>
      <c r="C116" s="199" t="s">
        <v>84</v>
      </c>
      <c r="D116" s="199" t="s">
        <v>145</v>
      </c>
      <c r="E116" s="200" t="s">
        <v>146</v>
      </c>
      <c r="F116" s="201" t="s">
        <v>147</v>
      </c>
      <c r="G116" s="202" t="s">
        <v>148</v>
      </c>
      <c r="H116" s="203">
        <v>1</v>
      </c>
      <c r="I116" s="204"/>
      <c r="J116" s="205">
        <f>ROUND(I116*H116,2)</f>
        <v>0</v>
      </c>
      <c r="K116" s="201" t="s">
        <v>149</v>
      </c>
      <c r="L116" s="45"/>
      <c r="M116" s="206" t="s">
        <v>21</v>
      </c>
      <c r="N116" s="207" t="s">
        <v>47</v>
      </c>
      <c r="O116" s="85"/>
      <c r="P116" s="208">
        <f>O116*H116</f>
        <v>0</v>
      </c>
      <c r="Q116" s="208">
        <v>0</v>
      </c>
      <c r="R116" s="208">
        <f>Q116*H116</f>
        <v>0</v>
      </c>
      <c r="S116" s="208">
        <v>0</v>
      </c>
      <c r="T116" s="209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0" t="s">
        <v>150</v>
      </c>
      <c r="AT116" s="210" t="s">
        <v>145</v>
      </c>
      <c r="AU116" s="210" t="s">
        <v>84</v>
      </c>
      <c r="AY116" s="18" t="s">
        <v>144</v>
      </c>
      <c r="BE116" s="211">
        <f>IF(N116="základní",J116,0)</f>
        <v>0</v>
      </c>
      <c r="BF116" s="211">
        <f>IF(N116="snížená",J116,0)</f>
        <v>0</v>
      </c>
      <c r="BG116" s="211">
        <f>IF(N116="zákl. přenesená",J116,0)</f>
        <v>0</v>
      </c>
      <c r="BH116" s="211">
        <f>IF(N116="sníž. přenesená",J116,0)</f>
        <v>0</v>
      </c>
      <c r="BI116" s="211">
        <f>IF(N116="nulová",J116,0)</f>
        <v>0</v>
      </c>
      <c r="BJ116" s="18" t="s">
        <v>84</v>
      </c>
      <c r="BK116" s="211">
        <f>ROUND(I116*H116,2)</f>
        <v>0</v>
      </c>
      <c r="BL116" s="18" t="s">
        <v>150</v>
      </c>
      <c r="BM116" s="210" t="s">
        <v>151</v>
      </c>
    </row>
    <row r="117" spans="1:47" s="2" customFormat="1" ht="12">
      <c r="A117" s="39"/>
      <c r="B117" s="40"/>
      <c r="C117" s="41"/>
      <c r="D117" s="212" t="s">
        <v>152</v>
      </c>
      <c r="E117" s="41"/>
      <c r="F117" s="213" t="s">
        <v>153</v>
      </c>
      <c r="G117" s="41"/>
      <c r="H117" s="41"/>
      <c r="I117" s="214"/>
      <c r="J117" s="41"/>
      <c r="K117" s="41"/>
      <c r="L117" s="45"/>
      <c r="M117" s="215"/>
      <c r="N117" s="216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152</v>
      </c>
      <c r="AU117" s="18" t="s">
        <v>84</v>
      </c>
    </row>
    <row r="118" spans="1:65" s="2" customFormat="1" ht="16.5" customHeight="1">
      <c r="A118" s="39"/>
      <c r="B118" s="40"/>
      <c r="C118" s="199" t="s">
        <v>86</v>
      </c>
      <c r="D118" s="199" t="s">
        <v>145</v>
      </c>
      <c r="E118" s="200" t="s">
        <v>154</v>
      </c>
      <c r="F118" s="201" t="s">
        <v>155</v>
      </c>
      <c r="G118" s="202" t="s">
        <v>148</v>
      </c>
      <c r="H118" s="203">
        <v>1</v>
      </c>
      <c r="I118" s="204"/>
      <c r="J118" s="205">
        <f>ROUND(I118*H118,2)</f>
        <v>0</v>
      </c>
      <c r="K118" s="201" t="s">
        <v>149</v>
      </c>
      <c r="L118" s="45"/>
      <c r="M118" s="206" t="s">
        <v>21</v>
      </c>
      <c r="N118" s="207" t="s">
        <v>47</v>
      </c>
      <c r="O118" s="85"/>
      <c r="P118" s="208">
        <f>O118*H118</f>
        <v>0</v>
      </c>
      <c r="Q118" s="208">
        <v>0</v>
      </c>
      <c r="R118" s="208">
        <f>Q118*H118</f>
        <v>0</v>
      </c>
      <c r="S118" s="208">
        <v>0</v>
      </c>
      <c r="T118" s="209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0" t="s">
        <v>150</v>
      </c>
      <c r="AT118" s="210" t="s">
        <v>145</v>
      </c>
      <c r="AU118" s="210" t="s">
        <v>84</v>
      </c>
      <c r="AY118" s="18" t="s">
        <v>144</v>
      </c>
      <c r="BE118" s="211">
        <f>IF(N118="základní",J118,0)</f>
        <v>0</v>
      </c>
      <c r="BF118" s="211">
        <f>IF(N118="snížená",J118,0)</f>
        <v>0</v>
      </c>
      <c r="BG118" s="211">
        <f>IF(N118="zákl. přenesená",J118,0)</f>
        <v>0</v>
      </c>
      <c r="BH118" s="211">
        <f>IF(N118="sníž. přenesená",J118,0)</f>
        <v>0</v>
      </c>
      <c r="BI118" s="211">
        <f>IF(N118="nulová",J118,0)</f>
        <v>0</v>
      </c>
      <c r="BJ118" s="18" t="s">
        <v>84</v>
      </c>
      <c r="BK118" s="211">
        <f>ROUND(I118*H118,2)</f>
        <v>0</v>
      </c>
      <c r="BL118" s="18" t="s">
        <v>150</v>
      </c>
      <c r="BM118" s="210" t="s">
        <v>156</v>
      </c>
    </row>
    <row r="119" spans="1:47" s="2" customFormat="1" ht="12">
      <c r="A119" s="39"/>
      <c r="B119" s="40"/>
      <c r="C119" s="41"/>
      <c r="D119" s="212" t="s">
        <v>152</v>
      </c>
      <c r="E119" s="41"/>
      <c r="F119" s="213" t="s">
        <v>153</v>
      </c>
      <c r="G119" s="41"/>
      <c r="H119" s="41"/>
      <c r="I119" s="214"/>
      <c r="J119" s="41"/>
      <c r="K119" s="41"/>
      <c r="L119" s="45"/>
      <c r="M119" s="215"/>
      <c r="N119" s="216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152</v>
      </c>
      <c r="AU119" s="18" t="s">
        <v>84</v>
      </c>
    </row>
    <row r="120" spans="1:65" s="2" customFormat="1" ht="16.5" customHeight="1">
      <c r="A120" s="39"/>
      <c r="B120" s="40"/>
      <c r="C120" s="199" t="s">
        <v>157</v>
      </c>
      <c r="D120" s="199" t="s">
        <v>145</v>
      </c>
      <c r="E120" s="200" t="s">
        <v>158</v>
      </c>
      <c r="F120" s="201" t="s">
        <v>159</v>
      </c>
      <c r="G120" s="202" t="s">
        <v>160</v>
      </c>
      <c r="H120" s="203">
        <v>9</v>
      </c>
      <c r="I120" s="204"/>
      <c r="J120" s="205">
        <f>ROUND(I120*H120,2)</f>
        <v>0</v>
      </c>
      <c r="K120" s="201" t="s">
        <v>149</v>
      </c>
      <c r="L120" s="45"/>
      <c r="M120" s="206" t="s">
        <v>21</v>
      </c>
      <c r="N120" s="207" t="s">
        <v>47</v>
      </c>
      <c r="O120" s="85"/>
      <c r="P120" s="208">
        <f>O120*H120</f>
        <v>0</v>
      </c>
      <c r="Q120" s="208">
        <v>0</v>
      </c>
      <c r="R120" s="208">
        <f>Q120*H120</f>
        <v>0</v>
      </c>
      <c r="S120" s="208">
        <v>0</v>
      </c>
      <c r="T120" s="209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0" t="s">
        <v>150</v>
      </c>
      <c r="AT120" s="210" t="s">
        <v>145</v>
      </c>
      <c r="AU120" s="210" t="s">
        <v>84</v>
      </c>
      <c r="AY120" s="18" t="s">
        <v>144</v>
      </c>
      <c r="BE120" s="211">
        <f>IF(N120="základní",J120,0)</f>
        <v>0</v>
      </c>
      <c r="BF120" s="211">
        <f>IF(N120="snížená",J120,0)</f>
        <v>0</v>
      </c>
      <c r="BG120" s="211">
        <f>IF(N120="zákl. přenesená",J120,0)</f>
        <v>0</v>
      </c>
      <c r="BH120" s="211">
        <f>IF(N120="sníž. přenesená",J120,0)</f>
        <v>0</v>
      </c>
      <c r="BI120" s="211">
        <f>IF(N120="nulová",J120,0)</f>
        <v>0</v>
      </c>
      <c r="BJ120" s="18" t="s">
        <v>84</v>
      </c>
      <c r="BK120" s="211">
        <f>ROUND(I120*H120,2)</f>
        <v>0</v>
      </c>
      <c r="BL120" s="18" t="s">
        <v>150</v>
      </c>
      <c r="BM120" s="210" t="s">
        <v>161</v>
      </c>
    </row>
    <row r="121" spans="1:47" s="2" customFormat="1" ht="12">
      <c r="A121" s="39"/>
      <c r="B121" s="40"/>
      <c r="C121" s="41"/>
      <c r="D121" s="212" t="s">
        <v>152</v>
      </c>
      <c r="E121" s="41"/>
      <c r="F121" s="213" t="s">
        <v>162</v>
      </c>
      <c r="G121" s="41"/>
      <c r="H121" s="41"/>
      <c r="I121" s="214"/>
      <c r="J121" s="41"/>
      <c r="K121" s="41"/>
      <c r="L121" s="45"/>
      <c r="M121" s="215"/>
      <c r="N121" s="216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152</v>
      </c>
      <c r="AU121" s="18" t="s">
        <v>84</v>
      </c>
    </row>
    <row r="122" spans="1:65" s="2" customFormat="1" ht="16.5" customHeight="1">
      <c r="A122" s="39"/>
      <c r="B122" s="40"/>
      <c r="C122" s="199" t="s">
        <v>150</v>
      </c>
      <c r="D122" s="199" t="s">
        <v>145</v>
      </c>
      <c r="E122" s="200" t="s">
        <v>163</v>
      </c>
      <c r="F122" s="201" t="s">
        <v>164</v>
      </c>
      <c r="G122" s="202" t="s">
        <v>160</v>
      </c>
      <c r="H122" s="203">
        <v>98</v>
      </c>
      <c r="I122" s="204"/>
      <c r="J122" s="205">
        <f>ROUND(I122*H122,2)</f>
        <v>0</v>
      </c>
      <c r="K122" s="201" t="s">
        <v>149</v>
      </c>
      <c r="L122" s="45"/>
      <c r="M122" s="206" t="s">
        <v>21</v>
      </c>
      <c r="N122" s="207" t="s">
        <v>47</v>
      </c>
      <c r="O122" s="85"/>
      <c r="P122" s="208">
        <f>O122*H122</f>
        <v>0</v>
      </c>
      <c r="Q122" s="208">
        <v>0</v>
      </c>
      <c r="R122" s="208">
        <f>Q122*H122</f>
        <v>0</v>
      </c>
      <c r="S122" s="208">
        <v>0</v>
      </c>
      <c r="T122" s="209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0" t="s">
        <v>150</v>
      </c>
      <c r="AT122" s="210" t="s">
        <v>145</v>
      </c>
      <c r="AU122" s="210" t="s">
        <v>84</v>
      </c>
      <c r="AY122" s="18" t="s">
        <v>144</v>
      </c>
      <c r="BE122" s="211">
        <f>IF(N122="základní",J122,0)</f>
        <v>0</v>
      </c>
      <c r="BF122" s="211">
        <f>IF(N122="snížená",J122,0)</f>
        <v>0</v>
      </c>
      <c r="BG122" s="211">
        <f>IF(N122="zákl. přenesená",J122,0)</f>
        <v>0</v>
      </c>
      <c r="BH122" s="211">
        <f>IF(N122="sníž. přenesená",J122,0)</f>
        <v>0</v>
      </c>
      <c r="BI122" s="211">
        <f>IF(N122="nulová",J122,0)</f>
        <v>0</v>
      </c>
      <c r="BJ122" s="18" t="s">
        <v>84</v>
      </c>
      <c r="BK122" s="211">
        <f>ROUND(I122*H122,2)</f>
        <v>0</v>
      </c>
      <c r="BL122" s="18" t="s">
        <v>150</v>
      </c>
      <c r="BM122" s="210" t="s">
        <v>165</v>
      </c>
    </row>
    <row r="123" spans="1:47" s="2" customFormat="1" ht="12">
      <c r="A123" s="39"/>
      <c r="B123" s="40"/>
      <c r="C123" s="41"/>
      <c r="D123" s="212" t="s">
        <v>152</v>
      </c>
      <c r="E123" s="41"/>
      <c r="F123" s="213" t="s">
        <v>166</v>
      </c>
      <c r="G123" s="41"/>
      <c r="H123" s="41"/>
      <c r="I123" s="214"/>
      <c r="J123" s="41"/>
      <c r="K123" s="41"/>
      <c r="L123" s="45"/>
      <c r="M123" s="215"/>
      <c r="N123" s="216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152</v>
      </c>
      <c r="AU123" s="18" t="s">
        <v>84</v>
      </c>
    </row>
    <row r="124" spans="1:65" s="2" customFormat="1" ht="16.5" customHeight="1">
      <c r="A124" s="39"/>
      <c r="B124" s="40"/>
      <c r="C124" s="199" t="s">
        <v>167</v>
      </c>
      <c r="D124" s="199" t="s">
        <v>145</v>
      </c>
      <c r="E124" s="200" t="s">
        <v>168</v>
      </c>
      <c r="F124" s="201" t="s">
        <v>169</v>
      </c>
      <c r="G124" s="202" t="s">
        <v>160</v>
      </c>
      <c r="H124" s="203">
        <v>10</v>
      </c>
      <c r="I124" s="204"/>
      <c r="J124" s="205">
        <f>ROUND(I124*H124,2)</f>
        <v>0</v>
      </c>
      <c r="K124" s="201" t="s">
        <v>149</v>
      </c>
      <c r="L124" s="45"/>
      <c r="M124" s="206" t="s">
        <v>21</v>
      </c>
      <c r="N124" s="207" t="s">
        <v>47</v>
      </c>
      <c r="O124" s="85"/>
      <c r="P124" s="208">
        <f>O124*H124</f>
        <v>0</v>
      </c>
      <c r="Q124" s="208">
        <v>0</v>
      </c>
      <c r="R124" s="208">
        <f>Q124*H124</f>
        <v>0</v>
      </c>
      <c r="S124" s="208">
        <v>0</v>
      </c>
      <c r="T124" s="20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0" t="s">
        <v>150</v>
      </c>
      <c r="AT124" s="210" t="s">
        <v>145</v>
      </c>
      <c r="AU124" s="210" t="s">
        <v>84</v>
      </c>
      <c r="AY124" s="18" t="s">
        <v>144</v>
      </c>
      <c r="BE124" s="211">
        <f>IF(N124="základní",J124,0)</f>
        <v>0</v>
      </c>
      <c r="BF124" s="211">
        <f>IF(N124="snížená",J124,0)</f>
        <v>0</v>
      </c>
      <c r="BG124" s="211">
        <f>IF(N124="zákl. přenesená",J124,0)</f>
        <v>0</v>
      </c>
      <c r="BH124" s="211">
        <f>IF(N124="sníž. přenesená",J124,0)</f>
        <v>0</v>
      </c>
      <c r="BI124" s="211">
        <f>IF(N124="nulová",J124,0)</f>
        <v>0</v>
      </c>
      <c r="BJ124" s="18" t="s">
        <v>84</v>
      </c>
      <c r="BK124" s="211">
        <f>ROUND(I124*H124,2)</f>
        <v>0</v>
      </c>
      <c r="BL124" s="18" t="s">
        <v>150</v>
      </c>
      <c r="BM124" s="210" t="s">
        <v>170</v>
      </c>
    </row>
    <row r="125" spans="1:47" s="2" customFormat="1" ht="12">
      <c r="A125" s="39"/>
      <c r="B125" s="40"/>
      <c r="C125" s="41"/>
      <c r="D125" s="212" t="s">
        <v>152</v>
      </c>
      <c r="E125" s="41"/>
      <c r="F125" s="213" t="s">
        <v>166</v>
      </c>
      <c r="G125" s="41"/>
      <c r="H125" s="41"/>
      <c r="I125" s="214"/>
      <c r="J125" s="41"/>
      <c r="K125" s="41"/>
      <c r="L125" s="45"/>
      <c r="M125" s="215"/>
      <c r="N125" s="216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152</v>
      </c>
      <c r="AU125" s="18" t="s">
        <v>84</v>
      </c>
    </row>
    <row r="126" spans="1:65" s="2" customFormat="1" ht="16.5" customHeight="1">
      <c r="A126" s="39"/>
      <c r="B126" s="40"/>
      <c r="C126" s="199" t="s">
        <v>171</v>
      </c>
      <c r="D126" s="199" t="s">
        <v>145</v>
      </c>
      <c r="E126" s="200" t="s">
        <v>172</v>
      </c>
      <c r="F126" s="201" t="s">
        <v>173</v>
      </c>
      <c r="G126" s="202" t="s">
        <v>160</v>
      </c>
      <c r="H126" s="203">
        <v>15</v>
      </c>
      <c r="I126" s="204"/>
      <c r="J126" s="205">
        <f>ROUND(I126*H126,2)</f>
        <v>0</v>
      </c>
      <c r="K126" s="201" t="s">
        <v>149</v>
      </c>
      <c r="L126" s="45"/>
      <c r="M126" s="206" t="s">
        <v>21</v>
      </c>
      <c r="N126" s="207" t="s">
        <v>47</v>
      </c>
      <c r="O126" s="85"/>
      <c r="P126" s="208">
        <f>O126*H126</f>
        <v>0</v>
      </c>
      <c r="Q126" s="208">
        <v>0</v>
      </c>
      <c r="R126" s="208">
        <f>Q126*H126</f>
        <v>0</v>
      </c>
      <c r="S126" s="208">
        <v>0</v>
      </c>
      <c r="T126" s="20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0" t="s">
        <v>150</v>
      </c>
      <c r="AT126" s="210" t="s">
        <v>145</v>
      </c>
      <c r="AU126" s="210" t="s">
        <v>84</v>
      </c>
      <c r="AY126" s="18" t="s">
        <v>144</v>
      </c>
      <c r="BE126" s="211">
        <f>IF(N126="základní",J126,0)</f>
        <v>0</v>
      </c>
      <c r="BF126" s="211">
        <f>IF(N126="snížená",J126,0)</f>
        <v>0</v>
      </c>
      <c r="BG126" s="211">
        <f>IF(N126="zákl. přenesená",J126,0)</f>
        <v>0</v>
      </c>
      <c r="BH126" s="211">
        <f>IF(N126="sníž. přenesená",J126,0)</f>
        <v>0</v>
      </c>
      <c r="BI126" s="211">
        <f>IF(N126="nulová",J126,0)</f>
        <v>0</v>
      </c>
      <c r="BJ126" s="18" t="s">
        <v>84</v>
      </c>
      <c r="BK126" s="211">
        <f>ROUND(I126*H126,2)</f>
        <v>0</v>
      </c>
      <c r="BL126" s="18" t="s">
        <v>150</v>
      </c>
      <c r="BM126" s="210" t="s">
        <v>174</v>
      </c>
    </row>
    <row r="127" spans="1:47" s="2" customFormat="1" ht="12">
      <c r="A127" s="39"/>
      <c r="B127" s="40"/>
      <c r="C127" s="41"/>
      <c r="D127" s="212" t="s">
        <v>152</v>
      </c>
      <c r="E127" s="41"/>
      <c r="F127" s="213" t="s">
        <v>166</v>
      </c>
      <c r="G127" s="41"/>
      <c r="H127" s="41"/>
      <c r="I127" s="214"/>
      <c r="J127" s="41"/>
      <c r="K127" s="41"/>
      <c r="L127" s="45"/>
      <c r="M127" s="215"/>
      <c r="N127" s="216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152</v>
      </c>
      <c r="AU127" s="18" t="s">
        <v>84</v>
      </c>
    </row>
    <row r="128" spans="1:65" s="2" customFormat="1" ht="16.5" customHeight="1">
      <c r="A128" s="39"/>
      <c r="B128" s="40"/>
      <c r="C128" s="199" t="s">
        <v>175</v>
      </c>
      <c r="D128" s="199" t="s">
        <v>145</v>
      </c>
      <c r="E128" s="200" t="s">
        <v>176</v>
      </c>
      <c r="F128" s="201" t="s">
        <v>177</v>
      </c>
      <c r="G128" s="202" t="s">
        <v>160</v>
      </c>
      <c r="H128" s="203">
        <v>12</v>
      </c>
      <c r="I128" s="204"/>
      <c r="J128" s="205">
        <f>ROUND(I128*H128,2)</f>
        <v>0</v>
      </c>
      <c r="K128" s="201" t="s">
        <v>149</v>
      </c>
      <c r="L128" s="45"/>
      <c r="M128" s="206" t="s">
        <v>21</v>
      </c>
      <c r="N128" s="207" t="s">
        <v>47</v>
      </c>
      <c r="O128" s="85"/>
      <c r="P128" s="208">
        <f>O128*H128</f>
        <v>0</v>
      </c>
      <c r="Q128" s="208">
        <v>0</v>
      </c>
      <c r="R128" s="208">
        <f>Q128*H128</f>
        <v>0</v>
      </c>
      <c r="S128" s="208">
        <v>0</v>
      </c>
      <c r="T128" s="20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0" t="s">
        <v>150</v>
      </c>
      <c r="AT128" s="210" t="s">
        <v>145</v>
      </c>
      <c r="AU128" s="210" t="s">
        <v>84</v>
      </c>
      <c r="AY128" s="18" t="s">
        <v>144</v>
      </c>
      <c r="BE128" s="211">
        <f>IF(N128="základní",J128,0)</f>
        <v>0</v>
      </c>
      <c r="BF128" s="211">
        <f>IF(N128="snížená",J128,0)</f>
        <v>0</v>
      </c>
      <c r="BG128" s="211">
        <f>IF(N128="zákl. přenesená",J128,0)</f>
        <v>0</v>
      </c>
      <c r="BH128" s="211">
        <f>IF(N128="sníž. přenesená",J128,0)</f>
        <v>0</v>
      </c>
      <c r="BI128" s="211">
        <f>IF(N128="nulová",J128,0)</f>
        <v>0</v>
      </c>
      <c r="BJ128" s="18" t="s">
        <v>84</v>
      </c>
      <c r="BK128" s="211">
        <f>ROUND(I128*H128,2)</f>
        <v>0</v>
      </c>
      <c r="BL128" s="18" t="s">
        <v>150</v>
      </c>
      <c r="BM128" s="210" t="s">
        <v>178</v>
      </c>
    </row>
    <row r="129" spans="1:47" s="2" customFormat="1" ht="12">
      <c r="A129" s="39"/>
      <c r="B129" s="40"/>
      <c r="C129" s="41"/>
      <c r="D129" s="212" t="s">
        <v>152</v>
      </c>
      <c r="E129" s="41"/>
      <c r="F129" s="213" t="s">
        <v>166</v>
      </c>
      <c r="G129" s="41"/>
      <c r="H129" s="41"/>
      <c r="I129" s="214"/>
      <c r="J129" s="41"/>
      <c r="K129" s="41"/>
      <c r="L129" s="45"/>
      <c r="M129" s="215"/>
      <c r="N129" s="216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152</v>
      </c>
      <c r="AU129" s="18" t="s">
        <v>84</v>
      </c>
    </row>
    <row r="130" spans="1:65" s="2" customFormat="1" ht="16.5" customHeight="1">
      <c r="A130" s="39"/>
      <c r="B130" s="40"/>
      <c r="C130" s="199" t="s">
        <v>179</v>
      </c>
      <c r="D130" s="199" t="s">
        <v>145</v>
      </c>
      <c r="E130" s="200" t="s">
        <v>180</v>
      </c>
      <c r="F130" s="201" t="s">
        <v>181</v>
      </c>
      <c r="G130" s="202" t="s">
        <v>160</v>
      </c>
      <c r="H130" s="203">
        <v>29</v>
      </c>
      <c r="I130" s="204"/>
      <c r="J130" s="205">
        <f>ROUND(I130*H130,2)</f>
        <v>0</v>
      </c>
      <c r="K130" s="201" t="s">
        <v>149</v>
      </c>
      <c r="L130" s="45"/>
      <c r="M130" s="206" t="s">
        <v>21</v>
      </c>
      <c r="N130" s="207" t="s">
        <v>47</v>
      </c>
      <c r="O130" s="85"/>
      <c r="P130" s="208">
        <f>O130*H130</f>
        <v>0</v>
      </c>
      <c r="Q130" s="208">
        <v>0</v>
      </c>
      <c r="R130" s="208">
        <f>Q130*H130</f>
        <v>0</v>
      </c>
      <c r="S130" s="208">
        <v>0</v>
      </c>
      <c r="T130" s="20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0" t="s">
        <v>150</v>
      </c>
      <c r="AT130" s="210" t="s">
        <v>145</v>
      </c>
      <c r="AU130" s="210" t="s">
        <v>84</v>
      </c>
      <c r="AY130" s="18" t="s">
        <v>144</v>
      </c>
      <c r="BE130" s="211">
        <f>IF(N130="základní",J130,0)</f>
        <v>0</v>
      </c>
      <c r="BF130" s="211">
        <f>IF(N130="snížená",J130,0)</f>
        <v>0</v>
      </c>
      <c r="BG130" s="211">
        <f>IF(N130="zákl. přenesená",J130,0)</f>
        <v>0</v>
      </c>
      <c r="BH130" s="211">
        <f>IF(N130="sníž. přenesená",J130,0)</f>
        <v>0</v>
      </c>
      <c r="BI130" s="211">
        <f>IF(N130="nulová",J130,0)</f>
        <v>0</v>
      </c>
      <c r="BJ130" s="18" t="s">
        <v>84</v>
      </c>
      <c r="BK130" s="211">
        <f>ROUND(I130*H130,2)</f>
        <v>0</v>
      </c>
      <c r="BL130" s="18" t="s">
        <v>150</v>
      </c>
      <c r="BM130" s="210" t="s">
        <v>182</v>
      </c>
    </row>
    <row r="131" spans="1:47" s="2" customFormat="1" ht="12">
      <c r="A131" s="39"/>
      <c r="B131" s="40"/>
      <c r="C131" s="41"/>
      <c r="D131" s="212" t="s">
        <v>152</v>
      </c>
      <c r="E131" s="41"/>
      <c r="F131" s="213" t="s">
        <v>166</v>
      </c>
      <c r="G131" s="41"/>
      <c r="H131" s="41"/>
      <c r="I131" s="214"/>
      <c r="J131" s="41"/>
      <c r="K131" s="41"/>
      <c r="L131" s="45"/>
      <c r="M131" s="215"/>
      <c r="N131" s="216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152</v>
      </c>
      <c r="AU131" s="18" t="s">
        <v>84</v>
      </c>
    </row>
    <row r="132" spans="1:65" s="2" customFormat="1" ht="16.5" customHeight="1">
      <c r="A132" s="39"/>
      <c r="B132" s="40"/>
      <c r="C132" s="199" t="s">
        <v>183</v>
      </c>
      <c r="D132" s="199" t="s">
        <v>145</v>
      </c>
      <c r="E132" s="200" t="s">
        <v>184</v>
      </c>
      <c r="F132" s="201" t="s">
        <v>185</v>
      </c>
      <c r="G132" s="202" t="s">
        <v>148</v>
      </c>
      <c r="H132" s="203">
        <v>6</v>
      </c>
      <c r="I132" s="204"/>
      <c r="J132" s="205">
        <f>ROUND(I132*H132,2)</f>
        <v>0</v>
      </c>
      <c r="K132" s="201" t="s">
        <v>149</v>
      </c>
      <c r="L132" s="45"/>
      <c r="M132" s="206" t="s">
        <v>21</v>
      </c>
      <c r="N132" s="207" t="s">
        <v>47</v>
      </c>
      <c r="O132" s="85"/>
      <c r="P132" s="208">
        <f>O132*H132</f>
        <v>0</v>
      </c>
      <c r="Q132" s="208">
        <v>0</v>
      </c>
      <c r="R132" s="208">
        <f>Q132*H132</f>
        <v>0</v>
      </c>
      <c r="S132" s="208">
        <v>0</v>
      </c>
      <c r="T132" s="20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0" t="s">
        <v>150</v>
      </c>
      <c r="AT132" s="210" t="s">
        <v>145</v>
      </c>
      <c r="AU132" s="210" t="s">
        <v>84</v>
      </c>
      <c r="AY132" s="18" t="s">
        <v>144</v>
      </c>
      <c r="BE132" s="211">
        <f>IF(N132="základní",J132,0)</f>
        <v>0</v>
      </c>
      <c r="BF132" s="211">
        <f>IF(N132="snížená",J132,0)</f>
        <v>0</v>
      </c>
      <c r="BG132" s="211">
        <f>IF(N132="zákl. přenesená",J132,0)</f>
        <v>0</v>
      </c>
      <c r="BH132" s="211">
        <f>IF(N132="sníž. přenesená",J132,0)</f>
        <v>0</v>
      </c>
      <c r="BI132" s="211">
        <f>IF(N132="nulová",J132,0)</f>
        <v>0</v>
      </c>
      <c r="BJ132" s="18" t="s">
        <v>84</v>
      </c>
      <c r="BK132" s="211">
        <f>ROUND(I132*H132,2)</f>
        <v>0</v>
      </c>
      <c r="BL132" s="18" t="s">
        <v>150</v>
      </c>
      <c r="BM132" s="210" t="s">
        <v>186</v>
      </c>
    </row>
    <row r="133" spans="1:47" s="2" customFormat="1" ht="12">
      <c r="A133" s="39"/>
      <c r="B133" s="40"/>
      <c r="C133" s="41"/>
      <c r="D133" s="212" t="s">
        <v>152</v>
      </c>
      <c r="E133" s="41"/>
      <c r="F133" s="213" t="s">
        <v>166</v>
      </c>
      <c r="G133" s="41"/>
      <c r="H133" s="41"/>
      <c r="I133" s="214"/>
      <c r="J133" s="41"/>
      <c r="K133" s="41"/>
      <c r="L133" s="45"/>
      <c r="M133" s="215"/>
      <c r="N133" s="216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152</v>
      </c>
      <c r="AU133" s="18" t="s">
        <v>84</v>
      </c>
    </row>
    <row r="134" spans="1:65" s="2" customFormat="1" ht="16.5" customHeight="1">
      <c r="A134" s="39"/>
      <c r="B134" s="40"/>
      <c r="C134" s="199" t="s">
        <v>187</v>
      </c>
      <c r="D134" s="199" t="s">
        <v>145</v>
      </c>
      <c r="E134" s="200" t="s">
        <v>188</v>
      </c>
      <c r="F134" s="201" t="s">
        <v>189</v>
      </c>
      <c r="G134" s="202" t="s">
        <v>148</v>
      </c>
      <c r="H134" s="203">
        <v>2</v>
      </c>
      <c r="I134" s="204"/>
      <c r="J134" s="205">
        <f>ROUND(I134*H134,2)</f>
        <v>0</v>
      </c>
      <c r="K134" s="201" t="s">
        <v>149</v>
      </c>
      <c r="L134" s="45"/>
      <c r="M134" s="206" t="s">
        <v>21</v>
      </c>
      <c r="N134" s="207" t="s">
        <v>47</v>
      </c>
      <c r="O134" s="85"/>
      <c r="P134" s="208">
        <f>O134*H134</f>
        <v>0</v>
      </c>
      <c r="Q134" s="208">
        <v>0</v>
      </c>
      <c r="R134" s="208">
        <f>Q134*H134</f>
        <v>0</v>
      </c>
      <c r="S134" s="208">
        <v>0</v>
      </c>
      <c r="T134" s="20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0" t="s">
        <v>150</v>
      </c>
      <c r="AT134" s="210" t="s">
        <v>145</v>
      </c>
      <c r="AU134" s="210" t="s">
        <v>84</v>
      </c>
      <c r="AY134" s="18" t="s">
        <v>144</v>
      </c>
      <c r="BE134" s="211">
        <f>IF(N134="základní",J134,0)</f>
        <v>0</v>
      </c>
      <c r="BF134" s="211">
        <f>IF(N134="snížená",J134,0)</f>
        <v>0</v>
      </c>
      <c r="BG134" s="211">
        <f>IF(N134="zákl. přenesená",J134,0)</f>
        <v>0</v>
      </c>
      <c r="BH134" s="211">
        <f>IF(N134="sníž. přenesená",J134,0)</f>
        <v>0</v>
      </c>
      <c r="BI134" s="211">
        <f>IF(N134="nulová",J134,0)</f>
        <v>0</v>
      </c>
      <c r="BJ134" s="18" t="s">
        <v>84</v>
      </c>
      <c r="BK134" s="211">
        <f>ROUND(I134*H134,2)</f>
        <v>0</v>
      </c>
      <c r="BL134" s="18" t="s">
        <v>150</v>
      </c>
      <c r="BM134" s="210" t="s">
        <v>190</v>
      </c>
    </row>
    <row r="135" spans="1:47" s="2" customFormat="1" ht="12">
      <c r="A135" s="39"/>
      <c r="B135" s="40"/>
      <c r="C135" s="41"/>
      <c r="D135" s="212" t="s">
        <v>152</v>
      </c>
      <c r="E135" s="41"/>
      <c r="F135" s="213" t="s">
        <v>166</v>
      </c>
      <c r="G135" s="41"/>
      <c r="H135" s="41"/>
      <c r="I135" s="214"/>
      <c r="J135" s="41"/>
      <c r="K135" s="41"/>
      <c r="L135" s="45"/>
      <c r="M135" s="215"/>
      <c r="N135" s="216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152</v>
      </c>
      <c r="AU135" s="18" t="s">
        <v>84</v>
      </c>
    </row>
    <row r="136" spans="1:65" s="2" customFormat="1" ht="16.5" customHeight="1">
      <c r="A136" s="39"/>
      <c r="B136" s="40"/>
      <c r="C136" s="199" t="s">
        <v>191</v>
      </c>
      <c r="D136" s="199" t="s">
        <v>145</v>
      </c>
      <c r="E136" s="200" t="s">
        <v>192</v>
      </c>
      <c r="F136" s="201" t="s">
        <v>193</v>
      </c>
      <c r="G136" s="202" t="s">
        <v>160</v>
      </c>
      <c r="H136" s="203">
        <v>24</v>
      </c>
      <c r="I136" s="204"/>
      <c r="J136" s="205">
        <f>ROUND(I136*H136,2)</f>
        <v>0</v>
      </c>
      <c r="K136" s="201" t="s">
        <v>149</v>
      </c>
      <c r="L136" s="45"/>
      <c r="M136" s="206" t="s">
        <v>21</v>
      </c>
      <c r="N136" s="207" t="s">
        <v>47</v>
      </c>
      <c r="O136" s="85"/>
      <c r="P136" s="208">
        <f>O136*H136</f>
        <v>0</v>
      </c>
      <c r="Q136" s="208">
        <v>0</v>
      </c>
      <c r="R136" s="208">
        <f>Q136*H136</f>
        <v>0</v>
      </c>
      <c r="S136" s="208">
        <v>0</v>
      </c>
      <c r="T136" s="20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0" t="s">
        <v>150</v>
      </c>
      <c r="AT136" s="210" t="s">
        <v>145</v>
      </c>
      <c r="AU136" s="210" t="s">
        <v>84</v>
      </c>
      <c r="AY136" s="18" t="s">
        <v>144</v>
      </c>
      <c r="BE136" s="211">
        <f>IF(N136="základní",J136,0)</f>
        <v>0</v>
      </c>
      <c r="BF136" s="211">
        <f>IF(N136="snížená",J136,0)</f>
        <v>0</v>
      </c>
      <c r="BG136" s="211">
        <f>IF(N136="zákl. přenesená",J136,0)</f>
        <v>0</v>
      </c>
      <c r="BH136" s="211">
        <f>IF(N136="sníž. přenesená",J136,0)</f>
        <v>0</v>
      </c>
      <c r="BI136" s="211">
        <f>IF(N136="nulová",J136,0)</f>
        <v>0</v>
      </c>
      <c r="BJ136" s="18" t="s">
        <v>84</v>
      </c>
      <c r="BK136" s="211">
        <f>ROUND(I136*H136,2)</f>
        <v>0</v>
      </c>
      <c r="BL136" s="18" t="s">
        <v>150</v>
      </c>
      <c r="BM136" s="210" t="s">
        <v>194</v>
      </c>
    </row>
    <row r="137" spans="1:47" s="2" customFormat="1" ht="12">
      <c r="A137" s="39"/>
      <c r="B137" s="40"/>
      <c r="C137" s="41"/>
      <c r="D137" s="212" t="s">
        <v>152</v>
      </c>
      <c r="E137" s="41"/>
      <c r="F137" s="213" t="s">
        <v>166</v>
      </c>
      <c r="G137" s="41"/>
      <c r="H137" s="41"/>
      <c r="I137" s="214"/>
      <c r="J137" s="41"/>
      <c r="K137" s="41"/>
      <c r="L137" s="45"/>
      <c r="M137" s="215"/>
      <c r="N137" s="216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152</v>
      </c>
      <c r="AU137" s="18" t="s">
        <v>84</v>
      </c>
    </row>
    <row r="138" spans="1:65" s="2" customFormat="1" ht="16.5" customHeight="1">
      <c r="A138" s="39"/>
      <c r="B138" s="40"/>
      <c r="C138" s="199" t="s">
        <v>195</v>
      </c>
      <c r="D138" s="199" t="s">
        <v>145</v>
      </c>
      <c r="E138" s="200" t="s">
        <v>196</v>
      </c>
      <c r="F138" s="201" t="s">
        <v>197</v>
      </c>
      <c r="G138" s="202" t="s">
        <v>160</v>
      </c>
      <c r="H138" s="203">
        <v>16</v>
      </c>
      <c r="I138" s="204"/>
      <c r="J138" s="205">
        <f>ROUND(I138*H138,2)</f>
        <v>0</v>
      </c>
      <c r="K138" s="201" t="s">
        <v>149</v>
      </c>
      <c r="L138" s="45"/>
      <c r="M138" s="206" t="s">
        <v>21</v>
      </c>
      <c r="N138" s="207" t="s">
        <v>47</v>
      </c>
      <c r="O138" s="85"/>
      <c r="P138" s="208">
        <f>O138*H138</f>
        <v>0</v>
      </c>
      <c r="Q138" s="208">
        <v>0</v>
      </c>
      <c r="R138" s="208">
        <f>Q138*H138</f>
        <v>0</v>
      </c>
      <c r="S138" s="208">
        <v>0</v>
      </c>
      <c r="T138" s="20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0" t="s">
        <v>150</v>
      </c>
      <c r="AT138" s="210" t="s">
        <v>145</v>
      </c>
      <c r="AU138" s="210" t="s">
        <v>84</v>
      </c>
      <c r="AY138" s="18" t="s">
        <v>144</v>
      </c>
      <c r="BE138" s="211">
        <f>IF(N138="základní",J138,0)</f>
        <v>0</v>
      </c>
      <c r="BF138" s="211">
        <f>IF(N138="snížená",J138,0)</f>
        <v>0</v>
      </c>
      <c r="BG138" s="211">
        <f>IF(N138="zákl. přenesená",J138,0)</f>
        <v>0</v>
      </c>
      <c r="BH138" s="211">
        <f>IF(N138="sníž. přenesená",J138,0)</f>
        <v>0</v>
      </c>
      <c r="BI138" s="211">
        <f>IF(N138="nulová",J138,0)</f>
        <v>0</v>
      </c>
      <c r="BJ138" s="18" t="s">
        <v>84</v>
      </c>
      <c r="BK138" s="211">
        <f>ROUND(I138*H138,2)</f>
        <v>0</v>
      </c>
      <c r="BL138" s="18" t="s">
        <v>150</v>
      </c>
      <c r="BM138" s="210" t="s">
        <v>198</v>
      </c>
    </row>
    <row r="139" spans="1:47" s="2" customFormat="1" ht="12">
      <c r="A139" s="39"/>
      <c r="B139" s="40"/>
      <c r="C139" s="41"/>
      <c r="D139" s="212" t="s">
        <v>152</v>
      </c>
      <c r="E139" s="41"/>
      <c r="F139" s="213" t="s">
        <v>166</v>
      </c>
      <c r="G139" s="41"/>
      <c r="H139" s="41"/>
      <c r="I139" s="214"/>
      <c r="J139" s="41"/>
      <c r="K139" s="41"/>
      <c r="L139" s="45"/>
      <c r="M139" s="215"/>
      <c r="N139" s="216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152</v>
      </c>
      <c r="AU139" s="18" t="s">
        <v>84</v>
      </c>
    </row>
    <row r="140" spans="1:65" s="2" customFormat="1" ht="16.5" customHeight="1">
      <c r="A140" s="39"/>
      <c r="B140" s="40"/>
      <c r="C140" s="199" t="s">
        <v>199</v>
      </c>
      <c r="D140" s="199" t="s">
        <v>145</v>
      </c>
      <c r="E140" s="200" t="s">
        <v>200</v>
      </c>
      <c r="F140" s="201" t="s">
        <v>201</v>
      </c>
      <c r="G140" s="202" t="s">
        <v>160</v>
      </c>
      <c r="H140" s="203">
        <v>4</v>
      </c>
      <c r="I140" s="204"/>
      <c r="J140" s="205">
        <f>ROUND(I140*H140,2)</f>
        <v>0</v>
      </c>
      <c r="K140" s="201" t="s">
        <v>149</v>
      </c>
      <c r="L140" s="45"/>
      <c r="M140" s="206" t="s">
        <v>21</v>
      </c>
      <c r="N140" s="207" t="s">
        <v>47</v>
      </c>
      <c r="O140" s="85"/>
      <c r="P140" s="208">
        <f>O140*H140</f>
        <v>0</v>
      </c>
      <c r="Q140" s="208">
        <v>0</v>
      </c>
      <c r="R140" s="208">
        <f>Q140*H140</f>
        <v>0</v>
      </c>
      <c r="S140" s="208">
        <v>0</v>
      </c>
      <c r="T140" s="20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0" t="s">
        <v>150</v>
      </c>
      <c r="AT140" s="210" t="s">
        <v>145</v>
      </c>
      <c r="AU140" s="210" t="s">
        <v>84</v>
      </c>
      <c r="AY140" s="18" t="s">
        <v>144</v>
      </c>
      <c r="BE140" s="211">
        <f>IF(N140="základní",J140,0)</f>
        <v>0</v>
      </c>
      <c r="BF140" s="211">
        <f>IF(N140="snížená",J140,0)</f>
        <v>0</v>
      </c>
      <c r="BG140" s="211">
        <f>IF(N140="zákl. přenesená",J140,0)</f>
        <v>0</v>
      </c>
      <c r="BH140" s="211">
        <f>IF(N140="sníž. přenesená",J140,0)</f>
        <v>0</v>
      </c>
      <c r="BI140" s="211">
        <f>IF(N140="nulová",J140,0)</f>
        <v>0</v>
      </c>
      <c r="BJ140" s="18" t="s">
        <v>84</v>
      </c>
      <c r="BK140" s="211">
        <f>ROUND(I140*H140,2)</f>
        <v>0</v>
      </c>
      <c r="BL140" s="18" t="s">
        <v>150</v>
      </c>
      <c r="BM140" s="210" t="s">
        <v>202</v>
      </c>
    </row>
    <row r="141" spans="1:47" s="2" customFormat="1" ht="12">
      <c r="A141" s="39"/>
      <c r="B141" s="40"/>
      <c r="C141" s="41"/>
      <c r="D141" s="212" t="s">
        <v>152</v>
      </c>
      <c r="E141" s="41"/>
      <c r="F141" s="213" t="s">
        <v>166</v>
      </c>
      <c r="G141" s="41"/>
      <c r="H141" s="41"/>
      <c r="I141" s="214"/>
      <c r="J141" s="41"/>
      <c r="K141" s="41"/>
      <c r="L141" s="45"/>
      <c r="M141" s="215"/>
      <c r="N141" s="216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152</v>
      </c>
      <c r="AU141" s="18" t="s">
        <v>84</v>
      </c>
    </row>
    <row r="142" spans="1:65" s="2" customFormat="1" ht="16.5" customHeight="1">
      <c r="A142" s="39"/>
      <c r="B142" s="40"/>
      <c r="C142" s="199" t="s">
        <v>203</v>
      </c>
      <c r="D142" s="199" t="s">
        <v>145</v>
      </c>
      <c r="E142" s="200" t="s">
        <v>204</v>
      </c>
      <c r="F142" s="201" t="s">
        <v>205</v>
      </c>
      <c r="G142" s="202" t="s">
        <v>148</v>
      </c>
      <c r="H142" s="203">
        <v>1</v>
      </c>
      <c r="I142" s="204"/>
      <c r="J142" s="205">
        <f>ROUND(I142*H142,2)</f>
        <v>0</v>
      </c>
      <c r="K142" s="201" t="s">
        <v>149</v>
      </c>
      <c r="L142" s="45"/>
      <c r="M142" s="206" t="s">
        <v>21</v>
      </c>
      <c r="N142" s="207" t="s">
        <v>47</v>
      </c>
      <c r="O142" s="85"/>
      <c r="P142" s="208">
        <f>O142*H142</f>
        <v>0</v>
      </c>
      <c r="Q142" s="208">
        <v>0</v>
      </c>
      <c r="R142" s="208">
        <f>Q142*H142</f>
        <v>0</v>
      </c>
      <c r="S142" s="208">
        <v>0</v>
      </c>
      <c r="T142" s="20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0" t="s">
        <v>150</v>
      </c>
      <c r="AT142" s="210" t="s">
        <v>145</v>
      </c>
      <c r="AU142" s="210" t="s">
        <v>84</v>
      </c>
      <c r="AY142" s="18" t="s">
        <v>144</v>
      </c>
      <c r="BE142" s="211">
        <f>IF(N142="základní",J142,0)</f>
        <v>0</v>
      </c>
      <c r="BF142" s="211">
        <f>IF(N142="snížená",J142,0)</f>
        <v>0</v>
      </c>
      <c r="BG142" s="211">
        <f>IF(N142="zákl. přenesená",J142,0)</f>
        <v>0</v>
      </c>
      <c r="BH142" s="211">
        <f>IF(N142="sníž. přenesená",J142,0)</f>
        <v>0</v>
      </c>
      <c r="BI142" s="211">
        <f>IF(N142="nulová",J142,0)</f>
        <v>0</v>
      </c>
      <c r="BJ142" s="18" t="s">
        <v>84</v>
      </c>
      <c r="BK142" s="211">
        <f>ROUND(I142*H142,2)</f>
        <v>0</v>
      </c>
      <c r="BL142" s="18" t="s">
        <v>150</v>
      </c>
      <c r="BM142" s="210" t="s">
        <v>206</v>
      </c>
    </row>
    <row r="143" spans="1:47" s="2" customFormat="1" ht="12">
      <c r="A143" s="39"/>
      <c r="B143" s="40"/>
      <c r="C143" s="41"/>
      <c r="D143" s="212" t="s">
        <v>152</v>
      </c>
      <c r="E143" s="41"/>
      <c r="F143" s="213" t="s">
        <v>166</v>
      </c>
      <c r="G143" s="41"/>
      <c r="H143" s="41"/>
      <c r="I143" s="214"/>
      <c r="J143" s="41"/>
      <c r="K143" s="41"/>
      <c r="L143" s="45"/>
      <c r="M143" s="215"/>
      <c r="N143" s="216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152</v>
      </c>
      <c r="AU143" s="18" t="s">
        <v>84</v>
      </c>
    </row>
    <row r="144" spans="1:65" s="2" customFormat="1" ht="16.5" customHeight="1">
      <c r="A144" s="39"/>
      <c r="B144" s="40"/>
      <c r="C144" s="199" t="s">
        <v>8</v>
      </c>
      <c r="D144" s="199" t="s">
        <v>145</v>
      </c>
      <c r="E144" s="200" t="s">
        <v>207</v>
      </c>
      <c r="F144" s="201" t="s">
        <v>208</v>
      </c>
      <c r="G144" s="202" t="s">
        <v>148</v>
      </c>
      <c r="H144" s="203">
        <v>5</v>
      </c>
      <c r="I144" s="204"/>
      <c r="J144" s="205">
        <f>ROUND(I144*H144,2)</f>
        <v>0</v>
      </c>
      <c r="K144" s="201" t="s">
        <v>149</v>
      </c>
      <c r="L144" s="45"/>
      <c r="M144" s="206" t="s">
        <v>21</v>
      </c>
      <c r="N144" s="207" t="s">
        <v>47</v>
      </c>
      <c r="O144" s="85"/>
      <c r="P144" s="208">
        <f>O144*H144</f>
        <v>0</v>
      </c>
      <c r="Q144" s="208">
        <v>0</v>
      </c>
      <c r="R144" s="208">
        <f>Q144*H144</f>
        <v>0</v>
      </c>
      <c r="S144" s="208">
        <v>0</v>
      </c>
      <c r="T144" s="20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0" t="s">
        <v>150</v>
      </c>
      <c r="AT144" s="210" t="s">
        <v>145</v>
      </c>
      <c r="AU144" s="210" t="s">
        <v>84</v>
      </c>
      <c r="AY144" s="18" t="s">
        <v>144</v>
      </c>
      <c r="BE144" s="211">
        <f>IF(N144="základní",J144,0)</f>
        <v>0</v>
      </c>
      <c r="BF144" s="211">
        <f>IF(N144="snížená",J144,0)</f>
        <v>0</v>
      </c>
      <c r="BG144" s="211">
        <f>IF(N144="zákl. přenesená",J144,0)</f>
        <v>0</v>
      </c>
      <c r="BH144" s="211">
        <f>IF(N144="sníž. přenesená",J144,0)</f>
        <v>0</v>
      </c>
      <c r="BI144" s="211">
        <f>IF(N144="nulová",J144,0)</f>
        <v>0</v>
      </c>
      <c r="BJ144" s="18" t="s">
        <v>84</v>
      </c>
      <c r="BK144" s="211">
        <f>ROUND(I144*H144,2)</f>
        <v>0</v>
      </c>
      <c r="BL144" s="18" t="s">
        <v>150</v>
      </c>
      <c r="BM144" s="210" t="s">
        <v>209</v>
      </c>
    </row>
    <row r="145" spans="1:47" s="2" customFormat="1" ht="12">
      <c r="A145" s="39"/>
      <c r="B145" s="40"/>
      <c r="C145" s="41"/>
      <c r="D145" s="212" t="s">
        <v>152</v>
      </c>
      <c r="E145" s="41"/>
      <c r="F145" s="213" t="s">
        <v>166</v>
      </c>
      <c r="G145" s="41"/>
      <c r="H145" s="41"/>
      <c r="I145" s="214"/>
      <c r="J145" s="41"/>
      <c r="K145" s="41"/>
      <c r="L145" s="45"/>
      <c r="M145" s="215"/>
      <c r="N145" s="216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152</v>
      </c>
      <c r="AU145" s="18" t="s">
        <v>84</v>
      </c>
    </row>
    <row r="146" spans="1:65" s="2" customFormat="1" ht="16.5" customHeight="1">
      <c r="A146" s="39"/>
      <c r="B146" s="40"/>
      <c r="C146" s="199" t="s">
        <v>210</v>
      </c>
      <c r="D146" s="199" t="s">
        <v>145</v>
      </c>
      <c r="E146" s="200" t="s">
        <v>211</v>
      </c>
      <c r="F146" s="201" t="s">
        <v>212</v>
      </c>
      <c r="G146" s="202" t="s">
        <v>148</v>
      </c>
      <c r="H146" s="203">
        <v>4</v>
      </c>
      <c r="I146" s="204"/>
      <c r="J146" s="205">
        <f>ROUND(I146*H146,2)</f>
        <v>0</v>
      </c>
      <c r="K146" s="201" t="s">
        <v>149</v>
      </c>
      <c r="L146" s="45"/>
      <c r="M146" s="206" t="s">
        <v>21</v>
      </c>
      <c r="N146" s="207" t="s">
        <v>47</v>
      </c>
      <c r="O146" s="85"/>
      <c r="P146" s="208">
        <f>O146*H146</f>
        <v>0</v>
      </c>
      <c r="Q146" s="208">
        <v>0</v>
      </c>
      <c r="R146" s="208">
        <f>Q146*H146</f>
        <v>0</v>
      </c>
      <c r="S146" s="208">
        <v>0</v>
      </c>
      <c r="T146" s="20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0" t="s">
        <v>150</v>
      </c>
      <c r="AT146" s="210" t="s">
        <v>145</v>
      </c>
      <c r="AU146" s="210" t="s">
        <v>84</v>
      </c>
      <c r="AY146" s="18" t="s">
        <v>144</v>
      </c>
      <c r="BE146" s="211">
        <f>IF(N146="základní",J146,0)</f>
        <v>0</v>
      </c>
      <c r="BF146" s="211">
        <f>IF(N146="snížená",J146,0)</f>
        <v>0</v>
      </c>
      <c r="BG146" s="211">
        <f>IF(N146="zákl. přenesená",J146,0)</f>
        <v>0</v>
      </c>
      <c r="BH146" s="211">
        <f>IF(N146="sníž. přenesená",J146,0)</f>
        <v>0</v>
      </c>
      <c r="BI146" s="211">
        <f>IF(N146="nulová",J146,0)</f>
        <v>0</v>
      </c>
      <c r="BJ146" s="18" t="s">
        <v>84</v>
      </c>
      <c r="BK146" s="211">
        <f>ROUND(I146*H146,2)</f>
        <v>0</v>
      </c>
      <c r="BL146" s="18" t="s">
        <v>150</v>
      </c>
      <c r="BM146" s="210" t="s">
        <v>213</v>
      </c>
    </row>
    <row r="147" spans="1:47" s="2" customFormat="1" ht="12">
      <c r="A147" s="39"/>
      <c r="B147" s="40"/>
      <c r="C147" s="41"/>
      <c r="D147" s="212" t="s">
        <v>152</v>
      </c>
      <c r="E147" s="41"/>
      <c r="F147" s="213" t="s">
        <v>166</v>
      </c>
      <c r="G147" s="41"/>
      <c r="H147" s="41"/>
      <c r="I147" s="214"/>
      <c r="J147" s="41"/>
      <c r="K147" s="41"/>
      <c r="L147" s="45"/>
      <c r="M147" s="215"/>
      <c r="N147" s="216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152</v>
      </c>
      <c r="AU147" s="18" t="s">
        <v>84</v>
      </c>
    </row>
    <row r="148" spans="1:65" s="2" customFormat="1" ht="16.5" customHeight="1">
      <c r="A148" s="39"/>
      <c r="B148" s="40"/>
      <c r="C148" s="199" t="s">
        <v>214</v>
      </c>
      <c r="D148" s="199" t="s">
        <v>145</v>
      </c>
      <c r="E148" s="200" t="s">
        <v>215</v>
      </c>
      <c r="F148" s="201" t="s">
        <v>216</v>
      </c>
      <c r="G148" s="202" t="s">
        <v>148</v>
      </c>
      <c r="H148" s="203">
        <v>3</v>
      </c>
      <c r="I148" s="204"/>
      <c r="J148" s="205">
        <f>ROUND(I148*H148,2)</f>
        <v>0</v>
      </c>
      <c r="K148" s="201" t="s">
        <v>149</v>
      </c>
      <c r="L148" s="45"/>
      <c r="M148" s="206" t="s">
        <v>21</v>
      </c>
      <c r="N148" s="207" t="s">
        <v>47</v>
      </c>
      <c r="O148" s="85"/>
      <c r="P148" s="208">
        <f>O148*H148</f>
        <v>0</v>
      </c>
      <c r="Q148" s="208">
        <v>0</v>
      </c>
      <c r="R148" s="208">
        <f>Q148*H148</f>
        <v>0</v>
      </c>
      <c r="S148" s="208">
        <v>0</v>
      </c>
      <c r="T148" s="20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0" t="s">
        <v>150</v>
      </c>
      <c r="AT148" s="210" t="s">
        <v>145</v>
      </c>
      <c r="AU148" s="210" t="s">
        <v>84</v>
      </c>
      <c r="AY148" s="18" t="s">
        <v>144</v>
      </c>
      <c r="BE148" s="211">
        <f>IF(N148="základní",J148,0)</f>
        <v>0</v>
      </c>
      <c r="BF148" s="211">
        <f>IF(N148="snížená",J148,0)</f>
        <v>0</v>
      </c>
      <c r="BG148" s="211">
        <f>IF(N148="zákl. přenesená",J148,0)</f>
        <v>0</v>
      </c>
      <c r="BH148" s="211">
        <f>IF(N148="sníž. přenesená",J148,0)</f>
        <v>0</v>
      </c>
      <c r="BI148" s="211">
        <f>IF(N148="nulová",J148,0)</f>
        <v>0</v>
      </c>
      <c r="BJ148" s="18" t="s">
        <v>84</v>
      </c>
      <c r="BK148" s="211">
        <f>ROUND(I148*H148,2)</f>
        <v>0</v>
      </c>
      <c r="BL148" s="18" t="s">
        <v>150</v>
      </c>
      <c r="BM148" s="210" t="s">
        <v>217</v>
      </c>
    </row>
    <row r="149" spans="1:47" s="2" customFormat="1" ht="12">
      <c r="A149" s="39"/>
      <c r="B149" s="40"/>
      <c r="C149" s="41"/>
      <c r="D149" s="212" t="s">
        <v>152</v>
      </c>
      <c r="E149" s="41"/>
      <c r="F149" s="213" t="s">
        <v>166</v>
      </c>
      <c r="G149" s="41"/>
      <c r="H149" s="41"/>
      <c r="I149" s="214"/>
      <c r="J149" s="41"/>
      <c r="K149" s="41"/>
      <c r="L149" s="45"/>
      <c r="M149" s="215"/>
      <c r="N149" s="216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152</v>
      </c>
      <c r="AU149" s="18" t="s">
        <v>84</v>
      </c>
    </row>
    <row r="150" spans="1:65" s="2" customFormat="1" ht="16.5" customHeight="1">
      <c r="A150" s="39"/>
      <c r="B150" s="40"/>
      <c r="C150" s="199" t="s">
        <v>218</v>
      </c>
      <c r="D150" s="199" t="s">
        <v>145</v>
      </c>
      <c r="E150" s="200" t="s">
        <v>219</v>
      </c>
      <c r="F150" s="201" t="s">
        <v>220</v>
      </c>
      <c r="G150" s="202" t="s">
        <v>148</v>
      </c>
      <c r="H150" s="203">
        <v>3</v>
      </c>
      <c r="I150" s="204"/>
      <c r="J150" s="205">
        <f>ROUND(I150*H150,2)</f>
        <v>0</v>
      </c>
      <c r="K150" s="201" t="s">
        <v>149</v>
      </c>
      <c r="L150" s="45"/>
      <c r="M150" s="206" t="s">
        <v>21</v>
      </c>
      <c r="N150" s="207" t="s">
        <v>47</v>
      </c>
      <c r="O150" s="85"/>
      <c r="P150" s="208">
        <f>O150*H150</f>
        <v>0</v>
      </c>
      <c r="Q150" s="208">
        <v>0</v>
      </c>
      <c r="R150" s="208">
        <f>Q150*H150</f>
        <v>0</v>
      </c>
      <c r="S150" s="208">
        <v>0</v>
      </c>
      <c r="T150" s="20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0" t="s">
        <v>150</v>
      </c>
      <c r="AT150" s="210" t="s">
        <v>145</v>
      </c>
      <c r="AU150" s="210" t="s">
        <v>84</v>
      </c>
      <c r="AY150" s="18" t="s">
        <v>144</v>
      </c>
      <c r="BE150" s="211">
        <f>IF(N150="základní",J150,0)</f>
        <v>0</v>
      </c>
      <c r="BF150" s="211">
        <f>IF(N150="snížená",J150,0)</f>
        <v>0</v>
      </c>
      <c r="BG150" s="211">
        <f>IF(N150="zákl. přenesená",J150,0)</f>
        <v>0</v>
      </c>
      <c r="BH150" s="211">
        <f>IF(N150="sníž. přenesená",J150,0)</f>
        <v>0</v>
      </c>
      <c r="BI150" s="211">
        <f>IF(N150="nulová",J150,0)</f>
        <v>0</v>
      </c>
      <c r="BJ150" s="18" t="s">
        <v>84</v>
      </c>
      <c r="BK150" s="211">
        <f>ROUND(I150*H150,2)</f>
        <v>0</v>
      </c>
      <c r="BL150" s="18" t="s">
        <v>150</v>
      </c>
      <c r="BM150" s="210" t="s">
        <v>221</v>
      </c>
    </row>
    <row r="151" spans="1:47" s="2" customFormat="1" ht="12">
      <c r="A151" s="39"/>
      <c r="B151" s="40"/>
      <c r="C151" s="41"/>
      <c r="D151" s="212" t="s">
        <v>152</v>
      </c>
      <c r="E151" s="41"/>
      <c r="F151" s="213" t="s">
        <v>166</v>
      </c>
      <c r="G151" s="41"/>
      <c r="H151" s="41"/>
      <c r="I151" s="214"/>
      <c r="J151" s="41"/>
      <c r="K151" s="41"/>
      <c r="L151" s="45"/>
      <c r="M151" s="215"/>
      <c r="N151" s="216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152</v>
      </c>
      <c r="AU151" s="18" t="s">
        <v>84</v>
      </c>
    </row>
    <row r="152" spans="1:65" s="2" customFormat="1" ht="16.5" customHeight="1">
      <c r="A152" s="39"/>
      <c r="B152" s="40"/>
      <c r="C152" s="199" t="s">
        <v>222</v>
      </c>
      <c r="D152" s="199" t="s">
        <v>145</v>
      </c>
      <c r="E152" s="200" t="s">
        <v>223</v>
      </c>
      <c r="F152" s="201" t="s">
        <v>224</v>
      </c>
      <c r="G152" s="202" t="s">
        <v>148</v>
      </c>
      <c r="H152" s="203">
        <v>1</v>
      </c>
      <c r="I152" s="204"/>
      <c r="J152" s="205">
        <f>ROUND(I152*H152,2)</f>
        <v>0</v>
      </c>
      <c r="K152" s="201" t="s">
        <v>149</v>
      </c>
      <c r="L152" s="45"/>
      <c r="M152" s="206" t="s">
        <v>21</v>
      </c>
      <c r="N152" s="207" t="s">
        <v>47</v>
      </c>
      <c r="O152" s="85"/>
      <c r="P152" s="208">
        <f>O152*H152</f>
        <v>0</v>
      </c>
      <c r="Q152" s="208">
        <v>0</v>
      </c>
      <c r="R152" s="208">
        <f>Q152*H152</f>
        <v>0</v>
      </c>
      <c r="S152" s="208">
        <v>0</v>
      </c>
      <c r="T152" s="20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0" t="s">
        <v>150</v>
      </c>
      <c r="AT152" s="210" t="s">
        <v>145</v>
      </c>
      <c r="AU152" s="210" t="s">
        <v>84</v>
      </c>
      <c r="AY152" s="18" t="s">
        <v>144</v>
      </c>
      <c r="BE152" s="211">
        <f>IF(N152="základní",J152,0)</f>
        <v>0</v>
      </c>
      <c r="BF152" s="211">
        <f>IF(N152="snížená",J152,0)</f>
        <v>0</v>
      </c>
      <c r="BG152" s="211">
        <f>IF(N152="zákl. přenesená",J152,0)</f>
        <v>0</v>
      </c>
      <c r="BH152" s="211">
        <f>IF(N152="sníž. přenesená",J152,0)</f>
        <v>0</v>
      </c>
      <c r="BI152" s="211">
        <f>IF(N152="nulová",J152,0)</f>
        <v>0</v>
      </c>
      <c r="BJ152" s="18" t="s">
        <v>84</v>
      </c>
      <c r="BK152" s="211">
        <f>ROUND(I152*H152,2)</f>
        <v>0</v>
      </c>
      <c r="BL152" s="18" t="s">
        <v>150</v>
      </c>
      <c r="BM152" s="210" t="s">
        <v>225</v>
      </c>
    </row>
    <row r="153" spans="1:47" s="2" customFormat="1" ht="12">
      <c r="A153" s="39"/>
      <c r="B153" s="40"/>
      <c r="C153" s="41"/>
      <c r="D153" s="212" t="s">
        <v>152</v>
      </c>
      <c r="E153" s="41"/>
      <c r="F153" s="213" t="s">
        <v>166</v>
      </c>
      <c r="G153" s="41"/>
      <c r="H153" s="41"/>
      <c r="I153" s="214"/>
      <c r="J153" s="41"/>
      <c r="K153" s="41"/>
      <c r="L153" s="45"/>
      <c r="M153" s="215"/>
      <c r="N153" s="216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152</v>
      </c>
      <c r="AU153" s="18" t="s">
        <v>84</v>
      </c>
    </row>
    <row r="154" spans="1:65" s="2" customFormat="1" ht="16.5" customHeight="1">
      <c r="A154" s="39"/>
      <c r="B154" s="40"/>
      <c r="C154" s="199" t="s">
        <v>226</v>
      </c>
      <c r="D154" s="199" t="s">
        <v>145</v>
      </c>
      <c r="E154" s="200" t="s">
        <v>227</v>
      </c>
      <c r="F154" s="201" t="s">
        <v>228</v>
      </c>
      <c r="G154" s="202" t="s">
        <v>148</v>
      </c>
      <c r="H154" s="203">
        <v>6</v>
      </c>
      <c r="I154" s="204"/>
      <c r="J154" s="205">
        <f>ROUND(I154*H154,2)</f>
        <v>0</v>
      </c>
      <c r="K154" s="201" t="s">
        <v>149</v>
      </c>
      <c r="L154" s="45"/>
      <c r="M154" s="206" t="s">
        <v>21</v>
      </c>
      <c r="N154" s="207" t="s">
        <v>47</v>
      </c>
      <c r="O154" s="85"/>
      <c r="P154" s="208">
        <f>O154*H154</f>
        <v>0</v>
      </c>
      <c r="Q154" s="208">
        <v>0</v>
      </c>
      <c r="R154" s="208">
        <f>Q154*H154</f>
        <v>0</v>
      </c>
      <c r="S154" s="208">
        <v>0</v>
      </c>
      <c r="T154" s="20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0" t="s">
        <v>150</v>
      </c>
      <c r="AT154" s="210" t="s">
        <v>145</v>
      </c>
      <c r="AU154" s="210" t="s">
        <v>84</v>
      </c>
      <c r="AY154" s="18" t="s">
        <v>144</v>
      </c>
      <c r="BE154" s="211">
        <f>IF(N154="základní",J154,0)</f>
        <v>0</v>
      </c>
      <c r="BF154" s="211">
        <f>IF(N154="snížená",J154,0)</f>
        <v>0</v>
      </c>
      <c r="BG154" s="211">
        <f>IF(N154="zákl. přenesená",J154,0)</f>
        <v>0</v>
      </c>
      <c r="BH154" s="211">
        <f>IF(N154="sníž. přenesená",J154,0)</f>
        <v>0</v>
      </c>
      <c r="BI154" s="211">
        <f>IF(N154="nulová",J154,0)</f>
        <v>0</v>
      </c>
      <c r="BJ154" s="18" t="s">
        <v>84</v>
      </c>
      <c r="BK154" s="211">
        <f>ROUND(I154*H154,2)</f>
        <v>0</v>
      </c>
      <c r="BL154" s="18" t="s">
        <v>150</v>
      </c>
      <c r="BM154" s="210" t="s">
        <v>229</v>
      </c>
    </row>
    <row r="155" spans="1:47" s="2" customFormat="1" ht="12">
      <c r="A155" s="39"/>
      <c r="B155" s="40"/>
      <c r="C155" s="41"/>
      <c r="D155" s="212" t="s">
        <v>152</v>
      </c>
      <c r="E155" s="41"/>
      <c r="F155" s="213" t="s">
        <v>166</v>
      </c>
      <c r="G155" s="41"/>
      <c r="H155" s="41"/>
      <c r="I155" s="214"/>
      <c r="J155" s="41"/>
      <c r="K155" s="41"/>
      <c r="L155" s="45"/>
      <c r="M155" s="215"/>
      <c r="N155" s="216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152</v>
      </c>
      <c r="AU155" s="18" t="s">
        <v>84</v>
      </c>
    </row>
    <row r="156" spans="1:65" s="2" customFormat="1" ht="16.5" customHeight="1">
      <c r="A156" s="39"/>
      <c r="B156" s="40"/>
      <c r="C156" s="199" t="s">
        <v>7</v>
      </c>
      <c r="D156" s="199" t="s">
        <v>145</v>
      </c>
      <c r="E156" s="200" t="s">
        <v>230</v>
      </c>
      <c r="F156" s="201" t="s">
        <v>231</v>
      </c>
      <c r="G156" s="202" t="s">
        <v>148</v>
      </c>
      <c r="H156" s="203">
        <v>14</v>
      </c>
      <c r="I156" s="204"/>
      <c r="J156" s="205">
        <f>ROUND(I156*H156,2)</f>
        <v>0</v>
      </c>
      <c r="K156" s="201" t="s">
        <v>149</v>
      </c>
      <c r="L156" s="45"/>
      <c r="M156" s="206" t="s">
        <v>21</v>
      </c>
      <c r="N156" s="207" t="s">
        <v>47</v>
      </c>
      <c r="O156" s="85"/>
      <c r="P156" s="208">
        <f>O156*H156</f>
        <v>0</v>
      </c>
      <c r="Q156" s="208">
        <v>0</v>
      </c>
      <c r="R156" s="208">
        <f>Q156*H156</f>
        <v>0</v>
      </c>
      <c r="S156" s="208">
        <v>0</v>
      </c>
      <c r="T156" s="20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0" t="s">
        <v>150</v>
      </c>
      <c r="AT156" s="210" t="s">
        <v>145</v>
      </c>
      <c r="AU156" s="210" t="s">
        <v>84</v>
      </c>
      <c r="AY156" s="18" t="s">
        <v>144</v>
      </c>
      <c r="BE156" s="211">
        <f>IF(N156="základní",J156,0)</f>
        <v>0</v>
      </c>
      <c r="BF156" s="211">
        <f>IF(N156="snížená",J156,0)</f>
        <v>0</v>
      </c>
      <c r="BG156" s="211">
        <f>IF(N156="zákl. přenesená",J156,0)</f>
        <v>0</v>
      </c>
      <c r="BH156" s="211">
        <f>IF(N156="sníž. přenesená",J156,0)</f>
        <v>0</v>
      </c>
      <c r="BI156" s="211">
        <f>IF(N156="nulová",J156,0)</f>
        <v>0</v>
      </c>
      <c r="BJ156" s="18" t="s">
        <v>84</v>
      </c>
      <c r="BK156" s="211">
        <f>ROUND(I156*H156,2)</f>
        <v>0</v>
      </c>
      <c r="BL156" s="18" t="s">
        <v>150</v>
      </c>
      <c r="BM156" s="210" t="s">
        <v>232</v>
      </c>
    </row>
    <row r="157" spans="1:47" s="2" customFormat="1" ht="12">
      <c r="A157" s="39"/>
      <c r="B157" s="40"/>
      <c r="C157" s="41"/>
      <c r="D157" s="212" t="s">
        <v>152</v>
      </c>
      <c r="E157" s="41"/>
      <c r="F157" s="213" t="s">
        <v>166</v>
      </c>
      <c r="G157" s="41"/>
      <c r="H157" s="41"/>
      <c r="I157" s="214"/>
      <c r="J157" s="41"/>
      <c r="K157" s="41"/>
      <c r="L157" s="45"/>
      <c r="M157" s="215"/>
      <c r="N157" s="216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152</v>
      </c>
      <c r="AU157" s="18" t="s">
        <v>84</v>
      </c>
    </row>
    <row r="158" spans="1:65" s="2" customFormat="1" ht="16.5" customHeight="1">
      <c r="A158" s="39"/>
      <c r="B158" s="40"/>
      <c r="C158" s="199" t="s">
        <v>233</v>
      </c>
      <c r="D158" s="199" t="s">
        <v>145</v>
      </c>
      <c r="E158" s="200" t="s">
        <v>234</v>
      </c>
      <c r="F158" s="201" t="s">
        <v>235</v>
      </c>
      <c r="G158" s="202" t="s">
        <v>148</v>
      </c>
      <c r="H158" s="203">
        <v>6</v>
      </c>
      <c r="I158" s="204"/>
      <c r="J158" s="205">
        <f>ROUND(I158*H158,2)</f>
        <v>0</v>
      </c>
      <c r="K158" s="201" t="s">
        <v>149</v>
      </c>
      <c r="L158" s="45"/>
      <c r="M158" s="206" t="s">
        <v>21</v>
      </c>
      <c r="N158" s="207" t="s">
        <v>47</v>
      </c>
      <c r="O158" s="85"/>
      <c r="P158" s="208">
        <f>O158*H158</f>
        <v>0</v>
      </c>
      <c r="Q158" s="208">
        <v>0</v>
      </c>
      <c r="R158" s="208">
        <f>Q158*H158</f>
        <v>0</v>
      </c>
      <c r="S158" s="208">
        <v>0</v>
      </c>
      <c r="T158" s="20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0" t="s">
        <v>150</v>
      </c>
      <c r="AT158" s="210" t="s">
        <v>145</v>
      </c>
      <c r="AU158" s="210" t="s">
        <v>84</v>
      </c>
      <c r="AY158" s="18" t="s">
        <v>144</v>
      </c>
      <c r="BE158" s="211">
        <f>IF(N158="základní",J158,0)</f>
        <v>0</v>
      </c>
      <c r="BF158" s="211">
        <f>IF(N158="snížená",J158,0)</f>
        <v>0</v>
      </c>
      <c r="BG158" s="211">
        <f>IF(N158="zákl. přenesená",J158,0)</f>
        <v>0</v>
      </c>
      <c r="BH158" s="211">
        <f>IF(N158="sníž. přenesená",J158,0)</f>
        <v>0</v>
      </c>
      <c r="BI158" s="211">
        <f>IF(N158="nulová",J158,0)</f>
        <v>0</v>
      </c>
      <c r="BJ158" s="18" t="s">
        <v>84</v>
      </c>
      <c r="BK158" s="211">
        <f>ROUND(I158*H158,2)</f>
        <v>0</v>
      </c>
      <c r="BL158" s="18" t="s">
        <v>150</v>
      </c>
      <c r="BM158" s="210" t="s">
        <v>236</v>
      </c>
    </row>
    <row r="159" spans="1:47" s="2" customFormat="1" ht="12">
      <c r="A159" s="39"/>
      <c r="B159" s="40"/>
      <c r="C159" s="41"/>
      <c r="D159" s="212" t="s">
        <v>152</v>
      </c>
      <c r="E159" s="41"/>
      <c r="F159" s="213" t="s">
        <v>166</v>
      </c>
      <c r="G159" s="41"/>
      <c r="H159" s="41"/>
      <c r="I159" s="214"/>
      <c r="J159" s="41"/>
      <c r="K159" s="41"/>
      <c r="L159" s="45"/>
      <c r="M159" s="215"/>
      <c r="N159" s="216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152</v>
      </c>
      <c r="AU159" s="18" t="s">
        <v>84</v>
      </c>
    </row>
    <row r="160" spans="1:65" s="2" customFormat="1" ht="16.5" customHeight="1">
      <c r="A160" s="39"/>
      <c r="B160" s="40"/>
      <c r="C160" s="199" t="s">
        <v>237</v>
      </c>
      <c r="D160" s="199" t="s">
        <v>145</v>
      </c>
      <c r="E160" s="200" t="s">
        <v>238</v>
      </c>
      <c r="F160" s="201" t="s">
        <v>239</v>
      </c>
      <c r="G160" s="202" t="s">
        <v>148</v>
      </c>
      <c r="H160" s="203">
        <v>4</v>
      </c>
      <c r="I160" s="204"/>
      <c r="J160" s="205">
        <f>ROUND(I160*H160,2)</f>
        <v>0</v>
      </c>
      <c r="K160" s="201" t="s">
        <v>149</v>
      </c>
      <c r="L160" s="45"/>
      <c r="M160" s="206" t="s">
        <v>21</v>
      </c>
      <c r="N160" s="207" t="s">
        <v>47</v>
      </c>
      <c r="O160" s="85"/>
      <c r="P160" s="208">
        <f>O160*H160</f>
        <v>0</v>
      </c>
      <c r="Q160" s="208">
        <v>0</v>
      </c>
      <c r="R160" s="208">
        <f>Q160*H160</f>
        <v>0</v>
      </c>
      <c r="S160" s="208">
        <v>0</v>
      </c>
      <c r="T160" s="20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0" t="s">
        <v>150</v>
      </c>
      <c r="AT160" s="210" t="s">
        <v>145</v>
      </c>
      <c r="AU160" s="210" t="s">
        <v>84</v>
      </c>
      <c r="AY160" s="18" t="s">
        <v>144</v>
      </c>
      <c r="BE160" s="211">
        <f>IF(N160="základní",J160,0)</f>
        <v>0</v>
      </c>
      <c r="BF160" s="211">
        <f>IF(N160="snížená",J160,0)</f>
        <v>0</v>
      </c>
      <c r="BG160" s="211">
        <f>IF(N160="zákl. přenesená",J160,0)</f>
        <v>0</v>
      </c>
      <c r="BH160" s="211">
        <f>IF(N160="sníž. přenesená",J160,0)</f>
        <v>0</v>
      </c>
      <c r="BI160" s="211">
        <f>IF(N160="nulová",J160,0)</f>
        <v>0</v>
      </c>
      <c r="BJ160" s="18" t="s">
        <v>84</v>
      </c>
      <c r="BK160" s="211">
        <f>ROUND(I160*H160,2)</f>
        <v>0</v>
      </c>
      <c r="BL160" s="18" t="s">
        <v>150</v>
      </c>
      <c r="BM160" s="210" t="s">
        <v>240</v>
      </c>
    </row>
    <row r="161" spans="1:47" s="2" customFormat="1" ht="12">
      <c r="A161" s="39"/>
      <c r="B161" s="40"/>
      <c r="C161" s="41"/>
      <c r="D161" s="212" t="s">
        <v>152</v>
      </c>
      <c r="E161" s="41"/>
      <c r="F161" s="213" t="s">
        <v>166</v>
      </c>
      <c r="G161" s="41"/>
      <c r="H161" s="41"/>
      <c r="I161" s="214"/>
      <c r="J161" s="41"/>
      <c r="K161" s="41"/>
      <c r="L161" s="45"/>
      <c r="M161" s="215"/>
      <c r="N161" s="216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152</v>
      </c>
      <c r="AU161" s="18" t="s">
        <v>84</v>
      </c>
    </row>
    <row r="162" spans="1:65" s="2" customFormat="1" ht="16.5" customHeight="1">
      <c r="A162" s="39"/>
      <c r="B162" s="40"/>
      <c r="C162" s="199" t="s">
        <v>241</v>
      </c>
      <c r="D162" s="199" t="s">
        <v>145</v>
      </c>
      <c r="E162" s="200" t="s">
        <v>242</v>
      </c>
      <c r="F162" s="201" t="s">
        <v>243</v>
      </c>
      <c r="G162" s="202" t="s">
        <v>148</v>
      </c>
      <c r="H162" s="203">
        <v>10</v>
      </c>
      <c r="I162" s="204"/>
      <c r="J162" s="205">
        <f>ROUND(I162*H162,2)</f>
        <v>0</v>
      </c>
      <c r="K162" s="201" t="s">
        <v>149</v>
      </c>
      <c r="L162" s="45"/>
      <c r="M162" s="206" t="s">
        <v>21</v>
      </c>
      <c r="N162" s="207" t="s">
        <v>47</v>
      </c>
      <c r="O162" s="85"/>
      <c r="P162" s="208">
        <f>O162*H162</f>
        <v>0</v>
      </c>
      <c r="Q162" s="208">
        <v>0</v>
      </c>
      <c r="R162" s="208">
        <f>Q162*H162</f>
        <v>0</v>
      </c>
      <c r="S162" s="208">
        <v>0</v>
      </c>
      <c r="T162" s="20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0" t="s">
        <v>150</v>
      </c>
      <c r="AT162" s="210" t="s">
        <v>145</v>
      </c>
      <c r="AU162" s="210" t="s">
        <v>84</v>
      </c>
      <c r="AY162" s="18" t="s">
        <v>144</v>
      </c>
      <c r="BE162" s="211">
        <f>IF(N162="základní",J162,0)</f>
        <v>0</v>
      </c>
      <c r="BF162" s="211">
        <f>IF(N162="snížená",J162,0)</f>
        <v>0</v>
      </c>
      <c r="BG162" s="211">
        <f>IF(N162="zákl. přenesená",J162,0)</f>
        <v>0</v>
      </c>
      <c r="BH162" s="211">
        <f>IF(N162="sníž. přenesená",J162,0)</f>
        <v>0</v>
      </c>
      <c r="BI162" s="211">
        <f>IF(N162="nulová",J162,0)</f>
        <v>0</v>
      </c>
      <c r="BJ162" s="18" t="s">
        <v>84</v>
      </c>
      <c r="BK162" s="211">
        <f>ROUND(I162*H162,2)</f>
        <v>0</v>
      </c>
      <c r="BL162" s="18" t="s">
        <v>150</v>
      </c>
      <c r="BM162" s="210" t="s">
        <v>244</v>
      </c>
    </row>
    <row r="163" spans="1:47" s="2" customFormat="1" ht="12">
      <c r="A163" s="39"/>
      <c r="B163" s="40"/>
      <c r="C163" s="41"/>
      <c r="D163" s="212" t="s">
        <v>152</v>
      </c>
      <c r="E163" s="41"/>
      <c r="F163" s="213" t="s">
        <v>166</v>
      </c>
      <c r="G163" s="41"/>
      <c r="H163" s="41"/>
      <c r="I163" s="214"/>
      <c r="J163" s="41"/>
      <c r="K163" s="41"/>
      <c r="L163" s="45"/>
      <c r="M163" s="215"/>
      <c r="N163" s="216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152</v>
      </c>
      <c r="AU163" s="18" t="s">
        <v>84</v>
      </c>
    </row>
    <row r="164" spans="1:65" s="2" customFormat="1" ht="16.5" customHeight="1">
      <c r="A164" s="39"/>
      <c r="B164" s="40"/>
      <c r="C164" s="199" t="s">
        <v>245</v>
      </c>
      <c r="D164" s="199" t="s">
        <v>145</v>
      </c>
      <c r="E164" s="200" t="s">
        <v>246</v>
      </c>
      <c r="F164" s="201" t="s">
        <v>247</v>
      </c>
      <c r="G164" s="202" t="s">
        <v>148</v>
      </c>
      <c r="H164" s="203">
        <v>2</v>
      </c>
      <c r="I164" s="204"/>
      <c r="J164" s="205">
        <f>ROUND(I164*H164,2)</f>
        <v>0</v>
      </c>
      <c r="K164" s="201" t="s">
        <v>149</v>
      </c>
      <c r="L164" s="45"/>
      <c r="M164" s="206" t="s">
        <v>21</v>
      </c>
      <c r="N164" s="207" t="s">
        <v>47</v>
      </c>
      <c r="O164" s="85"/>
      <c r="P164" s="208">
        <f>O164*H164</f>
        <v>0</v>
      </c>
      <c r="Q164" s="208">
        <v>0</v>
      </c>
      <c r="R164" s="208">
        <f>Q164*H164</f>
        <v>0</v>
      </c>
      <c r="S164" s="208">
        <v>0</v>
      </c>
      <c r="T164" s="20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0" t="s">
        <v>150</v>
      </c>
      <c r="AT164" s="210" t="s">
        <v>145</v>
      </c>
      <c r="AU164" s="210" t="s">
        <v>84</v>
      </c>
      <c r="AY164" s="18" t="s">
        <v>144</v>
      </c>
      <c r="BE164" s="211">
        <f>IF(N164="základní",J164,0)</f>
        <v>0</v>
      </c>
      <c r="BF164" s="211">
        <f>IF(N164="snížená",J164,0)</f>
        <v>0</v>
      </c>
      <c r="BG164" s="211">
        <f>IF(N164="zákl. přenesená",J164,0)</f>
        <v>0</v>
      </c>
      <c r="BH164" s="211">
        <f>IF(N164="sníž. přenesená",J164,0)</f>
        <v>0</v>
      </c>
      <c r="BI164" s="211">
        <f>IF(N164="nulová",J164,0)</f>
        <v>0</v>
      </c>
      <c r="BJ164" s="18" t="s">
        <v>84</v>
      </c>
      <c r="BK164" s="211">
        <f>ROUND(I164*H164,2)</f>
        <v>0</v>
      </c>
      <c r="BL164" s="18" t="s">
        <v>150</v>
      </c>
      <c r="BM164" s="210" t="s">
        <v>248</v>
      </c>
    </row>
    <row r="165" spans="1:47" s="2" customFormat="1" ht="12">
      <c r="A165" s="39"/>
      <c r="B165" s="40"/>
      <c r="C165" s="41"/>
      <c r="D165" s="212" t="s">
        <v>152</v>
      </c>
      <c r="E165" s="41"/>
      <c r="F165" s="213" t="s">
        <v>166</v>
      </c>
      <c r="G165" s="41"/>
      <c r="H165" s="41"/>
      <c r="I165" s="214"/>
      <c r="J165" s="41"/>
      <c r="K165" s="41"/>
      <c r="L165" s="45"/>
      <c r="M165" s="215"/>
      <c r="N165" s="216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152</v>
      </c>
      <c r="AU165" s="18" t="s">
        <v>84</v>
      </c>
    </row>
    <row r="166" spans="1:65" s="2" customFormat="1" ht="16.5" customHeight="1">
      <c r="A166" s="39"/>
      <c r="B166" s="40"/>
      <c r="C166" s="199" t="s">
        <v>249</v>
      </c>
      <c r="D166" s="199" t="s">
        <v>145</v>
      </c>
      <c r="E166" s="200" t="s">
        <v>250</v>
      </c>
      <c r="F166" s="201" t="s">
        <v>251</v>
      </c>
      <c r="G166" s="202" t="s">
        <v>148</v>
      </c>
      <c r="H166" s="203">
        <v>2</v>
      </c>
      <c r="I166" s="204"/>
      <c r="J166" s="205">
        <f>ROUND(I166*H166,2)</f>
        <v>0</v>
      </c>
      <c r="K166" s="201" t="s">
        <v>149</v>
      </c>
      <c r="L166" s="45"/>
      <c r="M166" s="206" t="s">
        <v>21</v>
      </c>
      <c r="N166" s="207" t="s">
        <v>47</v>
      </c>
      <c r="O166" s="85"/>
      <c r="P166" s="208">
        <f>O166*H166</f>
        <v>0</v>
      </c>
      <c r="Q166" s="208">
        <v>0</v>
      </c>
      <c r="R166" s="208">
        <f>Q166*H166</f>
        <v>0</v>
      </c>
      <c r="S166" s="208">
        <v>0</v>
      </c>
      <c r="T166" s="20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0" t="s">
        <v>150</v>
      </c>
      <c r="AT166" s="210" t="s">
        <v>145</v>
      </c>
      <c r="AU166" s="210" t="s">
        <v>84</v>
      </c>
      <c r="AY166" s="18" t="s">
        <v>144</v>
      </c>
      <c r="BE166" s="211">
        <f>IF(N166="základní",J166,0)</f>
        <v>0</v>
      </c>
      <c r="BF166" s="211">
        <f>IF(N166="snížená",J166,0)</f>
        <v>0</v>
      </c>
      <c r="BG166" s="211">
        <f>IF(N166="zákl. přenesená",J166,0)</f>
        <v>0</v>
      </c>
      <c r="BH166" s="211">
        <f>IF(N166="sníž. přenesená",J166,0)</f>
        <v>0</v>
      </c>
      <c r="BI166" s="211">
        <f>IF(N166="nulová",J166,0)</f>
        <v>0</v>
      </c>
      <c r="BJ166" s="18" t="s">
        <v>84</v>
      </c>
      <c r="BK166" s="211">
        <f>ROUND(I166*H166,2)</f>
        <v>0</v>
      </c>
      <c r="BL166" s="18" t="s">
        <v>150</v>
      </c>
      <c r="BM166" s="210" t="s">
        <v>252</v>
      </c>
    </row>
    <row r="167" spans="1:47" s="2" customFormat="1" ht="12">
      <c r="A167" s="39"/>
      <c r="B167" s="40"/>
      <c r="C167" s="41"/>
      <c r="D167" s="212" t="s">
        <v>152</v>
      </c>
      <c r="E167" s="41"/>
      <c r="F167" s="213" t="s">
        <v>166</v>
      </c>
      <c r="G167" s="41"/>
      <c r="H167" s="41"/>
      <c r="I167" s="214"/>
      <c r="J167" s="41"/>
      <c r="K167" s="41"/>
      <c r="L167" s="45"/>
      <c r="M167" s="215"/>
      <c r="N167" s="216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152</v>
      </c>
      <c r="AU167" s="18" t="s">
        <v>84</v>
      </c>
    </row>
    <row r="168" spans="1:65" s="2" customFormat="1" ht="16.5" customHeight="1">
      <c r="A168" s="39"/>
      <c r="B168" s="40"/>
      <c r="C168" s="199" t="s">
        <v>253</v>
      </c>
      <c r="D168" s="199" t="s">
        <v>145</v>
      </c>
      <c r="E168" s="200" t="s">
        <v>254</v>
      </c>
      <c r="F168" s="201" t="s">
        <v>255</v>
      </c>
      <c r="G168" s="202" t="s">
        <v>148</v>
      </c>
      <c r="H168" s="203">
        <v>6</v>
      </c>
      <c r="I168" s="204"/>
      <c r="J168" s="205">
        <f>ROUND(I168*H168,2)</f>
        <v>0</v>
      </c>
      <c r="K168" s="201" t="s">
        <v>149</v>
      </c>
      <c r="L168" s="45"/>
      <c r="M168" s="206" t="s">
        <v>21</v>
      </c>
      <c r="N168" s="207" t="s">
        <v>47</v>
      </c>
      <c r="O168" s="85"/>
      <c r="P168" s="208">
        <f>O168*H168</f>
        <v>0</v>
      </c>
      <c r="Q168" s="208">
        <v>0</v>
      </c>
      <c r="R168" s="208">
        <f>Q168*H168</f>
        <v>0</v>
      </c>
      <c r="S168" s="208">
        <v>0</v>
      </c>
      <c r="T168" s="20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0" t="s">
        <v>150</v>
      </c>
      <c r="AT168" s="210" t="s">
        <v>145</v>
      </c>
      <c r="AU168" s="210" t="s">
        <v>84</v>
      </c>
      <c r="AY168" s="18" t="s">
        <v>144</v>
      </c>
      <c r="BE168" s="211">
        <f>IF(N168="základní",J168,0)</f>
        <v>0</v>
      </c>
      <c r="BF168" s="211">
        <f>IF(N168="snížená",J168,0)</f>
        <v>0</v>
      </c>
      <c r="BG168" s="211">
        <f>IF(N168="zákl. přenesená",J168,0)</f>
        <v>0</v>
      </c>
      <c r="BH168" s="211">
        <f>IF(N168="sníž. přenesená",J168,0)</f>
        <v>0</v>
      </c>
      <c r="BI168" s="211">
        <f>IF(N168="nulová",J168,0)</f>
        <v>0</v>
      </c>
      <c r="BJ168" s="18" t="s">
        <v>84</v>
      </c>
      <c r="BK168" s="211">
        <f>ROUND(I168*H168,2)</f>
        <v>0</v>
      </c>
      <c r="BL168" s="18" t="s">
        <v>150</v>
      </c>
      <c r="BM168" s="210" t="s">
        <v>256</v>
      </c>
    </row>
    <row r="169" spans="1:47" s="2" customFormat="1" ht="12">
      <c r="A169" s="39"/>
      <c r="B169" s="40"/>
      <c r="C169" s="41"/>
      <c r="D169" s="212" t="s">
        <v>152</v>
      </c>
      <c r="E169" s="41"/>
      <c r="F169" s="213" t="s">
        <v>166</v>
      </c>
      <c r="G169" s="41"/>
      <c r="H169" s="41"/>
      <c r="I169" s="214"/>
      <c r="J169" s="41"/>
      <c r="K169" s="41"/>
      <c r="L169" s="45"/>
      <c r="M169" s="215"/>
      <c r="N169" s="216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152</v>
      </c>
      <c r="AU169" s="18" t="s">
        <v>84</v>
      </c>
    </row>
    <row r="170" spans="1:65" s="2" customFormat="1" ht="16.5" customHeight="1">
      <c r="A170" s="39"/>
      <c r="B170" s="40"/>
      <c r="C170" s="199" t="s">
        <v>257</v>
      </c>
      <c r="D170" s="199" t="s">
        <v>145</v>
      </c>
      <c r="E170" s="200" t="s">
        <v>258</v>
      </c>
      <c r="F170" s="201" t="s">
        <v>259</v>
      </c>
      <c r="G170" s="202" t="s">
        <v>160</v>
      </c>
      <c r="H170" s="203">
        <v>10</v>
      </c>
      <c r="I170" s="204"/>
      <c r="J170" s="205">
        <f>ROUND(I170*H170,2)</f>
        <v>0</v>
      </c>
      <c r="K170" s="201" t="s">
        <v>149</v>
      </c>
      <c r="L170" s="45"/>
      <c r="M170" s="206" t="s">
        <v>21</v>
      </c>
      <c r="N170" s="207" t="s">
        <v>47</v>
      </c>
      <c r="O170" s="85"/>
      <c r="P170" s="208">
        <f>O170*H170</f>
        <v>0</v>
      </c>
      <c r="Q170" s="208">
        <v>0</v>
      </c>
      <c r="R170" s="208">
        <f>Q170*H170</f>
        <v>0</v>
      </c>
      <c r="S170" s="208">
        <v>0</v>
      </c>
      <c r="T170" s="20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0" t="s">
        <v>150</v>
      </c>
      <c r="AT170" s="210" t="s">
        <v>145</v>
      </c>
      <c r="AU170" s="210" t="s">
        <v>84</v>
      </c>
      <c r="AY170" s="18" t="s">
        <v>144</v>
      </c>
      <c r="BE170" s="211">
        <f>IF(N170="základní",J170,0)</f>
        <v>0</v>
      </c>
      <c r="BF170" s="211">
        <f>IF(N170="snížená",J170,0)</f>
        <v>0</v>
      </c>
      <c r="BG170" s="211">
        <f>IF(N170="zákl. přenesená",J170,0)</f>
        <v>0</v>
      </c>
      <c r="BH170" s="211">
        <f>IF(N170="sníž. přenesená",J170,0)</f>
        <v>0</v>
      </c>
      <c r="BI170" s="211">
        <f>IF(N170="nulová",J170,0)</f>
        <v>0</v>
      </c>
      <c r="BJ170" s="18" t="s">
        <v>84</v>
      </c>
      <c r="BK170" s="211">
        <f>ROUND(I170*H170,2)</f>
        <v>0</v>
      </c>
      <c r="BL170" s="18" t="s">
        <v>150</v>
      </c>
      <c r="BM170" s="210" t="s">
        <v>260</v>
      </c>
    </row>
    <row r="171" spans="1:47" s="2" customFormat="1" ht="12">
      <c r="A171" s="39"/>
      <c r="B171" s="40"/>
      <c r="C171" s="41"/>
      <c r="D171" s="212" t="s">
        <v>152</v>
      </c>
      <c r="E171" s="41"/>
      <c r="F171" s="213" t="s">
        <v>166</v>
      </c>
      <c r="G171" s="41"/>
      <c r="H171" s="41"/>
      <c r="I171" s="214"/>
      <c r="J171" s="41"/>
      <c r="K171" s="41"/>
      <c r="L171" s="45"/>
      <c r="M171" s="215"/>
      <c r="N171" s="216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152</v>
      </c>
      <c r="AU171" s="18" t="s">
        <v>84</v>
      </c>
    </row>
    <row r="172" spans="1:65" s="2" customFormat="1" ht="16.5" customHeight="1">
      <c r="A172" s="39"/>
      <c r="B172" s="40"/>
      <c r="C172" s="199" t="s">
        <v>261</v>
      </c>
      <c r="D172" s="199" t="s">
        <v>145</v>
      </c>
      <c r="E172" s="200" t="s">
        <v>262</v>
      </c>
      <c r="F172" s="201" t="s">
        <v>263</v>
      </c>
      <c r="G172" s="202" t="s">
        <v>264</v>
      </c>
      <c r="H172" s="203">
        <v>1</v>
      </c>
      <c r="I172" s="204"/>
      <c r="J172" s="205">
        <f>ROUND(I172*H172,2)</f>
        <v>0</v>
      </c>
      <c r="K172" s="201" t="s">
        <v>149</v>
      </c>
      <c r="L172" s="45"/>
      <c r="M172" s="206" t="s">
        <v>21</v>
      </c>
      <c r="N172" s="207" t="s">
        <v>47</v>
      </c>
      <c r="O172" s="85"/>
      <c r="P172" s="208">
        <f>O172*H172</f>
        <v>0</v>
      </c>
      <c r="Q172" s="208">
        <v>0</v>
      </c>
      <c r="R172" s="208">
        <f>Q172*H172</f>
        <v>0</v>
      </c>
      <c r="S172" s="208">
        <v>0</v>
      </c>
      <c r="T172" s="20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0" t="s">
        <v>150</v>
      </c>
      <c r="AT172" s="210" t="s">
        <v>145</v>
      </c>
      <c r="AU172" s="210" t="s">
        <v>84</v>
      </c>
      <c r="AY172" s="18" t="s">
        <v>144</v>
      </c>
      <c r="BE172" s="211">
        <f>IF(N172="základní",J172,0)</f>
        <v>0</v>
      </c>
      <c r="BF172" s="211">
        <f>IF(N172="snížená",J172,0)</f>
        <v>0</v>
      </c>
      <c r="BG172" s="211">
        <f>IF(N172="zákl. přenesená",J172,0)</f>
        <v>0</v>
      </c>
      <c r="BH172" s="211">
        <f>IF(N172="sníž. přenesená",J172,0)</f>
        <v>0</v>
      </c>
      <c r="BI172" s="211">
        <f>IF(N172="nulová",J172,0)</f>
        <v>0</v>
      </c>
      <c r="BJ172" s="18" t="s">
        <v>84</v>
      </c>
      <c r="BK172" s="211">
        <f>ROUND(I172*H172,2)</f>
        <v>0</v>
      </c>
      <c r="BL172" s="18" t="s">
        <v>150</v>
      </c>
      <c r="BM172" s="210" t="s">
        <v>265</v>
      </c>
    </row>
    <row r="173" spans="1:47" s="2" customFormat="1" ht="12">
      <c r="A173" s="39"/>
      <c r="B173" s="40"/>
      <c r="C173" s="41"/>
      <c r="D173" s="212" t="s">
        <v>152</v>
      </c>
      <c r="E173" s="41"/>
      <c r="F173" s="213" t="s">
        <v>266</v>
      </c>
      <c r="G173" s="41"/>
      <c r="H173" s="41"/>
      <c r="I173" s="214"/>
      <c r="J173" s="41"/>
      <c r="K173" s="41"/>
      <c r="L173" s="45"/>
      <c r="M173" s="215"/>
      <c r="N173" s="216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152</v>
      </c>
      <c r="AU173" s="18" t="s">
        <v>84</v>
      </c>
    </row>
    <row r="174" spans="1:63" s="12" customFormat="1" ht="22.8" customHeight="1">
      <c r="A174" s="12"/>
      <c r="B174" s="185"/>
      <c r="C174" s="186"/>
      <c r="D174" s="187" t="s">
        <v>75</v>
      </c>
      <c r="E174" s="217" t="s">
        <v>267</v>
      </c>
      <c r="F174" s="217" t="s">
        <v>268</v>
      </c>
      <c r="G174" s="186"/>
      <c r="H174" s="186"/>
      <c r="I174" s="189"/>
      <c r="J174" s="218">
        <f>BK174</f>
        <v>0</v>
      </c>
      <c r="K174" s="186"/>
      <c r="L174" s="191"/>
      <c r="M174" s="192"/>
      <c r="N174" s="193"/>
      <c r="O174" s="193"/>
      <c r="P174" s="194">
        <f>SUM(P175:P192)</f>
        <v>0</v>
      </c>
      <c r="Q174" s="193"/>
      <c r="R174" s="194">
        <f>SUM(R175:R192)</f>
        <v>0</v>
      </c>
      <c r="S174" s="193"/>
      <c r="T174" s="195">
        <f>SUM(T175:T192)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96" t="s">
        <v>84</v>
      </c>
      <c r="AT174" s="197" t="s">
        <v>75</v>
      </c>
      <c r="AU174" s="197" t="s">
        <v>84</v>
      </c>
      <c r="AY174" s="196" t="s">
        <v>144</v>
      </c>
      <c r="BK174" s="198">
        <f>SUM(BK175:BK192)</f>
        <v>0</v>
      </c>
    </row>
    <row r="175" spans="1:65" s="2" customFormat="1" ht="16.5" customHeight="1">
      <c r="A175" s="39"/>
      <c r="B175" s="40"/>
      <c r="C175" s="199" t="s">
        <v>269</v>
      </c>
      <c r="D175" s="199" t="s">
        <v>145</v>
      </c>
      <c r="E175" s="200" t="s">
        <v>270</v>
      </c>
      <c r="F175" s="201" t="s">
        <v>271</v>
      </c>
      <c r="G175" s="202" t="s">
        <v>272</v>
      </c>
      <c r="H175" s="203">
        <v>4</v>
      </c>
      <c r="I175" s="204"/>
      <c r="J175" s="205">
        <f>ROUND(I175*H175,2)</f>
        <v>0</v>
      </c>
      <c r="K175" s="201" t="s">
        <v>149</v>
      </c>
      <c r="L175" s="45"/>
      <c r="M175" s="206" t="s">
        <v>21</v>
      </c>
      <c r="N175" s="207" t="s">
        <v>47</v>
      </c>
      <c r="O175" s="85"/>
      <c r="P175" s="208">
        <f>O175*H175</f>
        <v>0</v>
      </c>
      <c r="Q175" s="208">
        <v>0</v>
      </c>
      <c r="R175" s="208">
        <f>Q175*H175</f>
        <v>0</v>
      </c>
      <c r="S175" s="208">
        <v>0</v>
      </c>
      <c r="T175" s="20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0" t="s">
        <v>150</v>
      </c>
      <c r="AT175" s="210" t="s">
        <v>145</v>
      </c>
      <c r="AU175" s="210" t="s">
        <v>86</v>
      </c>
      <c r="AY175" s="18" t="s">
        <v>144</v>
      </c>
      <c r="BE175" s="211">
        <f>IF(N175="základní",J175,0)</f>
        <v>0</v>
      </c>
      <c r="BF175" s="211">
        <f>IF(N175="snížená",J175,0)</f>
        <v>0</v>
      </c>
      <c r="BG175" s="211">
        <f>IF(N175="zákl. přenesená",J175,0)</f>
        <v>0</v>
      </c>
      <c r="BH175" s="211">
        <f>IF(N175="sníž. přenesená",J175,0)</f>
        <v>0</v>
      </c>
      <c r="BI175" s="211">
        <f>IF(N175="nulová",J175,0)</f>
        <v>0</v>
      </c>
      <c r="BJ175" s="18" t="s">
        <v>84</v>
      </c>
      <c r="BK175" s="211">
        <f>ROUND(I175*H175,2)</f>
        <v>0</v>
      </c>
      <c r="BL175" s="18" t="s">
        <v>150</v>
      </c>
      <c r="BM175" s="210" t="s">
        <v>273</v>
      </c>
    </row>
    <row r="176" spans="1:47" s="2" customFormat="1" ht="12">
      <c r="A176" s="39"/>
      <c r="B176" s="40"/>
      <c r="C176" s="41"/>
      <c r="D176" s="212" t="s">
        <v>152</v>
      </c>
      <c r="E176" s="41"/>
      <c r="F176" s="213" t="s">
        <v>266</v>
      </c>
      <c r="G176" s="41"/>
      <c r="H176" s="41"/>
      <c r="I176" s="214"/>
      <c r="J176" s="41"/>
      <c r="K176" s="41"/>
      <c r="L176" s="45"/>
      <c r="M176" s="215"/>
      <c r="N176" s="216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152</v>
      </c>
      <c r="AU176" s="18" t="s">
        <v>86</v>
      </c>
    </row>
    <row r="177" spans="1:65" s="2" customFormat="1" ht="16.5" customHeight="1">
      <c r="A177" s="39"/>
      <c r="B177" s="40"/>
      <c r="C177" s="199" t="s">
        <v>274</v>
      </c>
      <c r="D177" s="199" t="s">
        <v>145</v>
      </c>
      <c r="E177" s="200" t="s">
        <v>275</v>
      </c>
      <c r="F177" s="201" t="s">
        <v>276</v>
      </c>
      <c r="G177" s="202" t="s">
        <v>272</v>
      </c>
      <c r="H177" s="203">
        <v>1</v>
      </c>
      <c r="I177" s="204"/>
      <c r="J177" s="205">
        <f>ROUND(I177*H177,2)</f>
        <v>0</v>
      </c>
      <c r="K177" s="201" t="s">
        <v>149</v>
      </c>
      <c r="L177" s="45"/>
      <c r="M177" s="206" t="s">
        <v>21</v>
      </c>
      <c r="N177" s="207" t="s">
        <v>47</v>
      </c>
      <c r="O177" s="85"/>
      <c r="P177" s="208">
        <f>O177*H177</f>
        <v>0</v>
      </c>
      <c r="Q177" s="208">
        <v>0</v>
      </c>
      <c r="R177" s="208">
        <f>Q177*H177</f>
        <v>0</v>
      </c>
      <c r="S177" s="208">
        <v>0</v>
      </c>
      <c r="T177" s="20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0" t="s">
        <v>150</v>
      </c>
      <c r="AT177" s="210" t="s">
        <v>145</v>
      </c>
      <c r="AU177" s="210" t="s">
        <v>86</v>
      </c>
      <c r="AY177" s="18" t="s">
        <v>144</v>
      </c>
      <c r="BE177" s="211">
        <f>IF(N177="základní",J177,0)</f>
        <v>0</v>
      </c>
      <c r="BF177" s="211">
        <f>IF(N177="snížená",J177,0)</f>
        <v>0</v>
      </c>
      <c r="BG177" s="211">
        <f>IF(N177="zákl. přenesená",J177,0)</f>
        <v>0</v>
      </c>
      <c r="BH177" s="211">
        <f>IF(N177="sníž. přenesená",J177,0)</f>
        <v>0</v>
      </c>
      <c r="BI177" s="211">
        <f>IF(N177="nulová",J177,0)</f>
        <v>0</v>
      </c>
      <c r="BJ177" s="18" t="s">
        <v>84</v>
      </c>
      <c r="BK177" s="211">
        <f>ROUND(I177*H177,2)</f>
        <v>0</v>
      </c>
      <c r="BL177" s="18" t="s">
        <v>150</v>
      </c>
      <c r="BM177" s="210" t="s">
        <v>277</v>
      </c>
    </row>
    <row r="178" spans="1:47" s="2" customFormat="1" ht="12">
      <c r="A178" s="39"/>
      <c r="B178" s="40"/>
      <c r="C178" s="41"/>
      <c r="D178" s="212" t="s">
        <v>152</v>
      </c>
      <c r="E178" s="41"/>
      <c r="F178" s="213" t="s">
        <v>266</v>
      </c>
      <c r="G178" s="41"/>
      <c r="H178" s="41"/>
      <c r="I178" s="214"/>
      <c r="J178" s="41"/>
      <c r="K178" s="41"/>
      <c r="L178" s="45"/>
      <c r="M178" s="215"/>
      <c r="N178" s="216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152</v>
      </c>
      <c r="AU178" s="18" t="s">
        <v>86</v>
      </c>
    </row>
    <row r="179" spans="1:65" s="2" customFormat="1" ht="16.5" customHeight="1">
      <c r="A179" s="39"/>
      <c r="B179" s="40"/>
      <c r="C179" s="199" t="s">
        <v>278</v>
      </c>
      <c r="D179" s="199" t="s">
        <v>145</v>
      </c>
      <c r="E179" s="200" t="s">
        <v>279</v>
      </c>
      <c r="F179" s="201" t="s">
        <v>147</v>
      </c>
      <c r="G179" s="202" t="s">
        <v>272</v>
      </c>
      <c r="H179" s="203">
        <v>2</v>
      </c>
      <c r="I179" s="204"/>
      <c r="J179" s="205">
        <f>ROUND(I179*H179,2)</f>
        <v>0</v>
      </c>
      <c r="K179" s="201" t="s">
        <v>149</v>
      </c>
      <c r="L179" s="45"/>
      <c r="M179" s="206" t="s">
        <v>21</v>
      </c>
      <c r="N179" s="207" t="s">
        <v>47</v>
      </c>
      <c r="O179" s="85"/>
      <c r="P179" s="208">
        <f>O179*H179</f>
        <v>0</v>
      </c>
      <c r="Q179" s="208">
        <v>0</v>
      </c>
      <c r="R179" s="208">
        <f>Q179*H179</f>
        <v>0</v>
      </c>
      <c r="S179" s="208">
        <v>0</v>
      </c>
      <c r="T179" s="20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0" t="s">
        <v>150</v>
      </c>
      <c r="AT179" s="210" t="s">
        <v>145</v>
      </c>
      <c r="AU179" s="210" t="s">
        <v>86</v>
      </c>
      <c r="AY179" s="18" t="s">
        <v>144</v>
      </c>
      <c r="BE179" s="211">
        <f>IF(N179="základní",J179,0)</f>
        <v>0</v>
      </c>
      <c r="BF179" s="211">
        <f>IF(N179="snížená",J179,0)</f>
        <v>0</v>
      </c>
      <c r="BG179" s="211">
        <f>IF(N179="zákl. přenesená",J179,0)</f>
        <v>0</v>
      </c>
      <c r="BH179" s="211">
        <f>IF(N179="sníž. přenesená",J179,0)</f>
        <v>0</v>
      </c>
      <c r="BI179" s="211">
        <f>IF(N179="nulová",J179,0)</f>
        <v>0</v>
      </c>
      <c r="BJ179" s="18" t="s">
        <v>84</v>
      </c>
      <c r="BK179" s="211">
        <f>ROUND(I179*H179,2)</f>
        <v>0</v>
      </c>
      <c r="BL179" s="18" t="s">
        <v>150</v>
      </c>
      <c r="BM179" s="210" t="s">
        <v>280</v>
      </c>
    </row>
    <row r="180" spans="1:47" s="2" customFormat="1" ht="12">
      <c r="A180" s="39"/>
      <c r="B180" s="40"/>
      <c r="C180" s="41"/>
      <c r="D180" s="212" t="s">
        <v>152</v>
      </c>
      <c r="E180" s="41"/>
      <c r="F180" s="213" t="s">
        <v>266</v>
      </c>
      <c r="G180" s="41"/>
      <c r="H180" s="41"/>
      <c r="I180" s="214"/>
      <c r="J180" s="41"/>
      <c r="K180" s="41"/>
      <c r="L180" s="45"/>
      <c r="M180" s="215"/>
      <c r="N180" s="216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152</v>
      </c>
      <c r="AU180" s="18" t="s">
        <v>86</v>
      </c>
    </row>
    <row r="181" spans="1:65" s="2" customFormat="1" ht="16.5" customHeight="1">
      <c r="A181" s="39"/>
      <c r="B181" s="40"/>
      <c r="C181" s="199" t="s">
        <v>281</v>
      </c>
      <c r="D181" s="199" t="s">
        <v>145</v>
      </c>
      <c r="E181" s="200" t="s">
        <v>282</v>
      </c>
      <c r="F181" s="201" t="s">
        <v>155</v>
      </c>
      <c r="G181" s="202" t="s">
        <v>272</v>
      </c>
      <c r="H181" s="203">
        <v>2</v>
      </c>
      <c r="I181" s="204"/>
      <c r="J181" s="205">
        <f>ROUND(I181*H181,2)</f>
        <v>0</v>
      </c>
      <c r="K181" s="201" t="s">
        <v>149</v>
      </c>
      <c r="L181" s="45"/>
      <c r="M181" s="206" t="s">
        <v>21</v>
      </c>
      <c r="N181" s="207" t="s">
        <v>47</v>
      </c>
      <c r="O181" s="85"/>
      <c r="P181" s="208">
        <f>O181*H181</f>
        <v>0</v>
      </c>
      <c r="Q181" s="208">
        <v>0</v>
      </c>
      <c r="R181" s="208">
        <f>Q181*H181</f>
        <v>0</v>
      </c>
      <c r="S181" s="208">
        <v>0</v>
      </c>
      <c r="T181" s="20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0" t="s">
        <v>150</v>
      </c>
      <c r="AT181" s="210" t="s">
        <v>145</v>
      </c>
      <c r="AU181" s="210" t="s">
        <v>86</v>
      </c>
      <c r="AY181" s="18" t="s">
        <v>144</v>
      </c>
      <c r="BE181" s="211">
        <f>IF(N181="základní",J181,0)</f>
        <v>0</v>
      </c>
      <c r="BF181" s="211">
        <f>IF(N181="snížená",J181,0)</f>
        <v>0</v>
      </c>
      <c r="BG181" s="211">
        <f>IF(N181="zákl. přenesená",J181,0)</f>
        <v>0</v>
      </c>
      <c r="BH181" s="211">
        <f>IF(N181="sníž. přenesená",J181,0)</f>
        <v>0</v>
      </c>
      <c r="BI181" s="211">
        <f>IF(N181="nulová",J181,0)</f>
        <v>0</v>
      </c>
      <c r="BJ181" s="18" t="s">
        <v>84</v>
      </c>
      <c r="BK181" s="211">
        <f>ROUND(I181*H181,2)</f>
        <v>0</v>
      </c>
      <c r="BL181" s="18" t="s">
        <v>150</v>
      </c>
      <c r="BM181" s="210" t="s">
        <v>283</v>
      </c>
    </row>
    <row r="182" spans="1:47" s="2" customFormat="1" ht="12">
      <c r="A182" s="39"/>
      <c r="B182" s="40"/>
      <c r="C182" s="41"/>
      <c r="D182" s="212" t="s">
        <v>152</v>
      </c>
      <c r="E182" s="41"/>
      <c r="F182" s="213" t="s">
        <v>266</v>
      </c>
      <c r="G182" s="41"/>
      <c r="H182" s="41"/>
      <c r="I182" s="214"/>
      <c r="J182" s="41"/>
      <c r="K182" s="41"/>
      <c r="L182" s="45"/>
      <c r="M182" s="215"/>
      <c r="N182" s="216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152</v>
      </c>
      <c r="AU182" s="18" t="s">
        <v>86</v>
      </c>
    </row>
    <row r="183" spans="1:65" s="2" customFormat="1" ht="16.5" customHeight="1">
      <c r="A183" s="39"/>
      <c r="B183" s="40"/>
      <c r="C183" s="199" t="s">
        <v>284</v>
      </c>
      <c r="D183" s="199" t="s">
        <v>145</v>
      </c>
      <c r="E183" s="200" t="s">
        <v>285</v>
      </c>
      <c r="F183" s="201" t="s">
        <v>286</v>
      </c>
      <c r="G183" s="202" t="s">
        <v>272</v>
      </c>
      <c r="H183" s="203">
        <v>1</v>
      </c>
      <c r="I183" s="204"/>
      <c r="J183" s="205">
        <f>ROUND(I183*H183,2)</f>
        <v>0</v>
      </c>
      <c r="K183" s="201" t="s">
        <v>149</v>
      </c>
      <c r="L183" s="45"/>
      <c r="M183" s="206" t="s">
        <v>21</v>
      </c>
      <c r="N183" s="207" t="s">
        <v>47</v>
      </c>
      <c r="O183" s="85"/>
      <c r="P183" s="208">
        <f>O183*H183</f>
        <v>0</v>
      </c>
      <c r="Q183" s="208">
        <v>0</v>
      </c>
      <c r="R183" s="208">
        <f>Q183*H183</f>
        <v>0</v>
      </c>
      <c r="S183" s="208">
        <v>0</v>
      </c>
      <c r="T183" s="20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0" t="s">
        <v>150</v>
      </c>
      <c r="AT183" s="210" t="s">
        <v>145</v>
      </c>
      <c r="AU183" s="210" t="s">
        <v>86</v>
      </c>
      <c r="AY183" s="18" t="s">
        <v>144</v>
      </c>
      <c r="BE183" s="211">
        <f>IF(N183="základní",J183,0)</f>
        <v>0</v>
      </c>
      <c r="BF183" s="211">
        <f>IF(N183="snížená",J183,0)</f>
        <v>0</v>
      </c>
      <c r="BG183" s="211">
        <f>IF(N183="zákl. přenesená",J183,0)</f>
        <v>0</v>
      </c>
      <c r="BH183" s="211">
        <f>IF(N183="sníž. přenesená",J183,0)</f>
        <v>0</v>
      </c>
      <c r="BI183" s="211">
        <f>IF(N183="nulová",J183,0)</f>
        <v>0</v>
      </c>
      <c r="BJ183" s="18" t="s">
        <v>84</v>
      </c>
      <c r="BK183" s="211">
        <f>ROUND(I183*H183,2)</f>
        <v>0</v>
      </c>
      <c r="BL183" s="18" t="s">
        <v>150</v>
      </c>
      <c r="BM183" s="210" t="s">
        <v>287</v>
      </c>
    </row>
    <row r="184" spans="1:47" s="2" customFormat="1" ht="12">
      <c r="A184" s="39"/>
      <c r="B184" s="40"/>
      <c r="C184" s="41"/>
      <c r="D184" s="212" t="s">
        <v>152</v>
      </c>
      <c r="E184" s="41"/>
      <c r="F184" s="213" t="s">
        <v>266</v>
      </c>
      <c r="G184" s="41"/>
      <c r="H184" s="41"/>
      <c r="I184" s="214"/>
      <c r="J184" s="41"/>
      <c r="K184" s="41"/>
      <c r="L184" s="45"/>
      <c r="M184" s="215"/>
      <c r="N184" s="216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152</v>
      </c>
      <c r="AU184" s="18" t="s">
        <v>86</v>
      </c>
    </row>
    <row r="185" spans="1:65" s="2" customFormat="1" ht="16.5" customHeight="1">
      <c r="A185" s="39"/>
      <c r="B185" s="40"/>
      <c r="C185" s="199" t="s">
        <v>288</v>
      </c>
      <c r="D185" s="199" t="s">
        <v>145</v>
      </c>
      <c r="E185" s="200" t="s">
        <v>289</v>
      </c>
      <c r="F185" s="201" t="s">
        <v>290</v>
      </c>
      <c r="G185" s="202" t="s">
        <v>272</v>
      </c>
      <c r="H185" s="203">
        <v>1</v>
      </c>
      <c r="I185" s="204"/>
      <c r="J185" s="205">
        <f>ROUND(I185*H185,2)</f>
        <v>0</v>
      </c>
      <c r="K185" s="201" t="s">
        <v>149</v>
      </c>
      <c r="L185" s="45"/>
      <c r="M185" s="206" t="s">
        <v>21</v>
      </c>
      <c r="N185" s="207" t="s">
        <v>47</v>
      </c>
      <c r="O185" s="85"/>
      <c r="P185" s="208">
        <f>O185*H185</f>
        <v>0</v>
      </c>
      <c r="Q185" s="208">
        <v>0</v>
      </c>
      <c r="R185" s="208">
        <f>Q185*H185</f>
        <v>0</v>
      </c>
      <c r="S185" s="208">
        <v>0</v>
      </c>
      <c r="T185" s="20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0" t="s">
        <v>150</v>
      </c>
      <c r="AT185" s="210" t="s">
        <v>145</v>
      </c>
      <c r="AU185" s="210" t="s">
        <v>86</v>
      </c>
      <c r="AY185" s="18" t="s">
        <v>144</v>
      </c>
      <c r="BE185" s="211">
        <f>IF(N185="základní",J185,0)</f>
        <v>0</v>
      </c>
      <c r="BF185" s="211">
        <f>IF(N185="snížená",J185,0)</f>
        <v>0</v>
      </c>
      <c r="BG185" s="211">
        <f>IF(N185="zákl. přenesená",J185,0)</f>
        <v>0</v>
      </c>
      <c r="BH185" s="211">
        <f>IF(N185="sníž. přenesená",J185,0)</f>
        <v>0</v>
      </c>
      <c r="BI185" s="211">
        <f>IF(N185="nulová",J185,0)</f>
        <v>0</v>
      </c>
      <c r="BJ185" s="18" t="s">
        <v>84</v>
      </c>
      <c r="BK185" s="211">
        <f>ROUND(I185*H185,2)</f>
        <v>0</v>
      </c>
      <c r="BL185" s="18" t="s">
        <v>150</v>
      </c>
      <c r="BM185" s="210" t="s">
        <v>291</v>
      </c>
    </row>
    <row r="186" spans="1:47" s="2" customFormat="1" ht="12">
      <c r="A186" s="39"/>
      <c r="B186" s="40"/>
      <c r="C186" s="41"/>
      <c r="D186" s="212" t="s">
        <v>152</v>
      </c>
      <c r="E186" s="41"/>
      <c r="F186" s="213" t="s">
        <v>266</v>
      </c>
      <c r="G186" s="41"/>
      <c r="H186" s="41"/>
      <c r="I186" s="214"/>
      <c r="J186" s="41"/>
      <c r="K186" s="41"/>
      <c r="L186" s="45"/>
      <c r="M186" s="215"/>
      <c r="N186" s="216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152</v>
      </c>
      <c r="AU186" s="18" t="s">
        <v>86</v>
      </c>
    </row>
    <row r="187" spans="1:65" s="2" customFormat="1" ht="16.5" customHeight="1">
      <c r="A187" s="39"/>
      <c r="B187" s="40"/>
      <c r="C187" s="199" t="s">
        <v>292</v>
      </c>
      <c r="D187" s="199" t="s">
        <v>145</v>
      </c>
      <c r="E187" s="200" t="s">
        <v>293</v>
      </c>
      <c r="F187" s="201" t="s">
        <v>294</v>
      </c>
      <c r="G187" s="202" t="s">
        <v>272</v>
      </c>
      <c r="H187" s="203">
        <v>2</v>
      </c>
      <c r="I187" s="204"/>
      <c r="J187" s="205">
        <f>ROUND(I187*H187,2)</f>
        <v>0</v>
      </c>
      <c r="K187" s="201" t="s">
        <v>149</v>
      </c>
      <c r="L187" s="45"/>
      <c r="M187" s="206" t="s">
        <v>21</v>
      </c>
      <c r="N187" s="207" t="s">
        <v>47</v>
      </c>
      <c r="O187" s="85"/>
      <c r="P187" s="208">
        <f>O187*H187</f>
        <v>0</v>
      </c>
      <c r="Q187" s="208">
        <v>0</v>
      </c>
      <c r="R187" s="208">
        <f>Q187*H187</f>
        <v>0</v>
      </c>
      <c r="S187" s="208">
        <v>0</v>
      </c>
      <c r="T187" s="20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0" t="s">
        <v>150</v>
      </c>
      <c r="AT187" s="210" t="s">
        <v>145</v>
      </c>
      <c r="AU187" s="210" t="s">
        <v>86</v>
      </c>
      <c r="AY187" s="18" t="s">
        <v>144</v>
      </c>
      <c r="BE187" s="211">
        <f>IF(N187="základní",J187,0)</f>
        <v>0</v>
      </c>
      <c r="BF187" s="211">
        <f>IF(N187="snížená",J187,0)</f>
        <v>0</v>
      </c>
      <c r="BG187" s="211">
        <f>IF(N187="zákl. přenesená",J187,0)</f>
        <v>0</v>
      </c>
      <c r="BH187" s="211">
        <f>IF(N187="sníž. přenesená",J187,0)</f>
        <v>0</v>
      </c>
      <c r="BI187" s="211">
        <f>IF(N187="nulová",J187,0)</f>
        <v>0</v>
      </c>
      <c r="BJ187" s="18" t="s">
        <v>84</v>
      </c>
      <c r="BK187" s="211">
        <f>ROUND(I187*H187,2)</f>
        <v>0</v>
      </c>
      <c r="BL187" s="18" t="s">
        <v>150</v>
      </c>
      <c r="BM187" s="210" t="s">
        <v>295</v>
      </c>
    </row>
    <row r="188" spans="1:47" s="2" customFormat="1" ht="12">
      <c r="A188" s="39"/>
      <c r="B188" s="40"/>
      <c r="C188" s="41"/>
      <c r="D188" s="212" t="s">
        <v>152</v>
      </c>
      <c r="E188" s="41"/>
      <c r="F188" s="213" t="s">
        <v>266</v>
      </c>
      <c r="G188" s="41"/>
      <c r="H188" s="41"/>
      <c r="I188" s="214"/>
      <c r="J188" s="41"/>
      <c r="K188" s="41"/>
      <c r="L188" s="45"/>
      <c r="M188" s="215"/>
      <c r="N188" s="216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152</v>
      </c>
      <c r="AU188" s="18" t="s">
        <v>86</v>
      </c>
    </row>
    <row r="189" spans="1:65" s="2" customFormat="1" ht="16.5" customHeight="1">
      <c r="A189" s="39"/>
      <c r="B189" s="40"/>
      <c r="C189" s="199" t="s">
        <v>296</v>
      </c>
      <c r="D189" s="199" t="s">
        <v>145</v>
      </c>
      <c r="E189" s="200" t="s">
        <v>297</v>
      </c>
      <c r="F189" s="201" t="s">
        <v>298</v>
      </c>
      <c r="G189" s="202" t="s">
        <v>272</v>
      </c>
      <c r="H189" s="203">
        <v>2</v>
      </c>
      <c r="I189" s="204"/>
      <c r="J189" s="205">
        <f>ROUND(I189*H189,2)</f>
        <v>0</v>
      </c>
      <c r="K189" s="201" t="s">
        <v>149</v>
      </c>
      <c r="L189" s="45"/>
      <c r="M189" s="206" t="s">
        <v>21</v>
      </c>
      <c r="N189" s="207" t="s">
        <v>47</v>
      </c>
      <c r="O189" s="85"/>
      <c r="P189" s="208">
        <f>O189*H189</f>
        <v>0</v>
      </c>
      <c r="Q189" s="208">
        <v>0</v>
      </c>
      <c r="R189" s="208">
        <f>Q189*H189</f>
        <v>0</v>
      </c>
      <c r="S189" s="208">
        <v>0</v>
      </c>
      <c r="T189" s="20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0" t="s">
        <v>150</v>
      </c>
      <c r="AT189" s="210" t="s">
        <v>145</v>
      </c>
      <c r="AU189" s="210" t="s">
        <v>86</v>
      </c>
      <c r="AY189" s="18" t="s">
        <v>144</v>
      </c>
      <c r="BE189" s="211">
        <f>IF(N189="základní",J189,0)</f>
        <v>0</v>
      </c>
      <c r="BF189" s="211">
        <f>IF(N189="snížená",J189,0)</f>
        <v>0</v>
      </c>
      <c r="BG189" s="211">
        <f>IF(N189="zákl. přenesená",J189,0)</f>
        <v>0</v>
      </c>
      <c r="BH189" s="211">
        <f>IF(N189="sníž. přenesená",J189,0)</f>
        <v>0</v>
      </c>
      <c r="BI189" s="211">
        <f>IF(N189="nulová",J189,0)</f>
        <v>0</v>
      </c>
      <c r="BJ189" s="18" t="s">
        <v>84</v>
      </c>
      <c r="BK189" s="211">
        <f>ROUND(I189*H189,2)</f>
        <v>0</v>
      </c>
      <c r="BL189" s="18" t="s">
        <v>150</v>
      </c>
      <c r="BM189" s="210" t="s">
        <v>299</v>
      </c>
    </row>
    <row r="190" spans="1:47" s="2" customFormat="1" ht="12">
      <c r="A190" s="39"/>
      <c r="B190" s="40"/>
      <c r="C190" s="41"/>
      <c r="D190" s="212" t="s">
        <v>152</v>
      </c>
      <c r="E190" s="41"/>
      <c r="F190" s="213" t="s">
        <v>266</v>
      </c>
      <c r="G190" s="41"/>
      <c r="H190" s="41"/>
      <c r="I190" s="214"/>
      <c r="J190" s="41"/>
      <c r="K190" s="41"/>
      <c r="L190" s="45"/>
      <c r="M190" s="215"/>
      <c r="N190" s="216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152</v>
      </c>
      <c r="AU190" s="18" t="s">
        <v>86</v>
      </c>
    </row>
    <row r="191" spans="1:65" s="2" customFormat="1" ht="16.5" customHeight="1">
      <c r="A191" s="39"/>
      <c r="B191" s="40"/>
      <c r="C191" s="199" t="s">
        <v>300</v>
      </c>
      <c r="D191" s="199" t="s">
        <v>145</v>
      </c>
      <c r="E191" s="200" t="s">
        <v>301</v>
      </c>
      <c r="F191" s="201" t="s">
        <v>302</v>
      </c>
      <c r="G191" s="202" t="s">
        <v>272</v>
      </c>
      <c r="H191" s="203">
        <v>8</v>
      </c>
      <c r="I191" s="204"/>
      <c r="J191" s="205">
        <f>ROUND(I191*H191,2)</f>
        <v>0</v>
      </c>
      <c r="K191" s="201" t="s">
        <v>149</v>
      </c>
      <c r="L191" s="45"/>
      <c r="M191" s="206" t="s">
        <v>21</v>
      </c>
      <c r="N191" s="207" t="s">
        <v>47</v>
      </c>
      <c r="O191" s="85"/>
      <c r="P191" s="208">
        <f>O191*H191</f>
        <v>0</v>
      </c>
      <c r="Q191" s="208">
        <v>0</v>
      </c>
      <c r="R191" s="208">
        <f>Q191*H191</f>
        <v>0</v>
      </c>
      <c r="S191" s="208">
        <v>0</v>
      </c>
      <c r="T191" s="20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0" t="s">
        <v>150</v>
      </c>
      <c r="AT191" s="210" t="s">
        <v>145</v>
      </c>
      <c r="AU191" s="210" t="s">
        <v>86</v>
      </c>
      <c r="AY191" s="18" t="s">
        <v>144</v>
      </c>
      <c r="BE191" s="211">
        <f>IF(N191="základní",J191,0)</f>
        <v>0</v>
      </c>
      <c r="BF191" s="211">
        <f>IF(N191="snížená",J191,0)</f>
        <v>0</v>
      </c>
      <c r="BG191" s="211">
        <f>IF(N191="zákl. přenesená",J191,0)</f>
        <v>0</v>
      </c>
      <c r="BH191" s="211">
        <f>IF(N191="sníž. přenesená",J191,0)</f>
        <v>0</v>
      </c>
      <c r="BI191" s="211">
        <f>IF(N191="nulová",J191,0)</f>
        <v>0</v>
      </c>
      <c r="BJ191" s="18" t="s">
        <v>84</v>
      </c>
      <c r="BK191" s="211">
        <f>ROUND(I191*H191,2)</f>
        <v>0</v>
      </c>
      <c r="BL191" s="18" t="s">
        <v>150</v>
      </c>
      <c r="BM191" s="210" t="s">
        <v>303</v>
      </c>
    </row>
    <row r="192" spans="1:47" s="2" customFormat="1" ht="12">
      <c r="A192" s="39"/>
      <c r="B192" s="40"/>
      <c r="C192" s="41"/>
      <c r="D192" s="212" t="s">
        <v>152</v>
      </c>
      <c r="E192" s="41"/>
      <c r="F192" s="213" t="s">
        <v>266</v>
      </c>
      <c r="G192" s="41"/>
      <c r="H192" s="41"/>
      <c r="I192" s="214"/>
      <c r="J192" s="41"/>
      <c r="K192" s="41"/>
      <c r="L192" s="45"/>
      <c r="M192" s="215"/>
      <c r="N192" s="216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152</v>
      </c>
      <c r="AU192" s="18" t="s">
        <v>86</v>
      </c>
    </row>
    <row r="193" spans="1:63" s="12" customFormat="1" ht="22.8" customHeight="1">
      <c r="A193" s="12"/>
      <c r="B193" s="185"/>
      <c r="C193" s="186"/>
      <c r="D193" s="187" t="s">
        <v>75</v>
      </c>
      <c r="E193" s="217" t="s">
        <v>304</v>
      </c>
      <c r="F193" s="217" t="s">
        <v>147</v>
      </c>
      <c r="G193" s="186"/>
      <c r="H193" s="186"/>
      <c r="I193" s="189"/>
      <c r="J193" s="218">
        <f>BK193</f>
        <v>0</v>
      </c>
      <c r="K193" s="186"/>
      <c r="L193" s="191"/>
      <c r="M193" s="192"/>
      <c r="N193" s="193"/>
      <c r="O193" s="193"/>
      <c r="P193" s="194">
        <f>SUM(P194:P205)</f>
        <v>0</v>
      </c>
      <c r="Q193" s="193"/>
      <c r="R193" s="194">
        <f>SUM(R194:R205)</f>
        <v>0</v>
      </c>
      <c r="S193" s="193"/>
      <c r="T193" s="195">
        <f>SUM(T194:T205)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196" t="s">
        <v>84</v>
      </c>
      <c r="AT193" s="197" t="s">
        <v>75</v>
      </c>
      <c r="AU193" s="197" t="s">
        <v>84</v>
      </c>
      <c r="AY193" s="196" t="s">
        <v>144</v>
      </c>
      <c r="BK193" s="198">
        <f>SUM(BK194:BK205)</f>
        <v>0</v>
      </c>
    </row>
    <row r="194" spans="1:65" s="2" customFormat="1" ht="16.5" customHeight="1">
      <c r="A194" s="39"/>
      <c r="B194" s="40"/>
      <c r="C194" s="199" t="s">
        <v>305</v>
      </c>
      <c r="D194" s="199" t="s">
        <v>145</v>
      </c>
      <c r="E194" s="200" t="s">
        <v>306</v>
      </c>
      <c r="F194" s="201" t="s">
        <v>307</v>
      </c>
      <c r="G194" s="202" t="s">
        <v>148</v>
      </c>
      <c r="H194" s="203">
        <v>1</v>
      </c>
      <c r="I194" s="204"/>
      <c r="J194" s="205">
        <f>ROUND(I194*H194,2)</f>
        <v>0</v>
      </c>
      <c r="K194" s="201" t="s">
        <v>149</v>
      </c>
      <c r="L194" s="45"/>
      <c r="M194" s="206" t="s">
        <v>21</v>
      </c>
      <c r="N194" s="207" t="s">
        <v>47</v>
      </c>
      <c r="O194" s="85"/>
      <c r="P194" s="208">
        <f>O194*H194</f>
        <v>0</v>
      </c>
      <c r="Q194" s="208">
        <v>0</v>
      </c>
      <c r="R194" s="208">
        <f>Q194*H194</f>
        <v>0</v>
      </c>
      <c r="S194" s="208">
        <v>0</v>
      </c>
      <c r="T194" s="20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10" t="s">
        <v>150</v>
      </c>
      <c r="AT194" s="210" t="s">
        <v>145</v>
      </c>
      <c r="AU194" s="210" t="s">
        <v>86</v>
      </c>
      <c r="AY194" s="18" t="s">
        <v>144</v>
      </c>
      <c r="BE194" s="211">
        <f>IF(N194="základní",J194,0)</f>
        <v>0</v>
      </c>
      <c r="BF194" s="211">
        <f>IF(N194="snížená",J194,0)</f>
        <v>0</v>
      </c>
      <c r="BG194" s="211">
        <f>IF(N194="zákl. přenesená",J194,0)</f>
        <v>0</v>
      </c>
      <c r="BH194" s="211">
        <f>IF(N194="sníž. přenesená",J194,0)</f>
        <v>0</v>
      </c>
      <c r="BI194" s="211">
        <f>IF(N194="nulová",J194,0)</f>
        <v>0</v>
      </c>
      <c r="BJ194" s="18" t="s">
        <v>84</v>
      </c>
      <c r="BK194" s="211">
        <f>ROUND(I194*H194,2)</f>
        <v>0</v>
      </c>
      <c r="BL194" s="18" t="s">
        <v>150</v>
      </c>
      <c r="BM194" s="210" t="s">
        <v>308</v>
      </c>
    </row>
    <row r="195" spans="1:47" s="2" customFormat="1" ht="12">
      <c r="A195" s="39"/>
      <c r="B195" s="40"/>
      <c r="C195" s="41"/>
      <c r="D195" s="212" t="s">
        <v>152</v>
      </c>
      <c r="E195" s="41"/>
      <c r="F195" s="213" t="s">
        <v>153</v>
      </c>
      <c r="G195" s="41"/>
      <c r="H195" s="41"/>
      <c r="I195" s="214"/>
      <c r="J195" s="41"/>
      <c r="K195" s="41"/>
      <c r="L195" s="45"/>
      <c r="M195" s="215"/>
      <c r="N195" s="216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152</v>
      </c>
      <c r="AU195" s="18" t="s">
        <v>86</v>
      </c>
    </row>
    <row r="196" spans="1:65" s="2" customFormat="1" ht="16.5" customHeight="1">
      <c r="A196" s="39"/>
      <c r="B196" s="40"/>
      <c r="C196" s="199" t="s">
        <v>309</v>
      </c>
      <c r="D196" s="199" t="s">
        <v>145</v>
      </c>
      <c r="E196" s="200" t="s">
        <v>310</v>
      </c>
      <c r="F196" s="201" t="s">
        <v>311</v>
      </c>
      <c r="G196" s="202" t="s">
        <v>148</v>
      </c>
      <c r="H196" s="203">
        <v>4</v>
      </c>
      <c r="I196" s="204"/>
      <c r="J196" s="205">
        <f>ROUND(I196*H196,2)</f>
        <v>0</v>
      </c>
      <c r="K196" s="201" t="s">
        <v>149</v>
      </c>
      <c r="L196" s="45"/>
      <c r="M196" s="206" t="s">
        <v>21</v>
      </c>
      <c r="N196" s="207" t="s">
        <v>47</v>
      </c>
      <c r="O196" s="85"/>
      <c r="P196" s="208">
        <f>O196*H196</f>
        <v>0</v>
      </c>
      <c r="Q196" s="208">
        <v>0</v>
      </c>
      <c r="R196" s="208">
        <f>Q196*H196</f>
        <v>0</v>
      </c>
      <c r="S196" s="208">
        <v>0</v>
      </c>
      <c r="T196" s="20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10" t="s">
        <v>150</v>
      </c>
      <c r="AT196" s="210" t="s">
        <v>145</v>
      </c>
      <c r="AU196" s="210" t="s">
        <v>86</v>
      </c>
      <c r="AY196" s="18" t="s">
        <v>144</v>
      </c>
      <c r="BE196" s="211">
        <f>IF(N196="základní",J196,0)</f>
        <v>0</v>
      </c>
      <c r="BF196" s="211">
        <f>IF(N196="snížená",J196,0)</f>
        <v>0</v>
      </c>
      <c r="BG196" s="211">
        <f>IF(N196="zákl. přenesená",J196,0)</f>
        <v>0</v>
      </c>
      <c r="BH196" s="211">
        <f>IF(N196="sníž. přenesená",J196,0)</f>
        <v>0</v>
      </c>
      <c r="BI196" s="211">
        <f>IF(N196="nulová",J196,0)</f>
        <v>0</v>
      </c>
      <c r="BJ196" s="18" t="s">
        <v>84</v>
      </c>
      <c r="BK196" s="211">
        <f>ROUND(I196*H196,2)</f>
        <v>0</v>
      </c>
      <c r="BL196" s="18" t="s">
        <v>150</v>
      </c>
      <c r="BM196" s="210" t="s">
        <v>312</v>
      </c>
    </row>
    <row r="197" spans="1:47" s="2" customFormat="1" ht="12">
      <c r="A197" s="39"/>
      <c r="B197" s="40"/>
      <c r="C197" s="41"/>
      <c r="D197" s="212" t="s">
        <v>152</v>
      </c>
      <c r="E197" s="41"/>
      <c r="F197" s="213" t="s">
        <v>153</v>
      </c>
      <c r="G197" s="41"/>
      <c r="H197" s="41"/>
      <c r="I197" s="214"/>
      <c r="J197" s="41"/>
      <c r="K197" s="41"/>
      <c r="L197" s="45"/>
      <c r="M197" s="215"/>
      <c r="N197" s="216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152</v>
      </c>
      <c r="AU197" s="18" t="s">
        <v>86</v>
      </c>
    </row>
    <row r="198" spans="1:65" s="2" customFormat="1" ht="16.5" customHeight="1">
      <c r="A198" s="39"/>
      <c r="B198" s="40"/>
      <c r="C198" s="199" t="s">
        <v>313</v>
      </c>
      <c r="D198" s="199" t="s">
        <v>145</v>
      </c>
      <c r="E198" s="200" t="s">
        <v>314</v>
      </c>
      <c r="F198" s="201" t="s">
        <v>315</v>
      </c>
      <c r="G198" s="202" t="s">
        <v>148</v>
      </c>
      <c r="H198" s="203">
        <v>1</v>
      </c>
      <c r="I198" s="204"/>
      <c r="J198" s="205">
        <f>ROUND(I198*H198,2)</f>
        <v>0</v>
      </c>
      <c r="K198" s="201" t="s">
        <v>149</v>
      </c>
      <c r="L198" s="45"/>
      <c r="M198" s="206" t="s">
        <v>21</v>
      </c>
      <c r="N198" s="207" t="s">
        <v>47</v>
      </c>
      <c r="O198" s="85"/>
      <c r="P198" s="208">
        <f>O198*H198</f>
        <v>0</v>
      </c>
      <c r="Q198" s="208">
        <v>0</v>
      </c>
      <c r="R198" s="208">
        <f>Q198*H198</f>
        <v>0</v>
      </c>
      <c r="S198" s="208">
        <v>0</v>
      </c>
      <c r="T198" s="20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0" t="s">
        <v>150</v>
      </c>
      <c r="AT198" s="210" t="s">
        <v>145</v>
      </c>
      <c r="AU198" s="210" t="s">
        <v>86</v>
      </c>
      <c r="AY198" s="18" t="s">
        <v>144</v>
      </c>
      <c r="BE198" s="211">
        <f>IF(N198="základní",J198,0)</f>
        <v>0</v>
      </c>
      <c r="BF198" s="211">
        <f>IF(N198="snížená",J198,0)</f>
        <v>0</v>
      </c>
      <c r="BG198" s="211">
        <f>IF(N198="zákl. přenesená",J198,0)</f>
        <v>0</v>
      </c>
      <c r="BH198" s="211">
        <f>IF(N198="sníž. přenesená",J198,0)</f>
        <v>0</v>
      </c>
      <c r="BI198" s="211">
        <f>IF(N198="nulová",J198,0)</f>
        <v>0</v>
      </c>
      <c r="BJ198" s="18" t="s">
        <v>84</v>
      </c>
      <c r="BK198" s="211">
        <f>ROUND(I198*H198,2)</f>
        <v>0</v>
      </c>
      <c r="BL198" s="18" t="s">
        <v>150</v>
      </c>
      <c r="BM198" s="210" t="s">
        <v>316</v>
      </c>
    </row>
    <row r="199" spans="1:47" s="2" customFormat="1" ht="12">
      <c r="A199" s="39"/>
      <c r="B199" s="40"/>
      <c r="C199" s="41"/>
      <c r="D199" s="212" t="s">
        <v>152</v>
      </c>
      <c r="E199" s="41"/>
      <c r="F199" s="213" t="s">
        <v>153</v>
      </c>
      <c r="G199" s="41"/>
      <c r="H199" s="41"/>
      <c r="I199" s="214"/>
      <c r="J199" s="41"/>
      <c r="K199" s="41"/>
      <c r="L199" s="45"/>
      <c r="M199" s="215"/>
      <c r="N199" s="216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152</v>
      </c>
      <c r="AU199" s="18" t="s">
        <v>86</v>
      </c>
    </row>
    <row r="200" spans="1:65" s="2" customFormat="1" ht="16.5" customHeight="1">
      <c r="A200" s="39"/>
      <c r="B200" s="40"/>
      <c r="C200" s="199" t="s">
        <v>317</v>
      </c>
      <c r="D200" s="199" t="s">
        <v>145</v>
      </c>
      <c r="E200" s="200" t="s">
        <v>318</v>
      </c>
      <c r="F200" s="201" t="s">
        <v>319</v>
      </c>
      <c r="G200" s="202" t="s">
        <v>148</v>
      </c>
      <c r="H200" s="203">
        <v>1</v>
      </c>
      <c r="I200" s="204"/>
      <c r="J200" s="205">
        <f>ROUND(I200*H200,2)</f>
        <v>0</v>
      </c>
      <c r="K200" s="201" t="s">
        <v>149</v>
      </c>
      <c r="L200" s="45"/>
      <c r="M200" s="206" t="s">
        <v>21</v>
      </c>
      <c r="N200" s="207" t="s">
        <v>47</v>
      </c>
      <c r="O200" s="85"/>
      <c r="P200" s="208">
        <f>O200*H200</f>
        <v>0</v>
      </c>
      <c r="Q200" s="208">
        <v>0</v>
      </c>
      <c r="R200" s="208">
        <f>Q200*H200</f>
        <v>0</v>
      </c>
      <c r="S200" s="208">
        <v>0</v>
      </c>
      <c r="T200" s="20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10" t="s">
        <v>150</v>
      </c>
      <c r="AT200" s="210" t="s">
        <v>145</v>
      </c>
      <c r="AU200" s="210" t="s">
        <v>86</v>
      </c>
      <c r="AY200" s="18" t="s">
        <v>144</v>
      </c>
      <c r="BE200" s="211">
        <f>IF(N200="základní",J200,0)</f>
        <v>0</v>
      </c>
      <c r="BF200" s="211">
        <f>IF(N200="snížená",J200,0)</f>
        <v>0</v>
      </c>
      <c r="BG200" s="211">
        <f>IF(N200="zákl. přenesená",J200,0)</f>
        <v>0</v>
      </c>
      <c r="BH200" s="211">
        <f>IF(N200="sníž. přenesená",J200,0)</f>
        <v>0</v>
      </c>
      <c r="BI200" s="211">
        <f>IF(N200="nulová",J200,0)</f>
        <v>0</v>
      </c>
      <c r="BJ200" s="18" t="s">
        <v>84</v>
      </c>
      <c r="BK200" s="211">
        <f>ROUND(I200*H200,2)</f>
        <v>0</v>
      </c>
      <c r="BL200" s="18" t="s">
        <v>150</v>
      </c>
      <c r="BM200" s="210" t="s">
        <v>320</v>
      </c>
    </row>
    <row r="201" spans="1:47" s="2" customFormat="1" ht="12">
      <c r="A201" s="39"/>
      <c r="B201" s="40"/>
      <c r="C201" s="41"/>
      <c r="D201" s="212" t="s">
        <v>152</v>
      </c>
      <c r="E201" s="41"/>
      <c r="F201" s="213" t="s">
        <v>153</v>
      </c>
      <c r="G201" s="41"/>
      <c r="H201" s="41"/>
      <c r="I201" s="214"/>
      <c r="J201" s="41"/>
      <c r="K201" s="41"/>
      <c r="L201" s="45"/>
      <c r="M201" s="215"/>
      <c r="N201" s="216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152</v>
      </c>
      <c r="AU201" s="18" t="s">
        <v>86</v>
      </c>
    </row>
    <row r="202" spans="1:65" s="2" customFormat="1" ht="16.5" customHeight="1">
      <c r="A202" s="39"/>
      <c r="B202" s="40"/>
      <c r="C202" s="199" t="s">
        <v>321</v>
      </c>
      <c r="D202" s="199" t="s">
        <v>145</v>
      </c>
      <c r="E202" s="200" t="s">
        <v>322</v>
      </c>
      <c r="F202" s="201" t="s">
        <v>323</v>
      </c>
      <c r="G202" s="202" t="s">
        <v>148</v>
      </c>
      <c r="H202" s="203">
        <v>1</v>
      </c>
      <c r="I202" s="204"/>
      <c r="J202" s="205">
        <f>ROUND(I202*H202,2)</f>
        <v>0</v>
      </c>
      <c r="K202" s="201" t="s">
        <v>149</v>
      </c>
      <c r="L202" s="45"/>
      <c r="M202" s="206" t="s">
        <v>21</v>
      </c>
      <c r="N202" s="207" t="s">
        <v>47</v>
      </c>
      <c r="O202" s="85"/>
      <c r="P202" s="208">
        <f>O202*H202</f>
        <v>0</v>
      </c>
      <c r="Q202" s="208">
        <v>0</v>
      </c>
      <c r="R202" s="208">
        <f>Q202*H202</f>
        <v>0</v>
      </c>
      <c r="S202" s="208">
        <v>0</v>
      </c>
      <c r="T202" s="20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10" t="s">
        <v>150</v>
      </c>
      <c r="AT202" s="210" t="s">
        <v>145</v>
      </c>
      <c r="AU202" s="210" t="s">
        <v>86</v>
      </c>
      <c r="AY202" s="18" t="s">
        <v>144</v>
      </c>
      <c r="BE202" s="211">
        <f>IF(N202="základní",J202,0)</f>
        <v>0</v>
      </c>
      <c r="BF202" s="211">
        <f>IF(N202="snížená",J202,0)</f>
        <v>0</v>
      </c>
      <c r="BG202" s="211">
        <f>IF(N202="zákl. přenesená",J202,0)</f>
        <v>0</v>
      </c>
      <c r="BH202" s="211">
        <f>IF(N202="sníž. přenesená",J202,0)</f>
        <v>0</v>
      </c>
      <c r="BI202" s="211">
        <f>IF(N202="nulová",J202,0)</f>
        <v>0</v>
      </c>
      <c r="BJ202" s="18" t="s">
        <v>84</v>
      </c>
      <c r="BK202" s="211">
        <f>ROUND(I202*H202,2)</f>
        <v>0</v>
      </c>
      <c r="BL202" s="18" t="s">
        <v>150</v>
      </c>
      <c r="BM202" s="210" t="s">
        <v>324</v>
      </c>
    </row>
    <row r="203" spans="1:47" s="2" customFormat="1" ht="12">
      <c r="A203" s="39"/>
      <c r="B203" s="40"/>
      <c r="C203" s="41"/>
      <c r="D203" s="212" t="s">
        <v>152</v>
      </c>
      <c r="E203" s="41"/>
      <c r="F203" s="213" t="s">
        <v>153</v>
      </c>
      <c r="G203" s="41"/>
      <c r="H203" s="41"/>
      <c r="I203" s="214"/>
      <c r="J203" s="41"/>
      <c r="K203" s="41"/>
      <c r="L203" s="45"/>
      <c r="M203" s="215"/>
      <c r="N203" s="216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152</v>
      </c>
      <c r="AU203" s="18" t="s">
        <v>86</v>
      </c>
    </row>
    <row r="204" spans="1:65" s="2" customFormat="1" ht="16.5" customHeight="1">
      <c r="A204" s="39"/>
      <c r="B204" s="40"/>
      <c r="C204" s="199" t="s">
        <v>325</v>
      </c>
      <c r="D204" s="199" t="s">
        <v>145</v>
      </c>
      <c r="E204" s="200" t="s">
        <v>326</v>
      </c>
      <c r="F204" s="201" t="s">
        <v>327</v>
      </c>
      <c r="G204" s="202" t="s">
        <v>264</v>
      </c>
      <c r="H204" s="203">
        <v>1</v>
      </c>
      <c r="I204" s="204"/>
      <c r="J204" s="205">
        <f>ROUND(I204*H204,2)</f>
        <v>0</v>
      </c>
      <c r="K204" s="201" t="s">
        <v>149</v>
      </c>
      <c r="L204" s="45"/>
      <c r="M204" s="206" t="s">
        <v>21</v>
      </c>
      <c r="N204" s="207" t="s">
        <v>47</v>
      </c>
      <c r="O204" s="85"/>
      <c r="P204" s="208">
        <f>O204*H204</f>
        <v>0</v>
      </c>
      <c r="Q204" s="208">
        <v>0</v>
      </c>
      <c r="R204" s="208">
        <f>Q204*H204</f>
        <v>0</v>
      </c>
      <c r="S204" s="208">
        <v>0</v>
      </c>
      <c r="T204" s="20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0" t="s">
        <v>150</v>
      </c>
      <c r="AT204" s="210" t="s">
        <v>145</v>
      </c>
      <c r="AU204" s="210" t="s">
        <v>86</v>
      </c>
      <c r="AY204" s="18" t="s">
        <v>144</v>
      </c>
      <c r="BE204" s="211">
        <f>IF(N204="základní",J204,0)</f>
        <v>0</v>
      </c>
      <c r="BF204" s="211">
        <f>IF(N204="snížená",J204,0)</f>
        <v>0</v>
      </c>
      <c r="BG204" s="211">
        <f>IF(N204="zákl. přenesená",J204,0)</f>
        <v>0</v>
      </c>
      <c r="BH204" s="211">
        <f>IF(N204="sníž. přenesená",J204,0)</f>
        <v>0</v>
      </c>
      <c r="BI204" s="211">
        <f>IF(N204="nulová",J204,0)</f>
        <v>0</v>
      </c>
      <c r="BJ204" s="18" t="s">
        <v>84</v>
      </c>
      <c r="BK204" s="211">
        <f>ROUND(I204*H204,2)</f>
        <v>0</v>
      </c>
      <c r="BL204" s="18" t="s">
        <v>150</v>
      </c>
      <c r="BM204" s="210" t="s">
        <v>328</v>
      </c>
    </row>
    <row r="205" spans="1:47" s="2" customFormat="1" ht="12">
      <c r="A205" s="39"/>
      <c r="B205" s="40"/>
      <c r="C205" s="41"/>
      <c r="D205" s="212" t="s">
        <v>152</v>
      </c>
      <c r="E205" s="41"/>
      <c r="F205" s="213" t="s">
        <v>266</v>
      </c>
      <c r="G205" s="41"/>
      <c r="H205" s="41"/>
      <c r="I205" s="214"/>
      <c r="J205" s="41"/>
      <c r="K205" s="41"/>
      <c r="L205" s="45"/>
      <c r="M205" s="215"/>
      <c r="N205" s="216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152</v>
      </c>
      <c r="AU205" s="18" t="s">
        <v>86</v>
      </c>
    </row>
    <row r="206" spans="1:63" s="12" customFormat="1" ht="22.8" customHeight="1">
      <c r="A206" s="12"/>
      <c r="B206" s="185"/>
      <c r="C206" s="186"/>
      <c r="D206" s="187" t="s">
        <v>75</v>
      </c>
      <c r="E206" s="217" t="s">
        <v>329</v>
      </c>
      <c r="F206" s="217" t="s">
        <v>155</v>
      </c>
      <c r="G206" s="186"/>
      <c r="H206" s="186"/>
      <c r="I206" s="189"/>
      <c r="J206" s="218">
        <f>BK206</f>
        <v>0</v>
      </c>
      <c r="K206" s="186"/>
      <c r="L206" s="191"/>
      <c r="M206" s="192"/>
      <c r="N206" s="193"/>
      <c r="O206" s="193"/>
      <c r="P206" s="194">
        <f>SUM(P207:P216)</f>
        <v>0</v>
      </c>
      <c r="Q206" s="193"/>
      <c r="R206" s="194">
        <f>SUM(R207:R216)</f>
        <v>0</v>
      </c>
      <c r="S206" s="193"/>
      <c r="T206" s="195">
        <f>SUM(T207:T216)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196" t="s">
        <v>84</v>
      </c>
      <c r="AT206" s="197" t="s">
        <v>75</v>
      </c>
      <c r="AU206" s="197" t="s">
        <v>84</v>
      </c>
      <c r="AY206" s="196" t="s">
        <v>144</v>
      </c>
      <c r="BK206" s="198">
        <f>SUM(BK207:BK216)</f>
        <v>0</v>
      </c>
    </row>
    <row r="207" spans="1:65" s="2" customFormat="1" ht="16.5" customHeight="1">
      <c r="A207" s="39"/>
      <c r="B207" s="40"/>
      <c r="C207" s="199" t="s">
        <v>330</v>
      </c>
      <c r="D207" s="199" t="s">
        <v>145</v>
      </c>
      <c r="E207" s="200" t="s">
        <v>331</v>
      </c>
      <c r="F207" s="201" t="s">
        <v>311</v>
      </c>
      <c r="G207" s="202" t="s">
        <v>148</v>
      </c>
      <c r="H207" s="203">
        <v>3</v>
      </c>
      <c r="I207" s="204"/>
      <c r="J207" s="205">
        <f>ROUND(I207*H207,2)</f>
        <v>0</v>
      </c>
      <c r="K207" s="201" t="s">
        <v>149</v>
      </c>
      <c r="L207" s="45"/>
      <c r="M207" s="206" t="s">
        <v>21</v>
      </c>
      <c r="N207" s="207" t="s">
        <v>47</v>
      </c>
      <c r="O207" s="85"/>
      <c r="P207" s="208">
        <f>O207*H207</f>
        <v>0</v>
      </c>
      <c r="Q207" s="208">
        <v>0</v>
      </c>
      <c r="R207" s="208">
        <f>Q207*H207</f>
        <v>0</v>
      </c>
      <c r="S207" s="208">
        <v>0</v>
      </c>
      <c r="T207" s="20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0" t="s">
        <v>150</v>
      </c>
      <c r="AT207" s="210" t="s">
        <v>145</v>
      </c>
      <c r="AU207" s="210" t="s">
        <v>86</v>
      </c>
      <c r="AY207" s="18" t="s">
        <v>144</v>
      </c>
      <c r="BE207" s="211">
        <f>IF(N207="základní",J207,0)</f>
        <v>0</v>
      </c>
      <c r="BF207" s="211">
        <f>IF(N207="snížená",J207,0)</f>
        <v>0</v>
      </c>
      <c r="BG207" s="211">
        <f>IF(N207="zákl. přenesená",J207,0)</f>
        <v>0</v>
      </c>
      <c r="BH207" s="211">
        <f>IF(N207="sníž. přenesená",J207,0)</f>
        <v>0</v>
      </c>
      <c r="BI207" s="211">
        <f>IF(N207="nulová",J207,0)</f>
        <v>0</v>
      </c>
      <c r="BJ207" s="18" t="s">
        <v>84</v>
      </c>
      <c r="BK207" s="211">
        <f>ROUND(I207*H207,2)</f>
        <v>0</v>
      </c>
      <c r="BL207" s="18" t="s">
        <v>150</v>
      </c>
      <c r="BM207" s="210" t="s">
        <v>332</v>
      </c>
    </row>
    <row r="208" spans="1:47" s="2" customFormat="1" ht="12">
      <c r="A208" s="39"/>
      <c r="B208" s="40"/>
      <c r="C208" s="41"/>
      <c r="D208" s="212" t="s">
        <v>152</v>
      </c>
      <c r="E208" s="41"/>
      <c r="F208" s="213" t="s">
        <v>153</v>
      </c>
      <c r="G208" s="41"/>
      <c r="H208" s="41"/>
      <c r="I208" s="214"/>
      <c r="J208" s="41"/>
      <c r="K208" s="41"/>
      <c r="L208" s="45"/>
      <c r="M208" s="215"/>
      <c r="N208" s="216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152</v>
      </c>
      <c r="AU208" s="18" t="s">
        <v>86</v>
      </c>
    </row>
    <row r="209" spans="1:65" s="2" customFormat="1" ht="16.5" customHeight="1">
      <c r="A209" s="39"/>
      <c r="B209" s="40"/>
      <c r="C209" s="199" t="s">
        <v>333</v>
      </c>
      <c r="D209" s="199" t="s">
        <v>145</v>
      </c>
      <c r="E209" s="200" t="s">
        <v>334</v>
      </c>
      <c r="F209" s="201" t="s">
        <v>315</v>
      </c>
      <c r="G209" s="202" t="s">
        <v>148</v>
      </c>
      <c r="H209" s="203">
        <v>1</v>
      </c>
      <c r="I209" s="204"/>
      <c r="J209" s="205">
        <f>ROUND(I209*H209,2)</f>
        <v>0</v>
      </c>
      <c r="K209" s="201" t="s">
        <v>149</v>
      </c>
      <c r="L209" s="45"/>
      <c r="M209" s="206" t="s">
        <v>21</v>
      </c>
      <c r="N209" s="207" t="s">
        <v>47</v>
      </c>
      <c r="O209" s="85"/>
      <c r="P209" s="208">
        <f>O209*H209</f>
        <v>0</v>
      </c>
      <c r="Q209" s="208">
        <v>0</v>
      </c>
      <c r="R209" s="208">
        <f>Q209*H209</f>
        <v>0</v>
      </c>
      <c r="S209" s="208">
        <v>0</v>
      </c>
      <c r="T209" s="20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0" t="s">
        <v>150</v>
      </c>
      <c r="AT209" s="210" t="s">
        <v>145</v>
      </c>
      <c r="AU209" s="210" t="s">
        <v>86</v>
      </c>
      <c r="AY209" s="18" t="s">
        <v>144</v>
      </c>
      <c r="BE209" s="211">
        <f>IF(N209="základní",J209,0)</f>
        <v>0</v>
      </c>
      <c r="BF209" s="211">
        <f>IF(N209="snížená",J209,0)</f>
        <v>0</v>
      </c>
      <c r="BG209" s="211">
        <f>IF(N209="zákl. přenesená",J209,0)</f>
        <v>0</v>
      </c>
      <c r="BH209" s="211">
        <f>IF(N209="sníž. přenesená",J209,0)</f>
        <v>0</v>
      </c>
      <c r="BI209" s="211">
        <f>IF(N209="nulová",J209,0)</f>
        <v>0</v>
      </c>
      <c r="BJ209" s="18" t="s">
        <v>84</v>
      </c>
      <c r="BK209" s="211">
        <f>ROUND(I209*H209,2)</f>
        <v>0</v>
      </c>
      <c r="BL209" s="18" t="s">
        <v>150</v>
      </c>
      <c r="BM209" s="210" t="s">
        <v>335</v>
      </c>
    </row>
    <row r="210" spans="1:47" s="2" customFormat="1" ht="12">
      <c r="A210" s="39"/>
      <c r="B210" s="40"/>
      <c r="C210" s="41"/>
      <c r="D210" s="212" t="s">
        <v>152</v>
      </c>
      <c r="E210" s="41"/>
      <c r="F210" s="213" t="s">
        <v>153</v>
      </c>
      <c r="G210" s="41"/>
      <c r="H210" s="41"/>
      <c r="I210" s="214"/>
      <c r="J210" s="41"/>
      <c r="K210" s="41"/>
      <c r="L210" s="45"/>
      <c r="M210" s="215"/>
      <c r="N210" s="216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152</v>
      </c>
      <c r="AU210" s="18" t="s">
        <v>86</v>
      </c>
    </row>
    <row r="211" spans="1:65" s="2" customFormat="1" ht="16.5" customHeight="1">
      <c r="A211" s="39"/>
      <c r="B211" s="40"/>
      <c r="C211" s="199" t="s">
        <v>336</v>
      </c>
      <c r="D211" s="199" t="s">
        <v>145</v>
      </c>
      <c r="E211" s="200" t="s">
        <v>337</v>
      </c>
      <c r="F211" s="201" t="s">
        <v>319</v>
      </c>
      <c r="G211" s="202" t="s">
        <v>148</v>
      </c>
      <c r="H211" s="203">
        <v>1</v>
      </c>
      <c r="I211" s="204"/>
      <c r="J211" s="205">
        <f>ROUND(I211*H211,2)</f>
        <v>0</v>
      </c>
      <c r="K211" s="201" t="s">
        <v>149</v>
      </c>
      <c r="L211" s="45"/>
      <c r="M211" s="206" t="s">
        <v>21</v>
      </c>
      <c r="N211" s="207" t="s">
        <v>47</v>
      </c>
      <c r="O211" s="85"/>
      <c r="P211" s="208">
        <f>O211*H211</f>
        <v>0</v>
      </c>
      <c r="Q211" s="208">
        <v>0</v>
      </c>
      <c r="R211" s="208">
        <f>Q211*H211</f>
        <v>0</v>
      </c>
      <c r="S211" s="208">
        <v>0</v>
      </c>
      <c r="T211" s="209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0" t="s">
        <v>150</v>
      </c>
      <c r="AT211" s="210" t="s">
        <v>145</v>
      </c>
      <c r="AU211" s="210" t="s">
        <v>86</v>
      </c>
      <c r="AY211" s="18" t="s">
        <v>144</v>
      </c>
      <c r="BE211" s="211">
        <f>IF(N211="základní",J211,0)</f>
        <v>0</v>
      </c>
      <c r="BF211" s="211">
        <f>IF(N211="snížená",J211,0)</f>
        <v>0</v>
      </c>
      <c r="BG211" s="211">
        <f>IF(N211="zákl. přenesená",J211,0)</f>
        <v>0</v>
      </c>
      <c r="BH211" s="211">
        <f>IF(N211="sníž. přenesená",J211,0)</f>
        <v>0</v>
      </c>
      <c r="BI211" s="211">
        <f>IF(N211="nulová",J211,0)</f>
        <v>0</v>
      </c>
      <c r="BJ211" s="18" t="s">
        <v>84</v>
      </c>
      <c r="BK211" s="211">
        <f>ROUND(I211*H211,2)</f>
        <v>0</v>
      </c>
      <c r="BL211" s="18" t="s">
        <v>150</v>
      </c>
      <c r="BM211" s="210" t="s">
        <v>338</v>
      </c>
    </row>
    <row r="212" spans="1:47" s="2" customFormat="1" ht="12">
      <c r="A212" s="39"/>
      <c r="B212" s="40"/>
      <c r="C212" s="41"/>
      <c r="D212" s="212" t="s">
        <v>152</v>
      </c>
      <c r="E212" s="41"/>
      <c r="F212" s="213" t="s">
        <v>153</v>
      </c>
      <c r="G212" s="41"/>
      <c r="H212" s="41"/>
      <c r="I212" s="214"/>
      <c r="J212" s="41"/>
      <c r="K212" s="41"/>
      <c r="L212" s="45"/>
      <c r="M212" s="215"/>
      <c r="N212" s="216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152</v>
      </c>
      <c r="AU212" s="18" t="s">
        <v>86</v>
      </c>
    </row>
    <row r="213" spans="1:65" s="2" customFormat="1" ht="16.5" customHeight="1">
      <c r="A213" s="39"/>
      <c r="B213" s="40"/>
      <c r="C213" s="199" t="s">
        <v>339</v>
      </c>
      <c r="D213" s="199" t="s">
        <v>145</v>
      </c>
      <c r="E213" s="200" t="s">
        <v>340</v>
      </c>
      <c r="F213" s="201" t="s">
        <v>323</v>
      </c>
      <c r="G213" s="202" t="s">
        <v>148</v>
      </c>
      <c r="H213" s="203">
        <v>1</v>
      </c>
      <c r="I213" s="204"/>
      <c r="J213" s="205">
        <f>ROUND(I213*H213,2)</f>
        <v>0</v>
      </c>
      <c r="K213" s="201" t="s">
        <v>149</v>
      </c>
      <c r="L213" s="45"/>
      <c r="M213" s="206" t="s">
        <v>21</v>
      </c>
      <c r="N213" s="207" t="s">
        <v>47</v>
      </c>
      <c r="O213" s="85"/>
      <c r="P213" s="208">
        <f>O213*H213</f>
        <v>0</v>
      </c>
      <c r="Q213" s="208">
        <v>0</v>
      </c>
      <c r="R213" s="208">
        <f>Q213*H213</f>
        <v>0</v>
      </c>
      <c r="S213" s="208">
        <v>0</v>
      </c>
      <c r="T213" s="209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0" t="s">
        <v>150</v>
      </c>
      <c r="AT213" s="210" t="s">
        <v>145</v>
      </c>
      <c r="AU213" s="210" t="s">
        <v>86</v>
      </c>
      <c r="AY213" s="18" t="s">
        <v>144</v>
      </c>
      <c r="BE213" s="211">
        <f>IF(N213="základní",J213,0)</f>
        <v>0</v>
      </c>
      <c r="BF213" s="211">
        <f>IF(N213="snížená",J213,0)</f>
        <v>0</v>
      </c>
      <c r="BG213" s="211">
        <f>IF(N213="zákl. přenesená",J213,0)</f>
        <v>0</v>
      </c>
      <c r="BH213" s="211">
        <f>IF(N213="sníž. přenesená",J213,0)</f>
        <v>0</v>
      </c>
      <c r="BI213" s="211">
        <f>IF(N213="nulová",J213,0)</f>
        <v>0</v>
      </c>
      <c r="BJ213" s="18" t="s">
        <v>84</v>
      </c>
      <c r="BK213" s="211">
        <f>ROUND(I213*H213,2)</f>
        <v>0</v>
      </c>
      <c r="BL213" s="18" t="s">
        <v>150</v>
      </c>
      <c r="BM213" s="210" t="s">
        <v>341</v>
      </c>
    </row>
    <row r="214" spans="1:47" s="2" customFormat="1" ht="12">
      <c r="A214" s="39"/>
      <c r="B214" s="40"/>
      <c r="C214" s="41"/>
      <c r="D214" s="212" t="s">
        <v>152</v>
      </c>
      <c r="E214" s="41"/>
      <c r="F214" s="213" t="s">
        <v>153</v>
      </c>
      <c r="G214" s="41"/>
      <c r="H214" s="41"/>
      <c r="I214" s="214"/>
      <c r="J214" s="41"/>
      <c r="K214" s="41"/>
      <c r="L214" s="45"/>
      <c r="M214" s="215"/>
      <c r="N214" s="216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152</v>
      </c>
      <c r="AU214" s="18" t="s">
        <v>86</v>
      </c>
    </row>
    <row r="215" spans="1:65" s="2" customFormat="1" ht="16.5" customHeight="1">
      <c r="A215" s="39"/>
      <c r="B215" s="40"/>
      <c r="C215" s="199" t="s">
        <v>342</v>
      </c>
      <c r="D215" s="199" t="s">
        <v>145</v>
      </c>
      <c r="E215" s="200" t="s">
        <v>343</v>
      </c>
      <c r="F215" s="201" t="s">
        <v>327</v>
      </c>
      <c r="G215" s="202" t="s">
        <v>84</v>
      </c>
      <c r="H215" s="203">
        <v>1</v>
      </c>
      <c r="I215" s="204"/>
      <c r="J215" s="205">
        <f>ROUND(I215*H215,2)</f>
        <v>0</v>
      </c>
      <c r="K215" s="201" t="s">
        <v>149</v>
      </c>
      <c r="L215" s="45"/>
      <c r="M215" s="206" t="s">
        <v>21</v>
      </c>
      <c r="N215" s="207" t="s">
        <v>47</v>
      </c>
      <c r="O215" s="85"/>
      <c r="P215" s="208">
        <f>O215*H215</f>
        <v>0</v>
      </c>
      <c r="Q215" s="208">
        <v>0</v>
      </c>
      <c r="R215" s="208">
        <f>Q215*H215</f>
        <v>0</v>
      </c>
      <c r="S215" s="208">
        <v>0</v>
      </c>
      <c r="T215" s="209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0" t="s">
        <v>150</v>
      </c>
      <c r="AT215" s="210" t="s">
        <v>145</v>
      </c>
      <c r="AU215" s="210" t="s">
        <v>86</v>
      </c>
      <c r="AY215" s="18" t="s">
        <v>144</v>
      </c>
      <c r="BE215" s="211">
        <f>IF(N215="základní",J215,0)</f>
        <v>0</v>
      </c>
      <c r="BF215" s="211">
        <f>IF(N215="snížená",J215,0)</f>
        <v>0</v>
      </c>
      <c r="BG215" s="211">
        <f>IF(N215="zákl. přenesená",J215,0)</f>
        <v>0</v>
      </c>
      <c r="BH215" s="211">
        <f>IF(N215="sníž. přenesená",J215,0)</f>
        <v>0</v>
      </c>
      <c r="BI215" s="211">
        <f>IF(N215="nulová",J215,0)</f>
        <v>0</v>
      </c>
      <c r="BJ215" s="18" t="s">
        <v>84</v>
      </c>
      <c r="BK215" s="211">
        <f>ROUND(I215*H215,2)</f>
        <v>0</v>
      </c>
      <c r="BL215" s="18" t="s">
        <v>150</v>
      </c>
      <c r="BM215" s="210" t="s">
        <v>344</v>
      </c>
    </row>
    <row r="216" spans="1:47" s="2" customFormat="1" ht="12">
      <c r="A216" s="39"/>
      <c r="B216" s="40"/>
      <c r="C216" s="41"/>
      <c r="D216" s="212" t="s">
        <v>152</v>
      </c>
      <c r="E216" s="41"/>
      <c r="F216" s="213" t="s">
        <v>266</v>
      </c>
      <c r="G216" s="41"/>
      <c r="H216" s="41"/>
      <c r="I216" s="214"/>
      <c r="J216" s="41"/>
      <c r="K216" s="41"/>
      <c r="L216" s="45"/>
      <c r="M216" s="215"/>
      <c r="N216" s="216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152</v>
      </c>
      <c r="AU216" s="18" t="s">
        <v>86</v>
      </c>
    </row>
    <row r="217" spans="1:63" s="12" customFormat="1" ht="22.8" customHeight="1">
      <c r="A217" s="12"/>
      <c r="B217" s="185"/>
      <c r="C217" s="186"/>
      <c r="D217" s="187" t="s">
        <v>75</v>
      </c>
      <c r="E217" s="217" t="s">
        <v>345</v>
      </c>
      <c r="F217" s="217" t="s">
        <v>346</v>
      </c>
      <c r="G217" s="186"/>
      <c r="H217" s="186"/>
      <c r="I217" s="189"/>
      <c r="J217" s="218">
        <f>BK217</f>
        <v>0</v>
      </c>
      <c r="K217" s="186"/>
      <c r="L217" s="191"/>
      <c r="M217" s="192"/>
      <c r="N217" s="193"/>
      <c r="O217" s="193"/>
      <c r="P217" s="194">
        <f>SUM(P218:P221)</f>
        <v>0</v>
      </c>
      <c r="Q217" s="193"/>
      <c r="R217" s="194">
        <f>SUM(R218:R221)</f>
        <v>0</v>
      </c>
      <c r="S217" s="193"/>
      <c r="T217" s="195">
        <f>SUM(T218:T221)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196" t="s">
        <v>84</v>
      </c>
      <c r="AT217" s="197" t="s">
        <v>75</v>
      </c>
      <c r="AU217" s="197" t="s">
        <v>84</v>
      </c>
      <c r="AY217" s="196" t="s">
        <v>144</v>
      </c>
      <c r="BK217" s="198">
        <f>SUM(BK218:BK221)</f>
        <v>0</v>
      </c>
    </row>
    <row r="218" spans="1:65" s="2" customFormat="1" ht="16.5" customHeight="1">
      <c r="A218" s="39"/>
      <c r="B218" s="40"/>
      <c r="C218" s="199" t="s">
        <v>347</v>
      </c>
      <c r="D218" s="199" t="s">
        <v>145</v>
      </c>
      <c r="E218" s="200" t="s">
        <v>348</v>
      </c>
      <c r="F218" s="201" t="s">
        <v>349</v>
      </c>
      <c r="G218" s="202" t="s">
        <v>264</v>
      </c>
      <c r="H218" s="203">
        <v>1</v>
      </c>
      <c r="I218" s="204"/>
      <c r="J218" s="205">
        <f>ROUND(I218*H218,2)</f>
        <v>0</v>
      </c>
      <c r="K218" s="201" t="s">
        <v>149</v>
      </c>
      <c r="L218" s="45"/>
      <c r="M218" s="206" t="s">
        <v>21</v>
      </c>
      <c r="N218" s="207" t="s">
        <v>47</v>
      </c>
      <c r="O218" s="85"/>
      <c r="P218" s="208">
        <f>O218*H218</f>
        <v>0</v>
      </c>
      <c r="Q218" s="208">
        <v>0</v>
      </c>
      <c r="R218" s="208">
        <f>Q218*H218</f>
        <v>0</v>
      </c>
      <c r="S218" s="208">
        <v>0</v>
      </c>
      <c r="T218" s="20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0" t="s">
        <v>150</v>
      </c>
      <c r="AT218" s="210" t="s">
        <v>145</v>
      </c>
      <c r="AU218" s="210" t="s">
        <v>86</v>
      </c>
      <c r="AY218" s="18" t="s">
        <v>144</v>
      </c>
      <c r="BE218" s="211">
        <f>IF(N218="základní",J218,0)</f>
        <v>0</v>
      </c>
      <c r="BF218" s="211">
        <f>IF(N218="snížená",J218,0)</f>
        <v>0</v>
      </c>
      <c r="BG218" s="211">
        <f>IF(N218="zákl. přenesená",J218,0)</f>
        <v>0</v>
      </c>
      <c r="BH218" s="211">
        <f>IF(N218="sníž. přenesená",J218,0)</f>
        <v>0</v>
      </c>
      <c r="BI218" s="211">
        <f>IF(N218="nulová",J218,0)</f>
        <v>0</v>
      </c>
      <c r="BJ218" s="18" t="s">
        <v>84</v>
      </c>
      <c r="BK218" s="211">
        <f>ROUND(I218*H218,2)</f>
        <v>0</v>
      </c>
      <c r="BL218" s="18" t="s">
        <v>150</v>
      </c>
      <c r="BM218" s="210" t="s">
        <v>350</v>
      </c>
    </row>
    <row r="219" spans="1:65" s="2" customFormat="1" ht="16.5" customHeight="1">
      <c r="A219" s="39"/>
      <c r="B219" s="40"/>
      <c r="C219" s="199" t="s">
        <v>351</v>
      </c>
      <c r="D219" s="199" t="s">
        <v>145</v>
      </c>
      <c r="E219" s="200" t="s">
        <v>352</v>
      </c>
      <c r="F219" s="201" t="s">
        <v>353</v>
      </c>
      <c r="G219" s="202" t="s">
        <v>264</v>
      </c>
      <c r="H219" s="203">
        <v>1</v>
      </c>
      <c r="I219" s="204"/>
      <c r="J219" s="205">
        <f>ROUND(I219*H219,2)</f>
        <v>0</v>
      </c>
      <c r="K219" s="201" t="s">
        <v>149</v>
      </c>
      <c r="L219" s="45"/>
      <c r="M219" s="206" t="s">
        <v>21</v>
      </c>
      <c r="N219" s="207" t="s">
        <v>47</v>
      </c>
      <c r="O219" s="85"/>
      <c r="P219" s="208">
        <f>O219*H219</f>
        <v>0</v>
      </c>
      <c r="Q219" s="208">
        <v>0</v>
      </c>
      <c r="R219" s="208">
        <f>Q219*H219</f>
        <v>0</v>
      </c>
      <c r="S219" s="208">
        <v>0</v>
      </c>
      <c r="T219" s="20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0" t="s">
        <v>150</v>
      </c>
      <c r="AT219" s="210" t="s">
        <v>145</v>
      </c>
      <c r="AU219" s="210" t="s">
        <v>86</v>
      </c>
      <c r="AY219" s="18" t="s">
        <v>144</v>
      </c>
      <c r="BE219" s="211">
        <f>IF(N219="základní",J219,0)</f>
        <v>0</v>
      </c>
      <c r="BF219" s="211">
        <f>IF(N219="snížená",J219,0)</f>
        <v>0</v>
      </c>
      <c r="BG219" s="211">
        <f>IF(N219="zákl. přenesená",J219,0)</f>
        <v>0</v>
      </c>
      <c r="BH219" s="211">
        <f>IF(N219="sníž. přenesená",J219,0)</f>
        <v>0</v>
      </c>
      <c r="BI219" s="211">
        <f>IF(N219="nulová",J219,0)</f>
        <v>0</v>
      </c>
      <c r="BJ219" s="18" t="s">
        <v>84</v>
      </c>
      <c r="BK219" s="211">
        <f>ROUND(I219*H219,2)</f>
        <v>0</v>
      </c>
      <c r="BL219" s="18" t="s">
        <v>150</v>
      </c>
      <c r="BM219" s="210" t="s">
        <v>354</v>
      </c>
    </row>
    <row r="220" spans="1:65" s="2" customFormat="1" ht="16.5" customHeight="1">
      <c r="A220" s="39"/>
      <c r="B220" s="40"/>
      <c r="C220" s="199" t="s">
        <v>355</v>
      </c>
      <c r="D220" s="199" t="s">
        <v>145</v>
      </c>
      <c r="E220" s="200" t="s">
        <v>356</v>
      </c>
      <c r="F220" s="201" t="s">
        <v>357</v>
      </c>
      <c r="G220" s="202" t="s">
        <v>264</v>
      </c>
      <c r="H220" s="203">
        <v>1</v>
      </c>
      <c r="I220" s="204"/>
      <c r="J220" s="205">
        <f>ROUND(I220*H220,2)</f>
        <v>0</v>
      </c>
      <c r="K220" s="201" t="s">
        <v>149</v>
      </c>
      <c r="L220" s="45"/>
      <c r="M220" s="206" t="s">
        <v>21</v>
      </c>
      <c r="N220" s="207" t="s">
        <v>47</v>
      </c>
      <c r="O220" s="85"/>
      <c r="P220" s="208">
        <f>O220*H220</f>
        <v>0</v>
      </c>
      <c r="Q220" s="208">
        <v>0</v>
      </c>
      <c r="R220" s="208">
        <f>Q220*H220</f>
        <v>0</v>
      </c>
      <c r="S220" s="208">
        <v>0</v>
      </c>
      <c r="T220" s="20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0" t="s">
        <v>150</v>
      </c>
      <c r="AT220" s="210" t="s">
        <v>145</v>
      </c>
      <c r="AU220" s="210" t="s">
        <v>86</v>
      </c>
      <c r="AY220" s="18" t="s">
        <v>144</v>
      </c>
      <c r="BE220" s="211">
        <f>IF(N220="základní",J220,0)</f>
        <v>0</v>
      </c>
      <c r="BF220" s="211">
        <f>IF(N220="snížená",J220,0)</f>
        <v>0</v>
      </c>
      <c r="BG220" s="211">
        <f>IF(N220="zákl. přenesená",J220,0)</f>
        <v>0</v>
      </c>
      <c r="BH220" s="211">
        <f>IF(N220="sníž. přenesená",J220,0)</f>
        <v>0</v>
      </c>
      <c r="BI220" s="211">
        <f>IF(N220="nulová",J220,0)</f>
        <v>0</v>
      </c>
      <c r="BJ220" s="18" t="s">
        <v>84</v>
      </c>
      <c r="BK220" s="211">
        <f>ROUND(I220*H220,2)</f>
        <v>0</v>
      </c>
      <c r="BL220" s="18" t="s">
        <v>150</v>
      </c>
      <c r="BM220" s="210" t="s">
        <v>358</v>
      </c>
    </row>
    <row r="221" spans="1:65" s="2" customFormat="1" ht="16.5" customHeight="1">
      <c r="A221" s="39"/>
      <c r="B221" s="40"/>
      <c r="C221" s="199" t="s">
        <v>359</v>
      </c>
      <c r="D221" s="199" t="s">
        <v>145</v>
      </c>
      <c r="E221" s="200" t="s">
        <v>360</v>
      </c>
      <c r="F221" s="201" t="s">
        <v>361</v>
      </c>
      <c r="G221" s="202" t="s">
        <v>264</v>
      </c>
      <c r="H221" s="203">
        <v>1</v>
      </c>
      <c r="I221" s="204"/>
      <c r="J221" s="205">
        <f>ROUND(I221*H221,2)</f>
        <v>0</v>
      </c>
      <c r="K221" s="201" t="s">
        <v>149</v>
      </c>
      <c r="L221" s="45"/>
      <c r="M221" s="206" t="s">
        <v>21</v>
      </c>
      <c r="N221" s="207" t="s">
        <v>47</v>
      </c>
      <c r="O221" s="85"/>
      <c r="P221" s="208">
        <f>O221*H221</f>
        <v>0</v>
      </c>
      <c r="Q221" s="208">
        <v>0</v>
      </c>
      <c r="R221" s="208">
        <f>Q221*H221</f>
        <v>0</v>
      </c>
      <c r="S221" s="208">
        <v>0</v>
      </c>
      <c r="T221" s="20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0" t="s">
        <v>150</v>
      </c>
      <c r="AT221" s="210" t="s">
        <v>145</v>
      </c>
      <c r="AU221" s="210" t="s">
        <v>86</v>
      </c>
      <c r="AY221" s="18" t="s">
        <v>144</v>
      </c>
      <c r="BE221" s="211">
        <f>IF(N221="základní",J221,0)</f>
        <v>0</v>
      </c>
      <c r="BF221" s="211">
        <f>IF(N221="snížená",J221,0)</f>
        <v>0</v>
      </c>
      <c r="BG221" s="211">
        <f>IF(N221="zákl. přenesená",J221,0)</f>
        <v>0</v>
      </c>
      <c r="BH221" s="211">
        <f>IF(N221="sníž. přenesená",J221,0)</f>
        <v>0</v>
      </c>
      <c r="BI221" s="211">
        <f>IF(N221="nulová",J221,0)</f>
        <v>0</v>
      </c>
      <c r="BJ221" s="18" t="s">
        <v>84</v>
      </c>
      <c r="BK221" s="211">
        <f>ROUND(I221*H221,2)</f>
        <v>0</v>
      </c>
      <c r="BL221" s="18" t="s">
        <v>150</v>
      </c>
      <c r="BM221" s="210" t="s">
        <v>362</v>
      </c>
    </row>
    <row r="222" spans="1:63" s="12" customFormat="1" ht="25.9" customHeight="1">
      <c r="A222" s="12"/>
      <c r="B222" s="185"/>
      <c r="C222" s="186"/>
      <c r="D222" s="187" t="s">
        <v>75</v>
      </c>
      <c r="E222" s="188" t="s">
        <v>363</v>
      </c>
      <c r="F222" s="188" t="s">
        <v>364</v>
      </c>
      <c r="G222" s="186"/>
      <c r="H222" s="186"/>
      <c r="I222" s="189"/>
      <c r="J222" s="190">
        <f>BK222</f>
        <v>0</v>
      </c>
      <c r="K222" s="186"/>
      <c r="L222" s="191"/>
      <c r="M222" s="192"/>
      <c r="N222" s="193"/>
      <c r="O222" s="193"/>
      <c r="P222" s="194">
        <f>P223+P261+P271+P320+P323+P420+P430</f>
        <v>0</v>
      </c>
      <c r="Q222" s="193"/>
      <c r="R222" s="194">
        <f>R223+R261+R271+R320+R323+R420+R430</f>
        <v>21.44928446</v>
      </c>
      <c r="S222" s="193"/>
      <c r="T222" s="195">
        <f>T223+T261+T271+T320+T323+T420+T430</f>
        <v>16.368996000000003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196" t="s">
        <v>84</v>
      </c>
      <c r="AT222" s="197" t="s">
        <v>75</v>
      </c>
      <c r="AU222" s="197" t="s">
        <v>76</v>
      </c>
      <c r="AY222" s="196" t="s">
        <v>144</v>
      </c>
      <c r="BK222" s="198">
        <f>BK223+BK261+BK271+BK320+BK323+BK420+BK430</f>
        <v>0</v>
      </c>
    </row>
    <row r="223" spans="1:63" s="12" customFormat="1" ht="22.8" customHeight="1">
      <c r="A223" s="12"/>
      <c r="B223" s="185"/>
      <c r="C223" s="186"/>
      <c r="D223" s="187" t="s">
        <v>75</v>
      </c>
      <c r="E223" s="217" t="s">
        <v>157</v>
      </c>
      <c r="F223" s="217" t="s">
        <v>365</v>
      </c>
      <c r="G223" s="186"/>
      <c r="H223" s="186"/>
      <c r="I223" s="189"/>
      <c r="J223" s="218">
        <f>BK223</f>
        <v>0</v>
      </c>
      <c r="K223" s="186"/>
      <c r="L223" s="191"/>
      <c r="M223" s="192"/>
      <c r="N223" s="193"/>
      <c r="O223" s="193"/>
      <c r="P223" s="194">
        <f>SUM(P224:P260)</f>
        <v>0</v>
      </c>
      <c r="Q223" s="193"/>
      <c r="R223" s="194">
        <f>SUM(R224:R260)</f>
        <v>2.40304182</v>
      </c>
      <c r="S223" s="193"/>
      <c r="T223" s="195">
        <f>SUM(T224:T260)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196" t="s">
        <v>84</v>
      </c>
      <c r="AT223" s="197" t="s">
        <v>75</v>
      </c>
      <c r="AU223" s="197" t="s">
        <v>84</v>
      </c>
      <c r="AY223" s="196" t="s">
        <v>144</v>
      </c>
      <c r="BK223" s="198">
        <f>SUM(BK224:BK260)</f>
        <v>0</v>
      </c>
    </row>
    <row r="224" spans="1:65" s="2" customFormat="1" ht="24.15" customHeight="1">
      <c r="A224" s="39"/>
      <c r="B224" s="40"/>
      <c r="C224" s="199" t="s">
        <v>366</v>
      </c>
      <c r="D224" s="199" t="s">
        <v>145</v>
      </c>
      <c r="E224" s="200" t="s">
        <v>367</v>
      </c>
      <c r="F224" s="201" t="s">
        <v>368</v>
      </c>
      <c r="G224" s="202" t="s">
        <v>369</v>
      </c>
      <c r="H224" s="203">
        <v>0.486</v>
      </c>
      <c r="I224" s="204"/>
      <c r="J224" s="205">
        <f>ROUND(I224*H224,2)</f>
        <v>0</v>
      </c>
      <c r="K224" s="201" t="s">
        <v>370</v>
      </c>
      <c r="L224" s="45"/>
      <c r="M224" s="206" t="s">
        <v>21</v>
      </c>
      <c r="N224" s="207" t="s">
        <v>47</v>
      </c>
      <c r="O224" s="85"/>
      <c r="P224" s="208">
        <f>O224*H224</f>
        <v>0</v>
      </c>
      <c r="Q224" s="208">
        <v>1.32715</v>
      </c>
      <c r="R224" s="208">
        <f>Q224*H224</f>
        <v>0.6449949</v>
      </c>
      <c r="S224" s="208">
        <v>0</v>
      </c>
      <c r="T224" s="209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10" t="s">
        <v>150</v>
      </c>
      <c r="AT224" s="210" t="s">
        <v>145</v>
      </c>
      <c r="AU224" s="210" t="s">
        <v>86</v>
      </c>
      <c r="AY224" s="18" t="s">
        <v>144</v>
      </c>
      <c r="BE224" s="211">
        <f>IF(N224="základní",J224,0)</f>
        <v>0</v>
      </c>
      <c r="BF224" s="211">
        <f>IF(N224="snížená",J224,0)</f>
        <v>0</v>
      </c>
      <c r="BG224" s="211">
        <f>IF(N224="zákl. přenesená",J224,0)</f>
        <v>0</v>
      </c>
      <c r="BH224" s="211">
        <f>IF(N224="sníž. přenesená",J224,0)</f>
        <v>0</v>
      </c>
      <c r="BI224" s="211">
        <f>IF(N224="nulová",J224,0)</f>
        <v>0</v>
      </c>
      <c r="BJ224" s="18" t="s">
        <v>84</v>
      </c>
      <c r="BK224" s="211">
        <f>ROUND(I224*H224,2)</f>
        <v>0</v>
      </c>
      <c r="BL224" s="18" t="s">
        <v>150</v>
      </c>
      <c r="BM224" s="210" t="s">
        <v>371</v>
      </c>
    </row>
    <row r="225" spans="1:47" s="2" customFormat="1" ht="12">
      <c r="A225" s="39"/>
      <c r="B225" s="40"/>
      <c r="C225" s="41"/>
      <c r="D225" s="219" t="s">
        <v>372</v>
      </c>
      <c r="E225" s="41"/>
      <c r="F225" s="220" t="s">
        <v>373</v>
      </c>
      <c r="G225" s="41"/>
      <c r="H225" s="41"/>
      <c r="I225" s="214"/>
      <c r="J225" s="41"/>
      <c r="K225" s="41"/>
      <c r="L225" s="45"/>
      <c r="M225" s="215"/>
      <c r="N225" s="216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372</v>
      </c>
      <c r="AU225" s="18" t="s">
        <v>86</v>
      </c>
    </row>
    <row r="226" spans="1:51" s="13" customFormat="1" ht="12">
      <c r="A226" s="13"/>
      <c r="B226" s="221"/>
      <c r="C226" s="222"/>
      <c r="D226" s="212" t="s">
        <v>374</v>
      </c>
      <c r="E226" s="223" t="s">
        <v>21</v>
      </c>
      <c r="F226" s="224" t="s">
        <v>375</v>
      </c>
      <c r="G226" s="222"/>
      <c r="H226" s="225">
        <v>0.486</v>
      </c>
      <c r="I226" s="226"/>
      <c r="J226" s="222"/>
      <c r="K226" s="222"/>
      <c r="L226" s="227"/>
      <c r="M226" s="228"/>
      <c r="N226" s="229"/>
      <c r="O226" s="229"/>
      <c r="P226" s="229"/>
      <c r="Q226" s="229"/>
      <c r="R226" s="229"/>
      <c r="S226" s="229"/>
      <c r="T226" s="23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1" t="s">
        <v>374</v>
      </c>
      <c r="AU226" s="231" t="s">
        <v>86</v>
      </c>
      <c r="AV226" s="13" t="s">
        <v>86</v>
      </c>
      <c r="AW226" s="13" t="s">
        <v>37</v>
      </c>
      <c r="AX226" s="13" t="s">
        <v>84</v>
      </c>
      <c r="AY226" s="231" t="s">
        <v>144</v>
      </c>
    </row>
    <row r="227" spans="1:65" s="2" customFormat="1" ht="24.15" customHeight="1">
      <c r="A227" s="39"/>
      <c r="B227" s="40"/>
      <c r="C227" s="199" t="s">
        <v>376</v>
      </c>
      <c r="D227" s="199" t="s">
        <v>145</v>
      </c>
      <c r="E227" s="200" t="s">
        <v>377</v>
      </c>
      <c r="F227" s="201" t="s">
        <v>378</v>
      </c>
      <c r="G227" s="202" t="s">
        <v>379</v>
      </c>
      <c r="H227" s="203">
        <v>0.012</v>
      </c>
      <c r="I227" s="204"/>
      <c r="J227" s="205">
        <f>ROUND(I227*H227,2)</f>
        <v>0</v>
      </c>
      <c r="K227" s="201" t="s">
        <v>370</v>
      </c>
      <c r="L227" s="45"/>
      <c r="M227" s="206" t="s">
        <v>21</v>
      </c>
      <c r="N227" s="207" t="s">
        <v>47</v>
      </c>
      <c r="O227" s="85"/>
      <c r="P227" s="208">
        <f>O227*H227</f>
        <v>0</v>
      </c>
      <c r="Q227" s="208">
        <v>0.01954</v>
      </c>
      <c r="R227" s="208">
        <f>Q227*H227</f>
        <v>0.00023448</v>
      </c>
      <c r="S227" s="208">
        <v>0</v>
      </c>
      <c r="T227" s="209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10" t="s">
        <v>150</v>
      </c>
      <c r="AT227" s="210" t="s">
        <v>145</v>
      </c>
      <c r="AU227" s="210" t="s">
        <v>86</v>
      </c>
      <c r="AY227" s="18" t="s">
        <v>144</v>
      </c>
      <c r="BE227" s="211">
        <f>IF(N227="základní",J227,0)</f>
        <v>0</v>
      </c>
      <c r="BF227" s="211">
        <f>IF(N227="snížená",J227,0)</f>
        <v>0</v>
      </c>
      <c r="BG227" s="211">
        <f>IF(N227="zákl. přenesená",J227,0)</f>
        <v>0</v>
      </c>
      <c r="BH227" s="211">
        <f>IF(N227="sníž. přenesená",J227,0)</f>
        <v>0</v>
      </c>
      <c r="BI227" s="211">
        <f>IF(N227="nulová",J227,0)</f>
        <v>0</v>
      </c>
      <c r="BJ227" s="18" t="s">
        <v>84</v>
      </c>
      <c r="BK227" s="211">
        <f>ROUND(I227*H227,2)</f>
        <v>0</v>
      </c>
      <c r="BL227" s="18" t="s">
        <v>150</v>
      </c>
      <c r="BM227" s="210" t="s">
        <v>380</v>
      </c>
    </row>
    <row r="228" spans="1:47" s="2" customFormat="1" ht="12">
      <c r="A228" s="39"/>
      <c r="B228" s="40"/>
      <c r="C228" s="41"/>
      <c r="D228" s="219" t="s">
        <v>372</v>
      </c>
      <c r="E228" s="41"/>
      <c r="F228" s="220" t="s">
        <v>381</v>
      </c>
      <c r="G228" s="41"/>
      <c r="H228" s="41"/>
      <c r="I228" s="214"/>
      <c r="J228" s="41"/>
      <c r="K228" s="41"/>
      <c r="L228" s="45"/>
      <c r="M228" s="215"/>
      <c r="N228" s="216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372</v>
      </c>
      <c r="AU228" s="18" t="s">
        <v>86</v>
      </c>
    </row>
    <row r="229" spans="1:65" s="2" customFormat="1" ht="16.5" customHeight="1">
      <c r="A229" s="39"/>
      <c r="B229" s="40"/>
      <c r="C229" s="232" t="s">
        <v>382</v>
      </c>
      <c r="D229" s="232" t="s">
        <v>383</v>
      </c>
      <c r="E229" s="233" t="s">
        <v>384</v>
      </c>
      <c r="F229" s="234" t="s">
        <v>385</v>
      </c>
      <c r="G229" s="235" t="s">
        <v>379</v>
      </c>
      <c r="H229" s="236">
        <v>0.012</v>
      </c>
      <c r="I229" s="237"/>
      <c r="J229" s="238">
        <f>ROUND(I229*H229,2)</f>
        <v>0</v>
      </c>
      <c r="K229" s="234" t="s">
        <v>370</v>
      </c>
      <c r="L229" s="239"/>
      <c r="M229" s="240" t="s">
        <v>21</v>
      </c>
      <c r="N229" s="241" t="s">
        <v>47</v>
      </c>
      <c r="O229" s="85"/>
      <c r="P229" s="208">
        <f>O229*H229</f>
        <v>0</v>
      </c>
      <c r="Q229" s="208">
        <v>1</v>
      </c>
      <c r="R229" s="208">
        <f>Q229*H229</f>
        <v>0.012</v>
      </c>
      <c r="S229" s="208">
        <v>0</v>
      </c>
      <c r="T229" s="209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10" t="s">
        <v>179</v>
      </c>
      <c r="AT229" s="210" t="s">
        <v>383</v>
      </c>
      <c r="AU229" s="210" t="s">
        <v>86</v>
      </c>
      <c r="AY229" s="18" t="s">
        <v>144</v>
      </c>
      <c r="BE229" s="211">
        <f>IF(N229="základní",J229,0)</f>
        <v>0</v>
      </c>
      <c r="BF229" s="211">
        <f>IF(N229="snížená",J229,0)</f>
        <v>0</v>
      </c>
      <c r="BG229" s="211">
        <f>IF(N229="zákl. přenesená",J229,0)</f>
        <v>0</v>
      </c>
      <c r="BH229" s="211">
        <f>IF(N229="sníž. přenesená",J229,0)</f>
        <v>0</v>
      </c>
      <c r="BI229" s="211">
        <f>IF(N229="nulová",J229,0)</f>
        <v>0</v>
      </c>
      <c r="BJ229" s="18" t="s">
        <v>84</v>
      </c>
      <c r="BK229" s="211">
        <f>ROUND(I229*H229,2)</f>
        <v>0</v>
      </c>
      <c r="BL229" s="18" t="s">
        <v>150</v>
      </c>
      <c r="BM229" s="210" t="s">
        <v>386</v>
      </c>
    </row>
    <row r="230" spans="1:47" s="2" customFormat="1" ht="12">
      <c r="A230" s="39"/>
      <c r="B230" s="40"/>
      <c r="C230" s="41"/>
      <c r="D230" s="212" t="s">
        <v>152</v>
      </c>
      <c r="E230" s="41"/>
      <c r="F230" s="213" t="s">
        <v>387</v>
      </c>
      <c r="G230" s="41"/>
      <c r="H230" s="41"/>
      <c r="I230" s="214"/>
      <c r="J230" s="41"/>
      <c r="K230" s="41"/>
      <c r="L230" s="45"/>
      <c r="M230" s="215"/>
      <c r="N230" s="216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152</v>
      </c>
      <c r="AU230" s="18" t="s">
        <v>86</v>
      </c>
    </row>
    <row r="231" spans="1:51" s="13" customFormat="1" ht="12">
      <c r="A231" s="13"/>
      <c r="B231" s="221"/>
      <c r="C231" s="222"/>
      <c r="D231" s="212" t="s">
        <v>374</v>
      </c>
      <c r="E231" s="223" t="s">
        <v>21</v>
      </c>
      <c r="F231" s="224" t="s">
        <v>388</v>
      </c>
      <c r="G231" s="222"/>
      <c r="H231" s="225">
        <v>0.012</v>
      </c>
      <c r="I231" s="226"/>
      <c r="J231" s="222"/>
      <c r="K231" s="222"/>
      <c r="L231" s="227"/>
      <c r="M231" s="228"/>
      <c r="N231" s="229"/>
      <c r="O231" s="229"/>
      <c r="P231" s="229"/>
      <c r="Q231" s="229"/>
      <c r="R231" s="229"/>
      <c r="S231" s="229"/>
      <c r="T231" s="230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1" t="s">
        <v>374</v>
      </c>
      <c r="AU231" s="231" t="s">
        <v>86</v>
      </c>
      <c r="AV231" s="13" t="s">
        <v>86</v>
      </c>
      <c r="AW231" s="13" t="s">
        <v>37</v>
      </c>
      <c r="AX231" s="13" t="s">
        <v>76</v>
      </c>
      <c r="AY231" s="231" t="s">
        <v>144</v>
      </c>
    </row>
    <row r="232" spans="1:51" s="14" customFormat="1" ht="12">
      <c r="A232" s="14"/>
      <c r="B232" s="242"/>
      <c r="C232" s="243"/>
      <c r="D232" s="212" t="s">
        <v>374</v>
      </c>
      <c r="E232" s="244" t="s">
        <v>21</v>
      </c>
      <c r="F232" s="245" t="s">
        <v>389</v>
      </c>
      <c r="G232" s="243"/>
      <c r="H232" s="246">
        <v>0.012</v>
      </c>
      <c r="I232" s="247"/>
      <c r="J232" s="243"/>
      <c r="K232" s="243"/>
      <c r="L232" s="248"/>
      <c r="M232" s="249"/>
      <c r="N232" s="250"/>
      <c r="O232" s="250"/>
      <c r="P232" s="250"/>
      <c r="Q232" s="250"/>
      <c r="R232" s="250"/>
      <c r="S232" s="250"/>
      <c r="T232" s="251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2" t="s">
        <v>374</v>
      </c>
      <c r="AU232" s="252" t="s">
        <v>86</v>
      </c>
      <c r="AV232" s="14" t="s">
        <v>150</v>
      </c>
      <c r="AW232" s="14" t="s">
        <v>37</v>
      </c>
      <c r="AX232" s="14" t="s">
        <v>84</v>
      </c>
      <c r="AY232" s="252" t="s">
        <v>144</v>
      </c>
    </row>
    <row r="233" spans="1:65" s="2" customFormat="1" ht="16.5" customHeight="1">
      <c r="A233" s="39"/>
      <c r="B233" s="40"/>
      <c r="C233" s="199" t="s">
        <v>390</v>
      </c>
      <c r="D233" s="199" t="s">
        <v>145</v>
      </c>
      <c r="E233" s="200" t="s">
        <v>391</v>
      </c>
      <c r="F233" s="201" t="s">
        <v>392</v>
      </c>
      <c r="G233" s="202" t="s">
        <v>160</v>
      </c>
      <c r="H233" s="203">
        <v>35.46</v>
      </c>
      <c r="I233" s="204"/>
      <c r="J233" s="205">
        <f>ROUND(I233*H233,2)</f>
        <v>0</v>
      </c>
      <c r="K233" s="201" t="s">
        <v>370</v>
      </c>
      <c r="L233" s="45"/>
      <c r="M233" s="206" t="s">
        <v>21</v>
      </c>
      <c r="N233" s="207" t="s">
        <v>47</v>
      </c>
      <c r="O233" s="85"/>
      <c r="P233" s="208">
        <f>O233*H233</f>
        <v>0</v>
      </c>
      <c r="Q233" s="208">
        <v>0</v>
      </c>
      <c r="R233" s="208">
        <f>Q233*H233</f>
        <v>0</v>
      </c>
      <c r="S233" s="208">
        <v>0</v>
      </c>
      <c r="T233" s="20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10" t="s">
        <v>150</v>
      </c>
      <c r="AT233" s="210" t="s">
        <v>145</v>
      </c>
      <c r="AU233" s="210" t="s">
        <v>86</v>
      </c>
      <c r="AY233" s="18" t="s">
        <v>144</v>
      </c>
      <c r="BE233" s="211">
        <f>IF(N233="základní",J233,0)</f>
        <v>0</v>
      </c>
      <c r="BF233" s="211">
        <f>IF(N233="snížená",J233,0)</f>
        <v>0</v>
      </c>
      <c r="BG233" s="211">
        <f>IF(N233="zákl. přenesená",J233,0)</f>
        <v>0</v>
      </c>
      <c r="BH233" s="211">
        <f>IF(N233="sníž. přenesená",J233,0)</f>
        <v>0</v>
      </c>
      <c r="BI233" s="211">
        <f>IF(N233="nulová",J233,0)</f>
        <v>0</v>
      </c>
      <c r="BJ233" s="18" t="s">
        <v>84</v>
      </c>
      <c r="BK233" s="211">
        <f>ROUND(I233*H233,2)</f>
        <v>0</v>
      </c>
      <c r="BL233" s="18" t="s">
        <v>150</v>
      </c>
      <c r="BM233" s="210" t="s">
        <v>393</v>
      </c>
    </row>
    <row r="234" spans="1:47" s="2" customFormat="1" ht="12">
      <c r="A234" s="39"/>
      <c r="B234" s="40"/>
      <c r="C234" s="41"/>
      <c r="D234" s="219" t="s">
        <v>372</v>
      </c>
      <c r="E234" s="41"/>
      <c r="F234" s="220" t="s">
        <v>394</v>
      </c>
      <c r="G234" s="41"/>
      <c r="H234" s="41"/>
      <c r="I234" s="214"/>
      <c r="J234" s="41"/>
      <c r="K234" s="41"/>
      <c r="L234" s="45"/>
      <c r="M234" s="215"/>
      <c r="N234" s="216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372</v>
      </c>
      <c r="AU234" s="18" t="s">
        <v>86</v>
      </c>
    </row>
    <row r="235" spans="1:51" s="13" customFormat="1" ht="12">
      <c r="A235" s="13"/>
      <c r="B235" s="221"/>
      <c r="C235" s="222"/>
      <c r="D235" s="212" t="s">
        <v>374</v>
      </c>
      <c r="E235" s="223" t="s">
        <v>21</v>
      </c>
      <c r="F235" s="224" t="s">
        <v>395</v>
      </c>
      <c r="G235" s="222"/>
      <c r="H235" s="225">
        <v>35.46</v>
      </c>
      <c r="I235" s="226"/>
      <c r="J235" s="222"/>
      <c r="K235" s="222"/>
      <c r="L235" s="227"/>
      <c r="M235" s="228"/>
      <c r="N235" s="229"/>
      <c r="O235" s="229"/>
      <c r="P235" s="229"/>
      <c r="Q235" s="229"/>
      <c r="R235" s="229"/>
      <c r="S235" s="229"/>
      <c r="T235" s="23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1" t="s">
        <v>374</v>
      </c>
      <c r="AU235" s="231" t="s">
        <v>86</v>
      </c>
      <c r="AV235" s="13" t="s">
        <v>86</v>
      </c>
      <c r="AW235" s="13" t="s">
        <v>37</v>
      </c>
      <c r="AX235" s="13" t="s">
        <v>84</v>
      </c>
      <c r="AY235" s="231" t="s">
        <v>144</v>
      </c>
    </row>
    <row r="236" spans="1:65" s="2" customFormat="1" ht="24.15" customHeight="1">
      <c r="A236" s="39"/>
      <c r="B236" s="40"/>
      <c r="C236" s="199" t="s">
        <v>396</v>
      </c>
      <c r="D236" s="199" t="s">
        <v>145</v>
      </c>
      <c r="E236" s="200" t="s">
        <v>397</v>
      </c>
      <c r="F236" s="201" t="s">
        <v>398</v>
      </c>
      <c r="G236" s="202" t="s">
        <v>399</v>
      </c>
      <c r="H236" s="203">
        <v>20.139</v>
      </c>
      <c r="I236" s="204"/>
      <c r="J236" s="205">
        <f>ROUND(I236*H236,2)</f>
        <v>0</v>
      </c>
      <c r="K236" s="201" t="s">
        <v>370</v>
      </c>
      <c r="L236" s="45"/>
      <c r="M236" s="206" t="s">
        <v>21</v>
      </c>
      <c r="N236" s="207" t="s">
        <v>47</v>
      </c>
      <c r="O236" s="85"/>
      <c r="P236" s="208">
        <f>O236*H236</f>
        <v>0</v>
      </c>
      <c r="Q236" s="208">
        <v>0.06982</v>
      </c>
      <c r="R236" s="208">
        <f>Q236*H236</f>
        <v>1.4061049799999998</v>
      </c>
      <c r="S236" s="208">
        <v>0</v>
      </c>
      <c r="T236" s="209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10" t="s">
        <v>150</v>
      </c>
      <c r="AT236" s="210" t="s">
        <v>145</v>
      </c>
      <c r="AU236" s="210" t="s">
        <v>86</v>
      </c>
      <c r="AY236" s="18" t="s">
        <v>144</v>
      </c>
      <c r="BE236" s="211">
        <f>IF(N236="základní",J236,0)</f>
        <v>0</v>
      </c>
      <c r="BF236" s="211">
        <f>IF(N236="snížená",J236,0)</f>
        <v>0</v>
      </c>
      <c r="BG236" s="211">
        <f>IF(N236="zákl. přenesená",J236,0)</f>
        <v>0</v>
      </c>
      <c r="BH236" s="211">
        <f>IF(N236="sníž. přenesená",J236,0)</f>
        <v>0</v>
      </c>
      <c r="BI236" s="211">
        <f>IF(N236="nulová",J236,0)</f>
        <v>0</v>
      </c>
      <c r="BJ236" s="18" t="s">
        <v>84</v>
      </c>
      <c r="BK236" s="211">
        <f>ROUND(I236*H236,2)</f>
        <v>0</v>
      </c>
      <c r="BL236" s="18" t="s">
        <v>150</v>
      </c>
      <c r="BM236" s="210" t="s">
        <v>400</v>
      </c>
    </row>
    <row r="237" spans="1:47" s="2" customFormat="1" ht="12">
      <c r="A237" s="39"/>
      <c r="B237" s="40"/>
      <c r="C237" s="41"/>
      <c r="D237" s="219" t="s">
        <v>372</v>
      </c>
      <c r="E237" s="41"/>
      <c r="F237" s="220" t="s">
        <v>401</v>
      </c>
      <c r="G237" s="41"/>
      <c r="H237" s="41"/>
      <c r="I237" s="214"/>
      <c r="J237" s="41"/>
      <c r="K237" s="41"/>
      <c r="L237" s="45"/>
      <c r="M237" s="215"/>
      <c r="N237" s="216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372</v>
      </c>
      <c r="AU237" s="18" t="s">
        <v>86</v>
      </c>
    </row>
    <row r="238" spans="1:51" s="13" customFormat="1" ht="12">
      <c r="A238" s="13"/>
      <c r="B238" s="221"/>
      <c r="C238" s="222"/>
      <c r="D238" s="212" t="s">
        <v>374</v>
      </c>
      <c r="E238" s="223" t="s">
        <v>21</v>
      </c>
      <c r="F238" s="224" t="s">
        <v>402</v>
      </c>
      <c r="G238" s="222"/>
      <c r="H238" s="225">
        <v>6.702</v>
      </c>
      <c r="I238" s="226"/>
      <c r="J238" s="222"/>
      <c r="K238" s="222"/>
      <c r="L238" s="227"/>
      <c r="M238" s="228"/>
      <c r="N238" s="229"/>
      <c r="O238" s="229"/>
      <c r="P238" s="229"/>
      <c r="Q238" s="229"/>
      <c r="R238" s="229"/>
      <c r="S238" s="229"/>
      <c r="T238" s="23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1" t="s">
        <v>374</v>
      </c>
      <c r="AU238" s="231" t="s">
        <v>86</v>
      </c>
      <c r="AV238" s="13" t="s">
        <v>86</v>
      </c>
      <c r="AW238" s="13" t="s">
        <v>37</v>
      </c>
      <c r="AX238" s="13" t="s">
        <v>76</v>
      </c>
      <c r="AY238" s="231" t="s">
        <v>144</v>
      </c>
    </row>
    <row r="239" spans="1:51" s="13" customFormat="1" ht="12">
      <c r="A239" s="13"/>
      <c r="B239" s="221"/>
      <c r="C239" s="222"/>
      <c r="D239" s="212" t="s">
        <v>374</v>
      </c>
      <c r="E239" s="223" t="s">
        <v>21</v>
      </c>
      <c r="F239" s="224" t="s">
        <v>403</v>
      </c>
      <c r="G239" s="222"/>
      <c r="H239" s="225">
        <v>2.862</v>
      </c>
      <c r="I239" s="226"/>
      <c r="J239" s="222"/>
      <c r="K239" s="222"/>
      <c r="L239" s="227"/>
      <c r="M239" s="228"/>
      <c r="N239" s="229"/>
      <c r="O239" s="229"/>
      <c r="P239" s="229"/>
      <c r="Q239" s="229"/>
      <c r="R239" s="229"/>
      <c r="S239" s="229"/>
      <c r="T239" s="230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1" t="s">
        <v>374</v>
      </c>
      <c r="AU239" s="231" t="s">
        <v>86</v>
      </c>
      <c r="AV239" s="13" t="s">
        <v>86</v>
      </c>
      <c r="AW239" s="13" t="s">
        <v>37</v>
      </c>
      <c r="AX239" s="13" t="s">
        <v>76</v>
      </c>
      <c r="AY239" s="231" t="s">
        <v>144</v>
      </c>
    </row>
    <row r="240" spans="1:51" s="13" customFormat="1" ht="12">
      <c r="A240" s="13"/>
      <c r="B240" s="221"/>
      <c r="C240" s="222"/>
      <c r="D240" s="212" t="s">
        <v>374</v>
      </c>
      <c r="E240" s="223" t="s">
        <v>21</v>
      </c>
      <c r="F240" s="224" t="s">
        <v>404</v>
      </c>
      <c r="G240" s="222"/>
      <c r="H240" s="225">
        <v>10.575</v>
      </c>
      <c r="I240" s="226"/>
      <c r="J240" s="222"/>
      <c r="K240" s="222"/>
      <c r="L240" s="227"/>
      <c r="M240" s="228"/>
      <c r="N240" s="229"/>
      <c r="O240" s="229"/>
      <c r="P240" s="229"/>
      <c r="Q240" s="229"/>
      <c r="R240" s="229"/>
      <c r="S240" s="229"/>
      <c r="T240" s="230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1" t="s">
        <v>374</v>
      </c>
      <c r="AU240" s="231" t="s">
        <v>86</v>
      </c>
      <c r="AV240" s="13" t="s">
        <v>86</v>
      </c>
      <c r="AW240" s="13" t="s">
        <v>37</v>
      </c>
      <c r="AX240" s="13" t="s">
        <v>76</v>
      </c>
      <c r="AY240" s="231" t="s">
        <v>144</v>
      </c>
    </row>
    <row r="241" spans="1:51" s="14" customFormat="1" ht="12">
      <c r="A241" s="14"/>
      <c r="B241" s="242"/>
      <c r="C241" s="243"/>
      <c r="D241" s="212" t="s">
        <v>374</v>
      </c>
      <c r="E241" s="244" t="s">
        <v>21</v>
      </c>
      <c r="F241" s="245" t="s">
        <v>389</v>
      </c>
      <c r="G241" s="243"/>
      <c r="H241" s="246">
        <v>20.139</v>
      </c>
      <c r="I241" s="247"/>
      <c r="J241" s="243"/>
      <c r="K241" s="243"/>
      <c r="L241" s="248"/>
      <c r="M241" s="249"/>
      <c r="N241" s="250"/>
      <c r="O241" s="250"/>
      <c r="P241" s="250"/>
      <c r="Q241" s="250"/>
      <c r="R241" s="250"/>
      <c r="S241" s="250"/>
      <c r="T241" s="251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2" t="s">
        <v>374</v>
      </c>
      <c r="AU241" s="252" t="s">
        <v>86</v>
      </c>
      <c r="AV241" s="14" t="s">
        <v>150</v>
      </c>
      <c r="AW241" s="14" t="s">
        <v>37</v>
      </c>
      <c r="AX241" s="14" t="s">
        <v>84</v>
      </c>
      <c r="AY241" s="252" t="s">
        <v>144</v>
      </c>
    </row>
    <row r="242" spans="1:65" s="2" customFormat="1" ht="24.15" customHeight="1">
      <c r="A242" s="39"/>
      <c r="B242" s="40"/>
      <c r="C242" s="199" t="s">
        <v>405</v>
      </c>
      <c r="D242" s="199" t="s">
        <v>145</v>
      </c>
      <c r="E242" s="200" t="s">
        <v>406</v>
      </c>
      <c r="F242" s="201" t="s">
        <v>407</v>
      </c>
      <c r="G242" s="202" t="s">
        <v>399</v>
      </c>
      <c r="H242" s="203">
        <v>2.063</v>
      </c>
      <c r="I242" s="204"/>
      <c r="J242" s="205">
        <f>ROUND(I242*H242,2)</f>
        <v>0</v>
      </c>
      <c r="K242" s="201" t="s">
        <v>149</v>
      </c>
      <c r="L242" s="45"/>
      <c r="M242" s="206" t="s">
        <v>21</v>
      </c>
      <c r="N242" s="207" t="s">
        <v>47</v>
      </c>
      <c r="O242" s="85"/>
      <c r="P242" s="208">
        <f>O242*H242</f>
        <v>0</v>
      </c>
      <c r="Q242" s="208">
        <v>0.10422</v>
      </c>
      <c r="R242" s="208">
        <f>Q242*H242</f>
        <v>0.21500586</v>
      </c>
      <c r="S242" s="208">
        <v>0</v>
      </c>
      <c r="T242" s="209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10" t="s">
        <v>150</v>
      </c>
      <c r="AT242" s="210" t="s">
        <v>145</v>
      </c>
      <c r="AU242" s="210" t="s">
        <v>86</v>
      </c>
      <c r="AY242" s="18" t="s">
        <v>144</v>
      </c>
      <c r="BE242" s="211">
        <f>IF(N242="základní",J242,0)</f>
        <v>0</v>
      </c>
      <c r="BF242" s="211">
        <f>IF(N242="snížená",J242,0)</f>
        <v>0</v>
      </c>
      <c r="BG242" s="211">
        <f>IF(N242="zákl. přenesená",J242,0)</f>
        <v>0</v>
      </c>
      <c r="BH242" s="211">
        <f>IF(N242="sníž. přenesená",J242,0)</f>
        <v>0</v>
      </c>
      <c r="BI242" s="211">
        <f>IF(N242="nulová",J242,0)</f>
        <v>0</v>
      </c>
      <c r="BJ242" s="18" t="s">
        <v>84</v>
      </c>
      <c r="BK242" s="211">
        <f>ROUND(I242*H242,2)</f>
        <v>0</v>
      </c>
      <c r="BL242" s="18" t="s">
        <v>150</v>
      </c>
      <c r="BM242" s="210" t="s">
        <v>408</v>
      </c>
    </row>
    <row r="243" spans="1:51" s="13" customFormat="1" ht="12">
      <c r="A243" s="13"/>
      <c r="B243" s="221"/>
      <c r="C243" s="222"/>
      <c r="D243" s="212" t="s">
        <v>374</v>
      </c>
      <c r="E243" s="223" t="s">
        <v>21</v>
      </c>
      <c r="F243" s="224" t="s">
        <v>409</v>
      </c>
      <c r="G243" s="222"/>
      <c r="H243" s="225">
        <v>2.063</v>
      </c>
      <c r="I243" s="226"/>
      <c r="J243" s="222"/>
      <c r="K243" s="222"/>
      <c r="L243" s="227"/>
      <c r="M243" s="228"/>
      <c r="N243" s="229"/>
      <c r="O243" s="229"/>
      <c r="P243" s="229"/>
      <c r="Q243" s="229"/>
      <c r="R243" s="229"/>
      <c r="S243" s="229"/>
      <c r="T243" s="230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1" t="s">
        <v>374</v>
      </c>
      <c r="AU243" s="231" t="s">
        <v>86</v>
      </c>
      <c r="AV243" s="13" t="s">
        <v>86</v>
      </c>
      <c r="AW243" s="13" t="s">
        <v>37</v>
      </c>
      <c r="AX243" s="13" t="s">
        <v>84</v>
      </c>
      <c r="AY243" s="231" t="s">
        <v>144</v>
      </c>
    </row>
    <row r="244" spans="1:65" s="2" customFormat="1" ht="16.5" customHeight="1">
      <c r="A244" s="39"/>
      <c r="B244" s="40"/>
      <c r="C244" s="199" t="s">
        <v>410</v>
      </c>
      <c r="D244" s="199" t="s">
        <v>145</v>
      </c>
      <c r="E244" s="200" t="s">
        <v>411</v>
      </c>
      <c r="F244" s="201" t="s">
        <v>412</v>
      </c>
      <c r="G244" s="202" t="s">
        <v>413</v>
      </c>
      <c r="H244" s="203">
        <v>28</v>
      </c>
      <c r="I244" s="204"/>
      <c r="J244" s="205">
        <f>ROUND(I244*H244,2)</f>
        <v>0</v>
      </c>
      <c r="K244" s="201" t="s">
        <v>370</v>
      </c>
      <c r="L244" s="45"/>
      <c r="M244" s="206" t="s">
        <v>21</v>
      </c>
      <c r="N244" s="207" t="s">
        <v>47</v>
      </c>
      <c r="O244" s="85"/>
      <c r="P244" s="208">
        <f>O244*H244</f>
        <v>0</v>
      </c>
      <c r="Q244" s="208">
        <v>8E-05</v>
      </c>
      <c r="R244" s="208">
        <f>Q244*H244</f>
        <v>0.0022400000000000002</v>
      </c>
      <c r="S244" s="208">
        <v>0</v>
      </c>
      <c r="T244" s="209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10" t="s">
        <v>150</v>
      </c>
      <c r="AT244" s="210" t="s">
        <v>145</v>
      </c>
      <c r="AU244" s="210" t="s">
        <v>86</v>
      </c>
      <c r="AY244" s="18" t="s">
        <v>144</v>
      </c>
      <c r="BE244" s="211">
        <f>IF(N244="základní",J244,0)</f>
        <v>0</v>
      </c>
      <c r="BF244" s="211">
        <f>IF(N244="snížená",J244,0)</f>
        <v>0</v>
      </c>
      <c r="BG244" s="211">
        <f>IF(N244="zákl. přenesená",J244,0)</f>
        <v>0</v>
      </c>
      <c r="BH244" s="211">
        <f>IF(N244="sníž. přenesená",J244,0)</f>
        <v>0</v>
      </c>
      <c r="BI244" s="211">
        <f>IF(N244="nulová",J244,0)</f>
        <v>0</v>
      </c>
      <c r="BJ244" s="18" t="s">
        <v>84</v>
      </c>
      <c r="BK244" s="211">
        <f>ROUND(I244*H244,2)</f>
        <v>0</v>
      </c>
      <c r="BL244" s="18" t="s">
        <v>150</v>
      </c>
      <c r="BM244" s="210" t="s">
        <v>414</v>
      </c>
    </row>
    <row r="245" spans="1:47" s="2" customFormat="1" ht="12">
      <c r="A245" s="39"/>
      <c r="B245" s="40"/>
      <c r="C245" s="41"/>
      <c r="D245" s="219" t="s">
        <v>372</v>
      </c>
      <c r="E245" s="41"/>
      <c r="F245" s="220" t="s">
        <v>415</v>
      </c>
      <c r="G245" s="41"/>
      <c r="H245" s="41"/>
      <c r="I245" s="214"/>
      <c r="J245" s="41"/>
      <c r="K245" s="41"/>
      <c r="L245" s="45"/>
      <c r="M245" s="215"/>
      <c r="N245" s="216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372</v>
      </c>
      <c r="AU245" s="18" t="s">
        <v>86</v>
      </c>
    </row>
    <row r="246" spans="1:51" s="13" customFormat="1" ht="12">
      <c r="A246" s="13"/>
      <c r="B246" s="221"/>
      <c r="C246" s="222"/>
      <c r="D246" s="212" t="s">
        <v>374</v>
      </c>
      <c r="E246" s="223" t="s">
        <v>21</v>
      </c>
      <c r="F246" s="224" t="s">
        <v>416</v>
      </c>
      <c r="G246" s="222"/>
      <c r="H246" s="225">
        <v>3</v>
      </c>
      <c r="I246" s="226"/>
      <c r="J246" s="222"/>
      <c r="K246" s="222"/>
      <c r="L246" s="227"/>
      <c r="M246" s="228"/>
      <c r="N246" s="229"/>
      <c r="O246" s="229"/>
      <c r="P246" s="229"/>
      <c r="Q246" s="229"/>
      <c r="R246" s="229"/>
      <c r="S246" s="229"/>
      <c r="T246" s="230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1" t="s">
        <v>374</v>
      </c>
      <c r="AU246" s="231" t="s">
        <v>86</v>
      </c>
      <c r="AV246" s="13" t="s">
        <v>86</v>
      </c>
      <c r="AW246" s="13" t="s">
        <v>37</v>
      </c>
      <c r="AX246" s="13" t="s">
        <v>76</v>
      </c>
      <c r="AY246" s="231" t="s">
        <v>144</v>
      </c>
    </row>
    <row r="247" spans="1:51" s="13" customFormat="1" ht="12">
      <c r="A247" s="13"/>
      <c r="B247" s="221"/>
      <c r="C247" s="222"/>
      <c r="D247" s="212" t="s">
        <v>374</v>
      </c>
      <c r="E247" s="223" t="s">
        <v>21</v>
      </c>
      <c r="F247" s="224" t="s">
        <v>417</v>
      </c>
      <c r="G247" s="222"/>
      <c r="H247" s="225">
        <v>16</v>
      </c>
      <c r="I247" s="226"/>
      <c r="J247" s="222"/>
      <c r="K247" s="222"/>
      <c r="L247" s="227"/>
      <c r="M247" s="228"/>
      <c r="N247" s="229"/>
      <c r="O247" s="229"/>
      <c r="P247" s="229"/>
      <c r="Q247" s="229"/>
      <c r="R247" s="229"/>
      <c r="S247" s="229"/>
      <c r="T247" s="230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1" t="s">
        <v>374</v>
      </c>
      <c r="AU247" s="231" t="s">
        <v>86</v>
      </c>
      <c r="AV247" s="13" t="s">
        <v>86</v>
      </c>
      <c r="AW247" s="13" t="s">
        <v>37</v>
      </c>
      <c r="AX247" s="13" t="s">
        <v>76</v>
      </c>
      <c r="AY247" s="231" t="s">
        <v>144</v>
      </c>
    </row>
    <row r="248" spans="1:51" s="13" customFormat="1" ht="12">
      <c r="A248" s="13"/>
      <c r="B248" s="221"/>
      <c r="C248" s="222"/>
      <c r="D248" s="212" t="s">
        <v>374</v>
      </c>
      <c r="E248" s="223" t="s">
        <v>21</v>
      </c>
      <c r="F248" s="224" t="s">
        <v>418</v>
      </c>
      <c r="G248" s="222"/>
      <c r="H248" s="225">
        <v>9</v>
      </c>
      <c r="I248" s="226"/>
      <c r="J248" s="222"/>
      <c r="K248" s="222"/>
      <c r="L248" s="227"/>
      <c r="M248" s="228"/>
      <c r="N248" s="229"/>
      <c r="O248" s="229"/>
      <c r="P248" s="229"/>
      <c r="Q248" s="229"/>
      <c r="R248" s="229"/>
      <c r="S248" s="229"/>
      <c r="T248" s="230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1" t="s">
        <v>374</v>
      </c>
      <c r="AU248" s="231" t="s">
        <v>86</v>
      </c>
      <c r="AV248" s="13" t="s">
        <v>86</v>
      </c>
      <c r="AW248" s="13" t="s">
        <v>37</v>
      </c>
      <c r="AX248" s="13" t="s">
        <v>76</v>
      </c>
      <c r="AY248" s="231" t="s">
        <v>144</v>
      </c>
    </row>
    <row r="249" spans="1:51" s="14" customFormat="1" ht="12">
      <c r="A249" s="14"/>
      <c r="B249" s="242"/>
      <c r="C249" s="243"/>
      <c r="D249" s="212" t="s">
        <v>374</v>
      </c>
      <c r="E249" s="244" t="s">
        <v>21</v>
      </c>
      <c r="F249" s="245" t="s">
        <v>389</v>
      </c>
      <c r="G249" s="243"/>
      <c r="H249" s="246">
        <v>28</v>
      </c>
      <c r="I249" s="247"/>
      <c r="J249" s="243"/>
      <c r="K249" s="243"/>
      <c r="L249" s="248"/>
      <c r="M249" s="249"/>
      <c r="N249" s="250"/>
      <c r="O249" s="250"/>
      <c r="P249" s="250"/>
      <c r="Q249" s="250"/>
      <c r="R249" s="250"/>
      <c r="S249" s="250"/>
      <c r="T249" s="251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2" t="s">
        <v>374</v>
      </c>
      <c r="AU249" s="252" t="s">
        <v>86</v>
      </c>
      <c r="AV249" s="14" t="s">
        <v>150</v>
      </c>
      <c r="AW249" s="14" t="s">
        <v>37</v>
      </c>
      <c r="AX249" s="14" t="s">
        <v>84</v>
      </c>
      <c r="AY249" s="252" t="s">
        <v>144</v>
      </c>
    </row>
    <row r="250" spans="1:65" s="2" customFormat="1" ht="16.5" customHeight="1">
      <c r="A250" s="39"/>
      <c r="B250" s="40"/>
      <c r="C250" s="199" t="s">
        <v>419</v>
      </c>
      <c r="D250" s="199" t="s">
        <v>145</v>
      </c>
      <c r="E250" s="200" t="s">
        <v>420</v>
      </c>
      <c r="F250" s="201" t="s">
        <v>421</v>
      </c>
      <c r="G250" s="202" t="s">
        <v>160</v>
      </c>
      <c r="H250" s="203">
        <v>62.46</v>
      </c>
      <c r="I250" s="204"/>
      <c r="J250" s="205">
        <f>ROUND(I250*H250,2)</f>
        <v>0</v>
      </c>
      <c r="K250" s="201" t="s">
        <v>370</v>
      </c>
      <c r="L250" s="45"/>
      <c r="M250" s="206" t="s">
        <v>21</v>
      </c>
      <c r="N250" s="207" t="s">
        <v>47</v>
      </c>
      <c r="O250" s="85"/>
      <c r="P250" s="208">
        <f>O250*H250</f>
        <v>0</v>
      </c>
      <c r="Q250" s="208">
        <v>0.0002</v>
      </c>
      <c r="R250" s="208">
        <f>Q250*H250</f>
        <v>0.012492000000000001</v>
      </c>
      <c r="S250" s="208">
        <v>0</v>
      </c>
      <c r="T250" s="209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10" t="s">
        <v>150</v>
      </c>
      <c r="AT250" s="210" t="s">
        <v>145</v>
      </c>
      <c r="AU250" s="210" t="s">
        <v>86</v>
      </c>
      <c r="AY250" s="18" t="s">
        <v>144</v>
      </c>
      <c r="BE250" s="211">
        <f>IF(N250="základní",J250,0)</f>
        <v>0</v>
      </c>
      <c r="BF250" s="211">
        <f>IF(N250="snížená",J250,0)</f>
        <v>0</v>
      </c>
      <c r="BG250" s="211">
        <f>IF(N250="zákl. přenesená",J250,0)</f>
        <v>0</v>
      </c>
      <c r="BH250" s="211">
        <f>IF(N250="sníž. přenesená",J250,0)</f>
        <v>0</v>
      </c>
      <c r="BI250" s="211">
        <f>IF(N250="nulová",J250,0)</f>
        <v>0</v>
      </c>
      <c r="BJ250" s="18" t="s">
        <v>84</v>
      </c>
      <c r="BK250" s="211">
        <f>ROUND(I250*H250,2)</f>
        <v>0</v>
      </c>
      <c r="BL250" s="18" t="s">
        <v>150</v>
      </c>
      <c r="BM250" s="210" t="s">
        <v>422</v>
      </c>
    </row>
    <row r="251" spans="1:47" s="2" customFormat="1" ht="12">
      <c r="A251" s="39"/>
      <c r="B251" s="40"/>
      <c r="C251" s="41"/>
      <c r="D251" s="219" t="s">
        <v>372</v>
      </c>
      <c r="E251" s="41"/>
      <c r="F251" s="220" t="s">
        <v>423</v>
      </c>
      <c r="G251" s="41"/>
      <c r="H251" s="41"/>
      <c r="I251" s="214"/>
      <c r="J251" s="41"/>
      <c r="K251" s="41"/>
      <c r="L251" s="45"/>
      <c r="M251" s="215"/>
      <c r="N251" s="216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372</v>
      </c>
      <c r="AU251" s="18" t="s">
        <v>86</v>
      </c>
    </row>
    <row r="252" spans="1:51" s="13" customFormat="1" ht="12">
      <c r="A252" s="13"/>
      <c r="B252" s="221"/>
      <c r="C252" s="222"/>
      <c r="D252" s="212" t="s">
        <v>374</v>
      </c>
      <c r="E252" s="223" t="s">
        <v>21</v>
      </c>
      <c r="F252" s="224" t="s">
        <v>424</v>
      </c>
      <c r="G252" s="222"/>
      <c r="H252" s="225">
        <v>35.46</v>
      </c>
      <c r="I252" s="226"/>
      <c r="J252" s="222"/>
      <c r="K252" s="222"/>
      <c r="L252" s="227"/>
      <c r="M252" s="228"/>
      <c r="N252" s="229"/>
      <c r="O252" s="229"/>
      <c r="P252" s="229"/>
      <c r="Q252" s="229"/>
      <c r="R252" s="229"/>
      <c r="S252" s="229"/>
      <c r="T252" s="230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1" t="s">
        <v>374</v>
      </c>
      <c r="AU252" s="231" t="s">
        <v>86</v>
      </c>
      <c r="AV252" s="13" t="s">
        <v>86</v>
      </c>
      <c r="AW252" s="13" t="s">
        <v>37</v>
      </c>
      <c r="AX252" s="13" t="s">
        <v>76</v>
      </c>
      <c r="AY252" s="231" t="s">
        <v>144</v>
      </c>
    </row>
    <row r="253" spans="1:51" s="13" customFormat="1" ht="12">
      <c r="A253" s="13"/>
      <c r="B253" s="221"/>
      <c r="C253" s="222"/>
      <c r="D253" s="212" t="s">
        <v>374</v>
      </c>
      <c r="E253" s="223" t="s">
        <v>21</v>
      </c>
      <c r="F253" s="224" t="s">
        <v>425</v>
      </c>
      <c r="G253" s="222"/>
      <c r="H253" s="225">
        <v>27</v>
      </c>
      <c r="I253" s="226"/>
      <c r="J253" s="222"/>
      <c r="K253" s="222"/>
      <c r="L253" s="227"/>
      <c r="M253" s="228"/>
      <c r="N253" s="229"/>
      <c r="O253" s="229"/>
      <c r="P253" s="229"/>
      <c r="Q253" s="229"/>
      <c r="R253" s="229"/>
      <c r="S253" s="229"/>
      <c r="T253" s="230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1" t="s">
        <v>374</v>
      </c>
      <c r="AU253" s="231" t="s">
        <v>86</v>
      </c>
      <c r="AV253" s="13" t="s">
        <v>86</v>
      </c>
      <c r="AW253" s="13" t="s">
        <v>37</v>
      </c>
      <c r="AX253" s="13" t="s">
        <v>76</v>
      </c>
      <c r="AY253" s="231" t="s">
        <v>144</v>
      </c>
    </row>
    <row r="254" spans="1:51" s="14" customFormat="1" ht="12">
      <c r="A254" s="14"/>
      <c r="B254" s="242"/>
      <c r="C254" s="243"/>
      <c r="D254" s="212" t="s">
        <v>374</v>
      </c>
      <c r="E254" s="244" t="s">
        <v>21</v>
      </c>
      <c r="F254" s="245" t="s">
        <v>389</v>
      </c>
      <c r="G254" s="243"/>
      <c r="H254" s="246">
        <v>62.46</v>
      </c>
      <c r="I254" s="247"/>
      <c r="J254" s="243"/>
      <c r="K254" s="243"/>
      <c r="L254" s="248"/>
      <c r="M254" s="249"/>
      <c r="N254" s="250"/>
      <c r="O254" s="250"/>
      <c r="P254" s="250"/>
      <c r="Q254" s="250"/>
      <c r="R254" s="250"/>
      <c r="S254" s="250"/>
      <c r="T254" s="251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2" t="s">
        <v>374</v>
      </c>
      <c r="AU254" s="252" t="s">
        <v>86</v>
      </c>
      <c r="AV254" s="14" t="s">
        <v>150</v>
      </c>
      <c r="AW254" s="14" t="s">
        <v>37</v>
      </c>
      <c r="AX254" s="14" t="s">
        <v>84</v>
      </c>
      <c r="AY254" s="252" t="s">
        <v>144</v>
      </c>
    </row>
    <row r="255" spans="1:65" s="2" customFormat="1" ht="24.15" customHeight="1">
      <c r="A255" s="39"/>
      <c r="B255" s="40"/>
      <c r="C255" s="199" t="s">
        <v>426</v>
      </c>
      <c r="D255" s="199" t="s">
        <v>145</v>
      </c>
      <c r="E255" s="200" t="s">
        <v>427</v>
      </c>
      <c r="F255" s="201" t="s">
        <v>428</v>
      </c>
      <c r="G255" s="202" t="s">
        <v>399</v>
      </c>
      <c r="H255" s="203">
        <v>12.44</v>
      </c>
      <c r="I255" s="204"/>
      <c r="J255" s="205">
        <f>ROUND(I255*H255,2)</f>
        <v>0</v>
      </c>
      <c r="K255" s="201" t="s">
        <v>370</v>
      </c>
      <c r="L255" s="45"/>
      <c r="M255" s="206" t="s">
        <v>21</v>
      </c>
      <c r="N255" s="207" t="s">
        <v>47</v>
      </c>
      <c r="O255" s="85"/>
      <c r="P255" s="208">
        <f>O255*H255</f>
        <v>0</v>
      </c>
      <c r="Q255" s="208">
        <v>0.00884</v>
      </c>
      <c r="R255" s="208">
        <f>Q255*H255</f>
        <v>0.1099696</v>
      </c>
      <c r="S255" s="208">
        <v>0</v>
      </c>
      <c r="T255" s="209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10" t="s">
        <v>150</v>
      </c>
      <c r="AT255" s="210" t="s">
        <v>145</v>
      </c>
      <c r="AU255" s="210" t="s">
        <v>86</v>
      </c>
      <c r="AY255" s="18" t="s">
        <v>144</v>
      </c>
      <c r="BE255" s="211">
        <f>IF(N255="základní",J255,0)</f>
        <v>0</v>
      </c>
      <c r="BF255" s="211">
        <f>IF(N255="snížená",J255,0)</f>
        <v>0</v>
      </c>
      <c r="BG255" s="211">
        <f>IF(N255="zákl. přenesená",J255,0)</f>
        <v>0</v>
      </c>
      <c r="BH255" s="211">
        <f>IF(N255="sníž. přenesená",J255,0)</f>
        <v>0</v>
      </c>
      <c r="BI255" s="211">
        <f>IF(N255="nulová",J255,0)</f>
        <v>0</v>
      </c>
      <c r="BJ255" s="18" t="s">
        <v>84</v>
      </c>
      <c r="BK255" s="211">
        <f>ROUND(I255*H255,2)</f>
        <v>0</v>
      </c>
      <c r="BL255" s="18" t="s">
        <v>150</v>
      </c>
      <c r="BM255" s="210" t="s">
        <v>429</v>
      </c>
    </row>
    <row r="256" spans="1:47" s="2" customFormat="1" ht="12">
      <c r="A256" s="39"/>
      <c r="B256" s="40"/>
      <c r="C256" s="41"/>
      <c r="D256" s="219" t="s">
        <v>372</v>
      </c>
      <c r="E256" s="41"/>
      <c r="F256" s="220" t="s">
        <v>430</v>
      </c>
      <c r="G256" s="41"/>
      <c r="H256" s="41"/>
      <c r="I256" s="214"/>
      <c r="J256" s="41"/>
      <c r="K256" s="41"/>
      <c r="L256" s="45"/>
      <c r="M256" s="215"/>
      <c r="N256" s="216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372</v>
      </c>
      <c r="AU256" s="18" t="s">
        <v>86</v>
      </c>
    </row>
    <row r="257" spans="1:51" s="13" customFormat="1" ht="12">
      <c r="A257" s="13"/>
      <c r="B257" s="221"/>
      <c r="C257" s="222"/>
      <c r="D257" s="212" t="s">
        <v>374</v>
      </c>
      <c r="E257" s="223" t="s">
        <v>21</v>
      </c>
      <c r="F257" s="224" t="s">
        <v>431</v>
      </c>
      <c r="G257" s="222"/>
      <c r="H257" s="225">
        <v>9.6</v>
      </c>
      <c r="I257" s="226"/>
      <c r="J257" s="222"/>
      <c r="K257" s="222"/>
      <c r="L257" s="227"/>
      <c r="M257" s="228"/>
      <c r="N257" s="229"/>
      <c r="O257" s="229"/>
      <c r="P257" s="229"/>
      <c r="Q257" s="229"/>
      <c r="R257" s="229"/>
      <c r="S257" s="229"/>
      <c r="T257" s="230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1" t="s">
        <v>374</v>
      </c>
      <c r="AU257" s="231" t="s">
        <v>86</v>
      </c>
      <c r="AV257" s="13" t="s">
        <v>86</v>
      </c>
      <c r="AW257" s="13" t="s">
        <v>37</v>
      </c>
      <c r="AX257" s="13" t="s">
        <v>76</v>
      </c>
      <c r="AY257" s="231" t="s">
        <v>144</v>
      </c>
    </row>
    <row r="258" spans="1:51" s="13" customFormat="1" ht="12">
      <c r="A258" s="13"/>
      <c r="B258" s="221"/>
      <c r="C258" s="222"/>
      <c r="D258" s="212" t="s">
        <v>374</v>
      </c>
      <c r="E258" s="223" t="s">
        <v>21</v>
      </c>
      <c r="F258" s="224" t="s">
        <v>432</v>
      </c>
      <c r="G258" s="222"/>
      <c r="H258" s="225">
        <v>2.2</v>
      </c>
      <c r="I258" s="226"/>
      <c r="J258" s="222"/>
      <c r="K258" s="222"/>
      <c r="L258" s="227"/>
      <c r="M258" s="228"/>
      <c r="N258" s="229"/>
      <c r="O258" s="229"/>
      <c r="P258" s="229"/>
      <c r="Q258" s="229"/>
      <c r="R258" s="229"/>
      <c r="S258" s="229"/>
      <c r="T258" s="230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1" t="s">
        <v>374</v>
      </c>
      <c r="AU258" s="231" t="s">
        <v>86</v>
      </c>
      <c r="AV258" s="13" t="s">
        <v>86</v>
      </c>
      <c r="AW258" s="13" t="s">
        <v>37</v>
      </c>
      <c r="AX258" s="13" t="s">
        <v>76</v>
      </c>
      <c r="AY258" s="231" t="s">
        <v>144</v>
      </c>
    </row>
    <row r="259" spans="1:51" s="13" customFormat="1" ht="12">
      <c r="A259" s="13"/>
      <c r="B259" s="221"/>
      <c r="C259" s="222"/>
      <c r="D259" s="212" t="s">
        <v>374</v>
      </c>
      <c r="E259" s="223" t="s">
        <v>21</v>
      </c>
      <c r="F259" s="224" t="s">
        <v>433</v>
      </c>
      <c r="G259" s="222"/>
      <c r="H259" s="225">
        <v>0.64</v>
      </c>
      <c r="I259" s="226"/>
      <c r="J259" s="222"/>
      <c r="K259" s="222"/>
      <c r="L259" s="227"/>
      <c r="M259" s="228"/>
      <c r="N259" s="229"/>
      <c r="O259" s="229"/>
      <c r="P259" s="229"/>
      <c r="Q259" s="229"/>
      <c r="R259" s="229"/>
      <c r="S259" s="229"/>
      <c r="T259" s="230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1" t="s">
        <v>374</v>
      </c>
      <c r="AU259" s="231" t="s">
        <v>86</v>
      </c>
      <c r="AV259" s="13" t="s">
        <v>86</v>
      </c>
      <c r="AW259" s="13" t="s">
        <v>37</v>
      </c>
      <c r="AX259" s="13" t="s">
        <v>76</v>
      </c>
      <c r="AY259" s="231" t="s">
        <v>144</v>
      </c>
    </row>
    <row r="260" spans="1:51" s="14" customFormat="1" ht="12">
      <c r="A260" s="14"/>
      <c r="B260" s="242"/>
      <c r="C260" s="243"/>
      <c r="D260" s="212" t="s">
        <v>374</v>
      </c>
      <c r="E260" s="244" t="s">
        <v>21</v>
      </c>
      <c r="F260" s="245" t="s">
        <v>389</v>
      </c>
      <c r="G260" s="243"/>
      <c r="H260" s="246">
        <v>12.44</v>
      </c>
      <c r="I260" s="247"/>
      <c r="J260" s="243"/>
      <c r="K260" s="243"/>
      <c r="L260" s="248"/>
      <c r="M260" s="249"/>
      <c r="N260" s="250"/>
      <c r="O260" s="250"/>
      <c r="P260" s="250"/>
      <c r="Q260" s="250"/>
      <c r="R260" s="250"/>
      <c r="S260" s="250"/>
      <c r="T260" s="251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2" t="s">
        <v>374</v>
      </c>
      <c r="AU260" s="252" t="s">
        <v>86</v>
      </c>
      <c r="AV260" s="14" t="s">
        <v>150</v>
      </c>
      <c r="AW260" s="14" t="s">
        <v>37</v>
      </c>
      <c r="AX260" s="14" t="s">
        <v>84</v>
      </c>
      <c r="AY260" s="252" t="s">
        <v>144</v>
      </c>
    </row>
    <row r="261" spans="1:63" s="12" customFormat="1" ht="22.8" customHeight="1">
      <c r="A261" s="12"/>
      <c r="B261" s="185"/>
      <c r="C261" s="186"/>
      <c r="D261" s="187" t="s">
        <v>75</v>
      </c>
      <c r="E261" s="217" t="s">
        <v>150</v>
      </c>
      <c r="F261" s="217" t="s">
        <v>434</v>
      </c>
      <c r="G261" s="186"/>
      <c r="H261" s="186"/>
      <c r="I261" s="189"/>
      <c r="J261" s="218">
        <f>BK261</f>
        <v>0</v>
      </c>
      <c r="K261" s="186"/>
      <c r="L261" s="191"/>
      <c r="M261" s="192"/>
      <c r="N261" s="193"/>
      <c r="O261" s="193"/>
      <c r="P261" s="194">
        <f>SUM(P262:P270)</f>
        <v>0</v>
      </c>
      <c r="Q261" s="193"/>
      <c r="R261" s="194">
        <f>SUM(R262:R270)</f>
        <v>0.04502249999999999</v>
      </c>
      <c r="S261" s="193"/>
      <c r="T261" s="195">
        <f>SUM(T262:T270)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196" t="s">
        <v>84</v>
      </c>
      <c r="AT261" s="197" t="s">
        <v>75</v>
      </c>
      <c r="AU261" s="197" t="s">
        <v>84</v>
      </c>
      <c r="AY261" s="196" t="s">
        <v>144</v>
      </c>
      <c r="BK261" s="198">
        <f>SUM(BK262:BK270)</f>
        <v>0</v>
      </c>
    </row>
    <row r="262" spans="1:65" s="2" customFormat="1" ht="21.75" customHeight="1">
      <c r="A262" s="39"/>
      <c r="B262" s="40"/>
      <c r="C262" s="199" t="s">
        <v>435</v>
      </c>
      <c r="D262" s="199" t="s">
        <v>145</v>
      </c>
      <c r="E262" s="200" t="s">
        <v>436</v>
      </c>
      <c r="F262" s="201" t="s">
        <v>437</v>
      </c>
      <c r="G262" s="202" t="s">
        <v>399</v>
      </c>
      <c r="H262" s="203">
        <v>7.25</v>
      </c>
      <c r="I262" s="204"/>
      <c r="J262" s="205">
        <f>ROUND(I262*H262,2)</f>
        <v>0</v>
      </c>
      <c r="K262" s="201" t="s">
        <v>370</v>
      </c>
      <c r="L262" s="45"/>
      <c r="M262" s="206" t="s">
        <v>21</v>
      </c>
      <c r="N262" s="207" t="s">
        <v>47</v>
      </c>
      <c r="O262" s="85"/>
      <c r="P262" s="208">
        <f>O262*H262</f>
        <v>0</v>
      </c>
      <c r="Q262" s="208">
        <v>0.00533</v>
      </c>
      <c r="R262" s="208">
        <f>Q262*H262</f>
        <v>0.038642499999999996</v>
      </c>
      <c r="S262" s="208">
        <v>0</v>
      </c>
      <c r="T262" s="209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10" t="s">
        <v>150</v>
      </c>
      <c r="AT262" s="210" t="s">
        <v>145</v>
      </c>
      <c r="AU262" s="210" t="s">
        <v>86</v>
      </c>
      <c r="AY262" s="18" t="s">
        <v>144</v>
      </c>
      <c r="BE262" s="211">
        <f>IF(N262="základní",J262,0)</f>
        <v>0</v>
      </c>
      <c r="BF262" s="211">
        <f>IF(N262="snížená",J262,0)</f>
        <v>0</v>
      </c>
      <c r="BG262" s="211">
        <f>IF(N262="zákl. přenesená",J262,0)</f>
        <v>0</v>
      </c>
      <c r="BH262" s="211">
        <f>IF(N262="sníž. přenesená",J262,0)</f>
        <v>0</v>
      </c>
      <c r="BI262" s="211">
        <f>IF(N262="nulová",J262,0)</f>
        <v>0</v>
      </c>
      <c r="BJ262" s="18" t="s">
        <v>84</v>
      </c>
      <c r="BK262" s="211">
        <f>ROUND(I262*H262,2)</f>
        <v>0</v>
      </c>
      <c r="BL262" s="18" t="s">
        <v>150</v>
      </c>
      <c r="BM262" s="210" t="s">
        <v>438</v>
      </c>
    </row>
    <row r="263" spans="1:47" s="2" customFormat="1" ht="12">
      <c r="A263" s="39"/>
      <c r="B263" s="40"/>
      <c r="C263" s="41"/>
      <c r="D263" s="219" t="s">
        <v>372</v>
      </c>
      <c r="E263" s="41"/>
      <c r="F263" s="220" t="s">
        <v>439</v>
      </c>
      <c r="G263" s="41"/>
      <c r="H263" s="41"/>
      <c r="I263" s="214"/>
      <c r="J263" s="41"/>
      <c r="K263" s="41"/>
      <c r="L263" s="45"/>
      <c r="M263" s="215"/>
      <c r="N263" s="216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372</v>
      </c>
      <c r="AU263" s="18" t="s">
        <v>86</v>
      </c>
    </row>
    <row r="264" spans="1:51" s="13" customFormat="1" ht="12">
      <c r="A264" s="13"/>
      <c r="B264" s="221"/>
      <c r="C264" s="222"/>
      <c r="D264" s="212" t="s">
        <v>374</v>
      </c>
      <c r="E264" s="223" t="s">
        <v>21</v>
      </c>
      <c r="F264" s="224" t="s">
        <v>440</v>
      </c>
      <c r="G264" s="222"/>
      <c r="H264" s="225">
        <v>7.25</v>
      </c>
      <c r="I264" s="226"/>
      <c r="J264" s="222"/>
      <c r="K264" s="222"/>
      <c r="L264" s="227"/>
      <c r="M264" s="228"/>
      <c r="N264" s="229"/>
      <c r="O264" s="229"/>
      <c r="P264" s="229"/>
      <c r="Q264" s="229"/>
      <c r="R264" s="229"/>
      <c r="S264" s="229"/>
      <c r="T264" s="230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1" t="s">
        <v>374</v>
      </c>
      <c r="AU264" s="231" t="s">
        <v>86</v>
      </c>
      <c r="AV264" s="13" t="s">
        <v>86</v>
      </c>
      <c r="AW264" s="13" t="s">
        <v>37</v>
      </c>
      <c r="AX264" s="13" t="s">
        <v>84</v>
      </c>
      <c r="AY264" s="231" t="s">
        <v>144</v>
      </c>
    </row>
    <row r="265" spans="1:65" s="2" customFormat="1" ht="24.15" customHeight="1">
      <c r="A265" s="39"/>
      <c r="B265" s="40"/>
      <c r="C265" s="199" t="s">
        <v>441</v>
      </c>
      <c r="D265" s="199" t="s">
        <v>145</v>
      </c>
      <c r="E265" s="200" t="s">
        <v>442</v>
      </c>
      <c r="F265" s="201" t="s">
        <v>443</v>
      </c>
      <c r="G265" s="202" t="s">
        <v>399</v>
      </c>
      <c r="H265" s="203">
        <v>7.25</v>
      </c>
      <c r="I265" s="204"/>
      <c r="J265" s="205">
        <f>ROUND(I265*H265,2)</f>
        <v>0</v>
      </c>
      <c r="K265" s="201" t="s">
        <v>370</v>
      </c>
      <c r="L265" s="45"/>
      <c r="M265" s="206" t="s">
        <v>21</v>
      </c>
      <c r="N265" s="207" t="s">
        <v>47</v>
      </c>
      <c r="O265" s="85"/>
      <c r="P265" s="208">
        <f>O265*H265</f>
        <v>0</v>
      </c>
      <c r="Q265" s="208">
        <v>0</v>
      </c>
      <c r="R265" s="208">
        <f>Q265*H265</f>
        <v>0</v>
      </c>
      <c r="S265" s="208">
        <v>0</v>
      </c>
      <c r="T265" s="209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10" t="s">
        <v>150</v>
      </c>
      <c r="AT265" s="210" t="s">
        <v>145</v>
      </c>
      <c r="AU265" s="210" t="s">
        <v>86</v>
      </c>
      <c r="AY265" s="18" t="s">
        <v>144</v>
      </c>
      <c r="BE265" s="211">
        <f>IF(N265="základní",J265,0)</f>
        <v>0</v>
      </c>
      <c r="BF265" s="211">
        <f>IF(N265="snížená",J265,0)</f>
        <v>0</v>
      </c>
      <c r="BG265" s="211">
        <f>IF(N265="zákl. přenesená",J265,0)</f>
        <v>0</v>
      </c>
      <c r="BH265" s="211">
        <f>IF(N265="sníž. přenesená",J265,0)</f>
        <v>0</v>
      </c>
      <c r="BI265" s="211">
        <f>IF(N265="nulová",J265,0)</f>
        <v>0</v>
      </c>
      <c r="BJ265" s="18" t="s">
        <v>84</v>
      </c>
      <c r="BK265" s="211">
        <f>ROUND(I265*H265,2)</f>
        <v>0</v>
      </c>
      <c r="BL265" s="18" t="s">
        <v>150</v>
      </c>
      <c r="BM265" s="210" t="s">
        <v>444</v>
      </c>
    </row>
    <row r="266" spans="1:47" s="2" customFormat="1" ht="12">
      <c r="A266" s="39"/>
      <c r="B266" s="40"/>
      <c r="C266" s="41"/>
      <c r="D266" s="219" t="s">
        <v>372</v>
      </c>
      <c r="E266" s="41"/>
      <c r="F266" s="220" t="s">
        <v>445</v>
      </c>
      <c r="G266" s="41"/>
      <c r="H266" s="41"/>
      <c r="I266" s="214"/>
      <c r="J266" s="41"/>
      <c r="K266" s="41"/>
      <c r="L266" s="45"/>
      <c r="M266" s="215"/>
      <c r="N266" s="216"/>
      <c r="O266" s="85"/>
      <c r="P266" s="85"/>
      <c r="Q266" s="85"/>
      <c r="R266" s="85"/>
      <c r="S266" s="85"/>
      <c r="T266" s="86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372</v>
      </c>
      <c r="AU266" s="18" t="s">
        <v>86</v>
      </c>
    </row>
    <row r="267" spans="1:65" s="2" customFormat="1" ht="24.15" customHeight="1">
      <c r="A267" s="39"/>
      <c r="B267" s="40"/>
      <c r="C267" s="199" t="s">
        <v>446</v>
      </c>
      <c r="D267" s="199" t="s">
        <v>145</v>
      </c>
      <c r="E267" s="200" t="s">
        <v>447</v>
      </c>
      <c r="F267" s="201" t="s">
        <v>448</v>
      </c>
      <c r="G267" s="202" t="s">
        <v>399</v>
      </c>
      <c r="H267" s="203">
        <v>7.25</v>
      </c>
      <c r="I267" s="204"/>
      <c r="J267" s="205">
        <f>ROUND(I267*H267,2)</f>
        <v>0</v>
      </c>
      <c r="K267" s="201" t="s">
        <v>370</v>
      </c>
      <c r="L267" s="45"/>
      <c r="M267" s="206" t="s">
        <v>21</v>
      </c>
      <c r="N267" s="207" t="s">
        <v>47</v>
      </c>
      <c r="O267" s="85"/>
      <c r="P267" s="208">
        <f>O267*H267</f>
        <v>0</v>
      </c>
      <c r="Q267" s="208">
        <v>0.00088</v>
      </c>
      <c r="R267" s="208">
        <f>Q267*H267</f>
        <v>0.00638</v>
      </c>
      <c r="S267" s="208">
        <v>0</v>
      </c>
      <c r="T267" s="209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10" t="s">
        <v>150</v>
      </c>
      <c r="AT267" s="210" t="s">
        <v>145</v>
      </c>
      <c r="AU267" s="210" t="s">
        <v>86</v>
      </c>
      <c r="AY267" s="18" t="s">
        <v>144</v>
      </c>
      <c r="BE267" s="211">
        <f>IF(N267="základní",J267,0)</f>
        <v>0</v>
      </c>
      <c r="BF267" s="211">
        <f>IF(N267="snížená",J267,0)</f>
        <v>0</v>
      </c>
      <c r="BG267" s="211">
        <f>IF(N267="zákl. přenesená",J267,0)</f>
        <v>0</v>
      </c>
      <c r="BH267" s="211">
        <f>IF(N267="sníž. přenesená",J267,0)</f>
        <v>0</v>
      </c>
      <c r="BI267" s="211">
        <f>IF(N267="nulová",J267,0)</f>
        <v>0</v>
      </c>
      <c r="BJ267" s="18" t="s">
        <v>84</v>
      </c>
      <c r="BK267" s="211">
        <f>ROUND(I267*H267,2)</f>
        <v>0</v>
      </c>
      <c r="BL267" s="18" t="s">
        <v>150</v>
      </c>
      <c r="BM267" s="210" t="s">
        <v>449</v>
      </c>
    </row>
    <row r="268" spans="1:47" s="2" customFormat="1" ht="12">
      <c r="A268" s="39"/>
      <c r="B268" s="40"/>
      <c r="C268" s="41"/>
      <c r="D268" s="219" t="s">
        <v>372</v>
      </c>
      <c r="E268" s="41"/>
      <c r="F268" s="220" t="s">
        <v>450</v>
      </c>
      <c r="G268" s="41"/>
      <c r="H268" s="41"/>
      <c r="I268" s="214"/>
      <c r="J268" s="41"/>
      <c r="K268" s="41"/>
      <c r="L268" s="45"/>
      <c r="M268" s="215"/>
      <c r="N268" s="216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372</v>
      </c>
      <c r="AU268" s="18" t="s">
        <v>86</v>
      </c>
    </row>
    <row r="269" spans="1:65" s="2" customFormat="1" ht="24.15" customHeight="1">
      <c r="A269" s="39"/>
      <c r="B269" s="40"/>
      <c r="C269" s="199" t="s">
        <v>451</v>
      </c>
      <c r="D269" s="199" t="s">
        <v>145</v>
      </c>
      <c r="E269" s="200" t="s">
        <v>452</v>
      </c>
      <c r="F269" s="201" t="s">
        <v>453</v>
      </c>
      <c r="G269" s="202" t="s">
        <v>399</v>
      </c>
      <c r="H269" s="203">
        <v>7.25</v>
      </c>
      <c r="I269" s="204"/>
      <c r="J269" s="205">
        <f>ROUND(I269*H269,2)</f>
        <v>0</v>
      </c>
      <c r="K269" s="201" t="s">
        <v>370</v>
      </c>
      <c r="L269" s="45"/>
      <c r="M269" s="206" t="s">
        <v>21</v>
      </c>
      <c r="N269" s="207" t="s">
        <v>47</v>
      </c>
      <c r="O269" s="85"/>
      <c r="P269" s="208">
        <f>O269*H269</f>
        <v>0</v>
      </c>
      <c r="Q269" s="208">
        <v>0</v>
      </c>
      <c r="R269" s="208">
        <f>Q269*H269</f>
        <v>0</v>
      </c>
      <c r="S269" s="208">
        <v>0</v>
      </c>
      <c r="T269" s="209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10" t="s">
        <v>150</v>
      </c>
      <c r="AT269" s="210" t="s">
        <v>145</v>
      </c>
      <c r="AU269" s="210" t="s">
        <v>86</v>
      </c>
      <c r="AY269" s="18" t="s">
        <v>144</v>
      </c>
      <c r="BE269" s="211">
        <f>IF(N269="základní",J269,0)</f>
        <v>0</v>
      </c>
      <c r="BF269" s="211">
        <f>IF(N269="snížená",J269,0)</f>
        <v>0</v>
      </c>
      <c r="BG269" s="211">
        <f>IF(N269="zákl. přenesená",J269,0)</f>
        <v>0</v>
      </c>
      <c r="BH269" s="211">
        <f>IF(N269="sníž. přenesená",J269,0)</f>
        <v>0</v>
      </c>
      <c r="BI269" s="211">
        <f>IF(N269="nulová",J269,0)</f>
        <v>0</v>
      </c>
      <c r="BJ269" s="18" t="s">
        <v>84</v>
      </c>
      <c r="BK269" s="211">
        <f>ROUND(I269*H269,2)</f>
        <v>0</v>
      </c>
      <c r="BL269" s="18" t="s">
        <v>150</v>
      </c>
      <c r="BM269" s="210" t="s">
        <v>454</v>
      </c>
    </row>
    <row r="270" spans="1:47" s="2" customFormat="1" ht="12">
      <c r="A270" s="39"/>
      <c r="B270" s="40"/>
      <c r="C270" s="41"/>
      <c r="D270" s="219" t="s">
        <v>372</v>
      </c>
      <c r="E270" s="41"/>
      <c r="F270" s="220" t="s">
        <v>455</v>
      </c>
      <c r="G270" s="41"/>
      <c r="H270" s="41"/>
      <c r="I270" s="214"/>
      <c r="J270" s="41"/>
      <c r="K270" s="41"/>
      <c r="L270" s="45"/>
      <c r="M270" s="215"/>
      <c r="N270" s="216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372</v>
      </c>
      <c r="AU270" s="18" t="s">
        <v>86</v>
      </c>
    </row>
    <row r="271" spans="1:63" s="12" customFormat="1" ht="22.8" customHeight="1">
      <c r="A271" s="12"/>
      <c r="B271" s="185"/>
      <c r="C271" s="186"/>
      <c r="D271" s="187" t="s">
        <v>75</v>
      </c>
      <c r="E271" s="217" t="s">
        <v>171</v>
      </c>
      <c r="F271" s="217" t="s">
        <v>456</v>
      </c>
      <c r="G271" s="186"/>
      <c r="H271" s="186"/>
      <c r="I271" s="189"/>
      <c r="J271" s="218">
        <f>BK271</f>
        <v>0</v>
      </c>
      <c r="K271" s="186"/>
      <c r="L271" s="191"/>
      <c r="M271" s="192"/>
      <c r="N271" s="193"/>
      <c r="O271" s="193"/>
      <c r="P271" s="194">
        <f>SUM(P272:P319)</f>
        <v>0</v>
      </c>
      <c r="Q271" s="193"/>
      <c r="R271" s="194">
        <f>SUM(R272:R319)</f>
        <v>18.95899124</v>
      </c>
      <c r="S271" s="193"/>
      <c r="T271" s="195">
        <f>SUM(T272:T319)</f>
        <v>0.3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196" t="s">
        <v>84</v>
      </c>
      <c r="AT271" s="197" t="s">
        <v>75</v>
      </c>
      <c r="AU271" s="197" t="s">
        <v>84</v>
      </c>
      <c r="AY271" s="196" t="s">
        <v>144</v>
      </c>
      <c r="BK271" s="198">
        <f>SUM(BK272:BK319)</f>
        <v>0</v>
      </c>
    </row>
    <row r="272" spans="1:65" s="2" customFormat="1" ht="24.15" customHeight="1">
      <c r="A272" s="39"/>
      <c r="B272" s="40"/>
      <c r="C272" s="199" t="s">
        <v>457</v>
      </c>
      <c r="D272" s="199" t="s">
        <v>145</v>
      </c>
      <c r="E272" s="200" t="s">
        <v>458</v>
      </c>
      <c r="F272" s="201" t="s">
        <v>459</v>
      </c>
      <c r="G272" s="202" t="s">
        <v>399</v>
      </c>
      <c r="H272" s="203">
        <v>77.79</v>
      </c>
      <c r="I272" s="204"/>
      <c r="J272" s="205">
        <f>ROUND(I272*H272,2)</f>
        <v>0</v>
      </c>
      <c r="K272" s="201" t="s">
        <v>370</v>
      </c>
      <c r="L272" s="45"/>
      <c r="M272" s="206" t="s">
        <v>21</v>
      </c>
      <c r="N272" s="207" t="s">
        <v>47</v>
      </c>
      <c r="O272" s="85"/>
      <c r="P272" s="208">
        <f>O272*H272</f>
        <v>0</v>
      </c>
      <c r="Q272" s="208">
        <v>0.017</v>
      </c>
      <c r="R272" s="208">
        <f>Q272*H272</f>
        <v>1.3224300000000002</v>
      </c>
      <c r="S272" s="208">
        <v>0</v>
      </c>
      <c r="T272" s="209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10" t="s">
        <v>150</v>
      </c>
      <c r="AT272" s="210" t="s">
        <v>145</v>
      </c>
      <c r="AU272" s="210" t="s">
        <v>86</v>
      </c>
      <c r="AY272" s="18" t="s">
        <v>144</v>
      </c>
      <c r="BE272" s="211">
        <f>IF(N272="základní",J272,0)</f>
        <v>0</v>
      </c>
      <c r="BF272" s="211">
        <f>IF(N272="snížená",J272,0)</f>
        <v>0</v>
      </c>
      <c r="BG272" s="211">
        <f>IF(N272="zákl. přenesená",J272,0)</f>
        <v>0</v>
      </c>
      <c r="BH272" s="211">
        <f>IF(N272="sníž. přenesená",J272,0)</f>
        <v>0</v>
      </c>
      <c r="BI272" s="211">
        <f>IF(N272="nulová",J272,0)</f>
        <v>0</v>
      </c>
      <c r="BJ272" s="18" t="s">
        <v>84</v>
      </c>
      <c r="BK272" s="211">
        <f>ROUND(I272*H272,2)</f>
        <v>0</v>
      </c>
      <c r="BL272" s="18" t="s">
        <v>150</v>
      </c>
      <c r="BM272" s="210" t="s">
        <v>460</v>
      </c>
    </row>
    <row r="273" spans="1:47" s="2" customFormat="1" ht="12">
      <c r="A273" s="39"/>
      <c r="B273" s="40"/>
      <c r="C273" s="41"/>
      <c r="D273" s="219" t="s">
        <v>372</v>
      </c>
      <c r="E273" s="41"/>
      <c r="F273" s="220" t="s">
        <v>461</v>
      </c>
      <c r="G273" s="41"/>
      <c r="H273" s="41"/>
      <c r="I273" s="214"/>
      <c r="J273" s="41"/>
      <c r="K273" s="41"/>
      <c r="L273" s="45"/>
      <c r="M273" s="215"/>
      <c r="N273" s="216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372</v>
      </c>
      <c r="AU273" s="18" t="s">
        <v>86</v>
      </c>
    </row>
    <row r="274" spans="1:51" s="13" customFormat="1" ht="12">
      <c r="A274" s="13"/>
      <c r="B274" s="221"/>
      <c r="C274" s="222"/>
      <c r="D274" s="212" t="s">
        <v>374</v>
      </c>
      <c r="E274" s="223" t="s">
        <v>21</v>
      </c>
      <c r="F274" s="224" t="s">
        <v>462</v>
      </c>
      <c r="G274" s="222"/>
      <c r="H274" s="225">
        <v>35.23</v>
      </c>
      <c r="I274" s="226"/>
      <c r="J274" s="222"/>
      <c r="K274" s="222"/>
      <c r="L274" s="227"/>
      <c r="M274" s="228"/>
      <c r="N274" s="229"/>
      <c r="O274" s="229"/>
      <c r="P274" s="229"/>
      <c r="Q274" s="229"/>
      <c r="R274" s="229"/>
      <c r="S274" s="229"/>
      <c r="T274" s="230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1" t="s">
        <v>374</v>
      </c>
      <c r="AU274" s="231" t="s">
        <v>86</v>
      </c>
      <c r="AV274" s="13" t="s">
        <v>86</v>
      </c>
      <c r="AW274" s="13" t="s">
        <v>37</v>
      </c>
      <c r="AX274" s="13" t="s">
        <v>76</v>
      </c>
      <c r="AY274" s="231" t="s">
        <v>144</v>
      </c>
    </row>
    <row r="275" spans="1:51" s="13" customFormat="1" ht="12">
      <c r="A275" s="13"/>
      <c r="B275" s="221"/>
      <c r="C275" s="222"/>
      <c r="D275" s="212" t="s">
        <v>374</v>
      </c>
      <c r="E275" s="223" t="s">
        <v>21</v>
      </c>
      <c r="F275" s="224" t="s">
        <v>463</v>
      </c>
      <c r="G275" s="222"/>
      <c r="H275" s="225">
        <v>23.2</v>
      </c>
      <c r="I275" s="226"/>
      <c r="J275" s="222"/>
      <c r="K275" s="222"/>
      <c r="L275" s="227"/>
      <c r="M275" s="228"/>
      <c r="N275" s="229"/>
      <c r="O275" s="229"/>
      <c r="P275" s="229"/>
      <c r="Q275" s="229"/>
      <c r="R275" s="229"/>
      <c r="S275" s="229"/>
      <c r="T275" s="230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1" t="s">
        <v>374</v>
      </c>
      <c r="AU275" s="231" t="s">
        <v>86</v>
      </c>
      <c r="AV275" s="13" t="s">
        <v>86</v>
      </c>
      <c r="AW275" s="13" t="s">
        <v>37</v>
      </c>
      <c r="AX275" s="13" t="s">
        <v>76</v>
      </c>
      <c r="AY275" s="231" t="s">
        <v>144</v>
      </c>
    </row>
    <row r="276" spans="1:51" s="13" customFormat="1" ht="12">
      <c r="A276" s="13"/>
      <c r="B276" s="221"/>
      <c r="C276" s="222"/>
      <c r="D276" s="212" t="s">
        <v>374</v>
      </c>
      <c r="E276" s="223" t="s">
        <v>21</v>
      </c>
      <c r="F276" s="224" t="s">
        <v>464</v>
      </c>
      <c r="G276" s="222"/>
      <c r="H276" s="225">
        <v>19.36</v>
      </c>
      <c r="I276" s="226"/>
      <c r="J276" s="222"/>
      <c r="K276" s="222"/>
      <c r="L276" s="227"/>
      <c r="M276" s="228"/>
      <c r="N276" s="229"/>
      <c r="O276" s="229"/>
      <c r="P276" s="229"/>
      <c r="Q276" s="229"/>
      <c r="R276" s="229"/>
      <c r="S276" s="229"/>
      <c r="T276" s="230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1" t="s">
        <v>374</v>
      </c>
      <c r="AU276" s="231" t="s">
        <v>86</v>
      </c>
      <c r="AV276" s="13" t="s">
        <v>86</v>
      </c>
      <c r="AW276" s="13" t="s">
        <v>37</v>
      </c>
      <c r="AX276" s="13" t="s">
        <v>76</v>
      </c>
      <c r="AY276" s="231" t="s">
        <v>144</v>
      </c>
    </row>
    <row r="277" spans="1:51" s="14" customFormat="1" ht="12">
      <c r="A277" s="14"/>
      <c r="B277" s="242"/>
      <c r="C277" s="243"/>
      <c r="D277" s="212" t="s">
        <v>374</v>
      </c>
      <c r="E277" s="244" t="s">
        <v>21</v>
      </c>
      <c r="F277" s="245" t="s">
        <v>389</v>
      </c>
      <c r="G277" s="243"/>
      <c r="H277" s="246">
        <v>77.79</v>
      </c>
      <c r="I277" s="247"/>
      <c r="J277" s="243"/>
      <c r="K277" s="243"/>
      <c r="L277" s="248"/>
      <c r="M277" s="249"/>
      <c r="N277" s="250"/>
      <c r="O277" s="250"/>
      <c r="P277" s="250"/>
      <c r="Q277" s="250"/>
      <c r="R277" s="250"/>
      <c r="S277" s="250"/>
      <c r="T277" s="251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2" t="s">
        <v>374</v>
      </c>
      <c r="AU277" s="252" t="s">
        <v>86</v>
      </c>
      <c r="AV277" s="14" t="s">
        <v>150</v>
      </c>
      <c r="AW277" s="14" t="s">
        <v>37</v>
      </c>
      <c r="AX277" s="14" t="s">
        <v>84</v>
      </c>
      <c r="AY277" s="252" t="s">
        <v>144</v>
      </c>
    </row>
    <row r="278" spans="1:65" s="2" customFormat="1" ht="24.15" customHeight="1">
      <c r="A278" s="39"/>
      <c r="B278" s="40"/>
      <c r="C278" s="199" t="s">
        <v>465</v>
      </c>
      <c r="D278" s="199" t="s">
        <v>145</v>
      </c>
      <c r="E278" s="200" t="s">
        <v>466</v>
      </c>
      <c r="F278" s="201" t="s">
        <v>467</v>
      </c>
      <c r="G278" s="202" t="s">
        <v>399</v>
      </c>
      <c r="H278" s="203">
        <v>77.79</v>
      </c>
      <c r="I278" s="204"/>
      <c r="J278" s="205">
        <f>ROUND(I278*H278,2)</f>
        <v>0</v>
      </c>
      <c r="K278" s="201" t="s">
        <v>370</v>
      </c>
      <c r="L278" s="45"/>
      <c r="M278" s="206" t="s">
        <v>21</v>
      </c>
      <c r="N278" s="207" t="s">
        <v>47</v>
      </c>
      <c r="O278" s="85"/>
      <c r="P278" s="208">
        <f>O278*H278</f>
        <v>0</v>
      </c>
      <c r="Q278" s="208">
        <v>0.0062</v>
      </c>
      <c r="R278" s="208">
        <f>Q278*H278</f>
        <v>0.482298</v>
      </c>
      <c r="S278" s="208">
        <v>0</v>
      </c>
      <c r="T278" s="209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10" t="s">
        <v>150</v>
      </c>
      <c r="AT278" s="210" t="s">
        <v>145</v>
      </c>
      <c r="AU278" s="210" t="s">
        <v>86</v>
      </c>
      <c r="AY278" s="18" t="s">
        <v>144</v>
      </c>
      <c r="BE278" s="211">
        <f>IF(N278="základní",J278,0)</f>
        <v>0</v>
      </c>
      <c r="BF278" s="211">
        <f>IF(N278="snížená",J278,0)</f>
        <v>0</v>
      </c>
      <c r="BG278" s="211">
        <f>IF(N278="zákl. přenesená",J278,0)</f>
        <v>0</v>
      </c>
      <c r="BH278" s="211">
        <f>IF(N278="sníž. přenesená",J278,0)</f>
        <v>0</v>
      </c>
      <c r="BI278" s="211">
        <f>IF(N278="nulová",J278,0)</f>
        <v>0</v>
      </c>
      <c r="BJ278" s="18" t="s">
        <v>84</v>
      </c>
      <c r="BK278" s="211">
        <f>ROUND(I278*H278,2)</f>
        <v>0</v>
      </c>
      <c r="BL278" s="18" t="s">
        <v>150</v>
      </c>
      <c r="BM278" s="210" t="s">
        <v>468</v>
      </c>
    </row>
    <row r="279" spans="1:47" s="2" customFormat="1" ht="12">
      <c r="A279" s="39"/>
      <c r="B279" s="40"/>
      <c r="C279" s="41"/>
      <c r="D279" s="219" t="s">
        <v>372</v>
      </c>
      <c r="E279" s="41"/>
      <c r="F279" s="220" t="s">
        <v>469</v>
      </c>
      <c r="G279" s="41"/>
      <c r="H279" s="41"/>
      <c r="I279" s="214"/>
      <c r="J279" s="41"/>
      <c r="K279" s="41"/>
      <c r="L279" s="45"/>
      <c r="M279" s="215"/>
      <c r="N279" s="216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372</v>
      </c>
      <c r="AU279" s="18" t="s">
        <v>86</v>
      </c>
    </row>
    <row r="280" spans="1:65" s="2" customFormat="1" ht="21.75" customHeight="1">
      <c r="A280" s="39"/>
      <c r="B280" s="40"/>
      <c r="C280" s="199" t="s">
        <v>470</v>
      </c>
      <c r="D280" s="199" t="s">
        <v>145</v>
      </c>
      <c r="E280" s="200" t="s">
        <v>471</v>
      </c>
      <c r="F280" s="201" t="s">
        <v>472</v>
      </c>
      <c r="G280" s="202" t="s">
        <v>399</v>
      </c>
      <c r="H280" s="203">
        <v>45.214</v>
      </c>
      <c r="I280" s="204"/>
      <c r="J280" s="205">
        <f>ROUND(I280*H280,2)</f>
        <v>0</v>
      </c>
      <c r="K280" s="201" t="s">
        <v>370</v>
      </c>
      <c r="L280" s="45"/>
      <c r="M280" s="206" t="s">
        <v>21</v>
      </c>
      <c r="N280" s="207" t="s">
        <v>47</v>
      </c>
      <c r="O280" s="85"/>
      <c r="P280" s="208">
        <f>O280*H280</f>
        <v>0</v>
      </c>
      <c r="Q280" s="208">
        <v>0.00735</v>
      </c>
      <c r="R280" s="208">
        <f>Q280*H280</f>
        <v>0.3323229</v>
      </c>
      <c r="S280" s="208">
        <v>0</v>
      </c>
      <c r="T280" s="209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10" t="s">
        <v>150</v>
      </c>
      <c r="AT280" s="210" t="s">
        <v>145</v>
      </c>
      <c r="AU280" s="210" t="s">
        <v>86</v>
      </c>
      <c r="AY280" s="18" t="s">
        <v>144</v>
      </c>
      <c r="BE280" s="211">
        <f>IF(N280="základní",J280,0)</f>
        <v>0</v>
      </c>
      <c r="BF280" s="211">
        <f>IF(N280="snížená",J280,0)</f>
        <v>0</v>
      </c>
      <c r="BG280" s="211">
        <f>IF(N280="zákl. přenesená",J280,0)</f>
        <v>0</v>
      </c>
      <c r="BH280" s="211">
        <f>IF(N280="sníž. přenesená",J280,0)</f>
        <v>0</v>
      </c>
      <c r="BI280" s="211">
        <f>IF(N280="nulová",J280,0)</f>
        <v>0</v>
      </c>
      <c r="BJ280" s="18" t="s">
        <v>84</v>
      </c>
      <c r="BK280" s="211">
        <f>ROUND(I280*H280,2)</f>
        <v>0</v>
      </c>
      <c r="BL280" s="18" t="s">
        <v>150</v>
      </c>
      <c r="BM280" s="210" t="s">
        <v>473</v>
      </c>
    </row>
    <row r="281" spans="1:47" s="2" customFormat="1" ht="12">
      <c r="A281" s="39"/>
      <c r="B281" s="40"/>
      <c r="C281" s="41"/>
      <c r="D281" s="219" t="s">
        <v>372</v>
      </c>
      <c r="E281" s="41"/>
      <c r="F281" s="220" t="s">
        <v>474</v>
      </c>
      <c r="G281" s="41"/>
      <c r="H281" s="41"/>
      <c r="I281" s="214"/>
      <c r="J281" s="41"/>
      <c r="K281" s="41"/>
      <c r="L281" s="45"/>
      <c r="M281" s="215"/>
      <c r="N281" s="216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372</v>
      </c>
      <c r="AU281" s="18" t="s">
        <v>86</v>
      </c>
    </row>
    <row r="282" spans="1:51" s="13" customFormat="1" ht="12">
      <c r="A282" s="13"/>
      <c r="B282" s="221"/>
      <c r="C282" s="222"/>
      <c r="D282" s="212" t="s">
        <v>374</v>
      </c>
      <c r="E282" s="223" t="s">
        <v>21</v>
      </c>
      <c r="F282" s="224" t="s">
        <v>475</v>
      </c>
      <c r="G282" s="222"/>
      <c r="H282" s="225">
        <v>27.08</v>
      </c>
      <c r="I282" s="226"/>
      <c r="J282" s="222"/>
      <c r="K282" s="222"/>
      <c r="L282" s="227"/>
      <c r="M282" s="228"/>
      <c r="N282" s="229"/>
      <c r="O282" s="229"/>
      <c r="P282" s="229"/>
      <c r="Q282" s="229"/>
      <c r="R282" s="229"/>
      <c r="S282" s="229"/>
      <c r="T282" s="230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1" t="s">
        <v>374</v>
      </c>
      <c r="AU282" s="231" t="s">
        <v>86</v>
      </c>
      <c r="AV282" s="13" t="s">
        <v>86</v>
      </c>
      <c r="AW282" s="13" t="s">
        <v>37</v>
      </c>
      <c r="AX282" s="13" t="s">
        <v>76</v>
      </c>
      <c r="AY282" s="231" t="s">
        <v>144</v>
      </c>
    </row>
    <row r="283" spans="1:51" s="13" customFormat="1" ht="12">
      <c r="A283" s="13"/>
      <c r="B283" s="221"/>
      <c r="C283" s="222"/>
      <c r="D283" s="212" t="s">
        <v>374</v>
      </c>
      <c r="E283" s="223" t="s">
        <v>21</v>
      </c>
      <c r="F283" s="224" t="s">
        <v>476</v>
      </c>
      <c r="G283" s="222"/>
      <c r="H283" s="225">
        <v>6.864</v>
      </c>
      <c r="I283" s="226"/>
      <c r="J283" s="222"/>
      <c r="K283" s="222"/>
      <c r="L283" s="227"/>
      <c r="M283" s="228"/>
      <c r="N283" s="229"/>
      <c r="O283" s="229"/>
      <c r="P283" s="229"/>
      <c r="Q283" s="229"/>
      <c r="R283" s="229"/>
      <c r="S283" s="229"/>
      <c r="T283" s="230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1" t="s">
        <v>374</v>
      </c>
      <c r="AU283" s="231" t="s">
        <v>86</v>
      </c>
      <c r="AV283" s="13" t="s">
        <v>86</v>
      </c>
      <c r="AW283" s="13" t="s">
        <v>37</v>
      </c>
      <c r="AX283" s="13" t="s">
        <v>76</v>
      </c>
      <c r="AY283" s="231" t="s">
        <v>144</v>
      </c>
    </row>
    <row r="284" spans="1:51" s="13" customFormat="1" ht="12">
      <c r="A284" s="13"/>
      <c r="B284" s="221"/>
      <c r="C284" s="222"/>
      <c r="D284" s="212" t="s">
        <v>374</v>
      </c>
      <c r="E284" s="223" t="s">
        <v>21</v>
      </c>
      <c r="F284" s="224" t="s">
        <v>477</v>
      </c>
      <c r="G284" s="222"/>
      <c r="H284" s="225">
        <v>11.27</v>
      </c>
      <c r="I284" s="226"/>
      <c r="J284" s="222"/>
      <c r="K284" s="222"/>
      <c r="L284" s="227"/>
      <c r="M284" s="228"/>
      <c r="N284" s="229"/>
      <c r="O284" s="229"/>
      <c r="P284" s="229"/>
      <c r="Q284" s="229"/>
      <c r="R284" s="229"/>
      <c r="S284" s="229"/>
      <c r="T284" s="230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1" t="s">
        <v>374</v>
      </c>
      <c r="AU284" s="231" t="s">
        <v>86</v>
      </c>
      <c r="AV284" s="13" t="s">
        <v>86</v>
      </c>
      <c r="AW284" s="13" t="s">
        <v>37</v>
      </c>
      <c r="AX284" s="13" t="s">
        <v>76</v>
      </c>
      <c r="AY284" s="231" t="s">
        <v>144</v>
      </c>
    </row>
    <row r="285" spans="1:51" s="14" customFormat="1" ht="12">
      <c r="A285" s="14"/>
      <c r="B285" s="242"/>
      <c r="C285" s="243"/>
      <c r="D285" s="212" t="s">
        <v>374</v>
      </c>
      <c r="E285" s="244" t="s">
        <v>21</v>
      </c>
      <c r="F285" s="245" t="s">
        <v>389</v>
      </c>
      <c r="G285" s="243"/>
      <c r="H285" s="246">
        <v>45.214</v>
      </c>
      <c r="I285" s="247"/>
      <c r="J285" s="243"/>
      <c r="K285" s="243"/>
      <c r="L285" s="248"/>
      <c r="M285" s="249"/>
      <c r="N285" s="250"/>
      <c r="O285" s="250"/>
      <c r="P285" s="250"/>
      <c r="Q285" s="250"/>
      <c r="R285" s="250"/>
      <c r="S285" s="250"/>
      <c r="T285" s="251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2" t="s">
        <v>374</v>
      </c>
      <c r="AU285" s="252" t="s">
        <v>86</v>
      </c>
      <c r="AV285" s="14" t="s">
        <v>150</v>
      </c>
      <c r="AW285" s="14" t="s">
        <v>37</v>
      </c>
      <c r="AX285" s="14" t="s">
        <v>84</v>
      </c>
      <c r="AY285" s="252" t="s">
        <v>144</v>
      </c>
    </row>
    <row r="286" spans="1:65" s="2" customFormat="1" ht="24.15" customHeight="1">
      <c r="A286" s="39"/>
      <c r="B286" s="40"/>
      <c r="C286" s="199" t="s">
        <v>478</v>
      </c>
      <c r="D286" s="199" t="s">
        <v>145</v>
      </c>
      <c r="E286" s="200" t="s">
        <v>479</v>
      </c>
      <c r="F286" s="201" t="s">
        <v>480</v>
      </c>
      <c r="G286" s="202" t="s">
        <v>399</v>
      </c>
      <c r="H286" s="203">
        <v>452.14</v>
      </c>
      <c r="I286" s="204"/>
      <c r="J286" s="205">
        <f>ROUND(I286*H286,2)</f>
        <v>0</v>
      </c>
      <c r="K286" s="201" t="s">
        <v>370</v>
      </c>
      <c r="L286" s="45"/>
      <c r="M286" s="206" t="s">
        <v>21</v>
      </c>
      <c r="N286" s="207" t="s">
        <v>47</v>
      </c>
      <c r="O286" s="85"/>
      <c r="P286" s="208">
        <f>O286*H286</f>
        <v>0</v>
      </c>
      <c r="Q286" s="208">
        <v>0.017</v>
      </c>
      <c r="R286" s="208">
        <f>Q286*H286</f>
        <v>7.686380000000001</v>
      </c>
      <c r="S286" s="208">
        <v>0</v>
      </c>
      <c r="T286" s="209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10" t="s">
        <v>150</v>
      </c>
      <c r="AT286" s="210" t="s">
        <v>145</v>
      </c>
      <c r="AU286" s="210" t="s">
        <v>86</v>
      </c>
      <c r="AY286" s="18" t="s">
        <v>144</v>
      </c>
      <c r="BE286" s="211">
        <f>IF(N286="základní",J286,0)</f>
        <v>0</v>
      </c>
      <c r="BF286" s="211">
        <f>IF(N286="snížená",J286,0)</f>
        <v>0</v>
      </c>
      <c r="BG286" s="211">
        <f>IF(N286="zákl. přenesená",J286,0)</f>
        <v>0</v>
      </c>
      <c r="BH286" s="211">
        <f>IF(N286="sníž. přenesená",J286,0)</f>
        <v>0</v>
      </c>
      <c r="BI286" s="211">
        <f>IF(N286="nulová",J286,0)</f>
        <v>0</v>
      </c>
      <c r="BJ286" s="18" t="s">
        <v>84</v>
      </c>
      <c r="BK286" s="211">
        <f>ROUND(I286*H286,2)</f>
        <v>0</v>
      </c>
      <c r="BL286" s="18" t="s">
        <v>150</v>
      </c>
      <c r="BM286" s="210" t="s">
        <v>481</v>
      </c>
    </row>
    <row r="287" spans="1:47" s="2" customFormat="1" ht="12">
      <c r="A287" s="39"/>
      <c r="B287" s="40"/>
      <c r="C287" s="41"/>
      <c r="D287" s="219" t="s">
        <v>372</v>
      </c>
      <c r="E287" s="41"/>
      <c r="F287" s="220" t="s">
        <v>482</v>
      </c>
      <c r="G287" s="41"/>
      <c r="H287" s="41"/>
      <c r="I287" s="214"/>
      <c r="J287" s="41"/>
      <c r="K287" s="41"/>
      <c r="L287" s="45"/>
      <c r="M287" s="215"/>
      <c r="N287" s="216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372</v>
      </c>
      <c r="AU287" s="18" t="s">
        <v>86</v>
      </c>
    </row>
    <row r="288" spans="1:51" s="13" customFormat="1" ht="12">
      <c r="A288" s="13"/>
      <c r="B288" s="221"/>
      <c r="C288" s="222"/>
      <c r="D288" s="212" t="s">
        <v>374</v>
      </c>
      <c r="E288" s="222"/>
      <c r="F288" s="224" t="s">
        <v>483</v>
      </c>
      <c r="G288" s="222"/>
      <c r="H288" s="225">
        <v>452.14</v>
      </c>
      <c r="I288" s="226"/>
      <c r="J288" s="222"/>
      <c r="K288" s="222"/>
      <c r="L288" s="227"/>
      <c r="M288" s="228"/>
      <c r="N288" s="229"/>
      <c r="O288" s="229"/>
      <c r="P288" s="229"/>
      <c r="Q288" s="229"/>
      <c r="R288" s="229"/>
      <c r="S288" s="229"/>
      <c r="T288" s="230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1" t="s">
        <v>374</v>
      </c>
      <c r="AU288" s="231" t="s">
        <v>86</v>
      </c>
      <c r="AV288" s="13" t="s">
        <v>86</v>
      </c>
      <c r="AW288" s="13" t="s">
        <v>4</v>
      </c>
      <c r="AX288" s="13" t="s">
        <v>84</v>
      </c>
      <c r="AY288" s="231" t="s">
        <v>144</v>
      </c>
    </row>
    <row r="289" spans="1:65" s="2" customFormat="1" ht="24.15" customHeight="1">
      <c r="A289" s="39"/>
      <c r="B289" s="40"/>
      <c r="C289" s="199" t="s">
        <v>484</v>
      </c>
      <c r="D289" s="199" t="s">
        <v>145</v>
      </c>
      <c r="E289" s="200" t="s">
        <v>485</v>
      </c>
      <c r="F289" s="201" t="s">
        <v>486</v>
      </c>
      <c r="G289" s="202" t="s">
        <v>399</v>
      </c>
      <c r="H289" s="203">
        <v>452.14</v>
      </c>
      <c r="I289" s="204"/>
      <c r="J289" s="205">
        <f>ROUND(I289*H289,2)</f>
        <v>0</v>
      </c>
      <c r="K289" s="201" t="s">
        <v>370</v>
      </c>
      <c r="L289" s="45"/>
      <c r="M289" s="206" t="s">
        <v>21</v>
      </c>
      <c r="N289" s="207" t="s">
        <v>47</v>
      </c>
      <c r="O289" s="85"/>
      <c r="P289" s="208">
        <f>O289*H289</f>
        <v>0</v>
      </c>
      <c r="Q289" s="208">
        <v>0.0062</v>
      </c>
      <c r="R289" s="208">
        <f>Q289*H289</f>
        <v>2.8032679999999996</v>
      </c>
      <c r="S289" s="208">
        <v>0</v>
      </c>
      <c r="T289" s="209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10" t="s">
        <v>150</v>
      </c>
      <c r="AT289" s="210" t="s">
        <v>145</v>
      </c>
      <c r="AU289" s="210" t="s">
        <v>86</v>
      </c>
      <c r="AY289" s="18" t="s">
        <v>144</v>
      </c>
      <c r="BE289" s="211">
        <f>IF(N289="základní",J289,0)</f>
        <v>0</v>
      </c>
      <c r="BF289" s="211">
        <f>IF(N289="snížená",J289,0)</f>
        <v>0</v>
      </c>
      <c r="BG289" s="211">
        <f>IF(N289="zákl. přenesená",J289,0)</f>
        <v>0</v>
      </c>
      <c r="BH289" s="211">
        <f>IF(N289="sníž. přenesená",J289,0)</f>
        <v>0</v>
      </c>
      <c r="BI289" s="211">
        <f>IF(N289="nulová",J289,0)</f>
        <v>0</v>
      </c>
      <c r="BJ289" s="18" t="s">
        <v>84</v>
      </c>
      <c r="BK289" s="211">
        <f>ROUND(I289*H289,2)</f>
        <v>0</v>
      </c>
      <c r="BL289" s="18" t="s">
        <v>150</v>
      </c>
      <c r="BM289" s="210" t="s">
        <v>487</v>
      </c>
    </row>
    <row r="290" spans="1:47" s="2" customFormat="1" ht="12">
      <c r="A290" s="39"/>
      <c r="B290" s="40"/>
      <c r="C290" s="41"/>
      <c r="D290" s="219" t="s">
        <v>372</v>
      </c>
      <c r="E290" s="41"/>
      <c r="F290" s="220" t="s">
        <v>488</v>
      </c>
      <c r="G290" s="41"/>
      <c r="H290" s="41"/>
      <c r="I290" s="214"/>
      <c r="J290" s="41"/>
      <c r="K290" s="41"/>
      <c r="L290" s="45"/>
      <c r="M290" s="215"/>
      <c r="N290" s="216"/>
      <c r="O290" s="85"/>
      <c r="P290" s="85"/>
      <c r="Q290" s="85"/>
      <c r="R290" s="85"/>
      <c r="S290" s="85"/>
      <c r="T290" s="86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372</v>
      </c>
      <c r="AU290" s="18" t="s">
        <v>86</v>
      </c>
    </row>
    <row r="291" spans="1:65" s="2" customFormat="1" ht="24.15" customHeight="1">
      <c r="A291" s="39"/>
      <c r="B291" s="40"/>
      <c r="C291" s="199" t="s">
        <v>489</v>
      </c>
      <c r="D291" s="199" t="s">
        <v>145</v>
      </c>
      <c r="E291" s="200" t="s">
        <v>490</v>
      </c>
      <c r="F291" s="201" t="s">
        <v>491</v>
      </c>
      <c r="G291" s="202" t="s">
        <v>399</v>
      </c>
      <c r="H291" s="203">
        <v>85.869</v>
      </c>
      <c r="I291" s="204"/>
      <c r="J291" s="205">
        <f>ROUND(I291*H291,2)</f>
        <v>0</v>
      </c>
      <c r="K291" s="201" t="s">
        <v>370</v>
      </c>
      <c r="L291" s="45"/>
      <c r="M291" s="206" t="s">
        <v>21</v>
      </c>
      <c r="N291" s="207" t="s">
        <v>47</v>
      </c>
      <c r="O291" s="85"/>
      <c r="P291" s="208">
        <f>O291*H291</f>
        <v>0</v>
      </c>
      <c r="Q291" s="208">
        <v>0.01838</v>
      </c>
      <c r="R291" s="208">
        <f>Q291*H291</f>
        <v>1.5782722200000001</v>
      </c>
      <c r="S291" s="208">
        <v>0</v>
      </c>
      <c r="T291" s="209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10" t="s">
        <v>150</v>
      </c>
      <c r="AT291" s="210" t="s">
        <v>145</v>
      </c>
      <c r="AU291" s="210" t="s">
        <v>86</v>
      </c>
      <c r="AY291" s="18" t="s">
        <v>144</v>
      </c>
      <c r="BE291" s="211">
        <f>IF(N291="základní",J291,0)</f>
        <v>0</v>
      </c>
      <c r="BF291" s="211">
        <f>IF(N291="snížená",J291,0)</f>
        <v>0</v>
      </c>
      <c r="BG291" s="211">
        <f>IF(N291="zákl. přenesená",J291,0)</f>
        <v>0</v>
      </c>
      <c r="BH291" s="211">
        <f>IF(N291="sníž. přenesená",J291,0)</f>
        <v>0</v>
      </c>
      <c r="BI291" s="211">
        <f>IF(N291="nulová",J291,0)</f>
        <v>0</v>
      </c>
      <c r="BJ291" s="18" t="s">
        <v>84</v>
      </c>
      <c r="BK291" s="211">
        <f>ROUND(I291*H291,2)</f>
        <v>0</v>
      </c>
      <c r="BL291" s="18" t="s">
        <v>150</v>
      </c>
      <c r="BM291" s="210" t="s">
        <v>492</v>
      </c>
    </row>
    <row r="292" spans="1:47" s="2" customFormat="1" ht="12">
      <c r="A292" s="39"/>
      <c r="B292" s="40"/>
      <c r="C292" s="41"/>
      <c r="D292" s="219" t="s">
        <v>372</v>
      </c>
      <c r="E292" s="41"/>
      <c r="F292" s="220" t="s">
        <v>493</v>
      </c>
      <c r="G292" s="41"/>
      <c r="H292" s="41"/>
      <c r="I292" s="214"/>
      <c r="J292" s="41"/>
      <c r="K292" s="41"/>
      <c r="L292" s="45"/>
      <c r="M292" s="215"/>
      <c r="N292" s="216"/>
      <c r="O292" s="85"/>
      <c r="P292" s="85"/>
      <c r="Q292" s="85"/>
      <c r="R292" s="85"/>
      <c r="S292" s="85"/>
      <c r="T292" s="86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372</v>
      </c>
      <c r="AU292" s="18" t="s">
        <v>86</v>
      </c>
    </row>
    <row r="293" spans="1:51" s="13" customFormat="1" ht="12">
      <c r="A293" s="13"/>
      <c r="B293" s="221"/>
      <c r="C293" s="222"/>
      <c r="D293" s="212" t="s">
        <v>374</v>
      </c>
      <c r="E293" s="223" t="s">
        <v>21</v>
      </c>
      <c r="F293" s="224" t="s">
        <v>494</v>
      </c>
      <c r="G293" s="222"/>
      <c r="H293" s="225">
        <v>85.869</v>
      </c>
      <c r="I293" s="226"/>
      <c r="J293" s="222"/>
      <c r="K293" s="222"/>
      <c r="L293" s="227"/>
      <c r="M293" s="228"/>
      <c r="N293" s="229"/>
      <c r="O293" s="229"/>
      <c r="P293" s="229"/>
      <c r="Q293" s="229"/>
      <c r="R293" s="229"/>
      <c r="S293" s="229"/>
      <c r="T293" s="230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1" t="s">
        <v>374</v>
      </c>
      <c r="AU293" s="231" t="s">
        <v>86</v>
      </c>
      <c r="AV293" s="13" t="s">
        <v>86</v>
      </c>
      <c r="AW293" s="13" t="s">
        <v>37</v>
      </c>
      <c r="AX293" s="13" t="s">
        <v>84</v>
      </c>
      <c r="AY293" s="231" t="s">
        <v>144</v>
      </c>
    </row>
    <row r="294" spans="1:65" s="2" customFormat="1" ht="24.15" customHeight="1">
      <c r="A294" s="39"/>
      <c r="B294" s="40"/>
      <c r="C294" s="199" t="s">
        <v>495</v>
      </c>
      <c r="D294" s="199" t="s">
        <v>145</v>
      </c>
      <c r="E294" s="200" t="s">
        <v>496</v>
      </c>
      <c r="F294" s="201" t="s">
        <v>497</v>
      </c>
      <c r="G294" s="202" t="s">
        <v>399</v>
      </c>
      <c r="H294" s="203">
        <v>150</v>
      </c>
      <c r="I294" s="204"/>
      <c r="J294" s="205">
        <f>ROUND(I294*H294,2)</f>
        <v>0</v>
      </c>
      <c r="K294" s="201" t="s">
        <v>370</v>
      </c>
      <c r="L294" s="45"/>
      <c r="M294" s="206" t="s">
        <v>21</v>
      </c>
      <c r="N294" s="207" t="s">
        <v>47</v>
      </c>
      <c r="O294" s="85"/>
      <c r="P294" s="208">
        <f>O294*H294</f>
        <v>0</v>
      </c>
      <c r="Q294" s="208">
        <v>0.00022</v>
      </c>
      <c r="R294" s="208">
        <f>Q294*H294</f>
        <v>0.033</v>
      </c>
      <c r="S294" s="208">
        <v>0.002</v>
      </c>
      <c r="T294" s="209">
        <f>S294*H294</f>
        <v>0.3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10" t="s">
        <v>150</v>
      </c>
      <c r="AT294" s="210" t="s">
        <v>145</v>
      </c>
      <c r="AU294" s="210" t="s">
        <v>86</v>
      </c>
      <c r="AY294" s="18" t="s">
        <v>144</v>
      </c>
      <c r="BE294" s="211">
        <f>IF(N294="základní",J294,0)</f>
        <v>0</v>
      </c>
      <c r="BF294" s="211">
        <f>IF(N294="snížená",J294,0)</f>
        <v>0</v>
      </c>
      <c r="BG294" s="211">
        <f>IF(N294="zákl. přenesená",J294,0)</f>
        <v>0</v>
      </c>
      <c r="BH294" s="211">
        <f>IF(N294="sníž. přenesená",J294,0)</f>
        <v>0</v>
      </c>
      <c r="BI294" s="211">
        <f>IF(N294="nulová",J294,0)</f>
        <v>0</v>
      </c>
      <c r="BJ294" s="18" t="s">
        <v>84</v>
      </c>
      <c r="BK294" s="211">
        <f>ROUND(I294*H294,2)</f>
        <v>0</v>
      </c>
      <c r="BL294" s="18" t="s">
        <v>150</v>
      </c>
      <c r="BM294" s="210" t="s">
        <v>498</v>
      </c>
    </row>
    <row r="295" spans="1:47" s="2" customFormat="1" ht="12">
      <c r="A295" s="39"/>
      <c r="B295" s="40"/>
      <c r="C295" s="41"/>
      <c r="D295" s="219" t="s">
        <v>372</v>
      </c>
      <c r="E295" s="41"/>
      <c r="F295" s="220" t="s">
        <v>499</v>
      </c>
      <c r="G295" s="41"/>
      <c r="H295" s="41"/>
      <c r="I295" s="214"/>
      <c r="J295" s="41"/>
      <c r="K295" s="41"/>
      <c r="L295" s="45"/>
      <c r="M295" s="215"/>
      <c r="N295" s="216"/>
      <c r="O295" s="85"/>
      <c r="P295" s="85"/>
      <c r="Q295" s="85"/>
      <c r="R295" s="85"/>
      <c r="S295" s="85"/>
      <c r="T295" s="86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372</v>
      </c>
      <c r="AU295" s="18" t="s">
        <v>86</v>
      </c>
    </row>
    <row r="296" spans="1:51" s="13" customFormat="1" ht="12">
      <c r="A296" s="13"/>
      <c r="B296" s="221"/>
      <c r="C296" s="222"/>
      <c r="D296" s="212" t="s">
        <v>374</v>
      </c>
      <c r="E296" s="223" t="s">
        <v>21</v>
      </c>
      <c r="F296" s="224" t="s">
        <v>500</v>
      </c>
      <c r="G296" s="222"/>
      <c r="H296" s="225">
        <v>150</v>
      </c>
      <c r="I296" s="226"/>
      <c r="J296" s="222"/>
      <c r="K296" s="222"/>
      <c r="L296" s="227"/>
      <c r="M296" s="228"/>
      <c r="N296" s="229"/>
      <c r="O296" s="229"/>
      <c r="P296" s="229"/>
      <c r="Q296" s="229"/>
      <c r="R296" s="229"/>
      <c r="S296" s="229"/>
      <c r="T296" s="230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1" t="s">
        <v>374</v>
      </c>
      <c r="AU296" s="231" t="s">
        <v>86</v>
      </c>
      <c r="AV296" s="13" t="s">
        <v>86</v>
      </c>
      <c r="AW296" s="13" t="s">
        <v>37</v>
      </c>
      <c r="AX296" s="13" t="s">
        <v>84</v>
      </c>
      <c r="AY296" s="231" t="s">
        <v>144</v>
      </c>
    </row>
    <row r="297" spans="1:65" s="2" customFormat="1" ht="24.15" customHeight="1">
      <c r="A297" s="39"/>
      <c r="B297" s="40"/>
      <c r="C297" s="199" t="s">
        <v>501</v>
      </c>
      <c r="D297" s="199" t="s">
        <v>145</v>
      </c>
      <c r="E297" s="200" t="s">
        <v>502</v>
      </c>
      <c r="F297" s="201" t="s">
        <v>503</v>
      </c>
      <c r="G297" s="202" t="s">
        <v>413</v>
      </c>
      <c r="H297" s="203">
        <v>1</v>
      </c>
      <c r="I297" s="204"/>
      <c r="J297" s="205">
        <f>ROUND(I297*H297,2)</f>
        <v>0</v>
      </c>
      <c r="K297" s="201" t="s">
        <v>370</v>
      </c>
      <c r="L297" s="45"/>
      <c r="M297" s="206" t="s">
        <v>21</v>
      </c>
      <c r="N297" s="207" t="s">
        <v>47</v>
      </c>
      <c r="O297" s="85"/>
      <c r="P297" s="208">
        <f>O297*H297</f>
        <v>0</v>
      </c>
      <c r="Q297" s="208">
        <v>0.01067</v>
      </c>
      <c r="R297" s="208">
        <f>Q297*H297</f>
        <v>0.01067</v>
      </c>
      <c r="S297" s="208">
        <v>0</v>
      </c>
      <c r="T297" s="209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10" t="s">
        <v>150</v>
      </c>
      <c r="AT297" s="210" t="s">
        <v>145</v>
      </c>
      <c r="AU297" s="210" t="s">
        <v>86</v>
      </c>
      <c r="AY297" s="18" t="s">
        <v>144</v>
      </c>
      <c r="BE297" s="211">
        <f>IF(N297="základní",J297,0)</f>
        <v>0</v>
      </c>
      <c r="BF297" s="211">
        <f>IF(N297="snížená",J297,0)</f>
        <v>0</v>
      </c>
      <c r="BG297" s="211">
        <f>IF(N297="zákl. přenesená",J297,0)</f>
        <v>0</v>
      </c>
      <c r="BH297" s="211">
        <f>IF(N297="sníž. přenesená",J297,0)</f>
        <v>0</v>
      </c>
      <c r="BI297" s="211">
        <f>IF(N297="nulová",J297,0)</f>
        <v>0</v>
      </c>
      <c r="BJ297" s="18" t="s">
        <v>84</v>
      </c>
      <c r="BK297" s="211">
        <f>ROUND(I297*H297,2)</f>
        <v>0</v>
      </c>
      <c r="BL297" s="18" t="s">
        <v>150</v>
      </c>
      <c r="BM297" s="210" t="s">
        <v>504</v>
      </c>
    </row>
    <row r="298" spans="1:47" s="2" customFormat="1" ht="12">
      <c r="A298" s="39"/>
      <c r="B298" s="40"/>
      <c r="C298" s="41"/>
      <c r="D298" s="219" t="s">
        <v>372</v>
      </c>
      <c r="E298" s="41"/>
      <c r="F298" s="220" t="s">
        <v>505</v>
      </c>
      <c r="G298" s="41"/>
      <c r="H298" s="41"/>
      <c r="I298" s="214"/>
      <c r="J298" s="41"/>
      <c r="K298" s="41"/>
      <c r="L298" s="45"/>
      <c r="M298" s="215"/>
      <c r="N298" s="216"/>
      <c r="O298" s="85"/>
      <c r="P298" s="85"/>
      <c r="Q298" s="85"/>
      <c r="R298" s="85"/>
      <c r="S298" s="85"/>
      <c r="T298" s="86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372</v>
      </c>
      <c r="AU298" s="18" t="s">
        <v>86</v>
      </c>
    </row>
    <row r="299" spans="1:65" s="2" customFormat="1" ht="24.15" customHeight="1">
      <c r="A299" s="39"/>
      <c r="B299" s="40"/>
      <c r="C299" s="199" t="s">
        <v>506</v>
      </c>
      <c r="D299" s="199" t="s">
        <v>145</v>
      </c>
      <c r="E299" s="200" t="s">
        <v>507</v>
      </c>
      <c r="F299" s="201" t="s">
        <v>508</v>
      </c>
      <c r="G299" s="202" t="s">
        <v>413</v>
      </c>
      <c r="H299" s="203">
        <v>2</v>
      </c>
      <c r="I299" s="204"/>
      <c r="J299" s="205">
        <f>ROUND(I299*H299,2)</f>
        <v>0</v>
      </c>
      <c r="K299" s="201" t="s">
        <v>370</v>
      </c>
      <c r="L299" s="45"/>
      <c r="M299" s="206" t="s">
        <v>21</v>
      </c>
      <c r="N299" s="207" t="s">
        <v>47</v>
      </c>
      <c r="O299" s="85"/>
      <c r="P299" s="208">
        <f>O299*H299</f>
        <v>0</v>
      </c>
      <c r="Q299" s="208">
        <v>0.01066</v>
      </c>
      <c r="R299" s="208">
        <f>Q299*H299</f>
        <v>0.02132</v>
      </c>
      <c r="S299" s="208">
        <v>0</v>
      </c>
      <c r="T299" s="209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10" t="s">
        <v>150</v>
      </c>
      <c r="AT299" s="210" t="s">
        <v>145</v>
      </c>
      <c r="AU299" s="210" t="s">
        <v>86</v>
      </c>
      <c r="AY299" s="18" t="s">
        <v>144</v>
      </c>
      <c r="BE299" s="211">
        <f>IF(N299="základní",J299,0)</f>
        <v>0</v>
      </c>
      <c r="BF299" s="211">
        <f>IF(N299="snížená",J299,0)</f>
        <v>0</v>
      </c>
      <c r="BG299" s="211">
        <f>IF(N299="zákl. přenesená",J299,0)</f>
        <v>0</v>
      </c>
      <c r="BH299" s="211">
        <f>IF(N299="sníž. přenesená",J299,0)</f>
        <v>0</v>
      </c>
      <c r="BI299" s="211">
        <f>IF(N299="nulová",J299,0)</f>
        <v>0</v>
      </c>
      <c r="BJ299" s="18" t="s">
        <v>84</v>
      </c>
      <c r="BK299" s="211">
        <f>ROUND(I299*H299,2)</f>
        <v>0</v>
      </c>
      <c r="BL299" s="18" t="s">
        <v>150</v>
      </c>
      <c r="BM299" s="210" t="s">
        <v>509</v>
      </c>
    </row>
    <row r="300" spans="1:47" s="2" customFormat="1" ht="12">
      <c r="A300" s="39"/>
      <c r="B300" s="40"/>
      <c r="C300" s="41"/>
      <c r="D300" s="219" t="s">
        <v>372</v>
      </c>
      <c r="E300" s="41"/>
      <c r="F300" s="220" t="s">
        <v>510</v>
      </c>
      <c r="G300" s="41"/>
      <c r="H300" s="41"/>
      <c r="I300" s="214"/>
      <c r="J300" s="41"/>
      <c r="K300" s="41"/>
      <c r="L300" s="45"/>
      <c r="M300" s="215"/>
      <c r="N300" s="216"/>
      <c r="O300" s="85"/>
      <c r="P300" s="85"/>
      <c r="Q300" s="85"/>
      <c r="R300" s="85"/>
      <c r="S300" s="85"/>
      <c r="T300" s="86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372</v>
      </c>
      <c r="AU300" s="18" t="s">
        <v>86</v>
      </c>
    </row>
    <row r="301" spans="1:65" s="2" customFormat="1" ht="16.5" customHeight="1">
      <c r="A301" s="39"/>
      <c r="B301" s="40"/>
      <c r="C301" s="199" t="s">
        <v>511</v>
      </c>
      <c r="D301" s="199" t="s">
        <v>145</v>
      </c>
      <c r="E301" s="200" t="s">
        <v>512</v>
      </c>
      <c r="F301" s="201" t="s">
        <v>513</v>
      </c>
      <c r="G301" s="202" t="s">
        <v>160</v>
      </c>
      <c r="H301" s="203">
        <v>15.62</v>
      </c>
      <c r="I301" s="204"/>
      <c r="J301" s="205">
        <f>ROUND(I301*H301,2)</f>
        <v>0</v>
      </c>
      <c r="K301" s="201" t="s">
        <v>370</v>
      </c>
      <c r="L301" s="45"/>
      <c r="M301" s="206" t="s">
        <v>21</v>
      </c>
      <c r="N301" s="207" t="s">
        <v>47</v>
      </c>
      <c r="O301" s="85"/>
      <c r="P301" s="208">
        <f>O301*H301</f>
        <v>0</v>
      </c>
      <c r="Q301" s="208">
        <v>0</v>
      </c>
      <c r="R301" s="208">
        <f>Q301*H301</f>
        <v>0</v>
      </c>
      <c r="S301" s="208">
        <v>0</v>
      </c>
      <c r="T301" s="209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10" t="s">
        <v>150</v>
      </c>
      <c r="AT301" s="210" t="s">
        <v>145</v>
      </c>
      <c r="AU301" s="210" t="s">
        <v>86</v>
      </c>
      <c r="AY301" s="18" t="s">
        <v>144</v>
      </c>
      <c r="BE301" s="211">
        <f>IF(N301="základní",J301,0)</f>
        <v>0</v>
      </c>
      <c r="BF301" s="211">
        <f>IF(N301="snížená",J301,0)</f>
        <v>0</v>
      </c>
      <c r="BG301" s="211">
        <f>IF(N301="zákl. přenesená",J301,0)</f>
        <v>0</v>
      </c>
      <c r="BH301" s="211">
        <f>IF(N301="sníž. přenesená",J301,0)</f>
        <v>0</v>
      </c>
      <c r="BI301" s="211">
        <f>IF(N301="nulová",J301,0)</f>
        <v>0</v>
      </c>
      <c r="BJ301" s="18" t="s">
        <v>84</v>
      </c>
      <c r="BK301" s="211">
        <f>ROUND(I301*H301,2)</f>
        <v>0</v>
      </c>
      <c r="BL301" s="18" t="s">
        <v>150</v>
      </c>
      <c r="BM301" s="210" t="s">
        <v>514</v>
      </c>
    </row>
    <row r="302" spans="1:47" s="2" customFormat="1" ht="12">
      <c r="A302" s="39"/>
      <c r="B302" s="40"/>
      <c r="C302" s="41"/>
      <c r="D302" s="219" t="s">
        <v>372</v>
      </c>
      <c r="E302" s="41"/>
      <c r="F302" s="220" t="s">
        <v>515</v>
      </c>
      <c r="G302" s="41"/>
      <c r="H302" s="41"/>
      <c r="I302" s="214"/>
      <c r="J302" s="41"/>
      <c r="K302" s="41"/>
      <c r="L302" s="45"/>
      <c r="M302" s="215"/>
      <c r="N302" s="216"/>
      <c r="O302" s="85"/>
      <c r="P302" s="85"/>
      <c r="Q302" s="85"/>
      <c r="R302" s="85"/>
      <c r="S302" s="85"/>
      <c r="T302" s="86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372</v>
      </c>
      <c r="AU302" s="18" t="s">
        <v>86</v>
      </c>
    </row>
    <row r="303" spans="1:51" s="13" customFormat="1" ht="12">
      <c r="A303" s="13"/>
      <c r="B303" s="221"/>
      <c r="C303" s="222"/>
      <c r="D303" s="212" t="s">
        <v>374</v>
      </c>
      <c r="E303" s="223" t="s">
        <v>21</v>
      </c>
      <c r="F303" s="224" t="s">
        <v>516</v>
      </c>
      <c r="G303" s="222"/>
      <c r="H303" s="225">
        <v>15.62</v>
      </c>
      <c r="I303" s="226"/>
      <c r="J303" s="222"/>
      <c r="K303" s="222"/>
      <c r="L303" s="227"/>
      <c r="M303" s="228"/>
      <c r="N303" s="229"/>
      <c r="O303" s="229"/>
      <c r="P303" s="229"/>
      <c r="Q303" s="229"/>
      <c r="R303" s="229"/>
      <c r="S303" s="229"/>
      <c r="T303" s="230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1" t="s">
        <v>374</v>
      </c>
      <c r="AU303" s="231" t="s">
        <v>86</v>
      </c>
      <c r="AV303" s="13" t="s">
        <v>86</v>
      </c>
      <c r="AW303" s="13" t="s">
        <v>37</v>
      </c>
      <c r="AX303" s="13" t="s">
        <v>84</v>
      </c>
      <c r="AY303" s="231" t="s">
        <v>144</v>
      </c>
    </row>
    <row r="304" spans="1:65" s="2" customFormat="1" ht="16.5" customHeight="1">
      <c r="A304" s="39"/>
      <c r="B304" s="40"/>
      <c r="C304" s="232" t="s">
        <v>517</v>
      </c>
      <c r="D304" s="232" t="s">
        <v>383</v>
      </c>
      <c r="E304" s="233" t="s">
        <v>518</v>
      </c>
      <c r="F304" s="234" t="s">
        <v>519</v>
      </c>
      <c r="G304" s="235" t="s">
        <v>160</v>
      </c>
      <c r="H304" s="236">
        <v>16.401</v>
      </c>
      <c r="I304" s="237"/>
      <c r="J304" s="238">
        <f>ROUND(I304*H304,2)</f>
        <v>0</v>
      </c>
      <c r="K304" s="234" t="s">
        <v>370</v>
      </c>
      <c r="L304" s="239"/>
      <c r="M304" s="240" t="s">
        <v>21</v>
      </c>
      <c r="N304" s="241" t="s">
        <v>47</v>
      </c>
      <c r="O304" s="85"/>
      <c r="P304" s="208">
        <f>O304*H304</f>
        <v>0</v>
      </c>
      <c r="Q304" s="208">
        <v>4E-05</v>
      </c>
      <c r="R304" s="208">
        <f>Q304*H304</f>
        <v>0.0006560400000000001</v>
      </c>
      <c r="S304" s="208">
        <v>0</v>
      </c>
      <c r="T304" s="209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10" t="s">
        <v>179</v>
      </c>
      <c r="AT304" s="210" t="s">
        <v>383</v>
      </c>
      <c r="AU304" s="210" t="s">
        <v>86</v>
      </c>
      <c r="AY304" s="18" t="s">
        <v>144</v>
      </c>
      <c r="BE304" s="211">
        <f>IF(N304="základní",J304,0)</f>
        <v>0</v>
      </c>
      <c r="BF304" s="211">
        <f>IF(N304="snížená",J304,0)</f>
        <v>0</v>
      </c>
      <c r="BG304" s="211">
        <f>IF(N304="zákl. přenesená",J304,0)</f>
        <v>0</v>
      </c>
      <c r="BH304" s="211">
        <f>IF(N304="sníž. přenesená",J304,0)</f>
        <v>0</v>
      </c>
      <c r="BI304" s="211">
        <f>IF(N304="nulová",J304,0)</f>
        <v>0</v>
      </c>
      <c r="BJ304" s="18" t="s">
        <v>84</v>
      </c>
      <c r="BK304" s="211">
        <f>ROUND(I304*H304,2)</f>
        <v>0</v>
      </c>
      <c r="BL304" s="18" t="s">
        <v>150</v>
      </c>
      <c r="BM304" s="210" t="s">
        <v>520</v>
      </c>
    </row>
    <row r="305" spans="1:51" s="13" customFormat="1" ht="12">
      <c r="A305" s="13"/>
      <c r="B305" s="221"/>
      <c r="C305" s="222"/>
      <c r="D305" s="212" t="s">
        <v>374</v>
      </c>
      <c r="E305" s="222"/>
      <c r="F305" s="224" t="s">
        <v>521</v>
      </c>
      <c r="G305" s="222"/>
      <c r="H305" s="225">
        <v>16.401</v>
      </c>
      <c r="I305" s="226"/>
      <c r="J305" s="222"/>
      <c r="K305" s="222"/>
      <c r="L305" s="227"/>
      <c r="M305" s="228"/>
      <c r="N305" s="229"/>
      <c r="O305" s="229"/>
      <c r="P305" s="229"/>
      <c r="Q305" s="229"/>
      <c r="R305" s="229"/>
      <c r="S305" s="229"/>
      <c r="T305" s="230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1" t="s">
        <v>374</v>
      </c>
      <c r="AU305" s="231" t="s">
        <v>86</v>
      </c>
      <c r="AV305" s="13" t="s">
        <v>86</v>
      </c>
      <c r="AW305" s="13" t="s">
        <v>4</v>
      </c>
      <c r="AX305" s="13" t="s">
        <v>84</v>
      </c>
      <c r="AY305" s="231" t="s">
        <v>144</v>
      </c>
    </row>
    <row r="306" spans="1:65" s="2" customFormat="1" ht="21.75" customHeight="1">
      <c r="A306" s="39"/>
      <c r="B306" s="40"/>
      <c r="C306" s="199" t="s">
        <v>522</v>
      </c>
      <c r="D306" s="199" t="s">
        <v>145</v>
      </c>
      <c r="E306" s="200" t="s">
        <v>523</v>
      </c>
      <c r="F306" s="201" t="s">
        <v>524</v>
      </c>
      <c r="G306" s="202" t="s">
        <v>369</v>
      </c>
      <c r="H306" s="203">
        <v>0.2</v>
      </c>
      <c r="I306" s="204"/>
      <c r="J306" s="205">
        <f>ROUND(I306*H306,2)</f>
        <v>0</v>
      </c>
      <c r="K306" s="201" t="s">
        <v>370</v>
      </c>
      <c r="L306" s="45"/>
      <c r="M306" s="206" t="s">
        <v>21</v>
      </c>
      <c r="N306" s="207" t="s">
        <v>47</v>
      </c>
      <c r="O306" s="85"/>
      <c r="P306" s="208">
        <f>O306*H306</f>
        <v>0</v>
      </c>
      <c r="Q306" s="208">
        <v>2.25634</v>
      </c>
      <c r="R306" s="208">
        <f>Q306*H306</f>
        <v>0.451268</v>
      </c>
      <c r="S306" s="208">
        <v>0</v>
      </c>
      <c r="T306" s="209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10" t="s">
        <v>150</v>
      </c>
      <c r="AT306" s="210" t="s">
        <v>145</v>
      </c>
      <c r="AU306" s="210" t="s">
        <v>86</v>
      </c>
      <c r="AY306" s="18" t="s">
        <v>144</v>
      </c>
      <c r="BE306" s="211">
        <f>IF(N306="základní",J306,0)</f>
        <v>0</v>
      </c>
      <c r="BF306" s="211">
        <f>IF(N306="snížená",J306,0)</f>
        <v>0</v>
      </c>
      <c r="BG306" s="211">
        <f>IF(N306="zákl. přenesená",J306,0)</f>
        <v>0</v>
      </c>
      <c r="BH306" s="211">
        <f>IF(N306="sníž. přenesená",J306,0)</f>
        <v>0</v>
      </c>
      <c r="BI306" s="211">
        <f>IF(N306="nulová",J306,0)</f>
        <v>0</v>
      </c>
      <c r="BJ306" s="18" t="s">
        <v>84</v>
      </c>
      <c r="BK306" s="211">
        <f>ROUND(I306*H306,2)</f>
        <v>0</v>
      </c>
      <c r="BL306" s="18" t="s">
        <v>150</v>
      </c>
      <c r="BM306" s="210" t="s">
        <v>525</v>
      </c>
    </row>
    <row r="307" spans="1:47" s="2" customFormat="1" ht="12">
      <c r="A307" s="39"/>
      <c r="B307" s="40"/>
      <c r="C307" s="41"/>
      <c r="D307" s="219" t="s">
        <v>372</v>
      </c>
      <c r="E307" s="41"/>
      <c r="F307" s="220" t="s">
        <v>526</v>
      </c>
      <c r="G307" s="41"/>
      <c r="H307" s="41"/>
      <c r="I307" s="214"/>
      <c r="J307" s="41"/>
      <c r="K307" s="41"/>
      <c r="L307" s="45"/>
      <c r="M307" s="215"/>
      <c r="N307" s="216"/>
      <c r="O307" s="85"/>
      <c r="P307" s="85"/>
      <c r="Q307" s="85"/>
      <c r="R307" s="85"/>
      <c r="S307" s="85"/>
      <c r="T307" s="86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372</v>
      </c>
      <c r="AU307" s="18" t="s">
        <v>86</v>
      </c>
    </row>
    <row r="308" spans="1:51" s="13" customFormat="1" ht="12">
      <c r="A308" s="13"/>
      <c r="B308" s="221"/>
      <c r="C308" s="222"/>
      <c r="D308" s="212" t="s">
        <v>374</v>
      </c>
      <c r="E308" s="223" t="s">
        <v>21</v>
      </c>
      <c r="F308" s="224" t="s">
        <v>527</v>
      </c>
      <c r="G308" s="222"/>
      <c r="H308" s="225">
        <v>0.2</v>
      </c>
      <c r="I308" s="226"/>
      <c r="J308" s="222"/>
      <c r="K308" s="222"/>
      <c r="L308" s="227"/>
      <c r="M308" s="228"/>
      <c r="N308" s="229"/>
      <c r="O308" s="229"/>
      <c r="P308" s="229"/>
      <c r="Q308" s="229"/>
      <c r="R308" s="229"/>
      <c r="S308" s="229"/>
      <c r="T308" s="230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1" t="s">
        <v>374</v>
      </c>
      <c r="AU308" s="231" t="s">
        <v>86</v>
      </c>
      <c r="AV308" s="13" t="s">
        <v>86</v>
      </c>
      <c r="AW308" s="13" t="s">
        <v>37</v>
      </c>
      <c r="AX308" s="13" t="s">
        <v>84</v>
      </c>
      <c r="AY308" s="231" t="s">
        <v>144</v>
      </c>
    </row>
    <row r="309" spans="1:65" s="2" customFormat="1" ht="24.15" customHeight="1">
      <c r="A309" s="39"/>
      <c r="B309" s="40"/>
      <c r="C309" s="199" t="s">
        <v>528</v>
      </c>
      <c r="D309" s="199" t="s">
        <v>145</v>
      </c>
      <c r="E309" s="200" t="s">
        <v>529</v>
      </c>
      <c r="F309" s="201" t="s">
        <v>530</v>
      </c>
      <c r="G309" s="202" t="s">
        <v>369</v>
      </c>
      <c r="H309" s="203">
        <v>1.876</v>
      </c>
      <c r="I309" s="204"/>
      <c r="J309" s="205">
        <f>ROUND(I309*H309,2)</f>
        <v>0</v>
      </c>
      <c r="K309" s="201" t="s">
        <v>370</v>
      </c>
      <c r="L309" s="45"/>
      <c r="M309" s="206" t="s">
        <v>21</v>
      </c>
      <c r="N309" s="207" t="s">
        <v>47</v>
      </c>
      <c r="O309" s="85"/>
      <c r="P309" s="208">
        <f>O309*H309</f>
        <v>0</v>
      </c>
      <c r="Q309" s="208">
        <v>2.25634</v>
      </c>
      <c r="R309" s="208">
        <f>Q309*H309</f>
        <v>4.232893839999999</v>
      </c>
      <c r="S309" s="208">
        <v>0</v>
      </c>
      <c r="T309" s="209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10" t="s">
        <v>150</v>
      </c>
      <c r="AT309" s="210" t="s">
        <v>145</v>
      </c>
      <c r="AU309" s="210" t="s">
        <v>86</v>
      </c>
      <c r="AY309" s="18" t="s">
        <v>144</v>
      </c>
      <c r="BE309" s="211">
        <f>IF(N309="základní",J309,0)</f>
        <v>0</v>
      </c>
      <c r="BF309" s="211">
        <f>IF(N309="snížená",J309,0)</f>
        <v>0</v>
      </c>
      <c r="BG309" s="211">
        <f>IF(N309="zákl. přenesená",J309,0)</f>
        <v>0</v>
      </c>
      <c r="BH309" s="211">
        <f>IF(N309="sníž. přenesená",J309,0)</f>
        <v>0</v>
      </c>
      <c r="BI309" s="211">
        <f>IF(N309="nulová",J309,0)</f>
        <v>0</v>
      </c>
      <c r="BJ309" s="18" t="s">
        <v>84</v>
      </c>
      <c r="BK309" s="211">
        <f>ROUND(I309*H309,2)</f>
        <v>0</v>
      </c>
      <c r="BL309" s="18" t="s">
        <v>150</v>
      </c>
      <c r="BM309" s="210" t="s">
        <v>531</v>
      </c>
    </row>
    <row r="310" spans="1:47" s="2" customFormat="1" ht="12">
      <c r="A310" s="39"/>
      <c r="B310" s="40"/>
      <c r="C310" s="41"/>
      <c r="D310" s="219" t="s">
        <v>372</v>
      </c>
      <c r="E310" s="41"/>
      <c r="F310" s="220" t="s">
        <v>532</v>
      </c>
      <c r="G310" s="41"/>
      <c r="H310" s="41"/>
      <c r="I310" s="214"/>
      <c r="J310" s="41"/>
      <c r="K310" s="41"/>
      <c r="L310" s="45"/>
      <c r="M310" s="215"/>
      <c r="N310" s="216"/>
      <c r="O310" s="85"/>
      <c r="P310" s="85"/>
      <c r="Q310" s="85"/>
      <c r="R310" s="85"/>
      <c r="S310" s="85"/>
      <c r="T310" s="86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372</v>
      </c>
      <c r="AU310" s="18" t="s">
        <v>86</v>
      </c>
    </row>
    <row r="311" spans="1:51" s="13" customFormat="1" ht="12">
      <c r="A311" s="13"/>
      <c r="B311" s="221"/>
      <c r="C311" s="222"/>
      <c r="D311" s="212" t="s">
        <v>374</v>
      </c>
      <c r="E311" s="223" t="s">
        <v>21</v>
      </c>
      <c r="F311" s="224" t="s">
        <v>533</v>
      </c>
      <c r="G311" s="222"/>
      <c r="H311" s="225">
        <v>0.188</v>
      </c>
      <c r="I311" s="226"/>
      <c r="J311" s="222"/>
      <c r="K311" s="222"/>
      <c r="L311" s="227"/>
      <c r="M311" s="228"/>
      <c r="N311" s="229"/>
      <c r="O311" s="229"/>
      <c r="P311" s="229"/>
      <c r="Q311" s="229"/>
      <c r="R311" s="229"/>
      <c r="S311" s="229"/>
      <c r="T311" s="230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1" t="s">
        <v>374</v>
      </c>
      <c r="AU311" s="231" t="s">
        <v>86</v>
      </c>
      <c r="AV311" s="13" t="s">
        <v>86</v>
      </c>
      <c r="AW311" s="13" t="s">
        <v>37</v>
      </c>
      <c r="AX311" s="13" t="s">
        <v>76</v>
      </c>
      <c r="AY311" s="231" t="s">
        <v>144</v>
      </c>
    </row>
    <row r="312" spans="1:51" s="13" customFormat="1" ht="12">
      <c r="A312" s="13"/>
      <c r="B312" s="221"/>
      <c r="C312" s="222"/>
      <c r="D312" s="212" t="s">
        <v>374</v>
      </c>
      <c r="E312" s="223" t="s">
        <v>21</v>
      </c>
      <c r="F312" s="224" t="s">
        <v>534</v>
      </c>
      <c r="G312" s="222"/>
      <c r="H312" s="225">
        <v>1.063</v>
      </c>
      <c r="I312" s="226"/>
      <c r="J312" s="222"/>
      <c r="K312" s="222"/>
      <c r="L312" s="227"/>
      <c r="M312" s="228"/>
      <c r="N312" s="229"/>
      <c r="O312" s="229"/>
      <c r="P312" s="229"/>
      <c r="Q312" s="229"/>
      <c r="R312" s="229"/>
      <c r="S312" s="229"/>
      <c r="T312" s="230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1" t="s">
        <v>374</v>
      </c>
      <c r="AU312" s="231" t="s">
        <v>86</v>
      </c>
      <c r="AV312" s="13" t="s">
        <v>86</v>
      </c>
      <c r="AW312" s="13" t="s">
        <v>37</v>
      </c>
      <c r="AX312" s="13" t="s">
        <v>76</v>
      </c>
      <c r="AY312" s="231" t="s">
        <v>144</v>
      </c>
    </row>
    <row r="313" spans="1:51" s="13" customFormat="1" ht="12">
      <c r="A313" s="13"/>
      <c r="B313" s="221"/>
      <c r="C313" s="222"/>
      <c r="D313" s="212" t="s">
        <v>374</v>
      </c>
      <c r="E313" s="223" t="s">
        <v>21</v>
      </c>
      <c r="F313" s="224" t="s">
        <v>535</v>
      </c>
      <c r="G313" s="222"/>
      <c r="H313" s="225">
        <v>0.625</v>
      </c>
      <c r="I313" s="226"/>
      <c r="J313" s="222"/>
      <c r="K313" s="222"/>
      <c r="L313" s="227"/>
      <c r="M313" s="228"/>
      <c r="N313" s="229"/>
      <c r="O313" s="229"/>
      <c r="P313" s="229"/>
      <c r="Q313" s="229"/>
      <c r="R313" s="229"/>
      <c r="S313" s="229"/>
      <c r="T313" s="230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1" t="s">
        <v>374</v>
      </c>
      <c r="AU313" s="231" t="s">
        <v>86</v>
      </c>
      <c r="AV313" s="13" t="s">
        <v>86</v>
      </c>
      <c r="AW313" s="13" t="s">
        <v>37</v>
      </c>
      <c r="AX313" s="13" t="s">
        <v>76</v>
      </c>
      <c r="AY313" s="231" t="s">
        <v>144</v>
      </c>
    </row>
    <row r="314" spans="1:51" s="14" customFormat="1" ht="12">
      <c r="A314" s="14"/>
      <c r="B314" s="242"/>
      <c r="C314" s="243"/>
      <c r="D314" s="212" t="s">
        <v>374</v>
      </c>
      <c r="E314" s="244" t="s">
        <v>21</v>
      </c>
      <c r="F314" s="245" t="s">
        <v>389</v>
      </c>
      <c r="G314" s="243"/>
      <c r="H314" s="246">
        <v>1.876</v>
      </c>
      <c r="I314" s="247"/>
      <c r="J314" s="243"/>
      <c r="K314" s="243"/>
      <c r="L314" s="248"/>
      <c r="M314" s="249"/>
      <c r="N314" s="250"/>
      <c r="O314" s="250"/>
      <c r="P314" s="250"/>
      <c r="Q314" s="250"/>
      <c r="R314" s="250"/>
      <c r="S314" s="250"/>
      <c r="T314" s="251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2" t="s">
        <v>374</v>
      </c>
      <c r="AU314" s="252" t="s">
        <v>86</v>
      </c>
      <c r="AV314" s="14" t="s">
        <v>150</v>
      </c>
      <c r="AW314" s="14" t="s">
        <v>37</v>
      </c>
      <c r="AX314" s="14" t="s">
        <v>84</v>
      </c>
      <c r="AY314" s="252" t="s">
        <v>144</v>
      </c>
    </row>
    <row r="315" spans="1:65" s="2" customFormat="1" ht="21.75" customHeight="1">
      <c r="A315" s="39"/>
      <c r="B315" s="40"/>
      <c r="C315" s="199" t="s">
        <v>536</v>
      </c>
      <c r="D315" s="199" t="s">
        <v>145</v>
      </c>
      <c r="E315" s="200" t="s">
        <v>537</v>
      </c>
      <c r="F315" s="201" t="s">
        <v>538</v>
      </c>
      <c r="G315" s="202" t="s">
        <v>369</v>
      </c>
      <c r="H315" s="203">
        <v>0.2</v>
      </c>
      <c r="I315" s="204"/>
      <c r="J315" s="205">
        <f>ROUND(I315*H315,2)</f>
        <v>0</v>
      </c>
      <c r="K315" s="201" t="s">
        <v>370</v>
      </c>
      <c r="L315" s="45"/>
      <c r="M315" s="206" t="s">
        <v>21</v>
      </c>
      <c r="N315" s="207" t="s">
        <v>47</v>
      </c>
      <c r="O315" s="85"/>
      <c r="P315" s="208">
        <f>O315*H315</f>
        <v>0</v>
      </c>
      <c r="Q315" s="208">
        <v>0</v>
      </c>
      <c r="R315" s="208">
        <f>Q315*H315</f>
        <v>0</v>
      </c>
      <c r="S315" s="208">
        <v>0</v>
      </c>
      <c r="T315" s="209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10" t="s">
        <v>150</v>
      </c>
      <c r="AT315" s="210" t="s">
        <v>145</v>
      </c>
      <c r="AU315" s="210" t="s">
        <v>86</v>
      </c>
      <c r="AY315" s="18" t="s">
        <v>144</v>
      </c>
      <c r="BE315" s="211">
        <f>IF(N315="základní",J315,0)</f>
        <v>0</v>
      </c>
      <c r="BF315" s="211">
        <f>IF(N315="snížená",J315,0)</f>
        <v>0</v>
      </c>
      <c r="BG315" s="211">
        <f>IF(N315="zákl. přenesená",J315,0)</f>
        <v>0</v>
      </c>
      <c r="BH315" s="211">
        <f>IF(N315="sníž. přenesená",J315,0)</f>
        <v>0</v>
      </c>
      <c r="BI315" s="211">
        <f>IF(N315="nulová",J315,0)</f>
        <v>0</v>
      </c>
      <c r="BJ315" s="18" t="s">
        <v>84</v>
      </c>
      <c r="BK315" s="211">
        <f>ROUND(I315*H315,2)</f>
        <v>0</v>
      </c>
      <c r="BL315" s="18" t="s">
        <v>150</v>
      </c>
      <c r="BM315" s="210" t="s">
        <v>539</v>
      </c>
    </row>
    <row r="316" spans="1:47" s="2" customFormat="1" ht="12">
      <c r="A316" s="39"/>
      <c r="B316" s="40"/>
      <c r="C316" s="41"/>
      <c r="D316" s="219" t="s">
        <v>372</v>
      </c>
      <c r="E316" s="41"/>
      <c r="F316" s="220" t="s">
        <v>540</v>
      </c>
      <c r="G316" s="41"/>
      <c r="H316" s="41"/>
      <c r="I316" s="214"/>
      <c r="J316" s="41"/>
      <c r="K316" s="41"/>
      <c r="L316" s="45"/>
      <c r="M316" s="215"/>
      <c r="N316" s="216"/>
      <c r="O316" s="85"/>
      <c r="P316" s="85"/>
      <c r="Q316" s="85"/>
      <c r="R316" s="85"/>
      <c r="S316" s="85"/>
      <c r="T316" s="86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372</v>
      </c>
      <c r="AU316" s="18" t="s">
        <v>86</v>
      </c>
    </row>
    <row r="317" spans="1:65" s="2" customFormat="1" ht="16.5" customHeight="1">
      <c r="A317" s="39"/>
      <c r="B317" s="40"/>
      <c r="C317" s="199" t="s">
        <v>541</v>
      </c>
      <c r="D317" s="199" t="s">
        <v>145</v>
      </c>
      <c r="E317" s="200" t="s">
        <v>542</v>
      </c>
      <c r="F317" s="201" t="s">
        <v>543</v>
      </c>
      <c r="G317" s="202" t="s">
        <v>379</v>
      </c>
      <c r="H317" s="203">
        <v>0.004</v>
      </c>
      <c r="I317" s="204"/>
      <c r="J317" s="205">
        <f>ROUND(I317*H317,2)</f>
        <v>0</v>
      </c>
      <c r="K317" s="201" t="s">
        <v>370</v>
      </c>
      <c r="L317" s="45"/>
      <c r="M317" s="206" t="s">
        <v>21</v>
      </c>
      <c r="N317" s="207" t="s">
        <v>47</v>
      </c>
      <c r="O317" s="85"/>
      <c r="P317" s="208">
        <f>O317*H317</f>
        <v>0</v>
      </c>
      <c r="Q317" s="208">
        <v>1.05306</v>
      </c>
      <c r="R317" s="208">
        <f>Q317*H317</f>
        <v>0.004212240000000001</v>
      </c>
      <c r="S317" s="208">
        <v>0</v>
      </c>
      <c r="T317" s="209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10" t="s">
        <v>150</v>
      </c>
      <c r="AT317" s="210" t="s">
        <v>145</v>
      </c>
      <c r="AU317" s="210" t="s">
        <v>86</v>
      </c>
      <c r="AY317" s="18" t="s">
        <v>144</v>
      </c>
      <c r="BE317" s="211">
        <f>IF(N317="základní",J317,0)</f>
        <v>0</v>
      </c>
      <c r="BF317" s="211">
        <f>IF(N317="snížená",J317,0)</f>
        <v>0</v>
      </c>
      <c r="BG317" s="211">
        <f>IF(N317="zákl. přenesená",J317,0)</f>
        <v>0</v>
      </c>
      <c r="BH317" s="211">
        <f>IF(N317="sníž. přenesená",J317,0)</f>
        <v>0</v>
      </c>
      <c r="BI317" s="211">
        <f>IF(N317="nulová",J317,0)</f>
        <v>0</v>
      </c>
      <c r="BJ317" s="18" t="s">
        <v>84</v>
      </c>
      <c r="BK317" s="211">
        <f>ROUND(I317*H317,2)</f>
        <v>0</v>
      </c>
      <c r="BL317" s="18" t="s">
        <v>150</v>
      </c>
      <c r="BM317" s="210" t="s">
        <v>544</v>
      </c>
    </row>
    <row r="318" spans="1:47" s="2" customFormat="1" ht="12">
      <c r="A318" s="39"/>
      <c r="B318" s="40"/>
      <c r="C318" s="41"/>
      <c r="D318" s="219" t="s">
        <v>372</v>
      </c>
      <c r="E318" s="41"/>
      <c r="F318" s="220" t="s">
        <v>545</v>
      </c>
      <c r="G318" s="41"/>
      <c r="H318" s="41"/>
      <c r="I318" s="214"/>
      <c r="J318" s="41"/>
      <c r="K318" s="41"/>
      <c r="L318" s="45"/>
      <c r="M318" s="215"/>
      <c r="N318" s="216"/>
      <c r="O318" s="85"/>
      <c r="P318" s="85"/>
      <c r="Q318" s="85"/>
      <c r="R318" s="85"/>
      <c r="S318" s="85"/>
      <c r="T318" s="86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372</v>
      </c>
      <c r="AU318" s="18" t="s">
        <v>86</v>
      </c>
    </row>
    <row r="319" spans="1:51" s="13" customFormat="1" ht="12">
      <c r="A319" s="13"/>
      <c r="B319" s="221"/>
      <c r="C319" s="222"/>
      <c r="D319" s="212" t="s">
        <v>374</v>
      </c>
      <c r="E319" s="223" t="s">
        <v>21</v>
      </c>
      <c r="F319" s="224" t="s">
        <v>546</v>
      </c>
      <c r="G319" s="222"/>
      <c r="H319" s="225">
        <v>0.004</v>
      </c>
      <c r="I319" s="226"/>
      <c r="J319" s="222"/>
      <c r="K319" s="222"/>
      <c r="L319" s="227"/>
      <c r="M319" s="228"/>
      <c r="N319" s="229"/>
      <c r="O319" s="229"/>
      <c r="P319" s="229"/>
      <c r="Q319" s="229"/>
      <c r="R319" s="229"/>
      <c r="S319" s="229"/>
      <c r="T319" s="230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1" t="s">
        <v>374</v>
      </c>
      <c r="AU319" s="231" t="s">
        <v>86</v>
      </c>
      <c r="AV319" s="13" t="s">
        <v>86</v>
      </c>
      <c r="AW319" s="13" t="s">
        <v>37</v>
      </c>
      <c r="AX319" s="13" t="s">
        <v>84</v>
      </c>
      <c r="AY319" s="231" t="s">
        <v>144</v>
      </c>
    </row>
    <row r="320" spans="1:63" s="12" customFormat="1" ht="22.8" customHeight="1">
      <c r="A320" s="12"/>
      <c r="B320" s="185"/>
      <c r="C320" s="186"/>
      <c r="D320" s="187" t="s">
        <v>75</v>
      </c>
      <c r="E320" s="217" t="s">
        <v>179</v>
      </c>
      <c r="F320" s="217" t="s">
        <v>547</v>
      </c>
      <c r="G320" s="186"/>
      <c r="H320" s="186"/>
      <c r="I320" s="189"/>
      <c r="J320" s="218">
        <f>BK320</f>
        <v>0</v>
      </c>
      <c r="K320" s="186"/>
      <c r="L320" s="191"/>
      <c r="M320" s="192"/>
      <c r="N320" s="193"/>
      <c r="O320" s="193"/>
      <c r="P320" s="194">
        <f>SUM(P321:P322)</f>
        <v>0</v>
      </c>
      <c r="Q320" s="193"/>
      <c r="R320" s="194">
        <f>SUM(R321:R322)</f>
        <v>0.000423</v>
      </c>
      <c r="S320" s="193"/>
      <c r="T320" s="195">
        <f>SUM(T321:T322)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196" t="s">
        <v>84</v>
      </c>
      <c r="AT320" s="197" t="s">
        <v>75</v>
      </c>
      <c r="AU320" s="197" t="s">
        <v>84</v>
      </c>
      <c r="AY320" s="196" t="s">
        <v>144</v>
      </c>
      <c r="BK320" s="198">
        <f>SUM(BK321:BK322)</f>
        <v>0</v>
      </c>
    </row>
    <row r="321" spans="1:65" s="2" customFormat="1" ht="16.5" customHeight="1">
      <c r="A321" s="39"/>
      <c r="B321" s="40"/>
      <c r="C321" s="199" t="s">
        <v>548</v>
      </c>
      <c r="D321" s="199" t="s">
        <v>145</v>
      </c>
      <c r="E321" s="200" t="s">
        <v>549</v>
      </c>
      <c r="F321" s="201" t="s">
        <v>550</v>
      </c>
      <c r="G321" s="202" t="s">
        <v>160</v>
      </c>
      <c r="H321" s="203">
        <v>0.9</v>
      </c>
      <c r="I321" s="204"/>
      <c r="J321" s="205">
        <f>ROUND(I321*H321,2)</f>
        <v>0</v>
      </c>
      <c r="K321" s="201" t="s">
        <v>149</v>
      </c>
      <c r="L321" s="45"/>
      <c r="M321" s="206" t="s">
        <v>21</v>
      </c>
      <c r="N321" s="207" t="s">
        <v>47</v>
      </c>
      <c r="O321" s="85"/>
      <c r="P321" s="208">
        <f>O321*H321</f>
        <v>0</v>
      </c>
      <c r="Q321" s="208">
        <v>0.00047</v>
      </c>
      <c r="R321" s="208">
        <f>Q321*H321</f>
        <v>0.000423</v>
      </c>
      <c r="S321" s="208">
        <v>0</v>
      </c>
      <c r="T321" s="209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10" t="s">
        <v>150</v>
      </c>
      <c r="AT321" s="210" t="s">
        <v>145</v>
      </c>
      <c r="AU321" s="210" t="s">
        <v>86</v>
      </c>
      <c r="AY321" s="18" t="s">
        <v>144</v>
      </c>
      <c r="BE321" s="211">
        <f>IF(N321="základní",J321,0)</f>
        <v>0</v>
      </c>
      <c r="BF321" s="211">
        <f>IF(N321="snížená",J321,0)</f>
        <v>0</v>
      </c>
      <c r="BG321" s="211">
        <f>IF(N321="zákl. přenesená",J321,0)</f>
        <v>0</v>
      </c>
      <c r="BH321" s="211">
        <f>IF(N321="sníž. přenesená",J321,0)</f>
        <v>0</v>
      </c>
      <c r="BI321" s="211">
        <f>IF(N321="nulová",J321,0)</f>
        <v>0</v>
      </c>
      <c r="BJ321" s="18" t="s">
        <v>84</v>
      </c>
      <c r="BK321" s="211">
        <f>ROUND(I321*H321,2)</f>
        <v>0</v>
      </c>
      <c r="BL321" s="18" t="s">
        <v>150</v>
      </c>
      <c r="BM321" s="210" t="s">
        <v>551</v>
      </c>
    </row>
    <row r="322" spans="1:51" s="13" customFormat="1" ht="12">
      <c r="A322" s="13"/>
      <c r="B322" s="221"/>
      <c r="C322" s="222"/>
      <c r="D322" s="212" t="s">
        <v>374</v>
      </c>
      <c r="E322" s="223" t="s">
        <v>21</v>
      </c>
      <c r="F322" s="224" t="s">
        <v>552</v>
      </c>
      <c r="G322" s="222"/>
      <c r="H322" s="225">
        <v>0.9</v>
      </c>
      <c r="I322" s="226"/>
      <c r="J322" s="222"/>
      <c r="K322" s="222"/>
      <c r="L322" s="227"/>
      <c r="M322" s="228"/>
      <c r="N322" s="229"/>
      <c r="O322" s="229"/>
      <c r="P322" s="229"/>
      <c r="Q322" s="229"/>
      <c r="R322" s="229"/>
      <c r="S322" s="229"/>
      <c r="T322" s="230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1" t="s">
        <v>374</v>
      </c>
      <c r="AU322" s="231" t="s">
        <v>86</v>
      </c>
      <c r="AV322" s="13" t="s">
        <v>86</v>
      </c>
      <c r="AW322" s="13" t="s">
        <v>37</v>
      </c>
      <c r="AX322" s="13" t="s">
        <v>84</v>
      </c>
      <c r="AY322" s="231" t="s">
        <v>144</v>
      </c>
    </row>
    <row r="323" spans="1:63" s="12" customFormat="1" ht="22.8" customHeight="1">
      <c r="A323" s="12"/>
      <c r="B323" s="185"/>
      <c r="C323" s="186"/>
      <c r="D323" s="187" t="s">
        <v>75</v>
      </c>
      <c r="E323" s="217" t="s">
        <v>183</v>
      </c>
      <c r="F323" s="217" t="s">
        <v>553</v>
      </c>
      <c r="G323" s="186"/>
      <c r="H323" s="186"/>
      <c r="I323" s="189"/>
      <c r="J323" s="218">
        <f>BK323</f>
        <v>0</v>
      </c>
      <c r="K323" s="186"/>
      <c r="L323" s="191"/>
      <c r="M323" s="192"/>
      <c r="N323" s="193"/>
      <c r="O323" s="193"/>
      <c r="P323" s="194">
        <f>SUM(P324:P419)</f>
        <v>0</v>
      </c>
      <c r="Q323" s="193"/>
      <c r="R323" s="194">
        <f>SUM(R324:R419)</f>
        <v>0.04180589999999999</v>
      </c>
      <c r="S323" s="193"/>
      <c r="T323" s="195">
        <f>SUM(T324:T419)</f>
        <v>16.068996000000002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196" t="s">
        <v>84</v>
      </c>
      <c r="AT323" s="197" t="s">
        <v>75</v>
      </c>
      <c r="AU323" s="197" t="s">
        <v>84</v>
      </c>
      <c r="AY323" s="196" t="s">
        <v>144</v>
      </c>
      <c r="BK323" s="198">
        <f>SUM(BK324:BK419)</f>
        <v>0</v>
      </c>
    </row>
    <row r="324" spans="1:65" s="2" customFormat="1" ht="24.15" customHeight="1">
      <c r="A324" s="39"/>
      <c r="B324" s="40"/>
      <c r="C324" s="199" t="s">
        <v>554</v>
      </c>
      <c r="D324" s="199" t="s">
        <v>145</v>
      </c>
      <c r="E324" s="200" t="s">
        <v>555</v>
      </c>
      <c r="F324" s="201" t="s">
        <v>556</v>
      </c>
      <c r="G324" s="202" t="s">
        <v>399</v>
      </c>
      <c r="H324" s="203">
        <v>238.98</v>
      </c>
      <c r="I324" s="204"/>
      <c r="J324" s="205">
        <f>ROUND(I324*H324,2)</f>
        <v>0</v>
      </c>
      <c r="K324" s="201" t="s">
        <v>370</v>
      </c>
      <c r="L324" s="45"/>
      <c r="M324" s="206" t="s">
        <v>21</v>
      </c>
      <c r="N324" s="207" t="s">
        <v>47</v>
      </c>
      <c r="O324" s="85"/>
      <c r="P324" s="208">
        <f>O324*H324</f>
        <v>0</v>
      </c>
      <c r="Q324" s="208">
        <v>0.00013</v>
      </c>
      <c r="R324" s="208">
        <f>Q324*H324</f>
        <v>0.031067399999999995</v>
      </c>
      <c r="S324" s="208">
        <v>0</v>
      </c>
      <c r="T324" s="209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10" t="s">
        <v>150</v>
      </c>
      <c r="AT324" s="210" t="s">
        <v>145</v>
      </c>
      <c r="AU324" s="210" t="s">
        <v>86</v>
      </c>
      <c r="AY324" s="18" t="s">
        <v>144</v>
      </c>
      <c r="BE324" s="211">
        <f>IF(N324="základní",J324,0)</f>
        <v>0</v>
      </c>
      <c r="BF324" s="211">
        <f>IF(N324="snížená",J324,0)</f>
        <v>0</v>
      </c>
      <c r="BG324" s="211">
        <f>IF(N324="zákl. přenesená",J324,0)</f>
        <v>0</v>
      </c>
      <c r="BH324" s="211">
        <f>IF(N324="sníž. přenesená",J324,0)</f>
        <v>0</v>
      </c>
      <c r="BI324" s="211">
        <f>IF(N324="nulová",J324,0)</f>
        <v>0</v>
      </c>
      <c r="BJ324" s="18" t="s">
        <v>84</v>
      </c>
      <c r="BK324" s="211">
        <f>ROUND(I324*H324,2)</f>
        <v>0</v>
      </c>
      <c r="BL324" s="18" t="s">
        <v>150</v>
      </c>
      <c r="BM324" s="210" t="s">
        <v>557</v>
      </c>
    </row>
    <row r="325" spans="1:47" s="2" customFormat="1" ht="12">
      <c r="A325" s="39"/>
      <c r="B325" s="40"/>
      <c r="C325" s="41"/>
      <c r="D325" s="219" t="s">
        <v>372</v>
      </c>
      <c r="E325" s="41"/>
      <c r="F325" s="220" t="s">
        <v>558</v>
      </c>
      <c r="G325" s="41"/>
      <c r="H325" s="41"/>
      <c r="I325" s="214"/>
      <c r="J325" s="41"/>
      <c r="K325" s="41"/>
      <c r="L325" s="45"/>
      <c r="M325" s="215"/>
      <c r="N325" s="216"/>
      <c r="O325" s="85"/>
      <c r="P325" s="85"/>
      <c r="Q325" s="85"/>
      <c r="R325" s="85"/>
      <c r="S325" s="85"/>
      <c r="T325" s="86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8" t="s">
        <v>372</v>
      </c>
      <c r="AU325" s="18" t="s">
        <v>86</v>
      </c>
    </row>
    <row r="326" spans="1:51" s="13" customFormat="1" ht="12">
      <c r="A326" s="13"/>
      <c r="B326" s="221"/>
      <c r="C326" s="222"/>
      <c r="D326" s="212" t="s">
        <v>374</v>
      </c>
      <c r="E326" s="223" t="s">
        <v>21</v>
      </c>
      <c r="F326" s="224" t="s">
        <v>559</v>
      </c>
      <c r="G326" s="222"/>
      <c r="H326" s="225">
        <v>35.23</v>
      </c>
      <c r="I326" s="226"/>
      <c r="J326" s="222"/>
      <c r="K326" s="222"/>
      <c r="L326" s="227"/>
      <c r="M326" s="228"/>
      <c r="N326" s="229"/>
      <c r="O326" s="229"/>
      <c r="P326" s="229"/>
      <c r="Q326" s="229"/>
      <c r="R326" s="229"/>
      <c r="S326" s="229"/>
      <c r="T326" s="230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1" t="s">
        <v>374</v>
      </c>
      <c r="AU326" s="231" t="s">
        <v>86</v>
      </c>
      <c r="AV326" s="13" t="s">
        <v>86</v>
      </c>
      <c r="AW326" s="13" t="s">
        <v>37</v>
      </c>
      <c r="AX326" s="13" t="s">
        <v>76</v>
      </c>
      <c r="AY326" s="231" t="s">
        <v>144</v>
      </c>
    </row>
    <row r="327" spans="1:51" s="13" customFormat="1" ht="12">
      <c r="A327" s="13"/>
      <c r="B327" s="221"/>
      <c r="C327" s="222"/>
      <c r="D327" s="212" t="s">
        <v>374</v>
      </c>
      <c r="E327" s="223" t="s">
        <v>21</v>
      </c>
      <c r="F327" s="224" t="s">
        <v>560</v>
      </c>
      <c r="G327" s="222"/>
      <c r="H327" s="225">
        <v>25.07</v>
      </c>
      <c r="I327" s="226"/>
      <c r="J327" s="222"/>
      <c r="K327" s="222"/>
      <c r="L327" s="227"/>
      <c r="M327" s="228"/>
      <c r="N327" s="229"/>
      <c r="O327" s="229"/>
      <c r="P327" s="229"/>
      <c r="Q327" s="229"/>
      <c r="R327" s="229"/>
      <c r="S327" s="229"/>
      <c r="T327" s="230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1" t="s">
        <v>374</v>
      </c>
      <c r="AU327" s="231" t="s">
        <v>86</v>
      </c>
      <c r="AV327" s="13" t="s">
        <v>86</v>
      </c>
      <c r="AW327" s="13" t="s">
        <v>37</v>
      </c>
      <c r="AX327" s="13" t="s">
        <v>76</v>
      </c>
      <c r="AY327" s="231" t="s">
        <v>144</v>
      </c>
    </row>
    <row r="328" spans="1:51" s="13" customFormat="1" ht="12">
      <c r="A328" s="13"/>
      <c r="B328" s="221"/>
      <c r="C328" s="222"/>
      <c r="D328" s="212" t="s">
        <v>374</v>
      </c>
      <c r="E328" s="223" t="s">
        <v>21</v>
      </c>
      <c r="F328" s="224" t="s">
        <v>464</v>
      </c>
      <c r="G328" s="222"/>
      <c r="H328" s="225">
        <v>19.36</v>
      </c>
      <c r="I328" s="226"/>
      <c r="J328" s="222"/>
      <c r="K328" s="222"/>
      <c r="L328" s="227"/>
      <c r="M328" s="228"/>
      <c r="N328" s="229"/>
      <c r="O328" s="229"/>
      <c r="P328" s="229"/>
      <c r="Q328" s="229"/>
      <c r="R328" s="229"/>
      <c r="S328" s="229"/>
      <c r="T328" s="230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1" t="s">
        <v>374</v>
      </c>
      <c r="AU328" s="231" t="s">
        <v>86</v>
      </c>
      <c r="AV328" s="13" t="s">
        <v>86</v>
      </c>
      <c r="AW328" s="13" t="s">
        <v>37</v>
      </c>
      <c r="AX328" s="13" t="s">
        <v>76</v>
      </c>
      <c r="AY328" s="231" t="s">
        <v>144</v>
      </c>
    </row>
    <row r="329" spans="1:51" s="15" customFormat="1" ht="12">
      <c r="A329" s="15"/>
      <c r="B329" s="253"/>
      <c r="C329" s="254"/>
      <c r="D329" s="212" t="s">
        <v>374</v>
      </c>
      <c r="E329" s="255" t="s">
        <v>21</v>
      </c>
      <c r="F329" s="256" t="s">
        <v>561</v>
      </c>
      <c r="G329" s="254"/>
      <c r="H329" s="257">
        <v>79.66</v>
      </c>
      <c r="I329" s="258"/>
      <c r="J329" s="254"/>
      <c r="K329" s="254"/>
      <c r="L329" s="259"/>
      <c r="M329" s="260"/>
      <c r="N329" s="261"/>
      <c r="O329" s="261"/>
      <c r="P329" s="261"/>
      <c r="Q329" s="261"/>
      <c r="R329" s="261"/>
      <c r="S329" s="261"/>
      <c r="T329" s="262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63" t="s">
        <v>374</v>
      </c>
      <c r="AU329" s="263" t="s">
        <v>86</v>
      </c>
      <c r="AV329" s="15" t="s">
        <v>157</v>
      </c>
      <c r="AW329" s="15" t="s">
        <v>37</v>
      </c>
      <c r="AX329" s="15" t="s">
        <v>76</v>
      </c>
      <c r="AY329" s="263" t="s">
        <v>144</v>
      </c>
    </row>
    <row r="330" spans="1:51" s="13" customFormat="1" ht="12">
      <c r="A330" s="13"/>
      <c r="B330" s="221"/>
      <c r="C330" s="222"/>
      <c r="D330" s="212" t="s">
        <v>374</v>
      </c>
      <c r="E330" s="223" t="s">
        <v>21</v>
      </c>
      <c r="F330" s="224" t="s">
        <v>562</v>
      </c>
      <c r="G330" s="222"/>
      <c r="H330" s="225">
        <v>238.98</v>
      </c>
      <c r="I330" s="226"/>
      <c r="J330" s="222"/>
      <c r="K330" s="222"/>
      <c r="L330" s="227"/>
      <c r="M330" s="228"/>
      <c r="N330" s="229"/>
      <c r="O330" s="229"/>
      <c r="P330" s="229"/>
      <c r="Q330" s="229"/>
      <c r="R330" s="229"/>
      <c r="S330" s="229"/>
      <c r="T330" s="230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1" t="s">
        <v>374</v>
      </c>
      <c r="AU330" s="231" t="s">
        <v>86</v>
      </c>
      <c r="AV330" s="13" t="s">
        <v>86</v>
      </c>
      <c r="AW330" s="13" t="s">
        <v>37</v>
      </c>
      <c r="AX330" s="13" t="s">
        <v>84</v>
      </c>
      <c r="AY330" s="231" t="s">
        <v>144</v>
      </c>
    </row>
    <row r="331" spans="1:65" s="2" customFormat="1" ht="24.15" customHeight="1">
      <c r="A331" s="39"/>
      <c r="B331" s="40"/>
      <c r="C331" s="199" t="s">
        <v>563</v>
      </c>
      <c r="D331" s="199" t="s">
        <v>145</v>
      </c>
      <c r="E331" s="200" t="s">
        <v>564</v>
      </c>
      <c r="F331" s="201" t="s">
        <v>565</v>
      </c>
      <c r="G331" s="202" t="s">
        <v>399</v>
      </c>
      <c r="H331" s="203">
        <v>150</v>
      </c>
      <c r="I331" s="204"/>
      <c r="J331" s="205">
        <f>ROUND(I331*H331,2)</f>
        <v>0</v>
      </c>
      <c r="K331" s="201" t="s">
        <v>370</v>
      </c>
      <c r="L331" s="45"/>
      <c r="M331" s="206" t="s">
        <v>21</v>
      </c>
      <c r="N331" s="207" t="s">
        <v>47</v>
      </c>
      <c r="O331" s="85"/>
      <c r="P331" s="208">
        <f>O331*H331</f>
        <v>0</v>
      </c>
      <c r="Q331" s="208">
        <v>4E-05</v>
      </c>
      <c r="R331" s="208">
        <f>Q331*H331</f>
        <v>0.006</v>
      </c>
      <c r="S331" s="208">
        <v>0</v>
      </c>
      <c r="T331" s="209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10" t="s">
        <v>150</v>
      </c>
      <c r="AT331" s="210" t="s">
        <v>145</v>
      </c>
      <c r="AU331" s="210" t="s">
        <v>86</v>
      </c>
      <c r="AY331" s="18" t="s">
        <v>144</v>
      </c>
      <c r="BE331" s="211">
        <f>IF(N331="základní",J331,0)</f>
        <v>0</v>
      </c>
      <c r="BF331" s="211">
        <f>IF(N331="snížená",J331,0)</f>
        <v>0</v>
      </c>
      <c r="BG331" s="211">
        <f>IF(N331="zákl. přenesená",J331,0)</f>
        <v>0</v>
      </c>
      <c r="BH331" s="211">
        <f>IF(N331="sníž. přenesená",J331,0)</f>
        <v>0</v>
      </c>
      <c r="BI331" s="211">
        <f>IF(N331="nulová",J331,0)</f>
        <v>0</v>
      </c>
      <c r="BJ331" s="18" t="s">
        <v>84</v>
      </c>
      <c r="BK331" s="211">
        <f>ROUND(I331*H331,2)</f>
        <v>0</v>
      </c>
      <c r="BL331" s="18" t="s">
        <v>150</v>
      </c>
      <c r="BM331" s="210" t="s">
        <v>566</v>
      </c>
    </row>
    <row r="332" spans="1:47" s="2" customFormat="1" ht="12">
      <c r="A332" s="39"/>
      <c r="B332" s="40"/>
      <c r="C332" s="41"/>
      <c r="D332" s="219" t="s">
        <v>372</v>
      </c>
      <c r="E332" s="41"/>
      <c r="F332" s="220" t="s">
        <v>567</v>
      </c>
      <c r="G332" s="41"/>
      <c r="H332" s="41"/>
      <c r="I332" s="214"/>
      <c r="J332" s="41"/>
      <c r="K332" s="41"/>
      <c r="L332" s="45"/>
      <c r="M332" s="215"/>
      <c r="N332" s="216"/>
      <c r="O332" s="85"/>
      <c r="P332" s="85"/>
      <c r="Q332" s="85"/>
      <c r="R332" s="85"/>
      <c r="S332" s="85"/>
      <c r="T332" s="86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8" t="s">
        <v>372</v>
      </c>
      <c r="AU332" s="18" t="s">
        <v>86</v>
      </c>
    </row>
    <row r="333" spans="1:51" s="13" customFormat="1" ht="12">
      <c r="A333" s="13"/>
      <c r="B333" s="221"/>
      <c r="C333" s="222"/>
      <c r="D333" s="212" t="s">
        <v>374</v>
      </c>
      <c r="E333" s="223" t="s">
        <v>21</v>
      </c>
      <c r="F333" s="224" t="s">
        <v>568</v>
      </c>
      <c r="G333" s="222"/>
      <c r="H333" s="225">
        <v>150</v>
      </c>
      <c r="I333" s="226"/>
      <c r="J333" s="222"/>
      <c r="K333" s="222"/>
      <c r="L333" s="227"/>
      <c r="M333" s="228"/>
      <c r="N333" s="229"/>
      <c r="O333" s="229"/>
      <c r="P333" s="229"/>
      <c r="Q333" s="229"/>
      <c r="R333" s="229"/>
      <c r="S333" s="229"/>
      <c r="T333" s="230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1" t="s">
        <v>374</v>
      </c>
      <c r="AU333" s="231" t="s">
        <v>86</v>
      </c>
      <c r="AV333" s="13" t="s">
        <v>86</v>
      </c>
      <c r="AW333" s="13" t="s">
        <v>37</v>
      </c>
      <c r="AX333" s="13" t="s">
        <v>84</v>
      </c>
      <c r="AY333" s="231" t="s">
        <v>144</v>
      </c>
    </row>
    <row r="334" spans="1:65" s="2" customFormat="1" ht="24.15" customHeight="1">
      <c r="A334" s="39"/>
      <c r="B334" s="40"/>
      <c r="C334" s="199" t="s">
        <v>569</v>
      </c>
      <c r="D334" s="199" t="s">
        <v>145</v>
      </c>
      <c r="E334" s="200" t="s">
        <v>570</v>
      </c>
      <c r="F334" s="201" t="s">
        <v>571</v>
      </c>
      <c r="G334" s="202" t="s">
        <v>399</v>
      </c>
      <c r="H334" s="203">
        <v>8.928</v>
      </c>
      <c r="I334" s="204"/>
      <c r="J334" s="205">
        <f>ROUND(I334*H334,2)</f>
        <v>0</v>
      </c>
      <c r="K334" s="201" t="s">
        <v>370</v>
      </c>
      <c r="L334" s="45"/>
      <c r="M334" s="206" t="s">
        <v>21</v>
      </c>
      <c r="N334" s="207" t="s">
        <v>47</v>
      </c>
      <c r="O334" s="85"/>
      <c r="P334" s="208">
        <f>O334*H334</f>
        <v>0</v>
      </c>
      <c r="Q334" s="208">
        <v>0</v>
      </c>
      <c r="R334" s="208">
        <f>Q334*H334</f>
        <v>0</v>
      </c>
      <c r="S334" s="208">
        <v>0.131</v>
      </c>
      <c r="T334" s="209">
        <f>S334*H334</f>
        <v>1.1695680000000002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10" t="s">
        <v>150</v>
      </c>
      <c r="AT334" s="210" t="s">
        <v>145</v>
      </c>
      <c r="AU334" s="210" t="s">
        <v>86</v>
      </c>
      <c r="AY334" s="18" t="s">
        <v>144</v>
      </c>
      <c r="BE334" s="211">
        <f>IF(N334="základní",J334,0)</f>
        <v>0</v>
      </c>
      <c r="BF334" s="211">
        <f>IF(N334="snížená",J334,0)</f>
        <v>0</v>
      </c>
      <c r="BG334" s="211">
        <f>IF(N334="zákl. přenesená",J334,0)</f>
        <v>0</v>
      </c>
      <c r="BH334" s="211">
        <f>IF(N334="sníž. přenesená",J334,0)</f>
        <v>0</v>
      </c>
      <c r="BI334" s="211">
        <f>IF(N334="nulová",J334,0)</f>
        <v>0</v>
      </c>
      <c r="BJ334" s="18" t="s">
        <v>84</v>
      </c>
      <c r="BK334" s="211">
        <f>ROUND(I334*H334,2)</f>
        <v>0</v>
      </c>
      <c r="BL334" s="18" t="s">
        <v>150</v>
      </c>
      <c r="BM334" s="210" t="s">
        <v>572</v>
      </c>
    </row>
    <row r="335" spans="1:47" s="2" customFormat="1" ht="12">
      <c r="A335" s="39"/>
      <c r="B335" s="40"/>
      <c r="C335" s="41"/>
      <c r="D335" s="219" t="s">
        <v>372</v>
      </c>
      <c r="E335" s="41"/>
      <c r="F335" s="220" t="s">
        <v>573</v>
      </c>
      <c r="G335" s="41"/>
      <c r="H335" s="41"/>
      <c r="I335" s="214"/>
      <c r="J335" s="41"/>
      <c r="K335" s="41"/>
      <c r="L335" s="45"/>
      <c r="M335" s="215"/>
      <c r="N335" s="216"/>
      <c r="O335" s="85"/>
      <c r="P335" s="85"/>
      <c r="Q335" s="85"/>
      <c r="R335" s="85"/>
      <c r="S335" s="85"/>
      <c r="T335" s="86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372</v>
      </c>
      <c r="AU335" s="18" t="s">
        <v>86</v>
      </c>
    </row>
    <row r="336" spans="1:51" s="13" customFormat="1" ht="12">
      <c r="A336" s="13"/>
      <c r="B336" s="221"/>
      <c r="C336" s="222"/>
      <c r="D336" s="212" t="s">
        <v>374</v>
      </c>
      <c r="E336" s="223" t="s">
        <v>21</v>
      </c>
      <c r="F336" s="224" t="s">
        <v>574</v>
      </c>
      <c r="G336" s="222"/>
      <c r="H336" s="225">
        <v>2.223</v>
      </c>
      <c r="I336" s="226"/>
      <c r="J336" s="222"/>
      <c r="K336" s="222"/>
      <c r="L336" s="227"/>
      <c r="M336" s="228"/>
      <c r="N336" s="229"/>
      <c r="O336" s="229"/>
      <c r="P336" s="229"/>
      <c r="Q336" s="229"/>
      <c r="R336" s="229"/>
      <c r="S336" s="229"/>
      <c r="T336" s="230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1" t="s">
        <v>374</v>
      </c>
      <c r="AU336" s="231" t="s">
        <v>86</v>
      </c>
      <c r="AV336" s="13" t="s">
        <v>86</v>
      </c>
      <c r="AW336" s="13" t="s">
        <v>37</v>
      </c>
      <c r="AX336" s="13" t="s">
        <v>76</v>
      </c>
      <c r="AY336" s="231" t="s">
        <v>144</v>
      </c>
    </row>
    <row r="337" spans="1:51" s="13" customFormat="1" ht="12">
      <c r="A337" s="13"/>
      <c r="B337" s="221"/>
      <c r="C337" s="222"/>
      <c r="D337" s="212" t="s">
        <v>374</v>
      </c>
      <c r="E337" s="223" t="s">
        <v>21</v>
      </c>
      <c r="F337" s="224" t="s">
        <v>575</v>
      </c>
      <c r="G337" s="222"/>
      <c r="H337" s="225">
        <v>2.889</v>
      </c>
      <c r="I337" s="226"/>
      <c r="J337" s="222"/>
      <c r="K337" s="222"/>
      <c r="L337" s="227"/>
      <c r="M337" s="228"/>
      <c r="N337" s="229"/>
      <c r="O337" s="229"/>
      <c r="P337" s="229"/>
      <c r="Q337" s="229"/>
      <c r="R337" s="229"/>
      <c r="S337" s="229"/>
      <c r="T337" s="230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1" t="s">
        <v>374</v>
      </c>
      <c r="AU337" s="231" t="s">
        <v>86</v>
      </c>
      <c r="AV337" s="13" t="s">
        <v>86</v>
      </c>
      <c r="AW337" s="13" t="s">
        <v>37</v>
      </c>
      <c r="AX337" s="13" t="s">
        <v>76</v>
      </c>
      <c r="AY337" s="231" t="s">
        <v>144</v>
      </c>
    </row>
    <row r="338" spans="1:51" s="13" customFormat="1" ht="12">
      <c r="A338" s="13"/>
      <c r="B338" s="221"/>
      <c r="C338" s="222"/>
      <c r="D338" s="212" t="s">
        <v>374</v>
      </c>
      <c r="E338" s="223" t="s">
        <v>21</v>
      </c>
      <c r="F338" s="224" t="s">
        <v>576</v>
      </c>
      <c r="G338" s="222"/>
      <c r="H338" s="225">
        <v>0.954</v>
      </c>
      <c r="I338" s="226"/>
      <c r="J338" s="222"/>
      <c r="K338" s="222"/>
      <c r="L338" s="227"/>
      <c r="M338" s="228"/>
      <c r="N338" s="229"/>
      <c r="O338" s="229"/>
      <c r="P338" s="229"/>
      <c r="Q338" s="229"/>
      <c r="R338" s="229"/>
      <c r="S338" s="229"/>
      <c r="T338" s="230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1" t="s">
        <v>374</v>
      </c>
      <c r="AU338" s="231" t="s">
        <v>86</v>
      </c>
      <c r="AV338" s="13" t="s">
        <v>86</v>
      </c>
      <c r="AW338" s="13" t="s">
        <v>37</v>
      </c>
      <c r="AX338" s="13" t="s">
        <v>76</v>
      </c>
      <c r="AY338" s="231" t="s">
        <v>144</v>
      </c>
    </row>
    <row r="339" spans="1:51" s="13" customFormat="1" ht="12">
      <c r="A339" s="13"/>
      <c r="B339" s="221"/>
      <c r="C339" s="222"/>
      <c r="D339" s="212" t="s">
        <v>374</v>
      </c>
      <c r="E339" s="223" t="s">
        <v>21</v>
      </c>
      <c r="F339" s="224" t="s">
        <v>577</v>
      </c>
      <c r="G339" s="222"/>
      <c r="H339" s="225">
        <v>2.862</v>
      </c>
      <c r="I339" s="226"/>
      <c r="J339" s="222"/>
      <c r="K339" s="222"/>
      <c r="L339" s="227"/>
      <c r="M339" s="228"/>
      <c r="N339" s="229"/>
      <c r="O339" s="229"/>
      <c r="P339" s="229"/>
      <c r="Q339" s="229"/>
      <c r="R339" s="229"/>
      <c r="S339" s="229"/>
      <c r="T339" s="230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1" t="s">
        <v>374</v>
      </c>
      <c r="AU339" s="231" t="s">
        <v>86</v>
      </c>
      <c r="AV339" s="13" t="s">
        <v>86</v>
      </c>
      <c r="AW339" s="13" t="s">
        <v>37</v>
      </c>
      <c r="AX339" s="13" t="s">
        <v>76</v>
      </c>
      <c r="AY339" s="231" t="s">
        <v>144</v>
      </c>
    </row>
    <row r="340" spans="1:51" s="14" customFormat="1" ht="12">
      <c r="A340" s="14"/>
      <c r="B340" s="242"/>
      <c r="C340" s="243"/>
      <c r="D340" s="212" t="s">
        <v>374</v>
      </c>
      <c r="E340" s="244" t="s">
        <v>21</v>
      </c>
      <c r="F340" s="245" t="s">
        <v>389</v>
      </c>
      <c r="G340" s="243"/>
      <c r="H340" s="246">
        <v>8.928</v>
      </c>
      <c r="I340" s="247"/>
      <c r="J340" s="243"/>
      <c r="K340" s="243"/>
      <c r="L340" s="248"/>
      <c r="M340" s="249"/>
      <c r="N340" s="250"/>
      <c r="O340" s="250"/>
      <c r="P340" s="250"/>
      <c r="Q340" s="250"/>
      <c r="R340" s="250"/>
      <c r="S340" s="250"/>
      <c r="T340" s="251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2" t="s">
        <v>374</v>
      </c>
      <c r="AU340" s="252" t="s">
        <v>86</v>
      </c>
      <c r="AV340" s="14" t="s">
        <v>150</v>
      </c>
      <c r="AW340" s="14" t="s">
        <v>37</v>
      </c>
      <c r="AX340" s="14" t="s">
        <v>84</v>
      </c>
      <c r="AY340" s="252" t="s">
        <v>144</v>
      </c>
    </row>
    <row r="341" spans="1:65" s="2" customFormat="1" ht="16.5" customHeight="1">
      <c r="A341" s="39"/>
      <c r="B341" s="40"/>
      <c r="C341" s="199" t="s">
        <v>578</v>
      </c>
      <c r="D341" s="199" t="s">
        <v>145</v>
      </c>
      <c r="E341" s="200" t="s">
        <v>579</v>
      </c>
      <c r="F341" s="201" t="s">
        <v>580</v>
      </c>
      <c r="G341" s="202" t="s">
        <v>369</v>
      </c>
      <c r="H341" s="203">
        <v>0.2</v>
      </c>
      <c r="I341" s="204"/>
      <c r="J341" s="205">
        <f>ROUND(I341*H341,2)</f>
        <v>0</v>
      </c>
      <c r="K341" s="201" t="s">
        <v>370</v>
      </c>
      <c r="L341" s="45"/>
      <c r="M341" s="206" t="s">
        <v>21</v>
      </c>
      <c r="N341" s="207" t="s">
        <v>47</v>
      </c>
      <c r="O341" s="85"/>
      <c r="P341" s="208">
        <f>O341*H341</f>
        <v>0</v>
      </c>
      <c r="Q341" s="208">
        <v>0</v>
      </c>
      <c r="R341" s="208">
        <f>Q341*H341</f>
        <v>0</v>
      </c>
      <c r="S341" s="208">
        <v>2.2</v>
      </c>
      <c r="T341" s="209">
        <f>S341*H341</f>
        <v>0.44000000000000006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10" t="s">
        <v>150</v>
      </c>
      <c r="AT341" s="210" t="s">
        <v>145</v>
      </c>
      <c r="AU341" s="210" t="s">
        <v>86</v>
      </c>
      <c r="AY341" s="18" t="s">
        <v>144</v>
      </c>
      <c r="BE341" s="211">
        <f>IF(N341="základní",J341,0)</f>
        <v>0</v>
      </c>
      <c r="BF341" s="211">
        <f>IF(N341="snížená",J341,0)</f>
        <v>0</v>
      </c>
      <c r="BG341" s="211">
        <f>IF(N341="zákl. přenesená",J341,0)</f>
        <v>0</v>
      </c>
      <c r="BH341" s="211">
        <f>IF(N341="sníž. přenesená",J341,0)</f>
        <v>0</v>
      </c>
      <c r="BI341" s="211">
        <f>IF(N341="nulová",J341,0)</f>
        <v>0</v>
      </c>
      <c r="BJ341" s="18" t="s">
        <v>84</v>
      </c>
      <c r="BK341" s="211">
        <f>ROUND(I341*H341,2)</f>
        <v>0</v>
      </c>
      <c r="BL341" s="18" t="s">
        <v>150</v>
      </c>
      <c r="BM341" s="210" t="s">
        <v>581</v>
      </c>
    </row>
    <row r="342" spans="1:47" s="2" customFormat="1" ht="12">
      <c r="A342" s="39"/>
      <c r="B342" s="40"/>
      <c r="C342" s="41"/>
      <c r="D342" s="219" t="s">
        <v>372</v>
      </c>
      <c r="E342" s="41"/>
      <c r="F342" s="220" t="s">
        <v>582</v>
      </c>
      <c r="G342" s="41"/>
      <c r="H342" s="41"/>
      <c r="I342" s="214"/>
      <c r="J342" s="41"/>
      <c r="K342" s="41"/>
      <c r="L342" s="45"/>
      <c r="M342" s="215"/>
      <c r="N342" s="216"/>
      <c r="O342" s="85"/>
      <c r="P342" s="85"/>
      <c r="Q342" s="85"/>
      <c r="R342" s="85"/>
      <c r="S342" s="85"/>
      <c r="T342" s="86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T342" s="18" t="s">
        <v>372</v>
      </c>
      <c r="AU342" s="18" t="s">
        <v>86</v>
      </c>
    </row>
    <row r="343" spans="1:51" s="13" customFormat="1" ht="12">
      <c r="A343" s="13"/>
      <c r="B343" s="221"/>
      <c r="C343" s="222"/>
      <c r="D343" s="212" t="s">
        <v>374</v>
      </c>
      <c r="E343" s="223" t="s">
        <v>21</v>
      </c>
      <c r="F343" s="224" t="s">
        <v>583</v>
      </c>
      <c r="G343" s="222"/>
      <c r="H343" s="225">
        <v>0.1</v>
      </c>
      <c r="I343" s="226"/>
      <c r="J343" s="222"/>
      <c r="K343" s="222"/>
      <c r="L343" s="227"/>
      <c r="M343" s="228"/>
      <c r="N343" s="229"/>
      <c r="O343" s="229"/>
      <c r="P343" s="229"/>
      <c r="Q343" s="229"/>
      <c r="R343" s="229"/>
      <c r="S343" s="229"/>
      <c r="T343" s="230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1" t="s">
        <v>374</v>
      </c>
      <c r="AU343" s="231" t="s">
        <v>86</v>
      </c>
      <c r="AV343" s="13" t="s">
        <v>86</v>
      </c>
      <c r="AW343" s="13" t="s">
        <v>37</v>
      </c>
      <c r="AX343" s="13" t="s">
        <v>76</v>
      </c>
      <c r="AY343" s="231" t="s">
        <v>144</v>
      </c>
    </row>
    <row r="344" spans="1:51" s="13" customFormat="1" ht="12">
      <c r="A344" s="13"/>
      <c r="B344" s="221"/>
      <c r="C344" s="222"/>
      <c r="D344" s="212" t="s">
        <v>374</v>
      </c>
      <c r="E344" s="223" t="s">
        <v>21</v>
      </c>
      <c r="F344" s="224" t="s">
        <v>584</v>
      </c>
      <c r="G344" s="222"/>
      <c r="H344" s="225">
        <v>0.1</v>
      </c>
      <c r="I344" s="226"/>
      <c r="J344" s="222"/>
      <c r="K344" s="222"/>
      <c r="L344" s="227"/>
      <c r="M344" s="228"/>
      <c r="N344" s="229"/>
      <c r="O344" s="229"/>
      <c r="P344" s="229"/>
      <c r="Q344" s="229"/>
      <c r="R344" s="229"/>
      <c r="S344" s="229"/>
      <c r="T344" s="230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1" t="s">
        <v>374</v>
      </c>
      <c r="AU344" s="231" t="s">
        <v>86</v>
      </c>
      <c r="AV344" s="13" t="s">
        <v>86</v>
      </c>
      <c r="AW344" s="13" t="s">
        <v>37</v>
      </c>
      <c r="AX344" s="13" t="s">
        <v>76</v>
      </c>
      <c r="AY344" s="231" t="s">
        <v>144</v>
      </c>
    </row>
    <row r="345" spans="1:51" s="14" customFormat="1" ht="12">
      <c r="A345" s="14"/>
      <c r="B345" s="242"/>
      <c r="C345" s="243"/>
      <c r="D345" s="212" t="s">
        <v>374</v>
      </c>
      <c r="E345" s="244" t="s">
        <v>21</v>
      </c>
      <c r="F345" s="245" t="s">
        <v>389</v>
      </c>
      <c r="G345" s="243"/>
      <c r="H345" s="246">
        <v>0.2</v>
      </c>
      <c r="I345" s="247"/>
      <c r="J345" s="243"/>
      <c r="K345" s="243"/>
      <c r="L345" s="248"/>
      <c r="M345" s="249"/>
      <c r="N345" s="250"/>
      <c r="O345" s="250"/>
      <c r="P345" s="250"/>
      <c r="Q345" s="250"/>
      <c r="R345" s="250"/>
      <c r="S345" s="250"/>
      <c r="T345" s="251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2" t="s">
        <v>374</v>
      </c>
      <c r="AU345" s="252" t="s">
        <v>86</v>
      </c>
      <c r="AV345" s="14" t="s">
        <v>150</v>
      </c>
      <c r="AW345" s="14" t="s">
        <v>37</v>
      </c>
      <c r="AX345" s="14" t="s">
        <v>84</v>
      </c>
      <c r="AY345" s="252" t="s">
        <v>144</v>
      </c>
    </row>
    <row r="346" spans="1:65" s="2" customFormat="1" ht="24.15" customHeight="1">
      <c r="A346" s="39"/>
      <c r="B346" s="40"/>
      <c r="C346" s="199" t="s">
        <v>585</v>
      </c>
      <c r="D346" s="199" t="s">
        <v>145</v>
      </c>
      <c r="E346" s="200" t="s">
        <v>586</v>
      </c>
      <c r="F346" s="201" t="s">
        <v>587</v>
      </c>
      <c r="G346" s="202" t="s">
        <v>399</v>
      </c>
      <c r="H346" s="203">
        <v>89.87</v>
      </c>
      <c r="I346" s="204"/>
      <c r="J346" s="205">
        <f>ROUND(I346*H346,2)</f>
        <v>0</v>
      </c>
      <c r="K346" s="201" t="s">
        <v>370</v>
      </c>
      <c r="L346" s="45"/>
      <c r="M346" s="206" t="s">
        <v>21</v>
      </c>
      <c r="N346" s="207" t="s">
        <v>47</v>
      </c>
      <c r="O346" s="85"/>
      <c r="P346" s="208">
        <f>O346*H346</f>
        <v>0</v>
      </c>
      <c r="Q346" s="208">
        <v>0</v>
      </c>
      <c r="R346" s="208">
        <f>Q346*H346</f>
        <v>0</v>
      </c>
      <c r="S346" s="208">
        <v>0.035</v>
      </c>
      <c r="T346" s="209">
        <f>S346*H346</f>
        <v>3.1454500000000003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10" t="s">
        <v>150</v>
      </c>
      <c r="AT346" s="210" t="s">
        <v>145</v>
      </c>
      <c r="AU346" s="210" t="s">
        <v>86</v>
      </c>
      <c r="AY346" s="18" t="s">
        <v>144</v>
      </c>
      <c r="BE346" s="211">
        <f>IF(N346="základní",J346,0)</f>
        <v>0</v>
      </c>
      <c r="BF346" s="211">
        <f>IF(N346="snížená",J346,0)</f>
        <v>0</v>
      </c>
      <c r="BG346" s="211">
        <f>IF(N346="zákl. přenesená",J346,0)</f>
        <v>0</v>
      </c>
      <c r="BH346" s="211">
        <f>IF(N346="sníž. přenesená",J346,0)</f>
        <v>0</v>
      </c>
      <c r="BI346" s="211">
        <f>IF(N346="nulová",J346,0)</f>
        <v>0</v>
      </c>
      <c r="BJ346" s="18" t="s">
        <v>84</v>
      </c>
      <c r="BK346" s="211">
        <f>ROUND(I346*H346,2)</f>
        <v>0</v>
      </c>
      <c r="BL346" s="18" t="s">
        <v>150</v>
      </c>
      <c r="BM346" s="210" t="s">
        <v>588</v>
      </c>
    </row>
    <row r="347" spans="1:47" s="2" customFormat="1" ht="12">
      <c r="A347" s="39"/>
      <c r="B347" s="40"/>
      <c r="C347" s="41"/>
      <c r="D347" s="219" t="s">
        <v>372</v>
      </c>
      <c r="E347" s="41"/>
      <c r="F347" s="220" t="s">
        <v>589</v>
      </c>
      <c r="G347" s="41"/>
      <c r="H347" s="41"/>
      <c r="I347" s="214"/>
      <c r="J347" s="41"/>
      <c r="K347" s="41"/>
      <c r="L347" s="45"/>
      <c r="M347" s="215"/>
      <c r="N347" s="216"/>
      <c r="O347" s="85"/>
      <c r="P347" s="85"/>
      <c r="Q347" s="85"/>
      <c r="R347" s="85"/>
      <c r="S347" s="85"/>
      <c r="T347" s="86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8" t="s">
        <v>372</v>
      </c>
      <c r="AU347" s="18" t="s">
        <v>86</v>
      </c>
    </row>
    <row r="348" spans="1:51" s="13" customFormat="1" ht="12">
      <c r="A348" s="13"/>
      <c r="B348" s="221"/>
      <c r="C348" s="222"/>
      <c r="D348" s="212" t="s">
        <v>374</v>
      </c>
      <c r="E348" s="223" t="s">
        <v>21</v>
      </c>
      <c r="F348" s="224" t="s">
        <v>590</v>
      </c>
      <c r="G348" s="222"/>
      <c r="H348" s="225">
        <v>38.38</v>
      </c>
      <c r="I348" s="226"/>
      <c r="J348" s="222"/>
      <c r="K348" s="222"/>
      <c r="L348" s="227"/>
      <c r="M348" s="228"/>
      <c r="N348" s="229"/>
      <c r="O348" s="229"/>
      <c r="P348" s="229"/>
      <c r="Q348" s="229"/>
      <c r="R348" s="229"/>
      <c r="S348" s="229"/>
      <c r="T348" s="230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1" t="s">
        <v>374</v>
      </c>
      <c r="AU348" s="231" t="s">
        <v>86</v>
      </c>
      <c r="AV348" s="13" t="s">
        <v>86</v>
      </c>
      <c r="AW348" s="13" t="s">
        <v>37</v>
      </c>
      <c r="AX348" s="13" t="s">
        <v>76</v>
      </c>
      <c r="AY348" s="231" t="s">
        <v>144</v>
      </c>
    </row>
    <row r="349" spans="1:51" s="13" customFormat="1" ht="12">
      <c r="A349" s="13"/>
      <c r="B349" s="221"/>
      <c r="C349" s="222"/>
      <c r="D349" s="212" t="s">
        <v>374</v>
      </c>
      <c r="E349" s="223" t="s">
        <v>21</v>
      </c>
      <c r="F349" s="224" t="s">
        <v>591</v>
      </c>
      <c r="G349" s="222"/>
      <c r="H349" s="225">
        <v>32.13</v>
      </c>
      <c r="I349" s="226"/>
      <c r="J349" s="222"/>
      <c r="K349" s="222"/>
      <c r="L349" s="227"/>
      <c r="M349" s="228"/>
      <c r="N349" s="229"/>
      <c r="O349" s="229"/>
      <c r="P349" s="229"/>
      <c r="Q349" s="229"/>
      <c r="R349" s="229"/>
      <c r="S349" s="229"/>
      <c r="T349" s="230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1" t="s">
        <v>374</v>
      </c>
      <c r="AU349" s="231" t="s">
        <v>86</v>
      </c>
      <c r="AV349" s="13" t="s">
        <v>86</v>
      </c>
      <c r="AW349" s="13" t="s">
        <v>37</v>
      </c>
      <c r="AX349" s="13" t="s">
        <v>76</v>
      </c>
      <c r="AY349" s="231" t="s">
        <v>144</v>
      </c>
    </row>
    <row r="350" spans="1:51" s="13" customFormat="1" ht="12">
      <c r="A350" s="13"/>
      <c r="B350" s="221"/>
      <c r="C350" s="222"/>
      <c r="D350" s="212" t="s">
        <v>374</v>
      </c>
      <c r="E350" s="223" t="s">
        <v>21</v>
      </c>
      <c r="F350" s="224" t="s">
        <v>464</v>
      </c>
      <c r="G350" s="222"/>
      <c r="H350" s="225">
        <v>19.36</v>
      </c>
      <c r="I350" s="226"/>
      <c r="J350" s="222"/>
      <c r="K350" s="222"/>
      <c r="L350" s="227"/>
      <c r="M350" s="228"/>
      <c r="N350" s="229"/>
      <c r="O350" s="229"/>
      <c r="P350" s="229"/>
      <c r="Q350" s="229"/>
      <c r="R350" s="229"/>
      <c r="S350" s="229"/>
      <c r="T350" s="230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1" t="s">
        <v>374</v>
      </c>
      <c r="AU350" s="231" t="s">
        <v>86</v>
      </c>
      <c r="AV350" s="13" t="s">
        <v>86</v>
      </c>
      <c r="AW350" s="13" t="s">
        <v>37</v>
      </c>
      <c r="AX350" s="13" t="s">
        <v>76</v>
      </c>
      <c r="AY350" s="231" t="s">
        <v>144</v>
      </c>
    </row>
    <row r="351" spans="1:51" s="14" customFormat="1" ht="12">
      <c r="A351" s="14"/>
      <c r="B351" s="242"/>
      <c r="C351" s="243"/>
      <c r="D351" s="212" t="s">
        <v>374</v>
      </c>
      <c r="E351" s="244" t="s">
        <v>21</v>
      </c>
      <c r="F351" s="245" t="s">
        <v>389</v>
      </c>
      <c r="G351" s="243"/>
      <c r="H351" s="246">
        <v>89.87</v>
      </c>
      <c r="I351" s="247"/>
      <c r="J351" s="243"/>
      <c r="K351" s="243"/>
      <c r="L351" s="248"/>
      <c r="M351" s="249"/>
      <c r="N351" s="250"/>
      <c r="O351" s="250"/>
      <c r="P351" s="250"/>
      <c r="Q351" s="250"/>
      <c r="R351" s="250"/>
      <c r="S351" s="250"/>
      <c r="T351" s="251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2" t="s">
        <v>374</v>
      </c>
      <c r="AU351" s="252" t="s">
        <v>86</v>
      </c>
      <c r="AV351" s="14" t="s">
        <v>150</v>
      </c>
      <c r="AW351" s="14" t="s">
        <v>37</v>
      </c>
      <c r="AX351" s="14" t="s">
        <v>84</v>
      </c>
      <c r="AY351" s="252" t="s">
        <v>144</v>
      </c>
    </row>
    <row r="352" spans="1:65" s="2" customFormat="1" ht="24.15" customHeight="1">
      <c r="A352" s="39"/>
      <c r="B352" s="40"/>
      <c r="C352" s="199" t="s">
        <v>592</v>
      </c>
      <c r="D352" s="199" t="s">
        <v>145</v>
      </c>
      <c r="E352" s="200" t="s">
        <v>593</v>
      </c>
      <c r="F352" s="201" t="s">
        <v>594</v>
      </c>
      <c r="G352" s="202" t="s">
        <v>399</v>
      </c>
      <c r="H352" s="203">
        <v>11.63</v>
      </c>
      <c r="I352" s="204"/>
      <c r="J352" s="205">
        <f>ROUND(I352*H352,2)</f>
        <v>0</v>
      </c>
      <c r="K352" s="201" t="s">
        <v>370</v>
      </c>
      <c r="L352" s="45"/>
      <c r="M352" s="206" t="s">
        <v>21</v>
      </c>
      <c r="N352" s="207" t="s">
        <v>47</v>
      </c>
      <c r="O352" s="85"/>
      <c r="P352" s="208">
        <f>O352*H352</f>
        <v>0</v>
      </c>
      <c r="Q352" s="208">
        <v>0</v>
      </c>
      <c r="R352" s="208">
        <f>Q352*H352</f>
        <v>0</v>
      </c>
      <c r="S352" s="208">
        <v>0.057</v>
      </c>
      <c r="T352" s="209">
        <f>S352*H352</f>
        <v>0.6629100000000001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10" t="s">
        <v>150</v>
      </c>
      <c r="AT352" s="210" t="s">
        <v>145</v>
      </c>
      <c r="AU352" s="210" t="s">
        <v>86</v>
      </c>
      <c r="AY352" s="18" t="s">
        <v>144</v>
      </c>
      <c r="BE352" s="211">
        <f>IF(N352="základní",J352,0)</f>
        <v>0</v>
      </c>
      <c r="BF352" s="211">
        <f>IF(N352="snížená",J352,0)</f>
        <v>0</v>
      </c>
      <c r="BG352" s="211">
        <f>IF(N352="zákl. přenesená",J352,0)</f>
        <v>0</v>
      </c>
      <c r="BH352" s="211">
        <f>IF(N352="sníž. přenesená",J352,0)</f>
        <v>0</v>
      </c>
      <c r="BI352" s="211">
        <f>IF(N352="nulová",J352,0)</f>
        <v>0</v>
      </c>
      <c r="BJ352" s="18" t="s">
        <v>84</v>
      </c>
      <c r="BK352" s="211">
        <f>ROUND(I352*H352,2)</f>
        <v>0</v>
      </c>
      <c r="BL352" s="18" t="s">
        <v>150</v>
      </c>
      <c r="BM352" s="210" t="s">
        <v>595</v>
      </c>
    </row>
    <row r="353" spans="1:47" s="2" customFormat="1" ht="12">
      <c r="A353" s="39"/>
      <c r="B353" s="40"/>
      <c r="C353" s="41"/>
      <c r="D353" s="219" t="s">
        <v>372</v>
      </c>
      <c r="E353" s="41"/>
      <c r="F353" s="220" t="s">
        <v>596</v>
      </c>
      <c r="G353" s="41"/>
      <c r="H353" s="41"/>
      <c r="I353" s="214"/>
      <c r="J353" s="41"/>
      <c r="K353" s="41"/>
      <c r="L353" s="45"/>
      <c r="M353" s="215"/>
      <c r="N353" s="216"/>
      <c r="O353" s="85"/>
      <c r="P353" s="85"/>
      <c r="Q353" s="85"/>
      <c r="R353" s="85"/>
      <c r="S353" s="85"/>
      <c r="T353" s="86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T353" s="18" t="s">
        <v>372</v>
      </c>
      <c r="AU353" s="18" t="s">
        <v>86</v>
      </c>
    </row>
    <row r="354" spans="1:51" s="13" customFormat="1" ht="12">
      <c r="A354" s="13"/>
      <c r="B354" s="221"/>
      <c r="C354" s="222"/>
      <c r="D354" s="212" t="s">
        <v>374</v>
      </c>
      <c r="E354" s="223" t="s">
        <v>21</v>
      </c>
      <c r="F354" s="224" t="s">
        <v>597</v>
      </c>
      <c r="G354" s="222"/>
      <c r="H354" s="225">
        <v>11.63</v>
      </c>
      <c r="I354" s="226"/>
      <c r="J354" s="222"/>
      <c r="K354" s="222"/>
      <c r="L354" s="227"/>
      <c r="M354" s="228"/>
      <c r="N354" s="229"/>
      <c r="O354" s="229"/>
      <c r="P354" s="229"/>
      <c r="Q354" s="229"/>
      <c r="R354" s="229"/>
      <c r="S354" s="229"/>
      <c r="T354" s="230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1" t="s">
        <v>374</v>
      </c>
      <c r="AU354" s="231" t="s">
        <v>86</v>
      </c>
      <c r="AV354" s="13" t="s">
        <v>86</v>
      </c>
      <c r="AW354" s="13" t="s">
        <v>37</v>
      </c>
      <c r="AX354" s="13" t="s">
        <v>84</v>
      </c>
      <c r="AY354" s="231" t="s">
        <v>144</v>
      </c>
    </row>
    <row r="355" spans="1:65" s="2" customFormat="1" ht="16.5" customHeight="1">
      <c r="A355" s="39"/>
      <c r="B355" s="40"/>
      <c r="C355" s="199" t="s">
        <v>598</v>
      </c>
      <c r="D355" s="199" t="s">
        <v>145</v>
      </c>
      <c r="E355" s="200" t="s">
        <v>599</v>
      </c>
      <c r="F355" s="201" t="s">
        <v>600</v>
      </c>
      <c r="G355" s="202" t="s">
        <v>160</v>
      </c>
      <c r="H355" s="203">
        <v>147.28</v>
      </c>
      <c r="I355" s="204"/>
      <c r="J355" s="205">
        <f>ROUND(I355*H355,2)</f>
        <v>0</v>
      </c>
      <c r="K355" s="201" t="s">
        <v>370</v>
      </c>
      <c r="L355" s="45"/>
      <c r="M355" s="206" t="s">
        <v>21</v>
      </c>
      <c r="N355" s="207" t="s">
        <v>47</v>
      </c>
      <c r="O355" s="85"/>
      <c r="P355" s="208">
        <f>O355*H355</f>
        <v>0</v>
      </c>
      <c r="Q355" s="208">
        <v>0</v>
      </c>
      <c r="R355" s="208">
        <f>Q355*H355</f>
        <v>0</v>
      </c>
      <c r="S355" s="208">
        <v>0.009</v>
      </c>
      <c r="T355" s="209">
        <f>S355*H355</f>
        <v>1.3255199999999998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10" t="s">
        <v>150</v>
      </c>
      <c r="AT355" s="210" t="s">
        <v>145</v>
      </c>
      <c r="AU355" s="210" t="s">
        <v>86</v>
      </c>
      <c r="AY355" s="18" t="s">
        <v>144</v>
      </c>
      <c r="BE355" s="211">
        <f>IF(N355="základní",J355,0)</f>
        <v>0</v>
      </c>
      <c r="BF355" s="211">
        <f>IF(N355="snížená",J355,0)</f>
        <v>0</v>
      </c>
      <c r="BG355" s="211">
        <f>IF(N355="zákl. přenesená",J355,0)</f>
        <v>0</v>
      </c>
      <c r="BH355" s="211">
        <f>IF(N355="sníž. přenesená",J355,0)</f>
        <v>0</v>
      </c>
      <c r="BI355" s="211">
        <f>IF(N355="nulová",J355,0)</f>
        <v>0</v>
      </c>
      <c r="BJ355" s="18" t="s">
        <v>84</v>
      </c>
      <c r="BK355" s="211">
        <f>ROUND(I355*H355,2)</f>
        <v>0</v>
      </c>
      <c r="BL355" s="18" t="s">
        <v>150</v>
      </c>
      <c r="BM355" s="210" t="s">
        <v>601</v>
      </c>
    </row>
    <row r="356" spans="1:47" s="2" customFormat="1" ht="12">
      <c r="A356" s="39"/>
      <c r="B356" s="40"/>
      <c r="C356" s="41"/>
      <c r="D356" s="219" t="s">
        <v>372</v>
      </c>
      <c r="E356" s="41"/>
      <c r="F356" s="220" t="s">
        <v>602</v>
      </c>
      <c r="G356" s="41"/>
      <c r="H356" s="41"/>
      <c r="I356" s="214"/>
      <c r="J356" s="41"/>
      <c r="K356" s="41"/>
      <c r="L356" s="45"/>
      <c r="M356" s="215"/>
      <c r="N356" s="216"/>
      <c r="O356" s="85"/>
      <c r="P356" s="85"/>
      <c r="Q356" s="85"/>
      <c r="R356" s="85"/>
      <c r="S356" s="85"/>
      <c r="T356" s="86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8" t="s">
        <v>372</v>
      </c>
      <c r="AU356" s="18" t="s">
        <v>86</v>
      </c>
    </row>
    <row r="357" spans="1:51" s="13" customFormat="1" ht="12">
      <c r="A357" s="13"/>
      <c r="B357" s="221"/>
      <c r="C357" s="222"/>
      <c r="D357" s="212" t="s">
        <v>374</v>
      </c>
      <c r="E357" s="223" t="s">
        <v>21</v>
      </c>
      <c r="F357" s="224" t="s">
        <v>603</v>
      </c>
      <c r="G357" s="222"/>
      <c r="H357" s="225">
        <v>69.08</v>
      </c>
      <c r="I357" s="226"/>
      <c r="J357" s="222"/>
      <c r="K357" s="222"/>
      <c r="L357" s="227"/>
      <c r="M357" s="228"/>
      <c r="N357" s="229"/>
      <c r="O357" s="229"/>
      <c r="P357" s="229"/>
      <c r="Q357" s="229"/>
      <c r="R357" s="229"/>
      <c r="S357" s="229"/>
      <c r="T357" s="230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1" t="s">
        <v>374</v>
      </c>
      <c r="AU357" s="231" t="s">
        <v>86</v>
      </c>
      <c r="AV357" s="13" t="s">
        <v>86</v>
      </c>
      <c r="AW357" s="13" t="s">
        <v>37</v>
      </c>
      <c r="AX357" s="13" t="s">
        <v>76</v>
      </c>
      <c r="AY357" s="231" t="s">
        <v>144</v>
      </c>
    </row>
    <row r="358" spans="1:51" s="13" customFormat="1" ht="12">
      <c r="A358" s="13"/>
      <c r="B358" s="221"/>
      <c r="C358" s="222"/>
      <c r="D358" s="212" t="s">
        <v>374</v>
      </c>
      <c r="E358" s="223" t="s">
        <v>21</v>
      </c>
      <c r="F358" s="224" t="s">
        <v>604</v>
      </c>
      <c r="G358" s="222"/>
      <c r="H358" s="225">
        <v>53.6</v>
      </c>
      <c r="I358" s="226"/>
      <c r="J358" s="222"/>
      <c r="K358" s="222"/>
      <c r="L358" s="227"/>
      <c r="M358" s="228"/>
      <c r="N358" s="229"/>
      <c r="O358" s="229"/>
      <c r="P358" s="229"/>
      <c r="Q358" s="229"/>
      <c r="R358" s="229"/>
      <c r="S358" s="229"/>
      <c r="T358" s="230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1" t="s">
        <v>374</v>
      </c>
      <c r="AU358" s="231" t="s">
        <v>86</v>
      </c>
      <c r="AV358" s="13" t="s">
        <v>86</v>
      </c>
      <c r="AW358" s="13" t="s">
        <v>37</v>
      </c>
      <c r="AX358" s="13" t="s">
        <v>76</v>
      </c>
      <c r="AY358" s="231" t="s">
        <v>144</v>
      </c>
    </row>
    <row r="359" spans="1:51" s="13" customFormat="1" ht="12">
      <c r="A359" s="13"/>
      <c r="B359" s="221"/>
      <c r="C359" s="222"/>
      <c r="D359" s="212" t="s">
        <v>374</v>
      </c>
      <c r="E359" s="223" t="s">
        <v>21</v>
      </c>
      <c r="F359" s="224" t="s">
        <v>605</v>
      </c>
      <c r="G359" s="222"/>
      <c r="H359" s="225">
        <v>1.4</v>
      </c>
      <c r="I359" s="226"/>
      <c r="J359" s="222"/>
      <c r="K359" s="222"/>
      <c r="L359" s="227"/>
      <c r="M359" s="228"/>
      <c r="N359" s="229"/>
      <c r="O359" s="229"/>
      <c r="P359" s="229"/>
      <c r="Q359" s="229"/>
      <c r="R359" s="229"/>
      <c r="S359" s="229"/>
      <c r="T359" s="230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1" t="s">
        <v>374</v>
      </c>
      <c r="AU359" s="231" t="s">
        <v>86</v>
      </c>
      <c r="AV359" s="13" t="s">
        <v>86</v>
      </c>
      <c r="AW359" s="13" t="s">
        <v>37</v>
      </c>
      <c r="AX359" s="13" t="s">
        <v>76</v>
      </c>
      <c r="AY359" s="231" t="s">
        <v>144</v>
      </c>
    </row>
    <row r="360" spans="1:51" s="13" customFormat="1" ht="12">
      <c r="A360" s="13"/>
      <c r="B360" s="221"/>
      <c r="C360" s="222"/>
      <c r="D360" s="212" t="s">
        <v>374</v>
      </c>
      <c r="E360" s="223" t="s">
        <v>21</v>
      </c>
      <c r="F360" s="224" t="s">
        <v>606</v>
      </c>
      <c r="G360" s="222"/>
      <c r="H360" s="225">
        <v>23.2</v>
      </c>
      <c r="I360" s="226"/>
      <c r="J360" s="222"/>
      <c r="K360" s="222"/>
      <c r="L360" s="227"/>
      <c r="M360" s="228"/>
      <c r="N360" s="229"/>
      <c r="O360" s="229"/>
      <c r="P360" s="229"/>
      <c r="Q360" s="229"/>
      <c r="R360" s="229"/>
      <c r="S360" s="229"/>
      <c r="T360" s="230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1" t="s">
        <v>374</v>
      </c>
      <c r="AU360" s="231" t="s">
        <v>86</v>
      </c>
      <c r="AV360" s="13" t="s">
        <v>86</v>
      </c>
      <c r="AW360" s="13" t="s">
        <v>37</v>
      </c>
      <c r="AX360" s="13" t="s">
        <v>76</v>
      </c>
      <c r="AY360" s="231" t="s">
        <v>144</v>
      </c>
    </row>
    <row r="361" spans="1:51" s="14" customFormat="1" ht="12">
      <c r="A361" s="14"/>
      <c r="B361" s="242"/>
      <c r="C361" s="243"/>
      <c r="D361" s="212" t="s">
        <v>374</v>
      </c>
      <c r="E361" s="244" t="s">
        <v>21</v>
      </c>
      <c r="F361" s="245" t="s">
        <v>389</v>
      </c>
      <c r="G361" s="243"/>
      <c r="H361" s="246">
        <v>147.28</v>
      </c>
      <c r="I361" s="247"/>
      <c r="J361" s="243"/>
      <c r="K361" s="243"/>
      <c r="L361" s="248"/>
      <c r="M361" s="249"/>
      <c r="N361" s="250"/>
      <c r="O361" s="250"/>
      <c r="P361" s="250"/>
      <c r="Q361" s="250"/>
      <c r="R361" s="250"/>
      <c r="S361" s="250"/>
      <c r="T361" s="251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2" t="s">
        <v>374</v>
      </c>
      <c r="AU361" s="252" t="s">
        <v>86</v>
      </c>
      <c r="AV361" s="14" t="s">
        <v>150</v>
      </c>
      <c r="AW361" s="14" t="s">
        <v>37</v>
      </c>
      <c r="AX361" s="14" t="s">
        <v>84</v>
      </c>
      <c r="AY361" s="252" t="s">
        <v>144</v>
      </c>
    </row>
    <row r="362" spans="1:65" s="2" customFormat="1" ht="24.15" customHeight="1">
      <c r="A362" s="39"/>
      <c r="B362" s="40"/>
      <c r="C362" s="199" t="s">
        <v>607</v>
      </c>
      <c r="D362" s="199" t="s">
        <v>145</v>
      </c>
      <c r="E362" s="200" t="s">
        <v>608</v>
      </c>
      <c r="F362" s="201" t="s">
        <v>609</v>
      </c>
      <c r="G362" s="202" t="s">
        <v>413</v>
      </c>
      <c r="H362" s="203">
        <v>2</v>
      </c>
      <c r="I362" s="204"/>
      <c r="J362" s="205">
        <f>ROUND(I362*H362,2)</f>
        <v>0</v>
      </c>
      <c r="K362" s="201" t="s">
        <v>370</v>
      </c>
      <c r="L362" s="45"/>
      <c r="M362" s="206" t="s">
        <v>21</v>
      </c>
      <c r="N362" s="207" t="s">
        <v>47</v>
      </c>
      <c r="O362" s="85"/>
      <c r="P362" s="208">
        <f>O362*H362</f>
        <v>0</v>
      </c>
      <c r="Q362" s="208">
        <v>0</v>
      </c>
      <c r="R362" s="208">
        <f>Q362*H362</f>
        <v>0</v>
      </c>
      <c r="S362" s="208">
        <v>0</v>
      </c>
      <c r="T362" s="209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10" t="s">
        <v>150</v>
      </c>
      <c r="AT362" s="210" t="s">
        <v>145</v>
      </c>
      <c r="AU362" s="210" t="s">
        <v>86</v>
      </c>
      <c r="AY362" s="18" t="s">
        <v>144</v>
      </c>
      <c r="BE362" s="211">
        <f>IF(N362="základní",J362,0)</f>
        <v>0</v>
      </c>
      <c r="BF362" s="211">
        <f>IF(N362="snížená",J362,0)</f>
        <v>0</v>
      </c>
      <c r="BG362" s="211">
        <f>IF(N362="zákl. přenesená",J362,0)</f>
        <v>0</v>
      </c>
      <c r="BH362" s="211">
        <f>IF(N362="sníž. přenesená",J362,0)</f>
        <v>0</v>
      </c>
      <c r="BI362" s="211">
        <f>IF(N362="nulová",J362,0)</f>
        <v>0</v>
      </c>
      <c r="BJ362" s="18" t="s">
        <v>84</v>
      </c>
      <c r="BK362" s="211">
        <f>ROUND(I362*H362,2)</f>
        <v>0</v>
      </c>
      <c r="BL362" s="18" t="s">
        <v>150</v>
      </c>
      <c r="BM362" s="210" t="s">
        <v>610</v>
      </c>
    </row>
    <row r="363" spans="1:47" s="2" customFormat="1" ht="12">
      <c r="A363" s="39"/>
      <c r="B363" s="40"/>
      <c r="C363" s="41"/>
      <c r="D363" s="219" t="s">
        <v>372</v>
      </c>
      <c r="E363" s="41"/>
      <c r="F363" s="220" t="s">
        <v>611</v>
      </c>
      <c r="G363" s="41"/>
      <c r="H363" s="41"/>
      <c r="I363" s="214"/>
      <c r="J363" s="41"/>
      <c r="K363" s="41"/>
      <c r="L363" s="45"/>
      <c r="M363" s="215"/>
      <c r="N363" s="216"/>
      <c r="O363" s="85"/>
      <c r="P363" s="85"/>
      <c r="Q363" s="85"/>
      <c r="R363" s="85"/>
      <c r="S363" s="85"/>
      <c r="T363" s="86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T363" s="18" t="s">
        <v>372</v>
      </c>
      <c r="AU363" s="18" t="s">
        <v>86</v>
      </c>
    </row>
    <row r="364" spans="1:51" s="13" customFormat="1" ht="12">
      <c r="A364" s="13"/>
      <c r="B364" s="221"/>
      <c r="C364" s="222"/>
      <c r="D364" s="212" t="s">
        <v>374</v>
      </c>
      <c r="E364" s="223" t="s">
        <v>21</v>
      </c>
      <c r="F364" s="224" t="s">
        <v>612</v>
      </c>
      <c r="G364" s="222"/>
      <c r="H364" s="225">
        <v>2</v>
      </c>
      <c r="I364" s="226"/>
      <c r="J364" s="222"/>
      <c r="K364" s="222"/>
      <c r="L364" s="227"/>
      <c r="M364" s="228"/>
      <c r="N364" s="229"/>
      <c r="O364" s="229"/>
      <c r="P364" s="229"/>
      <c r="Q364" s="229"/>
      <c r="R364" s="229"/>
      <c r="S364" s="229"/>
      <c r="T364" s="230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1" t="s">
        <v>374</v>
      </c>
      <c r="AU364" s="231" t="s">
        <v>86</v>
      </c>
      <c r="AV364" s="13" t="s">
        <v>86</v>
      </c>
      <c r="AW364" s="13" t="s">
        <v>37</v>
      </c>
      <c r="AX364" s="13" t="s">
        <v>84</v>
      </c>
      <c r="AY364" s="231" t="s">
        <v>144</v>
      </c>
    </row>
    <row r="365" spans="1:65" s="2" customFormat="1" ht="24.15" customHeight="1">
      <c r="A365" s="39"/>
      <c r="B365" s="40"/>
      <c r="C365" s="199" t="s">
        <v>613</v>
      </c>
      <c r="D365" s="199" t="s">
        <v>145</v>
      </c>
      <c r="E365" s="200" t="s">
        <v>614</v>
      </c>
      <c r="F365" s="201" t="s">
        <v>615</v>
      </c>
      <c r="G365" s="202" t="s">
        <v>399</v>
      </c>
      <c r="H365" s="203">
        <v>1.5</v>
      </c>
      <c r="I365" s="204"/>
      <c r="J365" s="205">
        <f>ROUND(I365*H365,2)</f>
        <v>0</v>
      </c>
      <c r="K365" s="201" t="s">
        <v>370</v>
      </c>
      <c r="L365" s="45"/>
      <c r="M365" s="206" t="s">
        <v>21</v>
      </c>
      <c r="N365" s="207" t="s">
        <v>47</v>
      </c>
      <c r="O365" s="85"/>
      <c r="P365" s="208">
        <f>O365*H365</f>
        <v>0</v>
      </c>
      <c r="Q365" s="208">
        <v>0</v>
      </c>
      <c r="R365" s="208">
        <f>Q365*H365</f>
        <v>0</v>
      </c>
      <c r="S365" s="208">
        <v>0.031</v>
      </c>
      <c r="T365" s="209">
        <f>S365*H365</f>
        <v>0.0465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10" t="s">
        <v>150</v>
      </c>
      <c r="AT365" s="210" t="s">
        <v>145</v>
      </c>
      <c r="AU365" s="210" t="s">
        <v>86</v>
      </c>
      <c r="AY365" s="18" t="s">
        <v>144</v>
      </c>
      <c r="BE365" s="211">
        <f>IF(N365="základní",J365,0)</f>
        <v>0</v>
      </c>
      <c r="BF365" s="211">
        <f>IF(N365="snížená",J365,0)</f>
        <v>0</v>
      </c>
      <c r="BG365" s="211">
        <f>IF(N365="zákl. přenesená",J365,0)</f>
        <v>0</v>
      </c>
      <c r="BH365" s="211">
        <f>IF(N365="sníž. přenesená",J365,0)</f>
        <v>0</v>
      </c>
      <c r="BI365" s="211">
        <f>IF(N365="nulová",J365,0)</f>
        <v>0</v>
      </c>
      <c r="BJ365" s="18" t="s">
        <v>84</v>
      </c>
      <c r="BK365" s="211">
        <f>ROUND(I365*H365,2)</f>
        <v>0</v>
      </c>
      <c r="BL365" s="18" t="s">
        <v>150</v>
      </c>
      <c r="BM365" s="210" t="s">
        <v>616</v>
      </c>
    </row>
    <row r="366" spans="1:47" s="2" customFormat="1" ht="12">
      <c r="A366" s="39"/>
      <c r="B366" s="40"/>
      <c r="C366" s="41"/>
      <c r="D366" s="219" t="s">
        <v>372</v>
      </c>
      <c r="E366" s="41"/>
      <c r="F366" s="220" t="s">
        <v>617</v>
      </c>
      <c r="G366" s="41"/>
      <c r="H366" s="41"/>
      <c r="I366" s="214"/>
      <c r="J366" s="41"/>
      <c r="K366" s="41"/>
      <c r="L366" s="45"/>
      <c r="M366" s="215"/>
      <c r="N366" s="216"/>
      <c r="O366" s="85"/>
      <c r="P366" s="85"/>
      <c r="Q366" s="85"/>
      <c r="R366" s="85"/>
      <c r="S366" s="85"/>
      <c r="T366" s="86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372</v>
      </c>
      <c r="AU366" s="18" t="s">
        <v>86</v>
      </c>
    </row>
    <row r="367" spans="1:51" s="13" customFormat="1" ht="12">
      <c r="A367" s="13"/>
      <c r="B367" s="221"/>
      <c r="C367" s="222"/>
      <c r="D367" s="212" t="s">
        <v>374</v>
      </c>
      <c r="E367" s="223" t="s">
        <v>21</v>
      </c>
      <c r="F367" s="224" t="s">
        <v>618</v>
      </c>
      <c r="G367" s="222"/>
      <c r="H367" s="225">
        <v>1.5</v>
      </c>
      <c r="I367" s="226"/>
      <c r="J367" s="222"/>
      <c r="K367" s="222"/>
      <c r="L367" s="227"/>
      <c r="M367" s="228"/>
      <c r="N367" s="229"/>
      <c r="O367" s="229"/>
      <c r="P367" s="229"/>
      <c r="Q367" s="229"/>
      <c r="R367" s="229"/>
      <c r="S367" s="229"/>
      <c r="T367" s="230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1" t="s">
        <v>374</v>
      </c>
      <c r="AU367" s="231" t="s">
        <v>86</v>
      </c>
      <c r="AV367" s="13" t="s">
        <v>86</v>
      </c>
      <c r="AW367" s="13" t="s">
        <v>37</v>
      </c>
      <c r="AX367" s="13" t="s">
        <v>84</v>
      </c>
      <c r="AY367" s="231" t="s">
        <v>144</v>
      </c>
    </row>
    <row r="368" spans="1:65" s="2" customFormat="1" ht="24.15" customHeight="1">
      <c r="A368" s="39"/>
      <c r="B368" s="40"/>
      <c r="C368" s="199" t="s">
        <v>619</v>
      </c>
      <c r="D368" s="199" t="s">
        <v>145</v>
      </c>
      <c r="E368" s="200" t="s">
        <v>620</v>
      </c>
      <c r="F368" s="201" t="s">
        <v>621</v>
      </c>
      <c r="G368" s="202" t="s">
        <v>399</v>
      </c>
      <c r="H368" s="203">
        <v>1.62</v>
      </c>
      <c r="I368" s="204"/>
      <c r="J368" s="205">
        <f>ROUND(I368*H368,2)</f>
        <v>0</v>
      </c>
      <c r="K368" s="201" t="s">
        <v>370</v>
      </c>
      <c r="L368" s="45"/>
      <c r="M368" s="206" t="s">
        <v>21</v>
      </c>
      <c r="N368" s="207" t="s">
        <v>47</v>
      </c>
      <c r="O368" s="85"/>
      <c r="P368" s="208">
        <f>O368*H368</f>
        <v>0</v>
      </c>
      <c r="Q368" s="208">
        <v>0</v>
      </c>
      <c r="R368" s="208">
        <f>Q368*H368</f>
        <v>0</v>
      </c>
      <c r="S368" s="208">
        <v>0.038</v>
      </c>
      <c r="T368" s="209">
        <f>S368*H368</f>
        <v>0.061560000000000004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10" t="s">
        <v>150</v>
      </c>
      <c r="AT368" s="210" t="s">
        <v>145</v>
      </c>
      <c r="AU368" s="210" t="s">
        <v>86</v>
      </c>
      <c r="AY368" s="18" t="s">
        <v>144</v>
      </c>
      <c r="BE368" s="211">
        <f>IF(N368="základní",J368,0)</f>
        <v>0</v>
      </c>
      <c r="BF368" s="211">
        <f>IF(N368="snížená",J368,0)</f>
        <v>0</v>
      </c>
      <c r="BG368" s="211">
        <f>IF(N368="zákl. přenesená",J368,0)</f>
        <v>0</v>
      </c>
      <c r="BH368" s="211">
        <f>IF(N368="sníž. přenesená",J368,0)</f>
        <v>0</v>
      </c>
      <c r="BI368" s="211">
        <f>IF(N368="nulová",J368,0)</f>
        <v>0</v>
      </c>
      <c r="BJ368" s="18" t="s">
        <v>84</v>
      </c>
      <c r="BK368" s="211">
        <f>ROUND(I368*H368,2)</f>
        <v>0</v>
      </c>
      <c r="BL368" s="18" t="s">
        <v>150</v>
      </c>
      <c r="BM368" s="210" t="s">
        <v>622</v>
      </c>
    </row>
    <row r="369" spans="1:47" s="2" customFormat="1" ht="12">
      <c r="A369" s="39"/>
      <c r="B369" s="40"/>
      <c r="C369" s="41"/>
      <c r="D369" s="219" t="s">
        <v>372</v>
      </c>
      <c r="E369" s="41"/>
      <c r="F369" s="220" t="s">
        <v>623</v>
      </c>
      <c r="G369" s="41"/>
      <c r="H369" s="41"/>
      <c r="I369" s="214"/>
      <c r="J369" s="41"/>
      <c r="K369" s="41"/>
      <c r="L369" s="45"/>
      <c r="M369" s="215"/>
      <c r="N369" s="216"/>
      <c r="O369" s="85"/>
      <c r="P369" s="85"/>
      <c r="Q369" s="85"/>
      <c r="R369" s="85"/>
      <c r="S369" s="85"/>
      <c r="T369" s="86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T369" s="18" t="s">
        <v>372</v>
      </c>
      <c r="AU369" s="18" t="s">
        <v>86</v>
      </c>
    </row>
    <row r="370" spans="1:51" s="13" customFormat="1" ht="12">
      <c r="A370" s="13"/>
      <c r="B370" s="221"/>
      <c r="C370" s="222"/>
      <c r="D370" s="212" t="s">
        <v>374</v>
      </c>
      <c r="E370" s="223" t="s">
        <v>21</v>
      </c>
      <c r="F370" s="224" t="s">
        <v>624</v>
      </c>
      <c r="G370" s="222"/>
      <c r="H370" s="225">
        <v>1.62</v>
      </c>
      <c r="I370" s="226"/>
      <c r="J370" s="222"/>
      <c r="K370" s="222"/>
      <c r="L370" s="227"/>
      <c r="M370" s="228"/>
      <c r="N370" s="229"/>
      <c r="O370" s="229"/>
      <c r="P370" s="229"/>
      <c r="Q370" s="229"/>
      <c r="R370" s="229"/>
      <c r="S370" s="229"/>
      <c r="T370" s="230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1" t="s">
        <v>374</v>
      </c>
      <c r="AU370" s="231" t="s">
        <v>86</v>
      </c>
      <c r="AV370" s="13" t="s">
        <v>86</v>
      </c>
      <c r="AW370" s="13" t="s">
        <v>37</v>
      </c>
      <c r="AX370" s="13" t="s">
        <v>84</v>
      </c>
      <c r="AY370" s="231" t="s">
        <v>144</v>
      </c>
    </row>
    <row r="371" spans="1:65" s="2" customFormat="1" ht="24.15" customHeight="1">
      <c r="A371" s="39"/>
      <c r="B371" s="40"/>
      <c r="C371" s="199" t="s">
        <v>625</v>
      </c>
      <c r="D371" s="199" t="s">
        <v>145</v>
      </c>
      <c r="E371" s="200" t="s">
        <v>626</v>
      </c>
      <c r="F371" s="201" t="s">
        <v>627</v>
      </c>
      <c r="G371" s="202" t="s">
        <v>399</v>
      </c>
      <c r="H371" s="203">
        <v>4.4</v>
      </c>
      <c r="I371" s="204"/>
      <c r="J371" s="205">
        <f>ROUND(I371*H371,2)</f>
        <v>0</v>
      </c>
      <c r="K371" s="201" t="s">
        <v>370</v>
      </c>
      <c r="L371" s="45"/>
      <c r="M371" s="206" t="s">
        <v>21</v>
      </c>
      <c r="N371" s="207" t="s">
        <v>47</v>
      </c>
      <c r="O371" s="85"/>
      <c r="P371" s="208">
        <f>O371*H371</f>
        <v>0</v>
      </c>
      <c r="Q371" s="208">
        <v>0</v>
      </c>
      <c r="R371" s="208">
        <f>Q371*H371</f>
        <v>0</v>
      </c>
      <c r="S371" s="208">
        <v>0.076</v>
      </c>
      <c r="T371" s="209">
        <f>S371*H371</f>
        <v>0.33440000000000003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10" t="s">
        <v>150</v>
      </c>
      <c r="AT371" s="210" t="s">
        <v>145</v>
      </c>
      <c r="AU371" s="210" t="s">
        <v>86</v>
      </c>
      <c r="AY371" s="18" t="s">
        <v>144</v>
      </c>
      <c r="BE371" s="211">
        <f>IF(N371="základní",J371,0)</f>
        <v>0</v>
      </c>
      <c r="BF371" s="211">
        <f>IF(N371="snížená",J371,0)</f>
        <v>0</v>
      </c>
      <c r="BG371" s="211">
        <f>IF(N371="zákl. přenesená",J371,0)</f>
        <v>0</v>
      </c>
      <c r="BH371" s="211">
        <f>IF(N371="sníž. přenesená",J371,0)</f>
        <v>0</v>
      </c>
      <c r="BI371" s="211">
        <f>IF(N371="nulová",J371,0)</f>
        <v>0</v>
      </c>
      <c r="BJ371" s="18" t="s">
        <v>84</v>
      </c>
      <c r="BK371" s="211">
        <f>ROUND(I371*H371,2)</f>
        <v>0</v>
      </c>
      <c r="BL371" s="18" t="s">
        <v>150</v>
      </c>
      <c r="BM371" s="210" t="s">
        <v>628</v>
      </c>
    </row>
    <row r="372" spans="1:47" s="2" customFormat="1" ht="12">
      <c r="A372" s="39"/>
      <c r="B372" s="40"/>
      <c r="C372" s="41"/>
      <c r="D372" s="219" t="s">
        <v>372</v>
      </c>
      <c r="E372" s="41"/>
      <c r="F372" s="220" t="s">
        <v>629</v>
      </c>
      <c r="G372" s="41"/>
      <c r="H372" s="41"/>
      <c r="I372" s="214"/>
      <c r="J372" s="41"/>
      <c r="K372" s="41"/>
      <c r="L372" s="45"/>
      <c r="M372" s="215"/>
      <c r="N372" s="216"/>
      <c r="O372" s="85"/>
      <c r="P372" s="85"/>
      <c r="Q372" s="85"/>
      <c r="R372" s="85"/>
      <c r="S372" s="85"/>
      <c r="T372" s="86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372</v>
      </c>
      <c r="AU372" s="18" t="s">
        <v>86</v>
      </c>
    </row>
    <row r="373" spans="1:51" s="13" customFormat="1" ht="12">
      <c r="A373" s="13"/>
      <c r="B373" s="221"/>
      <c r="C373" s="222"/>
      <c r="D373" s="212" t="s">
        <v>374</v>
      </c>
      <c r="E373" s="223" t="s">
        <v>21</v>
      </c>
      <c r="F373" s="224" t="s">
        <v>630</v>
      </c>
      <c r="G373" s="222"/>
      <c r="H373" s="225">
        <v>3.2</v>
      </c>
      <c r="I373" s="226"/>
      <c r="J373" s="222"/>
      <c r="K373" s="222"/>
      <c r="L373" s="227"/>
      <c r="M373" s="228"/>
      <c r="N373" s="229"/>
      <c r="O373" s="229"/>
      <c r="P373" s="229"/>
      <c r="Q373" s="229"/>
      <c r="R373" s="229"/>
      <c r="S373" s="229"/>
      <c r="T373" s="230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1" t="s">
        <v>374</v>
      </c>
      <c r="AU373" s="231" t="s">
        <v>86</v>
      </c>
      <c r="AV373" s="13" t="s">
        <v>86</v>
      </c>
      <c r="AW373" s="13" t="s">
        <v>37</v>
      </c>
      <c r="AX373" s="13" t="s">
        <v>76</v>
      </c>
      <c r="AY373" s="231" t="s">
        <v>144</v>
      </c>
    </row>
    <row r="374" spans="1:51" s="13" customFormat="1" ht="12">
      <c r="A374" s="13"/>
      <c r="B374" s="221"/>
      <c r="C374" s="222"/>
      <c r="D374" s="212" t="s">
        <v>374</v>
      </c>
      <c r="E374" s="223" t="s">
        <v>21</v>
      </c>
      <c r="F374" s="224" t="s">
        <v>631</v>
      </c>
      <c r="G374" s="222"/>
      <c r="H374" s="225">
        <v>1.2</v>
      </c>
      <c r="I374" s="226"/>
      <c r="J374" s="222"/>
      <c r="K374" s="222"/>
      <c r="L374" s="227"/>
      <c r="M374" s="228"/>
      <c r="N374" s="229"/>
      <c r="O374" s="229"/>
      <c r="P374" s="229"/>
      <c r="Q374" s="229"/>
      <c r="R374" s="229"/>
      <c r="S374" s="229"/>
      <c r="T374" s="230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1" t="s">
        <v>374</v>
      </c>
      <c r="AU374" s="231" t="s">
        <v>86</v>
      </c>
      <c r="AV374" s="13" t="s">
        <v>86</v>
      </c>
      <c r="AW374" s="13" t="s">
        <v>37</v>
      </c>
      <c r="AX374" s="13" t="s">
        <v>76</v>
      </c>
      <c r="AY374" s="231" t="s">
        <v>144</v>
      </c>
    </row>
    <row r="375" spans="1:51" s="14" customFormat="1" ht="12">
      <c r="A375" s="14"/>
      <c r="B375" s="242"/>
      <c r="C375" s="243"/>
      <c r="D375" s="212" t="s">
        <v>374</v>
      </c>
      <c r="E375" s="244" t="s">
        <v>21</v>
      </c>
      <c r="F375" s="245" t="s">
        <v>389</v>
      </c>
      <c r="G375" s="243"/>
      <c r="H375" s="246">
        <v>4.4</v>
      </c>
      <c r="I375" s="247"/>
      <c r="J375" s="243"/>
      <c r="K375" s="243"/>
      <c r="L375" s="248"/>
      <c r="M375" s="249"/>
      <c r="N375" s="250"/>
      <c r="O375" s="250"/>
      <c r="P375" s="250"/>
      <c r="Q375" s="250"/>
      <c r="R375" s="250"/>
      <c r="S375" s="250"/>
      <c r="T375" s="251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2" t="s">
        <v>374</v>
      </c>
      <c r="AU375" s="252" t="s">
        <v>86</v>
      </c>
      <c r="AV375" s="14" t="s">
        <v>150</v>
      </c>
      <c r="AW375" s="14" t="s">
        <v>37</v>
      </c>
      <c r="AX375" s="14" t="s">
        <v>84</v>
      </c>
      <c r="AY375" s="252" t="s">
        <v>144</v>
      </c>
    </row>
    <row r="376" spans="1:65" s="2" customFormat="1" ht="24.15" customHeight="1">
      <c r="A376" s="39"/>
      <c r="B376" s="40"/>
      <c r="C376" s="199" t="s">
        <v>632</v>
      </c>
      <c r="D376" s="199" t="s">
        <v>145</v>
      </c>
      <c r="E376" s="200" t="s">
        <v>633</v>
      </c>
      <c r="F376" s="201" t="s">
        <v>634</v>
      </c>
      <c r="G376" s="202" t="s">
        <v>399</v>
      </c>
      <c r="H376" s="203">
        <v>5.082</v>
      </c>
      <c r="I376" s="204"/>
      <c r="J376" s="205">
        <f>ROUND(I376*H376,2)</f>
        <v>0</v>
      </c>
      <c r="K376" s="201" t="s">
        <v>370</v>
      </c>
      <c r="L376" s="45"/>
      <c r="M376" s="206" t="s">
        <v>21</v>
      </c>
      <c r="N376" s="207" t="s">
        <v>47</v>
      </c>
      <c r="O376" s="85"/>
      <c r="P376" s="208">
        <f>O376*H376</f>
        <v>0</v>
      </c>
      <c r="Q376" s="208">
        <v>0</v>
      </c>
      <c r="R376" s="208">
        <f>Q376*H376</f>
        <v>0</v>
      </c>
      <c r="S376" s="208">
        <v>0.019</v>
      </c>
      <c r="T376" s="209">
        <f>S376*H376</f>
        <v>0.09655799999999999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10" t="s">
        <v>150</v>
      </c>
      <c r="AT376" s="210" t="s">
        <v>145</v>
      </c>
      <c r="AU376" s="210" t="s">
        <v>86</v>
      </c>
      <c r="AY376" s="18" t="s">
        <v>144</v>
      </c>
      <c r="BE376" s="211">
        <f>IF(N376="základní",J376,0)</f>
        <v>0</v>
      </c>
      <c r="BF376" s="211">
        <f>IF(N376="snížená",J376,0)</f>
        <v>0</v>
      </c>
      <c r="BG376" s="211">
        <f>IF(N376="zákl. přenesená",J376,0)</f>
        <v>0</v>
      </c>
      <c r="BH376" s="211">
        <f>IF(N376="sníž. přenesená",J376,0)</f>
        <v>0</v>
      </c>
      <c r="BI376" s="211">
        <f>IF(N376="nulová",J376,0)</f>
        <v>0</v>
      </c>
      <c r="BJ376" s="18" t="s">
        <v>84</v>
      </c>
      <c r="BK376" s="211">
        <f>ROUND(I376*H376,2)</f>
        <v>0</v>
      </c>
      <c r="BL376" s="18" t="s">
        <v>150</v>
      </c>
      <c r="BM376" s="210" t="s">
        <v>635</v>
      </c>
    </row>
    <row r="377" spans="1:47" s="2" customFormat="1" ht="12">
      <c r="A377" s="39"/>
      <c r="B377" s="40"/>
      <c r="C377" s="41"/>
      <c r="D377" s="219" t="s">
        <v>372</v>
      </c>
      <c r="E377" s="41"/>
      <c r="F377" s="220" t="s">
        <v>636</v>
      </c>
      <c r="G377" s="41"/>
      <c r="H377" s="41"/>
      <c r="I377" s="214"/>
      <c r="J377" s="41"/>
      <c r="K377" s="41"/>
      <c r="L377" s="45"/>
      <c r="M377" s="215"/>
      <c r="N377" s="216"/>
      <c r="O377" s="85"/>
      <c r="P377" s="85"/>
      <c r="Q377" s="85"/>
      <c r="R377" s="85"/>
      <c r="S377" s="85"/>
      <c r="T377" s="86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T377" s="18" t="s">
        <v>372</v>
      </c>
      <c r="AU377" s="18" t="s">
        <v>86</v>
      </c>
    </row>
    <row r="378" spans="1:51" s="13" customFormat="1" ht="12">
      <c r="A378" s="13"/>
      <c r="B378" s="221"/>
      <c r="C378" s="222"/>
      <c r="D378" s="212" t="s">
        <v>374</v>
      </c>
      <c r="E378" s="223" t="s">
        <v>21</v>
      </c>
      <c r="F378" s="224" t="s">
        <v>637</v>
      </c>
      <c r="G378" s="222"/>
      <c r="H378" s="225">
        <v>5.082</v>
      </c>
      <c r="I378" s="226"/>
      <c r="J378" s="222"/>
      <c r="K378" s="222"/>
      <c r="L378" s="227"/>
      <c r="M378" s="228"/>
      <c r="N378" s="229"/>
      <c r="O378" s="229"/>
      <c r="P378" s="229"/>
      <c r="Q378" s="229"/>
      <c r="R378" s="229"/>
      <c r="S378" s="229"/>
      <c r="T378" s="230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1" t="s">
        <v>374</v>
      </c>
      <c r="AU378" s="231" t="s">
        <v>86</v>
      </c>
      <c r="AV378" s="13" t="s">
        <v>86</v>
      </c>
      <c r="AW378" s="13" t="s">
        <v>37</v>
      </c>
      <c r="AX378" s="13" t="s">
        <v>84</v>
      </c>
      <c r="AY378" s="231" t="s">
        <v>144</v>
      </c>
    </row>
    <row r="379" spans="1:65" s="2" customFormat="1" ht="24.15" customHeight="1">
      <c r="A379" s="39"/>
      <c r="B379" s="40"/>
      <c r="C379" s="199" t="s">
        <v>638</v>
      </c>
      <c r="D379" s="199" t="s">
        <v>145</v>
      </c>
      <c r="E379" s="200" t="s">
        <v>639</v>
      </c>
      <c r="F379" s="201" t="s">
        <v>640</v>
      </c>
      <c r="G379" s="202" t="s">
        <v>160</v>
      </c>
      <c r="H379" s="203">
        <v>26.6</v>
      </c>
      <c r="I379" s="204"/>
      <c r="J379" s="205">
        <f>ROUND(I379*H379,2)</f>
        <v>0</v>
      </c>
      <c r="K379" s="201" t="s">
        <v>370</v>
      </c>
      <c r="L379" s="45"/>
      <c r="M379" s="206" t="s">
        <v>21</v>
      </c>
      <c r="N379" s="207" t="s">
        <v>47</v>
      </c>
      <c r="O379" s="85"/>
      <c r="P379" s="208">
        <f>O379*H379</f>
        <v>0</v>
      </c>
      <c r="Q379" s="208">
        <v>0</v>
      </c>
      <c r="R379" s="208">
        <f>Q379*H379</f>
        <v>0</v>
      </c>
      <c r="S379" s="208">
        <v>0.018</v>
      </c>
      <c r="T379" s="209">
        <f>S379*H379</f>
        <v>0.4788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10" t="s">
        <v>150</v>
      </c>
      <c r="AT379" s="210" t="s">
        <v>145</v>
      </c>
      <c r="AU379" s="210" t="s">
        <v>86</v>
      </c>
      <c r="AY379" s="18" t="s">
        <v>144</v>
      </c>
      <c r="BE379" s="211">
        <f>IF(N379="základní",J379,0)</f>
        <v>0</v>
      </c>
      <c r="BF379" s="211">
        <f>IF(N379="snížená",J379,0)</f>
        <v>0</v>
      </c>
      <c r="BG379" s="211">
        <f>IF(N379="zákl. přenesená",J379,0)</f>
        <v>0</v>
      </c>
      <c r="BH379" s="211">
        <f>IF(N379="sníž. přenesená",J379,0)</f>
        <v>0</v>
      </c>
      <c r="BI379" s="211">
        <f>IF(N379="nulová",J379,0)</f>
        <v>0</v>
      </c>
      <c r="BJ379" s="18" t="s">
        <v>84</v>
      </c>
      <c r="BK379" s="211">
        <f>ROUND(I379*H379,2)</f>
        <v>0</v>
      </c>
      <c r="BL379" s="18" t="s">
        <v>150</v>
      </c>
      <c r="BM379" s="210" t="s">
        <v>641</v>
      </c>
    </row>
    <row r="380" spans="1:47" s="2" customFormat="1" ht="12">
      <c r="A380" s="39"/>
      <c r="B380" s="40"/>
      <c r="C380" s="41"/>
      <c r="D380" s="219" t="s">
        <v>372</v>
      </c>
      <c r="E380" s="41"/>
      <c r="F380" s="220" t="s">
        <v>642</v>
      </c>
      <c r="G380" s="41"/>
      <c r="H380" s="41"/>
      <c r="I380" s="214"/>
      <c r="J380" s="41"/>
      <c r="K380" s="41"/>
      <c r="L380" s="45"/>
      <c r="M380" s="215"/>
      <c r="N380" s="216"/>
      <c r="O380" s="85"/>
      <c r="P380" s="85"/>
      <c r="Q380" s="85"/>
      <c r="R380" s="85"/>
      <c r="S380" s="85"/>
      <c r="T380" s="86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T380" s="18" t="s">
        <v>372</v>
      </c>
      <c r="AU380" s="18" t="s">
        <v>86</v>
      </c>
    </row>
    <row r="381" spans="1:51" s="13" customFormat="1" ht="12">
      <c r="A381" s="13"/>
      <c r="B381" s="221"/>
      <c r="C381" s="222"/>
      <c r="D381" s="212" t="s">
        <v>374</v>
      </c>
      <c r="E381" s="223" t="s">
        <v>21</v>
      </c>
      <c r="F381" s="224" t="s">
        <v>416</v>
      </c>
      <c r="G381" s="222"/>
      <c r="H381" s="225">
        <v>3</v>
      </c>
      <c r="I381" s="226"/>
      <c r="J381" s="222"/>
      <c r="K381" s="222"/>
      <c r="L381" s="227"/>
      <c r="M381" s="228"/>
      <c r="N381" s="229"/>
      <c r="O381" s="229"/>
      <c r="P381" s="229"/>
      <c r="Q381" s="229"/>
      <c r="R381" s="229"/>
      <c r="S381" s="229"/>
      <c r="T381" s="230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1" t="s">
        <v>374</v>
      </c>
      <c r="AU381" s="231" t="s">
        <v>86</v>
      </c>
      <c r="AV381" s="13" t="s">
        <v>86</v>
      </c>
      <c r="AW381" s="13" t="s">
        <v>37</v>
      </c>
      <c r="AX381" s="13" t="s">
        <v>76</v>
      </c>
      <c r="AY381" s="231" t="s">
        <v>144</v>
      </c>
    </row>
    <row r="382" spans="1:51" s="13" customFormat="1" ht="12">
      <c r="A382" s="13"/>
      <c r="B382" s="221"/>
      <c r="C382" s="222"/>
      <c r="D382" s="212" t="s">
        <v>374</v>
      </c>
      <c r="E382" s="223" t="s">
        <v>21</v>
      </c>
      <c r="F382" s="224" t="s">
        <v>643</v>
      </c>
      <c r="G382" s="222"/>
      <c r="H382" s="225">
        <v>11</v>
      </c>
      <c r="I382" s="226"/>
      <c r="J382" s="222"/>
      <c r="K382" s="222"/>
      <c r="L382" s="227"/>
      <c r="M382" s="228"/>
      <c r="N382" s="229"/>
      <c r="O382" s="229"/>
      <c r="P382" s="229"/>
      <c r="Q382" s="229"/>
      <c r="R382" s="229"/>
      <c r="S382" s="229"/>
      <c r="T382" s="230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1" t="s">
        <v>374</v>
      </c>
      <c r="AU382" s="231" t="s">
        <v>86</v>
      </c>
      <c r="AV382" s="13" t="s">
        <v>86</v>
      </c>
      <c r="AW382" s="13" t="s">
        <v>37</v>
      </c>
      <c r="AX382" s="13" t="s">
        <v>76</v>
      </c>
      <c r="AY382" s="231" t="s">
        <v>144</v>
      </c>
    </row>
    <row r="383" spans="1:51" s="13" customFormat="1" ht="12">
      <c r="A383" s="13"/>
      <c r="B383" s="221"/>
      <c r="C383" s="222"/>
      <c r="D383" s="212" t="s">
        <v>374</v>
      </c>
      <c r="E383" s="223" t="s">
        <v>21</v>
      </c>
      <c r="F383" s="224" t="s">
        <v>644</v>
      </c>
      <c r="G383" s="222"/>
      <c r="H383" s="225">
        <v>1.6</v>
      </c>
      <c r="I383" s="226"/>
      <c r="J383" s="222"/>
      <c r="K383" s="222"/>
      <c r="L383" s="227"/>
      <c r="M383" s="228"/>
      <c r="N383" s="229"/>
      <c r="O383" s="229"/>
      <c r="P383" s="229"/>
      <c r="Q383" s="229"/>
      <c r="R383" s="229"/>
      <c r="S383" s="229"/>
      <c r="T383" s="230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1" t="s">
        <v>374</v>
      </c>
      <c r="AU383" s="231" t="s">
        <v>86</v>
      </c>
      <c r="AV383" s="13" t="s">
        <v>86</v>
      </c>
      <c r="AW383" s="13" t="s">
        <v>37</v>
      </c>
      <c r="AX383" s="13" t="s">
        <v>76</v>
      </c>
      <c r="AY383" s="231" t="s">
        <v>144</v>
      </c>
    </row>
    <row r="384" spans="1:51" s="13" customFormat="1" ht="12">
      <c r="A384" s="13"/>
      <c r="B384" s="221"/>
      <c r="C384" s="222"/>
      <c r="D384" s="212" t="s">
        <v>374</v>
      </c>
      <c r="E384" s="223" t="s">
        <v>21</v>
      </c>
      <c r="F384" s="224" t="s">
        <v>645</v>
      </c>
      <c r="G384" s="222"/>
      <c r="H384" s="225">
        <v>11</v>
      </c>
      <c r="I384" s="226"/>
      <c r="J384" s="222"/>
      <c r="K384" s="222"/>
      <c r="L384" s="227"/>
      <c r="M384" s="228"/>
      <c r="N384" s="229"/>
      <c r="O384" s="229"/>
      <c r="P384" s="229"/>
      <c r="Q384" s="229"/>
      <c r="R384" s="229"/>
      <c r="S384" s="229"/>
      <c r="T384" s="230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1" t="s">
        <v>374</v>
      </c>
      <c r="AU384" s="231" t="s">
        <v>86</v>
      </c>
      <c r="AV384" s="13" t="s">
        <v>86</v>
      </c>
      <c r="AW384" s="13" t="s">
        <v>37</v>
      </c>
      <c r="AX384" s="13" t="s">
        <v>76</v>
      </c>
      <c r="AY384" s="231" t="s">
        <v>144</v>
      </c>
    </row>
    <row r="385" spans="1:51" s="14" customFormat="1" ht="12">
      <c r="A385" s="14"/>
      <c r="B385" s="242"/>
      <c r="C385" s="243"/>
      <c r="D385" s="212" t="s">
        <v>374</v>
      </c>
      <c r="E385" s="244" t="s">
        <v>21</v>
      </c>
      <c r="F385" s="245" t="s">
        <v>389</v>
      </c>
      <c r="G385" s="243"/>
      <c r="H385" s="246">
        <v>26.6</v>
      </c>
      <c r="I385" s="247"/>
      <c r="J385" s="243"/>
      <c r="K385" s="243"/>
      <c r="L385" s="248"/>
      <c r="M385" s="249"/>
      <c r="N385" s="250"/>
      <c r="O385" s="250"/>
      <c r="P385" s="250"/>
      <c r="Q385" s="250"/>
      <c r="R385" s="250"/>
      <c r="S385" s="250"/>
      <c r="T385" s="251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2" t="s">
        <v>374</v>
      </c>
      <c r="AU385" s="252" t="s">
        <v>86</v>
      </c>
      <c r="AV385" s="14" t="s">
        <v>150</v>
      </c>
      <c r="AW385" s="14" t="s">
        <v>37</v>
      </c>
      <c r="AX385" s="14" t="s">
        <v>84</v>
      </c>
      <c r="AY385" s="252" t="s">
        <v>144</v>
      </c>
    </row>
    <row r="386" spans="1:65" s="2" customFormat="1" ht="24.15" customHeight="1">
      <c r="A386" s="39"/>
      <c r="B386" s="40"/>
      <c r="C386" s="199" t="s">
        <v>646</v>
      </c>
      <c r="D386" s="199" t="s">
        <v>145</v>
      </c>
      <c r="E386" s="200" t="s">
        <v>647</v>
      </c>
      <c r="F386" s="201" t="s">
        <v>648</v>
      </c>
      <c r="G386" s="202" t="s">
        <v>160</v>
      </c>
      <c r="H386" s="203">
        <v>0.9</v>
      </c>
      <c r="I386" s="204"/>
      <c r="J386" s="205">
        <f>ROUND(I386*H386,2)</f>
        <v>0</v>
      </c>
      <c r="K386" s="201" t="s">
        <v>370</v>
      </c>
      <c r="L386" s="45"/>
      <c r="M386" s="206" t="s">
        <v>21</v>
      </c>
      <c r="N386" s="207" t="s">
        <v>47</v>
      </c>
      <c r="O386" s="85"/>
      <c r="P386" s="208">
        <f>O386*H386</f>
        <v>0</v>
      </c>
      <c r="Q386" s="208">
        <v>0.00034</v>
      </c>
      <c r="R386" s="208">
        <f>Q386*H386</f>
        <v>0.000306</v>
      </c>
      <c r="S386" s="208">
        <v>0.004</v>
      </c>
      <c r="T386" s="209">
        <f>S386*H386</f>
        <v>0.0036000000000000003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10" t="s">
        <v>150</v>
      </c>
      <c r="AT386" s="210" t="s">
        <v>145</v>
      </c>
      <c r="AU386" s="210" t="s">
        <v>86</v>
      </c>
      <c r="AY386" s="18" t="s">
        <v>144</v>
      </c>
      <c r="BE386" s="211">
        <f>IF(N386="základní",J386,0)</f>
        <v>0</v>
      </c>
      <c r="BF386" s="211">
        <f>IF(N386="snížená",J386,0)</f>
        <v>0</v>
      </c>
      <c r="BG386" s="211">
        <f>IF(N386="zákl. přenesená",J386,0)</f>
        <v>0</v>
      </c>
      <c r="BH386" s="211">
        <f>IF(N386="sníž. přenesená",J386,0)</f>
        <v>0</v>
      </c>
      <c r="BI386" s="211">
        <f>IF(N386="nulová",J386,0)</f>
        <v>0</v>
      </c>
      <c r="BJ386" s="18" t="s">
        <v>84</v>
      </c>
      <c r="BK386" s="211">
        <f>ROUND(I386*H386,2)</f>
        <v>0</v>
      </c>
      <c r="BL386" s="18" t="s">
        <v>150</v>
      </c>
      <c r="BM386" s="210" t="s">
        <v>649</v>
      </c>
    </row>
    <row r="387" spans="1:47" s="2" customFormat="1" ht="12">
      <c r="A387" s="39"/>
      <c r="B387" s="40"/>
      <c r="C387" s="41"/>
      <c r="D387" s="219" t="s">
        <v>372</v>
      </c>
      <c r="E387" s="41"/>
      <c r="F387" s="220" t="s">
        <v>650</v>
      </c>
      <c r="G387" s="41"/>
      <c r="H387" s="41"/>
      <c r="I387" s="214"/>
      <c r="J387" s="41"/>
      <c r="K387" s="41"/>
      <c r="L387" s="45"/>
      <c r="M387" s="215"/>
      <c r="N387" s="216"/>
      <c r="O387" s="85"/>
      <c r="P387" s="85"/>
      <c r="Q387" s="85"/>
      <c r="R387" s="85"/>
      <c r="S387" s="85"/>
      <c r="T387" s="86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T387" s="18" t="s">
        <v>372</v>
      </c>
      <c r="AU387" s="18" t="s">
        <v>86</v>
      </c>
    </row>
    <row r="388" spans="1:51" s="13" customFormat="1" ht="12">
      <c r="A388" s="13"/>
      <c r="B388" s="221"/>
      <c r="C388" s="222"/>
      <c r="D388" s="212" t="s">
        <v>374</v>
      </c>
      <c r="E388" s="223" t="s">
        <v>21</v>
      </c>
      <c r="F388" s="224" t="s">
        <v>552</v>
      </c>
      <c r="G388" s="222"/>
      <c r="H388" s="225">
        <v>0.9</v>
      </c>
      <c r="I388" s="226"/>
      <c r="J388" s="222"/>
      <c r="K388" s="222"/>
      <c r="L388" s="227"/>
      <c r="M388" s="228"/>
      <c r="N388" s="229"/>
      <c r="O388" s="229"/>
      <c r="P388" s="229"/>
      <c r="Q388" s="229"/>
      <c r="R388" s="229"/>
      <c r="S388" s="229"/>
      <c r="T388" s="230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1" t="s">
        <v>374</v>
      </c>
      <c r="AU388" s="231" t="s">
        <v>86</v>
      </c>
      <c r="AV388" s="13" t="s">
        <v>86</v>
      </c>
      <c r="AW388" s="13" t="s">
        <v>37</v>
      </c>
      <c r="AX388" s="13" t="s">
        <v>84</v>
      </c>
      <c r="AY388" s="231" t="s">
        <v>144</v>
      </c>
    </row>
    <row r="389" spans="1:65" s="2" customFormat="1" ht="24.15" customHeight="1">
      <c r="A389" s="39"/>
      <c r="B389" s="40"/>
      <c r="C389" s="199" t="s">
        <v>651</v>
      </c>
      <c r="D389" s="199" t="s">
        <v>145</v>
      </c>
      <c r="E389" s="200" t="s">
        <v>652</v>
      </c>
      <c r="F389" s="201" t="s">
        <v>653</v>
      </c>
      <c r="G389" s="202" t="s">
        <v>160</v>
      </c>
      <c r="H389" s="203">
        <v>3.75</v>
      </c>
      <c r="I389" s="204"/>
      <c r="J389" s="205">
        <f>ROUND(I389*H389,2)</f>
        <v>0</v>
      </c>
      <c r="K389" s="201" t="s">
        <v>370</v>
      </c>
      <c r="L389" s="45"/>
      <c r="M389" s="206" t="s">
        <v>21</v>
      </c>
      <c r="N389" s="207" t="s">
        <v>47</v>
      </c>
      <c r="O389" s="85"/>
      <c r="P389" s="208">
        <f>O389*H389</f>
        <v>0</v>
      </c>
      <c r="Q389" s="208">
        <v>0.00081</v>
      </c>
      <c r="R389" s="208">
        <f>Q389*H389</f>
        <v>0.0030375</v>
      </c>
      <c r="S389" s="208">
        <v>0.038</v>
      </c>
      <c r="T389" s="209">
        <f>S389*H389</f>
        <v>0.1425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10" t="s">
        <v>150</v>
      </c>
      <c r="AT389" s="210" t="s">
        <v>145</v>
      </c>
      <c r="AU389" s="210" t="s">
        <v>86</v>
      </c>
      <c r="AY389" s="18" t="s">
        <v>144</v>
      </c>
      <c r="BE389" s="211">
        <f>IF(N389="základní",J389,0)</f>
        <v>0</v>
      </c>
      <c r="BF389" s="211">
        <f>IF(N389="snížená",J389,0)</f>
        <v>0</v>
      </c>
      <c r="BG389" s="211">
        <f>IF(N389="zákl. přenesená",J389,0)</f>
        <v>0</v>
      </c>
      <c r="BH389" s="211">
        <f>IF(N389="sníž. přenesená",J389,0)</f>
        <v>0</v>
      </c>
      <c r="BI389" s="211">
        <f>IF(N389="nulová",J389,0)</f>
        <v>0</v>
      </c>
      <c r="BJ389" s="18" t="s">
        <v>84</v>
      </c>
      <c r="BK389" s="211">
        <f>ROUND(I389*H389,2)</f>
        <v>0</v>
      </c>
      <c r="BL389" s="18" t="s">
        <v>150</v>
      </c>
      <c r="BM389" s="210" t="s">
        <v>654</v>
      </c>
    </row>
    <row r="390" spans="1:47" s="2" customFormat="1" ht="12">
      <c r="A390" s="39"/>
      <c r="B390" s="40"/>
      <c r="C390" s="41"/>
      <c r="D390" s="219" t="s">
        <v>372</v>
      </c>
      <c r="E390" s="41"/>
      <c r="F390" s="220" t="s">
        <v>655</v>
      </c>
      <c r="G390" s="41"/>
      <c r="H390" s="41"/>
      <c r="I390" s="214"/>
      <c r="J390" s="41"/>
      <c r="K390" s="41"/>
      <c r="L390" s="45"/>
      <c r="M390" s="215"/>
      <c r="N390" s="216"/>
      <c r="O390" s="85"/>
      <c r="P390" s="85"/>
      <c r="Q390" s="85"/>
      <c r="R390" s="85"/>
      <c r="S390" s="85"/>
      <c r="T390" s="86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T390" s="18" t="s">
        <v>372</v>
      </c>
      <c r="AU390" s="18" t="s">
        <v>86</v>
      </c>
    </row>
    <row r="391" spans="1:51" s="13" customFormat="1" ht="12">
      <c r="A391" s="13"/>
      <c r="B391" s="221"/>
      <c r="C391" s="222"/>
      <c r="D391" s="212" t="s">
        <v>374</v>
      </c>
      <c r="E391" s="223" t="s">
        <v>21</v>
      </c>
      <c r="F391" s="224" t="s">
        <v>656</v>
      </c>
      <c r="G391" s="222"/>
      <c r="H391" s="225">
        <v>0.75</v>
      </c>
      <c r="I391" s="226"/>
      <c r="J391" s="222"/>
      <c r="K391" s="222"/>
      <c r="L391" s="227"/>
      <c r="M391" s="228"/>
      <c r="N391" s="229"/>
      <c r="O391" s="229"/>
      <c r="P391" s="229"/>
      <c r="Q391" s="229"/>
      <c r="R391" s="229"/>
      <c r="S391" s="229"/>
      <c r="T391" s="230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1" t="s">
        <v>374</v>
      </c>
      <c r="AU391" s="231" t="s">
        <v>86</v>
      </c>
      <c r="AV391" s="13" t="s">
        <v>86</v>
      </c>
      <c r="AW391" s="13" t="s">
        <v>37</v>
      </c>
      <c r="AX391" s="13" t="s">
        <v>76</v>
      </c>
      <c r="AY391" s="231" t="s">
        <v>144</v>
      </c>
    </row>
    <row r="392" spans="1:51" s="13" customFormat="1" ht="12">
      <c r="A392" s="13"/>
      <c r="B392" s="221"/>
      <c r="C392" s="222"/>
      <c r="D392" s="212" t="s">
        <v>374</v>
      </c>
      <c r="E392" s="223" t="s">
        <v>21</v>
      </c>
      <c r="F392" s="224" t="s">
        <v>657</v>
      </c>
      <c r="G392" s="222"/>
      <c r="H392" s="225">
        <v>3</v>
      </c>
      <c r="I392" s="226"/>
      <c r="J392" s="222"/>
      <c r="K392" s="222"/>
      <c r="L392" s="227"/>
      <c r="M392" s="228"/>
      <c r="N392" s="229"/>
      <c r="O392" s="229"/>
      <c r="P392" s="229"/>
      <c r="Q392" s="229"/>
      <c r="R392" s="229"/>
      <c r="S392" s="229"/>
      <c r="T392" s="230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1" t="s">
        <v>374</v>
      </c>
      <c r="AU392" s="231" t="s">
        <v>86</v>
      </c>
      <c r="AV392" s="13" t="s">
        <v>86</v>
      </c>
      <c r="AW392" s="13" t="s">
        <v>37</v>
      </c>
      <c r="AX392" s="13" t="s">
        <v>76</v>
      </c>
      <c r="AY392" s="231" t="s">
        <v>144</v>
      </c>
    </row>
    <row r="393" spans="1:51" s="14" customFormat="1" ht="12">
      <c r="A393" s="14"/>
      <c r="B393" s="242"/>
      <c r="C393" s="243"/>
      <c r="D393" s="212" t="s">
        <v>374</v>
      </c>
      <c r="E393" s="244" t="s">
        <v>21</v>
      </c>
      <c r="F393" s="245" t="s">
        <v>389</v>
      </c>
      <c r="G393" s="243"/>
      <c r="H393" s="246">
        <v>3.75</v>
      </c>
      <c r="I393" s="247"/>
      <c r="J393" s="243"/>
      <c r="K393" s="243"/>
      <c r="L393" s="248"/>
      <c r="M393" s="249"/>
      <c r="N393" s="250"/>
      <c r="O393" s="250"/>
      <c r="P393" s="250"/>
      <c r="Q393" s="250"/>
      <c r="R393" s="250"/>
      <c r="S393" s="250"/>
      <c r="T393" s="251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52" t="s">
        <v>374</v>
      </c>
      <c r="AU393" s="252" t="s">
        <v>86</v>
      </c>
      <c r="AV393" s="14" t="s">
        <v>150</v>
      </c>
      <c r="AW393" s="14" t="s">
        <v>37</v>
      </c>
      <c r="AX393" s="14" t="s">
        <v>84</v>
      </c>
      <c r="AY393" s="252" t="s">
        <v>144</v>
      </c>
    </row>
    <row r="394" spans="1:65" s="2" customFormat="1" ht="24.15" customHeight="1">
      <c r="A394" s="39"/>
      <c r="B394" s="40"/>
      <c r="C394" s="199" t="s">
        <v>658</v>
      </c>
      <c r="D394" s="199" t="s">
        <v>145</v>
      </c>
      <c r="E394" s="200" t="s">
        <v>659</v>
      </c>
      <c r="F394" s="201" t="s">
        <v>660</v>
      </c>
      <c r="G394" s="202" t="s">
        <v>160</v>
      </c>
      <c r="H394" s="203">
        <v>1.5</v>
      </c>
      <c r="I394" s="204"/>
      <c r="J394" s="205">
        <f>ROUND(I394*H394,2)</f>
        <v>0</v>
      </c>
      <c r="K394" s="201" t="s">
        <v>370</v>
      </c>
      <c r="L394" s="45"/>
      <c r="M394" s="206" t="s">
        <v>21</v>
      </c>
      <c r="N394" s="207" t="s">
        <v>47</v>
      </c>
      <c r="O394" s="85"/>
      <c r="P394" s="208">
        <f>O394*H394</f>
        <v>0</v>
      </c>
      <c r="Q394" s="208">
        <v>0.00093</v>
      </c>
      <c r="R394" s="208">
        <f>Q394*H394</f>
        <v>0.001395</v>
      </c>
      <c r="S394" s="208">
        <v>0.07</v>
      </c>
      <c r="T394" s="209">
        <f>S394*H394</f>
        <v>0.10500000000000001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10" t="s">
        <v>150</v>
      </c>
      <c r="AT394" s="210" t="s">
        <v>145</v>
      </c>
      <c r="AU394" s="210" t="s">
        <v>86</v>
      </c>
      <c r="AY394" s="18" t="s">
        <v>144</v>
      </c>
      <c r="BE394" s="211">
        <f>IF(N394="základní",J394,0)</f>
        <v>0</v>
      </c>
      <c r="BF394" s="211">
        <f>IF(N394="snížená",J394,0)</f>
        <v>0</v>
      </c>
      <c r="BG394" s="211">
        <f>IF(N394="zákl. přenesená",J394,0)</f>
        <v>0</v>
      </c>
      <c r="BH394" s="211">
        <f>IF(N394="sníž. přenesená",J394,0)</f>
        <v>0</v>
      </c>
      <c r="BI394" s="211">
        <f>IF(N394="nulová",J394,0)</f>
        <v>0</v>
      </c>
      <c r="BJ394" s="18" t="s">
        <v>84</v>
      </c>
      <c r="BK394" s="211">
        <f>ROUND(I394*H394,2)</f>
        <v>0</v>
      </c>
      <c r="BL394" s="18" t="s">
        <v>150</v>
      </c>
      <c r="BM394" s="210" t="s">
        <v>661</v>
      </c>
    </row>
    <row r="395" spans="1:47" s="2" customFormat="1" ht="12">
      <c r="A395" s="39"/>
      <c r="B395" s="40"/>
      <c r="C395" s="41"/>
      <c r="D395" s="219" t="s">
        <v>372</v>
      </c>
      <c r="E395" s="41"/>
      <c r="F395" s="220" t="s">
        <v>662</v>
      </c>
      <c r="G395" s="41"/>
      <c r="H395" s="41"/>
      <c r="I395" s="214"/>
      <c r="J395" s="41"/>
      <c r="K395" s="41"/>
      <c r="L395" s="45"/>
      <c r="M395" s="215"/>
      <c r="N395" s="216"/>
      <c r="O395" s="85"/>
      <c r="P395" s="85"/>
      <c r="Q395" s="85"/>
      <c r="R395" s="85"/>
      <c r="S395" s="85"/>
      <c r="T395" s="86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T395" s="18" t="s">
        <v>372</v>
      </c>
      <c r="AU395" s="18" t="s">
        <v>86</v>
      </c>
    </row>
    <row r="396" spans="1:51" s="13" customFormat="1" ht="12">
      <c r="A396" s="13"/>
      <c r="B396" s="221"/>
      <c r="C396" s="222"/>
      <c r="D396" s="212" t="s">
        <v>374</v>
      </c>
      <c r="E396" s="223" t="s">
        <v>21</v>
      </c>
      <c r="F396" s="224" t="s">
        <v>663</v>
      </c>
      <c r="G396" s="222"/>
      <c r="H396" s="225">
        <v>1</v>
      </c>
      <c r="I396" s="226"/>
      <c r="J396" s="222"/>
      <c r="K396" s="222"/>
      <c r="L396" s="227"/>
      <c r="M396" s="228"/>
      <c r="N396" s="229"/>
      <c r="O396" s="229"/>
      <c r="P396" s="229"/>
      <c r="Q396" s="229"/>
      <c r="R396" s="229"/>
      <c r="S396" s="229"/>
      <c r="T396" s="230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31" t="s">
        <v>374</v>
      </c>
      <c r="AU396" s="231" t="s">
        <v>86</v>
      </c>
      <c r="AV396" s="13" t="s">
        <v>86</v>
      </c>
      <c r="AW396" s="13" t="s">
        <v>37</v>
      </c>
      <c r="AX396" s="13" t="s">
        <v>76</v>
      </c>
      <c r="AY396" s="231" t="s">
        <v>144</v>
      </c>
    </row>
    <row r="397" spans="1:51" s="13" customFormat="1" ht="12">
      <c r="A397" s="13"/>
      <c r="B397" s="221"/>
      <c r="C397" s="222"/>
      <c r="D397" s="212" t="s">
        <v>374</v>
      </c>
      <c r="E397" s="223" t="s">
        <v>21</v>
      </c>
      <c r="F397" s="224" t="s">
        <v>664</v>
      </c>
      <c r="G397" s="222"/>
      <c r="H397" s="225">
        <v>0.5</v>
      </c>
      <c r="I397" s="226"/>
      <c r="J397" s="222"/>
      <c r="K397" s="222"/>
      <c r="L397" s="227"/>
      <c r="M397" s="228"/>
      <c r="N397" s="229"/>
      <c r="O397" s="229"/>
      <c r="P397" s="229"/>
      <c r="Q397" s="229"/>
      <c r="R397" s="229"/>
      <c r="S397" s="229"/>
      <c r="T397" s="230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1" t="s">
        <v>374</v>
      </c>
      <c r="AU397" s="231" t="s">
        <v>86</v>
      </c>
      <c r="AV397" s="13" t="s">
        <v>86</v>
      </c>
      <c r="AW397" s="13" t="s">
        <v>37</v>
      </c>
      <c r="AX397" s="13" t="s">
        <v>76</v>
      </c>
      <c r="AY397" s="231" t="s">
        <v>144</v>
      </c>
    </row>
    <row r="398" spans="1:51" s="14" customFormat="1" ht="12">
      <c r="A398" s="14"/>
      <c r="B398" s="242"/>
      <c r="C398" s="243"/>
      <c r="D398" s="212" t="s">
        <v>374</v>
      </c>
      <c r="E398" s="244" t="s">
        <v>21</v>
      </c>
      <c r="F398" s="245" t="s">
        <v>389</v>
      </c>
      <c r="G398" s="243"/>
      <c r="H398" s="246">
        <v>1.5</v>
      </c>
      <c r="I398" s="247"/>
      <c r="J398" s="243"/>
      <c r="K398" s="243"/>
      <c r="L398" s="248"/>
      <c r="M398" s="249"/>
      <c r="N398" s="250"/>
      <c r="O398" s="250"/>
      <c r="P398" s="250"/>
      <c r="Q398" s="250"/>
      <c r="R398" s="250"/>
      <c r="S398" s="250"/>
      <c r="T398" s="251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52" t="s">
        <v>374</v>
      </c>
      <c r="AU398" s="252" t="s">
        <v>86</v>
      </c>
      <c r="AV398" s="14" t="s">
        <v>150</v>
      </c>
      <c r="AW398" s="14" t="s">
        <v>37</v>
      </c>
      <c r="AX398" s="14" t="s">
        <v>84</v>
      </c>
      <c r="AY398" s="252" t="s">
        <v>144</v>
      </c>
    </row>
    <row r="399" spans="1:65" s="2" customFormat="1" ht="21.75" customHeight="1">
      <c r="A399" s="39"/>
      <c r="B399" s="40"/>
      <c r="C399" s="199" t="s">
        <v>665</v>
      </c>
      <c r="D399" s="199" t="s">
        <v>145</v>
      </c>
      <c r="E399" s="200" t="s">
        <v>666</v>
      </c>
      <c r="F399" s="201" t="s">
        <v>667</v>
      </c>
      <c r="G399" s="202" t="s">
        <v>399</v>
      </c>
      <c r="H399" s="203">
        <v>45.98</v>
      </c>
      <c r="I399" s="204"/>
      <c r="J399" s="205">
        <f>ROUND(I399*H399,2)</f>
        <v>0</v>
      </c>
      <c r="K399" s="201" t="s">
        <v>370</v>
      </c>
      <c r="L399" s="45"/>
      <c r="M399" s="206" t="s">
        <v>21</v>
      </c>
      <c r="N399" s="207" t="s">
        <v>47</v>
      </c>
      <c r="O399" s="85"/>
      <c r="P399" s="208">
        <f>O399*H399</f>
        <v>0</v>
      </c>
      <c r="Q399" s="208">
        <v>0</v>
      </c>
      <c r="R399" s="208">
        <f>Q399*H399</f>
        <v>0</v>
      </c>
      <c r="S399" s="208">
        <v>0.01</v>
      </c>
      <c r="T399" s="209">
        <f>S399*H399</f>
        <v>0.4598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10" t="s">
        <v>150</v>
      </c>
      <c r="AT399" s="210" t="s">
        <v>145</v>
      </c>
      <c r="AU399" s="210" t="s">
        <v>86</v>
      </c>
      <c r="AY399" s="18" t="s">
        <v>144</v>
      </c>
      <c r="BE399" s="211">
        <f>IF(N399="základní",J399,0)</f>
        <v>0</v>
      </c>
      <c r="BF399" s="211">
        <f>IF(N399="snížená",J399,0)</f>
        <v>0</v>
      </c>
      <c r="BG399" s="211">
        <f>IF(N399="zákl. přenesená",J399,0)</f>
        <v>0</v>
      </c>
      <c r="BH399" s="211">
        <f>IF(N399="sníž. přenesená",J399,0)</f>
        <v>0</v>
      </c>
      <c r="BI399" s="211">
        <f>IF(N399="nulová",J399,0)</f>
        <v>0</v>
      </c>
      <c r="BJ399" s="18" t="s">
        <v>84</v>
      </c>
      <c r="BK399" s="211">
        <f>ROUND(I399*H399,2)</f>
        <v>0</v>
      </c>
      <c r="BL399" s="18" t="s">
        <v>150</v>
      </c>
      <c r="BM399" s="210" t="s">
        <v>668</v>
      </c>
    </row>
    <row r="400" spans="1:47" s="2" customFormat="1" ht="12">
      <c r="A400" s="39"/>
      <c r="B400" s="40"/>
      <c r="C400" s="41"/>
      <c r="D400" s="219" t="s">
        <v>372</v>
      </c>
      <c r="E400" s="41"/>
      <c r="F400" s="220" t="s">
        <v>669</v>
      </c>
      <c r="G400" s="41"/>
      <c r="H400" s="41"/>
      <c r="I400" s="214"/>
      <c r="J400" s="41"/>
      <c r="K400" s="41"/>
      <c r="L400" s="45"/>
      <c r="M400" s="215"/>
      <c r="N400" s="216"/>
      <c r="O400" s="85"/>
      <c r="P400" s="85"/>
      <c r="Q400" s="85"/>
      <c r="R400" s="85"/>
      <c r="S400" s="85"/>
      <c r="T400" s="86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T400" s="18" t="s">
        <v>372</v>
      </c>
      <c r="AU400" s="18" t="s">
        <v>86</v>
      </c>
    </row>
    <row r="401" spans="1:51" s="13" customFormat="1" ht="12">
      <c r="A401" s="13"/>
      <c r="B401" s="221"/>
      <c r="C401" s="222"/>
      <c r="D401" s="212" t="s">
        <v>374</v>
      </c>
      <c r="E401" s="223" t="s">
        <v>21</v>
      </c>
      <c r="F401" s="224" t="s">
        <v>670</v>
      </c>
      <c r="G401" s="222"/>
      <c r="H401" s="225">
        <v>13.55</v>
      </c>
      <c r="I401" s="226"/>
      <c r="J401" s="222"/>
      <c r="K401" s="222"/>
      <c r="L401" s="227"/>
      <c r="M401" s="228"/>
      <c r="N401" s="229"/>
      <c r="O401" s="229"/>
      <c r="P401" s="229"/>
      <c r="Q401" s="229"/>
      <c r="R401" s="229"/>
      <c r="S401" s="229"/>
      <c r="T401" s="230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1" t="s">
        <v>374</v>
      </c>
      <c r="AU401" s="231" t="s">
        <v>86</v>
      </c>
      <c r="AV401" s="13" t="s">
        <v>86</v>
      </c>
      <c r="AW401" s="13" t="s">
        <v>37</v>
      </c>
      <c r="AX401" s="13" t="s">
        <v>76</v>
      </c>
      <c r="AY401" s="231" t="s">
        <v>144</v>
      </c>
    </row>
    <row r="402" spans="1:51" s="13" customFormat="1" ht="12">
      <c r="A402" s="13"/>
      <c r="B402" s="221"/>
      <c r="C402" s="222"/>
      <c r="D402" s="212" t="s">
        <v>374</v>
      </c>
      <c r="E402" s="223" t="s">
        <v>21</v>
      </c>
      <c r="F402" s="224" t="s">
        <v>671</v>
      </c>
      <c r="G402" s="222"/>
      <c r="H402" s="225">
        <v>13.07</v>
      </c>
      <c r="I402" s="226"/>
      <c r="J402" s="222"/>
      <c r="K402" s="222"/>
      <c r="L402" s="227"/>
      <c r="M402" s="228"/>
      <c r="N402" s="229"/>
      <c r="O402" s="229"/>
      <c r="P402" s="229"/>
      <c r="Q402" s="229"/>
      <c r="R402" s="229"/>
      <c r="S402" s="229"/>
      <c r="T402" s="230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1" t="s">
        <v>374</v>
      </c>
      <c r="AU402" s="231" t="s">
        <v>86</v>
      </c>
      <c r="AV402" s="13" t="s">
        <v>86</v>
      </c>
      <c r="AW402" s="13" t="s">
        <v>37</v>
      </c>
      <c r="AX402" s="13" t="s">
        <v>76</v>
      </c>
      <c r="AY402" s="231" t="s">
        <v>144</v>
      </c>
    </row>
    <row r="403" spans="1:51" s="13" customFormat="1" ht="12">
      <c r="A403" s="13"/>
      <c r="B403" s="221"/>
      <c r="C403" s="222"/>
      <c r="D403" s="212" t="s">
        <v>374</v>
      </c>
      <c r="E403" s="223" t="s">
        <v>21</v>
      </c>
      <c r="F403" s="224" t="s">
        <v>464</v>
      </c>
      <c r="G403" s="222"/>
      <c r="H403" s="225">
        <v>19.36</v>
      </c>
      <c r="I403" s="226"/>
      <c r="J403" s="222"/>
      <c r="K403" s="222"/>
      <c r="L403" s="227"/>
      <c r="M403" s="228"/>
      <c r="N403" s="229"/>
      <c r="O403" s="229"/>
      <c r="P403" s="229"/>
      <c r="Q403" s="229"/>
      <c r="R403" s="229"/>
      <c r="S403" s="229"/>
      <c r="T403" s="230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1" t="s">
        <v>374</v>
      </c>
      <c r="AU403" s="231" t="s">
        <v>86</v>
      </c>
      <c r="AV403" s="13" t="s">
        <v>86</v>
      </c>
      <c r="AW403" s="13" t="s">
        <v>37</v>
      </c>
      <c r="AX403" s="13" t="s">
        <v>76</v>
      </c>
      <c r="AY403" s="231" t="s">
        <v>144</v>
      </c>
    </row>
    <row r="404" spans="1:51" s="14" customFormat="1" ht="12">
      <c r="A404" s="14"/>
      <c r="B404" s="242"/>
      <c r="C404" s="243"/>
      <c r="D404" s="212" t="s">
        <v>374</v>
      </c>
      <c r="E404" s="244" t="s">
        <v>21</v>
      </c>
      <c r="F404" s="245" t="s">
        <v>389</v>
      </c>
      <c r="G404" s="243"/>
      <c r="H404" s="246">
        <v>45.98</v>
      </c>
      <c r="I404" s="247"/>
      <c r="J404" s="243"/>
      <c r="K404" s="243"/>
      <c r="L404" s="248"/>
      <c r="M404" s="249"/>
      <c r="N404" s="250"/>
      <c r="O404" s="250"/>
      <c r="P404" s="250"/>
      <c r="Q404" s="250"/>
      <c r="R404" s="250"/>
      <c r="S404" s="250"/>
      <c r="T404" s="251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52" t="s">
        <v>374</v>
      </c>
      <c r="AU404" s="252" t="s">
        <v>86</v>
      </c>
      <c r="AV404" s="14" t="s">
        <v>150</v>
      </c>
      <c r="AW404" s="14" t="s">
        <v>37</v>
      </c>
      <c r="AX404" s="14" t="s">
        <v>84</v>
      </c>
      <c r="AY404" s="252" t="s">
        <v>144</v>
      </c>
    </row>
    <row r="405" spans="1:65" s="2" customFormat="1" ht="24.15" customHeight="1">
      <c r="A405" s="39"/>
      <c r="B405" s="40"/>
      <c r="C405" s="199" t="s">
        <v>672</v>
      </c>
      <c r="D405" s="199" t="s">
        <v>145</v>
      </c>
      <c r="E405" s="200" t="s">
        <v>673</v>
      </c>
      <c r="F405" s="201" t="s">
        <v>674</v>
      </c>
      <c r="G405" s="202" t="s">
        <v>399</v>
      </c>
      <c r="H405" s="203">
        <v>423.389</v>
      </c>
      <c r="I405" s="204"/>
      <c r="J405" s="205">
        <f>ROUND(I405*H405,2)</f>
        <v>0</v>
      </c>
      <c r="K405" s="201" t="s">
        <v>370</v>
      </c>
      <c r="L405" s="45"/>
      <c r="M405" s="206" t="s">
        <v>21</v>
      </c>
      <c r="N405" s="207" t="s">
        <v>47</v>
      </c>
      <c r="O405" s="85"/>
      <c r="P405" s="208">
        <f>O405*H405</f>
        <v>0</v>
      </c>
      <c r="Q405" s="208">
        <v>0</v>
      </c>
      <c r="R405" s="208">
        <f>Q405*H405</f>
        <v>0</v>
      </c>
      <c r="S405" s="208">
        <v>0.01</v>
      </c>
      <c r="T405" s="209">
        <f>S405*H405</f>
        <v>4.233890000000001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10" t="s">
        <v>150</v>
      </c>
      <c r="AT405" s="210" t="s">
        <v>145</v>
      </c>
      <c r="AU405" s="210" t="s">
        <v>86</v>
      </c>
      <c r="AY405" s="18" t="s">
        <v>144</v>
      </c>
      <c r="BE405" s="211">
        <f>IF(N405="základní",J405,0)</f>
        <v>0</v>
      </c>
      <c r="BF405" s="211">
        <f>IF(N405="snížená",J405,0)</f>
        <v>0</v>
      </c>
      <c r="BG405" s="211">
        <f>IF(N405="zákl. přenesená",J405,0)</f>
        <v>0</v>
      </c>
      <c r="BH405" s="211">
        <f>IF(N405="sníž. přenesená",J405,0)</f>
        <v>0</v>
      </c>
      <c r="BI405" s="211">
        <f>IF(N405="nulová",J405,0)</f>
        <v>0</v>
      </c>
      <c r="BJ405" s="18" t="s">
        <v>84</v>
      </c>
      <c r="BK405" s="211">
        <f>ROUND(I405*H405,2)</f>
        <v>0</v>
      </c>
      <c r="BL405" s="18" t="s">
        <v>150</v>
      </c>
      <c r="BM405" s="210" t="s">
        <v>675</v>
      </c>
    </row>
    <row r="406" spans="1:47" s="2" customFormat="1" ht="12">
      <c r="A406" s="39"/>
      <c r="B406" s="40"/>
      <c r="C406" s="41"/>
      <c r="D406" s="219" t="s">
        <v>372</v>
      </c>
      <c r="E406" s="41"/>
      <c r="F406" s="220" t="s">
        <v>676</v>
      </c>
      <c r="G406" s="41"/>
      <c r="H406" s="41"/>
      <c r="I406" s="214"/>
      <c r="J406" s="41"/>
      <c r="K406" s="41"/>
      <c r="L406" s="45"/>
      <c r="M406" s="215"/>
      <c r="N406" s="216"/>
      <c r="O406" s="85"/>
      <c r="P406" s="85"/>
      <c r="Q406" s="85"/>
      <c r="R406" s="85"/>
      <c r="S406" s="85"/>
      <c r="T406" s="86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T406" s="18" t="s">
        <v>372</v>
      </c>
      <c r="AU406" s="18" t="s">
        <v>86</v>
      </c>
    </row>
    <row r="407" spans="1:51" s="13" customFormat="1" ht="12">
      <c r="A407" s="13"/>
      <c r="B407" s="221"/>
      <c r="C407" s="222"/>
      <c r="D407" s="212" t="s">
        <v>374</v>
      </c>
      <c r="E407" s="223" t="s">
        <v>21</v>
      </c>
      <c r="F407" s="224" t="s">
        <v>677</v>
      </c>
      <c r="G407" s="222"/>
      <c r="H407" s="225">
        <v>201.545</v>
      </c>
      <c r="I407" s="226"/>
      <c r="J407" s="222"/>
      <c r="K407" s="222"/>
      <c r="L407" s="227"/>
      <c r="M407" s="228"/>
      <c r="N407" s="229"/>
      <c r="O407" s="229"/>
      <c r="P407" s="229"/>
      <c r="Q407" s="229"/>
      <c r="R407" s="229"/>
      <c r="S407" s="229"/>
      <c r="T407" s="230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31" t="s">
        <v>374</v>
      </c>
      <c r="AU407" s="231" t="s">
        <v>86</v>
      </c>
      <c r="AV407" s="13" t="s">
        <v>86</v>
      </c>
      <c r="AW407" s="13" t="s">
        <v>37</v>
      </c>
      <c r="AX407" s="13" t="s">
        <v>76</v>
      </c>
      <c r="AY407" s="231" t="s">
        <v>144</v>
      </c>
    </row>
    <row r="408" spans="1:51" s="13" customFormat="1" ht="12">
      <c r="A408" s="13"/>
      <c r="B408" s="221"/>
      <c r="C408" s="222"/>
      <c r="D408" s="212" t="s">
        <v>374</v>
      </c>
      <c r="E408" s="223" t="s">
        <v>21</v>
      </c>
      <c r="F408" s="224" t="s">
        <v>678</v>
      </c>
      <c r="G408" s="222"/>
      <c r="H408" s="225">
        <v>133.364</v>
      </c>
      <c r="I408" s="226"/>
      <c r="J408" s="222"/>
      <c r="K408" s="222"/>
      <c r="L408" s="227"/>
      <c r="M408" s="228"/>
      <c r="N408" s="229"/>
      <c r="O408" s="229"/>
      <c r="P408" s="229"/>
      <c r="Q408" s="229"/>
      <c r="R408" s="229"/>
      <c r="S408" s="229"/>
      <c r="T408" s="230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1" t="s">
        <v>374</v>
      </c>
      <c r="AU408" s="231" t="s">
        <v>86</v>
      </c>
      <c r="AV408" s="13" t="s">
        <v>86</v>
      </c>
      <c r="AW408" s="13" t="s">
        <v>37</v>
      </c>
      <c r="AX408" s="13" t="s">
        <v>76</v>
      </c>
      <c r="AY408" s="231" t="s">
        <v>144</v>
      </c>
    </row>
    <row r="409" spans="1:51" s="13" customFormat="1" ht="12">
      <c r="A409" s="13"/>
      <c r="B409" s="221"/>
      <c r="C409" s="222"/>
      <c r="D409" s="212" t="s">
        <v>374</v>
      </c>
      <c r="E409" s="223" t="s">
        <v>21</v>
      </c>
      <c r="F409" s="224" t="s">
        <v>679</v>
      </c>
      <c r="G409" s="222"/>
      <c r="H409" s="225">
        <v>88.48</v>
      </c>
      <c r="I409" s="226"/>
      <c r="J409" s="222"/>
      <c r="K409" s="222"/>
      <c r="L409" s="227"/>
      <c r="M409" s="228"/>
      <c r="N409" s="229"/>
      <c r="O409" s="229"/>
      <c r="P409" s="229"/>
      <c r="Q409" s="229"/>
      <c r="R409" s="229"/>
      <c r="S409" s="229"/>
      <c r="T409" s="230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1" t="s">
        <v>374</v>
      </c>
      <c r="AU409" s="231" t="s">
        <v>86</v>
      </c>
      <c r="AV409" s="13" t="s">
        <v>86</v>
      </c>
      <c r="AW409" s="13" t="s">
        <v>37</v>
      </c>
      <c r="AX409" s="13" t="s">
        <v>76</v>
      </c>
      <c r="AY409" s="231" t="s">
        <v>144</v>
      </c>
    </row>
    <row r="410" spans="1:51" s="14" customFormat="1" ht="12">
      <c r="A410" s="14"/>
      <c r="B410" s="242"/>
      <c r="C410" s="243"/>
      <c r="D410" s="212" t="s">
        <v>374</v>
      </c>
      <c r="E410" s="244" t="s">
        <v>21</v>
      </c>
      <c r="F410" s="245" t="s">
        <v>389</v>
      </c>
      <c r="G410" s="243"/>
      <c r="H410" s="246">
        <v>423.389</v>
      </c>
      <c r="I410" s="247"/>
      <c r="J410" s="243"/>
      <c r="K410" s="243"/>
      <c r="L410" s="248"/>
      <c r="M410" s="249"/>
      <c r="N410" s="250"/>
      <c r="O410" s="250"/>
      <c r="P410" s="250"/>
      <c r="Q410" s="250"/>
      <c r="R410" s="250"/>
      <c r="S410" s="250"/>
      <c r="T410" s="251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52" t="s">
        <v>374</v>
      </c>
      <c r="AU410" s="252" t="s">
        <v>86</v>
      </c>
      <c r="AV410" s="14" t="s">
        <v>150</v>
      </c>
      <c r="AW410" s="14" t="s">
        <v>37</v>
      </c>
      <c r="AX410" s="14" t="s">
        <v>84</v>
      </c>
      <c r="AY410" s="252" t="s">
        <v>144</v>
      </c>
    </row>
    <row r="411" spans="1:65" s="2" customFormat="1" ht="24.15" customHeight="1">
      <c r="A411" s="39"/>
      <c r="B411" s="40"/>
      <c r="C411" s="199" t="s">
        <v>680</v>
      </c>
      <c r="D411" s="199" t="s">
        <v>145</v>
      </c>
      <c r="E411" s="200" t="s">
        <v>681</v>
      </c>
      <c r="F411" s="201" t="s">
        <v>682</v>
      </c>
      <c r="G411" s="202" t="s">
        <v>399</v>
      </c>
      <c r="H411" s="203">
        <v>49.455</v>
      </c>
      <c r="I411" s="204"/>
      <c r="J411" s="205">
        <f>ROUND(I411*H411,2)</f>
        <v>0</v>
      </c>
      <c r="K411" s="201" t="s">
        <v>370</v>
      </c>
      <c r="L411" s="45"/>
      <c r="M411" s="206" t="s">
        <v>21</v>
      </c>
      <c r="N411" s="207" t="s">
        <v>47</v>
      </c>
      <c r="O411" s="85"/>
      <c r="P411" s="208">
        <f>O411*H411</f>
        <v>0</v>
      </c>
      <c r="Q411" s="208">
        <v>0</v>
      </c>
      <c r="R411" s="208">
        <f>Q411*H411</f>
        <v>0</v>
      </c>
      <c r="S411" s="208">
        <v>0.068</v>
      </c>
      <c r="T411" s="209">
        <f>S411*H411</f>
        <v>3.36294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10" t="s">
        <v>150</v>
      </c>
      <c r="AT411" s="210" t="s">
        <v>145</v>
      </c>
      <c r="AU411" s="210" t="s">
        <v>86</v>
      </c>
      <c r="AY411" s="18" t="s">
        <v>144</v>
      </c>
      <c r="BE411" s="211">
        <f>IF(N411="základní",J411,0)</f>
        <v>0</v>
      </c>
      <c r="BF411" s="211">
        <f>IF(N411="snížená",J411,0)</f>
        <v>0</v>
      </c>
      <c r="BG411" s="211">
        <f>IF(N411="zákl. přenesená",J411,0)</f>
        <v>0</v>
      </c>
      <c r="BH411" s="211">
        <f>IF(N411="sníž. přenesená",J411,0)</f>
        <v>0</v>
      </c>
      <c r="BI411" s="211">
        <f>IF(N411="nulová",J411,0)</f>
        <v>0</v>
      </c>
      <c r="BJ411" s="18" t="s">
        <v>84</v>
      </c>
      <c r="BK411" s="211">
        <f>ROUND(I411*H411,2)</f>
        <v>0</v>
      </c>
      <c r="BL411" s="18" t="s">
        <v>150</v>
      </c>
      <c r="BM411" s="210" t="s">
        <v>683</v>
      </c>
    </row>
    <row r="412" spans="1:47" s="2" customFormat="1" ht="12">
      <c r="A412" s="39"/>
      <c r="B412" s="40"/>
      <c r="C412" s="41"/>
      <c r="D412" s="219" t="s">
        <v>372</v>
      </c>
      <c r="E412" s="41"/>
      <c r="F412" s="220" t="s">
        <v>684</v>
      </c>
      <c r="G412" s="41"/>
      <c r="H412" s="41"/>
      <c r="I412" s="214"/>
      <c r="J412" s="41"/>
      <c r="K412" s="41"/>
      <c r="L412" s="45"/>
      <c r="M412" s="215"/>
      <c r="N412" s="216"/>
      <c r="O412" s="85"/>
      <c r="P412" s="85"/>
      <c r="Q412" s="85"/>
      <c r="R412" s="85"/>
      <c r="S412" s="85"/>
      <c r="T412" s="86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T412" s="18" t="s">
        <v>372</v>
      </c>
      <c r="AU412" s="18" t="s">
        <v>86</v>
      </c>
    </row>
    <row r="413" spans="1:51" s="13" customFormat="1" ht="12">
      <c r="A413" s="13"/>
      <c r="B413" s="221"/>
      <c r="C413" s="222"/>
      <c r="D413" s="212" t="s">
        <v>374</v>
      </c>
      <c r="E413" s="223" t="s">
        <v>21</v>
      </c>
      <c r="F413" s="224" t="s">
        <v>685</v>
      </c>
      <c r="G413" s="222"/>
      <c r="H413" s="225">
        <v>4.29</v>
      </c>
      <c r="I413" s="226"/>
      <c r="J413" s="222"/>
      <c r="K413" s="222"/>
      <c r="L413" s="227"/>
      <c r="M413" s="228"/>
      <c r="N413" s="229"/>
      <c r="O413" s="229"/>
      <c r="P413" s="229"/>
      <c r="Q413" s="229"/>
      <c r="R413" s="229"/>
      <c r="S413" s="229"/>
      <c r="T413" s="230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1" t="s">
        <v>374</v>
      </c>
      <c r="AU413" s="231" t="s">
        <v>86</v>
      </c>
      <c r="AV413" s="13" t="s">
        <v>86</v>
      </c>
      <c r="AW413" s="13" t="s">
        <v>37</v>
      </c>
      <c r="AX413" s="13" t="s">
        <v>76</v>
      </c>
      <c r="AY413" s="231" t="s">
        <v>144</v>
      </c>
    </row>
    <row r="414" spans="1:51" s="13" customFormat="1" ht="12">
      <c r="A414" s="13"/>
      <c r="B414" s="221"/>
      <c r="C414" s="222"/>
      <c r="D414" s="212" t="s">
        <v>374</v>
      </c>
      <c r="E414" s="223" t="s">
        <v>21</v>
      </c>
      <c r="F414" s="224" t="s">
        <v>686</v>
      </c>
      <c r="G414" s="222"/>
      <c r="H414" s="225">
        <v>11.78</v>
      </c>
      <c r="I414" s="226"/>
      <c r="J414" s="222"/>
      <c r="K414" s="222"/>
      <c r="L414" s="227"/>
      <c r="M414" s="228"/>
      <c r="N414" s="229"/>
      <c r="O414" s="229"/>
      <c r="P414" s="229"/>
      <c r="Q414" s="229"/>
      <c r="R414" s="229"/>
      <c r="S414" s="229"/>
      <c r="T414" s="230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1" t="s">
        <v>374</v>
      </c>
      <c r="AU414" s="231" t="s">
        <v>86</v>
      </c>
      <c r="AV414" s="13" t="s">
        <v>86</v>
      </c>
      <c r="AW414" s="13" t="s">
        <v>37</v>
      </c>
      <c r="AX414" s="13" t="s">
        <v>76</v>
      </c>
      <c r="AY414" s="231" t="s">
        <v>144</v>
      </c>
    </row>
    <row r="415" spans="1:51" s="13" customFormat="1" ht="12">
      <c r="A415" s="13"/>
      <c r="B415" s="221"/>
      <c r="C415" s="222"/>
      <c r="D415" s="212" t="s">
        <v>374</v>
      </c>
      <c r="E415" s="223" t="s">
        <v>21</v>
      </c>
      <c r="F415" s="224" t="s">
        <v>687</v>
      </c>
      <c r="G415" s="222"/>
      <c r="H415" s="225">
        <v>4.81</v>
      </c>
      <c r="I415" s="226"/>
      <c r="J415" s="222"/>
      <c r="K415" s="222"/>
      <c r="L415" s="227"/>
      <c r="M415" s="228"/>
      <c r="N415" s="229"/>
      <c r="O415" s="229"/>
      <c r="P415" s="229"/>
      <c r="Q415" s="229"/>
      <c r="R415" s="229"/>
      <c r="S415" s="229"/>
      <c r="T415" s="230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1" t="s">
        <v>374</v>
      </c>
      <c r="AU415" s="231" t="s">
        <v>86</v>
      </c>
      <c r="AV415" s="13" t="s">
        <v>86</v>
      </c>
      <c r="AW415" s="13" t="s">
        <v>37</v>
      </c>
      <c r="AX415" s="13" t="s">
        <v>76</v>
      </c>
      <c r="AY415" s="231" t="s">
        <v>144</v>
      </c>
    </row>
    <row r="416" spans="1:51" s="13" customFormat="1" ht="12">
      <c r="A416" s="13"/>
      <c r="B416" s="221"/>
      <c r="C416" s="222"/>
      <c r="D416" s="212" t="s">
        <v>374</v>
      </c>
      <c r="E416" s="223" t="s">
        <v>21</v>
      </c>
      <c r="F416" s="224" t="s">
        <v>688</v>
      </c>
      <c r="G416" s="222"/>
      <c r="H416" s="225">
        <v>7.995</v>
      </c>
      <c r="I416" s="226"/>
      <c r="J416" s="222"/>
      <c r="K416" s="222"/>
      <c r="L416" s="227"/>
      <c r="M416" s="228"/>
      <c r="N416" s="229"/>
      <c r="O416" s="229"/>
      <c r="P416" s="229"/>
      <c r="Q416" s="229"/>
      <c r="R416" s="229"/>
      <c r="S416" s="229"/>
      <c r="T416" s="230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31" t="s">
        <v>374</v>
      </c>
      <c r="AU416" s="231" t="s">
        <v>86</v>
      </c>
      <c r="AV416" s="13" t="s">
        <v>86</v>
      </c>
      <c r="AW416" s="13" t="s">
        <v>37</v>
      </c>
      <c r="AX416" s="13" t="s">
        <v>76</v>
      </c>
      <c r="AY416" s="231" t="s">
        <v>144</v>
      </c>
    </row>
    <row r="417" spans="1:51" s="13" customFormat="1" ht="12">
      <c r="A417" s="13"/>
      <c r="B417" s="221"/>
      <c r="C417" s="222"/>
      <c r="D417" s="212" t="s">
        <v>374</v>
      </c>
      <c r="E417" s="223" t="s">
        <v>21</v>
      </c>
      <c r="F417" s="224" t="s">
        <v>689</v>
      </c>
      <c r="G417" s="222"/>
      <c r="H417" s="225">
        <v>11.78</v>
      </c>
      <c r="I417" s="226"/>
      <c r="J417" s="222"/>
      <c r="K417" s="222"/>
      <c r="L417" s="227"/>
      <c r="M417" s="228"/>
      <c r="N417" s="229"/>
      <c r="O417" s="229"/>
      <c r="P417" s="229"/>
      <c r="Q417" s="229"/>
      <c r="R417" s="229"/>
      <c r="S417" s="229"/>
      <c r="T417" s="230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1" t="s">
        <v>374</v>
      </c>
      <c r="AU417" s="231" t="s">
        <v>86</v>
      </c>
      <c r="AV417" s="13" t="s">
        <v>86</v>
      </c>
      <c r="AW417" s="13" t="s">
        <v>37</v>
      </c>
      <c r="AX417" s="13" t="s">
        <v>76</v>
      </c>
      <c r="AY417" s="231" t="s">
        <v>144</v>
      </c>
    </row>
    <row r="418" spans="1:51" s="13" customFormat="1" ht="12">
      <c r="A418" s="13"/>
      <c r="B418" s="221"/>
      <c r="C418" s="222"/>
      <c r="D418" s="212" t="s">
        <v>374</v>
      </c>
      <c r="E418" s="223" t="s">
        <v>21</v>
      </c>
      <c r="F418" s="224" t="s">
        <v>690</v>
      </c>
      <c r="G418" s="222"/>
      <c r="H418" s="225">
        <v>8.8</v>
      </c>
      <c r="I418" s="226"/>
      <c r="J418" s="222"/>
      <c r="K418" s="222"/>
      <c r="L418" s="227"/>
      <c r="M418" s="228"/>
      <c r="N418" s="229"/>
      <c r="O418" s="229"/>
      <c r="P418" s="229"/>
      <c r="Q418" s="229"/>
      <c r="R418" s="229"/>
      <c r="S418" s="229"/>
      <c r="T418" s="230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31" t="s">
        <v>374</v>
      </c>
      <c r="AU418" s="231" t="s">
        <v>86</v>
      </c>
      <c r="AV418" s="13" t="s">
        <v>86</v>
      </c>
      <c r="AW418" s="13" t="s">
        <v>37</v>
      </c>
      <c r="AX418" s="13" t="s">
        <v>76</v>
      </c>
      <c r="AY418" s="231" t="s">
        <v>144</v>
      </c>
    </row>
    <row r="419" spans="1:51" s="14" customFormat="1" ht="12">
      <c r="A419" s="14"/>
      <c r="B419" s="242"/>
      <c r="C419" s="243"/>
      <c r="D419" s="212" t="s">
        <v>374</v>
      </c>
      <c r="E419" s="244" t="s">
        <v>21</v>
      </c>
      <c r="F419" s="245" t="s">
        <v>389</v>
      </c>
      <c r="G419" s="243"/>
      <c r="H419" s="246">
        <v>49.455</v>
      </c>
      <c r="I419" s="247"/>
      <c r="J419" s="243"/>
      <c r="K419" s="243"/>
      <c r="L419" s="248"/>
      <c r="M419" s="249"/>
      <c r="N419" s="250"/>
      <c r="O419" s="250"/>
      <c r="P419" s="250"/>
      <c r="Q419" s="250"/>
      <c r="R419" s="250"/>
      <c r="S419" s="250"/>
      <c r="T419" s="251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52" t="s">
        <v>374</v>
      </c>
      <c r="AU419" s="252" t="s">
        <v>86</v>
      </c>
      <c r="AV419" s="14" t="s">
        <v>150</v>
      </c>
      <c r="AW419" s="14" t="s">
        <v>37</v>
      </c>
      <c r="AX419" s="14" t="s">
        <v>84</v>
      </c>
      <c r="AY419" s="252" t="s">
        <v>144</v>
      </c>
    </row>
    <row r="420" spans="1:63" s="12" customFormat="1" ht="22.8" customHeight="1">
      <c r="A420" s="12"/>
      <c r="B420" s="185"/>
      <c r="C420" s="186"/>
      <c r="D420" s="187" t="s">
        <v>75</v>
      </c>
      <c r="E420" s="217" t="s">
        <v>691</v>
      </c>
      <c r="F420" s="217" t="s">
        <v>692</v>
      </c>
      <c r="G420" s="186"/>
      <c r="H420" s="186"/>
      <c r="I420" s="189"/>
      <c r="J420" s="218">
        <f>BK420</f>
        <v>0</v>
      </c>
      <c r="K420" s="186"/>
      <c r="L420" s="191"/>
      <c r="M420" s="192"/>
      <c r="N420" s="193"/>
      <c r="O420" s="193"/>
      <c r="P420" s="194">
        <f>SUM(P421:P429)</f>
        <v>0</v>
      </c>
      <c r="Q420" s="193"/>
      <c r="R420" s="194">
        <f>SUM(R421:R429)</f>
        <v>0</v>
      </c>
      <c r="S420" s="193"/>
      <c r="T420" s="195">
        <f>SUM(T421:T429)</f>
        <v>0</v>
      </c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R420" s="196" t="s">
        <v>84</v>
      </c>
      <c r="AT420" s="197" t="s">
        <v>75</v>
      </c>
      <c r="AU420" s="197" t="s">
        <v>84</v>
      </c>
      <c r="AY420" s="196" t="s">
        <v>144</v>
      </c>
      <c r="BK420" s="198">
        <f>SUM(BK421:BK429)</f>
        <v>0</v>
      </c>
    </row>
    <row r="421" spans="1:65" s="2" customFormat="1" ht="24.15" customHeight="1">
      <c r="A421" s="39"/>
      <c r="B421" s="40"/>
      <c r="C421" s="199" t="s">
        <v>693</v>
      </c>
      <c r="D421" s="199" t="s">
        <v>145</v>
      </c>
      <c r="E421" s="200" t="s">
        <v>694</v>
      </c>
      <c r="F421" s="201" t="s">
        <v>695</v>
      </c>
      <c r="G421" s="202" t="s">
        <v>379</v>
      </c>
      <c r="H421" s="203">
        <v>19.418</v>
      </c>
      <c r="I421" s="204"/>
      <c r="J421" s="205">
        <f>ROUND(I421*H421,2)</f>
        <v>0</v>
      </c>
      <c r="K421" s="201" t="s">
        <v>370</v>
      </c>
      <c r="L421" s="45"/>
      <c r="M421" s="206" t="s">
        <v>21</v>
      </c>
      <c r="N421" s="207" t="s">
        <v>47</v>
      </c>
      <c r="O421" s="85"/>
      <c r="P421" s="208">
        <f>O421*H421</f>
        <v>0</v>
      </c>
      <c r="Q421" s="208">
        <v>0</v>
      </c>
      <c r="R421" s="208">
        <f>Q421*H421</f>
        <v>0</v>
      </c>
      <c r="S421" s="208">
        <v>0</v>
      </c>
      <c r="T421" s="209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10" t="s">
        <v>150</v>
      </c>
      <c r="AT421" s="210" t="s">
        <v>145</v>
      </c>
      <c r="AU421" s="210" t="s">
        <v>86</v>
      </c>
      <c r="AY421" s="18" t="s">
        <v>144</v>
      </c>
      <c r="BE421" s="211">
        <f>IF(N421="základní",J421,0)</f>
        <v>0</v>
      </c>
      <c r="BF421" s="211">
        <f>IF(N421="snížená",J421,0)</f>
        <v>0</v>
      </c>
      <c r="BG421" s="211">
        <f>IF(N421="zákl. přenesená",J421,0)</f>
        <v>0</v>
      </c>
      <c r="BH421" s="211">
        <f>IF(N421="sníž. přenesená",J421,0)</f>
        <v>0</v>
      </c>
      <c r="BI421" s="211">
        <f>IF(N421="nulová",J421,0)</f>
        <v>0</v>
      </c>
      <c r="BJ421" s="18" t="s">
        <v>84</v>
      </c>
      <c r="BK421" s="211">
        <f>ROUND(I421*H421,2)</f>
        <v>0</v>
      </c>
      <c r="BL421" s="18" t="s">
        <v>150</v>
      </c>
      <c r="BM421" s="210" t="s">
        <v>696</v>
      </c>
    </row>
    <row r="422" spans="1:47" s="2" customFormat="1" ht="12">
      <c r="A422" s="39"/>
      <c r="B422" s="40"/>
      <c r="C422" s="41"/>
      <c r="D422" s="219" t="s">
        <v>372</v>
      </c>
      <c r="E422" s="41"/>
      <c r="F422" s="220" t="s">
        <v>697</v>
      </c>
      <c r="G422" s="41"/>
      <c r="H422" s="41"/>
      <c r="I422" s="214"/>
      <c r="J422" s="41"/>
      <c r="K422" s="41"/>
      <c r="L422" s="45"/>
      <c r="M422" s="215"/>
      <c r="N422" s="216"/>
      <c r="O422" s="85"/>
      <c r="P422" s="85"/>
      <c r="Q422" s="85"/>
      <c r="R422" s="85"/>
      <c r="S422" s="85"/>
      <c r="T422" s="86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T422" s="18" t="s">
        <v>372</v>
      </c>
      <c r="AU422" s="18" t="s">
        <v>86</v>
      </c>
    </row>
    <row r="423" spans="1:65" s="2" customFormat="1" ht="21.75" customHeight="1">
      <c r="A423" s="39"/>
      <c r="B423" s="40"/>
      <c r="C423" s="199" t="s">
        <v>698</v>
      </c>
      <c r="D423" s="199" t="s">
        <v>145</v>
      </c>
      <c r="E423" s="200" t="s">
        <v>699</v>
      </c>
      <c r="F423" s="201" t="s">
        <v>700</v>
      </c>
      <c r="G423" s="202" t="s">
        <v>379</v>
      </c>
      <c r="H423" s="203">
        <v>19.418</v>
      </c>
      <c r="I423" s="204"/>
      <c r="J423" s="205">
        <f>ROUND(I423*H423,2)</f>
        <v>0</v>
      </c>
      <c r="K423" s="201" t="s">
        <v>370</v>
      </c>
      <c r="L423" s="45"/>
      <c r="M423" s="206" t="s">
        <v>21</v>
      </c>
      <c r="N423" s="207" t="s">
        <v>47</v>
      </c>
      <c r="O423" s="85"/>
      <c r="P423" s="208">
        <f>O423*H423</f>
        <v>0</v>
      </c>
      <c r="Q423" s="208">
        <v>0</v>
      </c>
      <c r="R423" s="208">
        <f>Q423*H423</f>
        <v>0</v>
      </c>
      <c r="S423" s="208">
        <v>0</v>
      </c>
      <c r="T423" s="209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10" t="s">
        <v>150</v>
      </c>
      <c r="AT423" s="210" t="s">
        <v>145</v>
      </c>
      <c r="AU423" s="210" t="s">
        <v>86</v>
      </c>
      <c r="AY423" s="18" t="s">
        <v>144</v>
      </c>
      <c r="BE423" s="211">
        <f>IF(N423="základní",J423,0)</f>
        <v>0</v>
      </c>
      <c r="BF423" s="211">
        <f>IF(N423="snížená",J423,0)</f>
        <v>0</v>
      </c>
      <c r="BG423" s="211">
        <f>IF(N423="zákl. přenesená",J423,0)</f>
        <v>0</v>
      </c>
      <c r="BH423" s="211">
        <f>IF(N423="sníž. přenesená",J423,0)</f>
        <v>0</v>
      </c>
      <c r="BI423" s="211">
        <f>IF(N423="nulová",J423,0)</f>
        <v>0</v>
      </c>
      <c r="BJ423" s="18" t="s">
        <v>84</v>
      </c>
      <c r="BK423" s="211">
        <f>ROUND(I423*H423,2)</f>
        <v>0</v>
      </c>
      <c r="BL423" s="18" t="s">
        <v>150</v>
      </c>
      <c r="BM423" s="210" t="s">
        <v>701</v>
      </c>
    </row>
    <row r="424" spans="1:47" s="2" customFormat="1" ht="12">
      <c r="A424" s="39"/>
      <c r="B424" s="40"/>
      <c r="C424" s="41"/>
      <c r="D424" s="219" t="s">
        <v>372</v>
      </c>
      <c r="E424" s="41"/>
      <c r="F424" s="220" t="s">
        <v>702</v>
      </c>
      <c r="G424" s="41"/>
      <c r="H424" s="41"/>
      <c r="I424" s="214"/>
      <c r="J424" s="41"/>
      <c r="K424" s="41"/>
      <c r="L424" s="45"/>
      <c r="M424" s="215"/>
      <c r="N424" s="216"/>
      <c r="O424" s="85"/>
      <c r="P424" s="85"/>
      <c r="Q424" s="85"/>
      <c r="R424" s="85"/>
      <c r="S424" s="85"/>
      <c r="T424" s="86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T424" s="18" t="s">
        <v>372</v>
      </c>
      <c r="AU424" s="18" t="s">
        <v>86</v>
      </c>
    </row>
    <row r="425" spans="1:65" s="2" customFormat="1" ht="24.15" customHeight="1">
      <c r="A425" s="39"/>
      <c r="B425" s="40"/>
      <c r="C425" s="199" t="s">
        <v>703</v>
      </c>
      <c r="D425" s="199" t="s">
        <v>145</v>
      </c>
      <c r="E425" s="200" t="s">
        <v>704</v>
      </c>
      <c r="F425" s="201" t="s">
        <v>705</v>
      </c>
      <c r="G425" s="202" t="s">
        <v>379</v>
      </c>
      <c r="H425" s="203">
        <v>388.36</v>
      </c>
      <c r="I425" s="204"/>
      <c r="J425" s="205">
        <f>ROUND(I425*H425,2)</f>
        <v>0</v>
      </c>
      <c r="K425" s="201" t="s">
        <v>370</v>
      </c>
      <c r="L425" s="45"/>
      <c r="M425" s="206" t="s">
        <v>21</v>
      </c>
      <c r="N425" s="207" t="s">
        <v>47</v>
      </c>
      <c r="O425" s="85"/>
      <c r="P425" s="208">
        <f>O425*H425</f>
        <v>0</v>
      </c>
      <c r="Q425" s="208">
        <v>0</v>
      </c>
      <c r="R425" s="208">
        <f>Q425*H425</f>
        <v>0</v>
      </c>
      <c r="S425" s="208">
        <v>0</v>
      </c>
      <c r="T425" s="209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10" t="s">
        <v>150</v>
      </c>
      <c r="AT425" s="210" t="s">
        <v>145</v>
      </c>
      <c r="AU425" s="210" t="s">
        <v>86</v>
      </c>
      <c r="AY425" s="18" t="s">
        <v>144</v>
      </c>
      <c r="BE425" s="211">
        <f>IF(N425="základní",J425,0)</f>
        <v>0</v>
      </c>
      <c r="BF425" s="211">
        <f>IF(N425="snížená",J425,0)</f>
        <v>0</v>
      </c>
      <c r="BG425" s="211">
        <f>IF(N425="zákl. přenesená",J425,0)</f>
        <v>0</v>
      </c>
      <c r="BH425" s="211">
        <f>IF(N425="sníž. přenesená",J425,0)</f>
        <v>0</v>
      </c>
      <c r="BI425" s="211">
        <f>IF(N425="nulová",J425,0)</f>
        <v>0</v>
      </c>
      <c r="BJ425" s="18" t="s">
        <v>84</v>
      </c>
      <c r="BK425" s="211">
        <f>ROUND(I425*H425,2)</f>
        <v>0</v>
      </c>
      <c r="BL425" s="18" t="s">
        <v>150</v>
      </c>
      <c r="BM425" s="210" t="s">
        <v>706</v>
      </c>
    </row>
    <row r="426" spans="1:47" s="2" customFormat="1" ht="12">
      <c r="A426" s="39"/>
      <c r="B426" s="40"/>
      <c r="C426" s="41"/>
      <c r="D426" s="219" t="s">
        <v>372</v>
      </c>
      <c r="E426" s="41"/>
      <c r="F426" s="220" t="s">
        <v>707</v>
      </c>
      <c r="G426" s="41"/>
      <c r="H426" s="41"/>
      <c r="I426" s="214"/>
      <c r="J426" s="41"/>
      <c r="K426" s="41"/>
      <c r="L426" s="45"/>
      <c r="M426" s="215"/>
      <c r="N426" s="216"/>
      <c r="O426" s="85"/>
      <c r="P426" s="85"/>
      <c r="Q426" s="85"/>
      <c r="R426" s="85"/>
      <c r="S426" s="85"/>
      <c r="T426" s="86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T426" s="18" t="s">
        <v>372</v>
      </c>
      <c r="AU426" s="18" t="s">
        <v>86</v>
      </c>
    </row>
    <row r="427" spans="1:51" s="13" customFormat="1" ht="12">
      <c r="A427" s="13"/>
      <c r="B427" s="221"/>
      <c r="C427" s="222"/>
      <c r="D427" s="212" t="s">
        <v>374</v>
      </c>
      <c r="E427" s="222"/>
      <c r="F427" s="224" t="s">
        <v>708</v>
      </c>
      <c r="G427" s="222"/>
      <c r="H427" s="225">
        <v>388.36</v>
      </c>
      <c r="I427" s="226"/>
      <c r="J427" s="222"/>
      <c r="K427" s="222"/>
      <c r="L427" s="227"/>
      <c r="M427" s="228"/>
      <c r="N427" s="229"/>
      <c r="O427" s="229"/>
      <c r="P427" s="229"/>
      <c r="Q427" s="229"/>
      <c r="R427" s="229"/>
      <c r="S427" s="229"/>
      <c r="T427" s="230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31" t="s">
        <v>374</v>
      </c>
      <c r="AU427" s="231" t="s">
        <v>86</v>
      </c>
      <c r="AV427" s="13" t="s">
        <v>86</v>
      </c>
      <c r="AW427" s="13" t="s">
        <v>4</v>
      </c>
      <c r="AX427" s="13" t="s">
        <v>84</v>
      </c>
      <c r="AY427" s="231" t="s">
        <v>144</v>
      </c>
    </row>
    <row r="428" spans="1:65" s="2" customFormat="1" ht="24.15" customHeight="1">
      <c r="A428" s="39"/>
      <c r="B428" s="40"/>
      <c r="C428" s="199" t="s">
        <v>709</v>
      </c>
      <c r="D428" s="199" t="s">
        <v>145</v>
      </c>
      <c r="E428" s="200" t="s">
        <v>710</v>
      </c>
      <c r="F428" s="201" t="s">
        <v>711</v>
      </c>
      <c r="G428" s="202" t="s">
        <v>379</v>
      </c>
      <c r="H428" s="203">
        <v>19.418</v>
      </c>
      <c r="I428" s="204"/>
      <c r="J428" s="205">
        <f>ROUND(I428*H428,2)</f>
        <v>0</v>
      </c>
      <c r="K428" s="201" t="s">
        <v>370</v>
      </c>
      <c r="L428" s="45"/>
      <c r="M428" s="206" t="s">
        <v>21</v>
      </c>
      <c r="N428" s="207" t="s">
        <v>47</v>
      </c>
      <c r="O428" s="85"/>
      <c r="P428" s="208">
        <f>O428*H428</f>
        <v>0</v>
      </c>
      <c r="Q428" s="208">
        <v>0</v>
      </c>
      <c r="R428" s="208">
        <f>Q428*H428</f>
        <v>0</v>
      </c>
      <c r="S428" s="208">
        <v>0</v>
      </c>
      <c r="T428" s="209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10" t="s">
        <v>150</v>
      </c>
      <c r="AT428" s="210" t="s">
        <v>145</v>
      </c>
      <c r="AU428" s="210" t="s">
        <v>86</v>
      </c>
      <c r="AY428" s="18" t="s">
        <v>144</v>
      </c>
      <c r="BE428" s="211">
        <f>IF(N428="základní",J428,0)</f>
        <v>0</v>
      </c>
      <c r="BF428" s="211">
        <f>IF(N428="snížená",J428,0)</f>
        <v>0</v>
      </c>
      <c r="BG428" s="211">
        <f>IF(N428="zákl. přenesená",J428,0)</f>
        <v>0</v>
      </c>
      <c r="BH428" s="211">
        <f>IF(N428="sníž. přenesená",J428,0)</f>
        <v>0</v>
      </c>
      <c r="BI428" s="211">
        <f>IF(N428="nulová",J428,0)</f>
        <v>0</v>
      </c>
      <c r="BJ428" s="18" t="s">
        <v>84</v>
      </c>
      <c r="BK428" s="211">
        <f>ROUND(I428*H428,2)</f>
        <v>0</v>
      </c>
      <c r="BL428" s="18" t="s">
        <v>150</v>
      </c>
      <c r="BM428" s="210" t="s">
        <v>712</v>
      </c>
    </row>
    <row r="429" spans="1:47" s="2" customFormat="1" ht="12">
      <c r="A429" s="39"/>
      <c r="B429" s="40"/>
      <c r="C429" s="41"/>
      <c r="D429" s="219" t="s">
        <v>372</v>
      </c>
      <c r="E429" s="41"/>
      <c r="F429" s="220" t="s">
        <v>713</v>
      </c>
      <c r="G429" s="41"/>
      <c r="H429" s="41"/>
      <c r="I429" s="214"/>
      <c r="J429" s="41"/>
      <c r="K429" s="41"/>
      <c r="L429" s="45"/>
      <c r="M429" s="215"/>
      <c r="N429" s="216"/>
      <c r="O429" s="85"/>
      <c r="P429" s="85"/>
      <c r="Q429" s="85"/>
      <c r="R429" s="85"/>
      <c r="S429" s="85"/>
      <c r="T429" s="86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T429" s="18" t="s">
        <v>372</v>
      </c>
      <c r="AU429" s="18" t="s">
        <v>86</v>
      </c>
    </row>
    <row r="430" spans="1:63" s="12" customFormat="1" ht="22.8" customHeight="1">
      <c r="A430" s="12"/>
      <c r="B430" s="185"/>
      <c r="C430" s="186"/>
      <c r="D430" s="187" t="s">
        <v>75</v>
      </c>
      <c r="E430" s="217" t="s">
        <v>714</v>
      </c>
      <c r="F430" s="217" t="s">
        <v>715</v>
      </c>
      <c r="G430" s="186"/>
      <c r="H430" s="186"/>
      <c r="I430" s="189"/>
      <c r="J430" s="218">
        <f>BK430</f>
        <v>0</v>
      </c>
      <c r="K430" s="186"/>
      <c r="L430" s="191"/>
      <c r="M430" s="192"/>
      <c r="N430" s="193"/>
      <c r="O430" s="193"/>
      <c r="P430" s="194">
        <f>SUM(P431:P432)</f>
        <v>0</v>
      </c>
      <c r="Q430" s="193"/>
      <c r="R430" s="194">
        <f>SUM(R431:R432)</f>
        <v>0</v>
      </c>
      <c r="S430" s="193"/>
      <c r="T430" s="195">
        <f>SUM(T431:T432)</f>
        <v>0</v>
      </c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R430" s="196" t="s">
        <v>84</v>
      </c>
      <c r="AT430" s="197" t="s">
        <v>75</v>
      </c>
      <c r="AU430" s="197" t="s">
        <v>84</v>
      </c>
      <c r="AY430" s="196" t="s">
        <v>144</v>
      </c>
      <c r="BK430" s="198">
        <f>SUM(BK431:BK432)</f>
        <v>0</v>
      </c>
    </row>
    <row r="431" spans="1:65" s="2" customFormat="1" ht="33" customHeight="1">
      <c r="A431" s="39"/>
      <c r="B431" s="40"/>
      <c r="C431" s="199" t="s">
        <v>716</v>
      </c>
      <c r="D431" s="199" t="s">
        <v>145</v>
      </c>
      <c r="E431" s="200" t="s">
        <v>717</v>
      </c>
      <c r="F431" s="201" t="s">
        <v>718</v>
      </c>
      <c r="G431" s="202" t="s">
        <v>379</v>
      </c>
      <c r="H431" s="203">
        <v>21.449</v>
      </c>
      <c r="I431" s="204"/>
      <c r="J431" s="205">
        <f>ROUND(I431*H431,2)</f>
        <v>0</v>
      </c>
      <c r="K431" s="201" t="s">
        <v>370</v>
      </c>
      <c r="L431" s="45"/>
      <c r="M431" s="206" t="s">
        <v>21</v>
      </c>
      <c r="N431" s="207" t="s">
        <v>47</v>
      </c>
      <c r="O431" s="85"/>
      <c r="P431" s="208">
        <f>O431*H431</f>
        <v>0</v>
      </c>
      <c r="Q431" s="208">
        <v>0</v>
      </c>
      <c r="R431" s="208">
        <f>Q431*H431</f>
        <v>0</v>
      </c>
      <c r="S431" s="208">
        <v>0</v>
      </c>
      <c r="T431" s="209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10" t="s">
        <v>150</v>
      </c>
      <c r="AT431" s="210" t="s">
        <v>145</v>
      </c>
      <c r="AU431" s="210" t="s">
        <v>86</v>
      </c>
      <c r="AY431" s="18" t="s">
        <v>144</v>
      </c>
      <c r="BE431" s="211">
        <f>IF(N431="základní",J431,0)</f>
        <v>0</v>
      </c>
      <c r="BF431" s="211">
        <f>IF(N431="snížená",J431,0)</f>
        <v>0</v>
      </c>
      <c r="BG431" s="211">
        <f>IF(N431="zákl. přenesená",J431,0)</f>
        <v>0</v>
      </c>
      <c r="BH431" s="211">
        <f>IF(N431="sníž. přenesená",J431,0)</f>
        <v>0</v>
      </c>
      <c r="BI431" s="211">
        <f>IF(N431="nulová",J431,0)</f>
        <v>0</v>
      </c>
      <c r="BJ431" s="18" t="s">
        <v>84</v>
      </c>
      <c r="BK431" s="211">
        <f>ROUND(I431*H431,2)</f>
        <v>0</v>
      </c>
      <c r="BL431" s="18" t="s">
        <v>150</v>
      </c>
      <c r="BM431" s="210" t="s">
        <v>719</v>
      </c>
    </row>
    <row r="432" spans="1:47" s="2" customFormat="1" ht="12">
      <c r="A432" s="39"/>
      <c r="B432" s="40"/>
      <c r="C432" s="41"/>
      <c r="D432" s="219" t="s">
        <v>372</v>
      </c>
      <c r="E432" s="41"/>
      <c r="F432" s="220" t="s">
        <v>720</v>
      </c>
      <c r="G432" s="41"/>
      <c r="H432" s="41"/>
      <c r="I432" s="214"/>
      <c r="J432" s="41"/>
      <c r="K432" s="41"/>
      <c r="L432" s="45"/>
      <c r="M432" s="215"/>
      <c r="N432" s="216"/>
      <c r="O432" s="85"/>
      <c r="P432" s="85"/>
      <c r="Q432" s="85"/>
      <c r="R432" s="85"/>
      <c r="S432" s="85"/>
      <c r="T432" s="86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T432" s="18" t="s">
        <v>372</v>
      </c>
      <c r="AU432" s="18" t="s">
        <v>86</v>
      </c>
    </row>
    <row r="433" spans="1:63" s="12" customFormat="1" ht="25.9" customHeight="1">
      <c r="A433" s="12"/>
      <c r="B433" s="185"/>
      <c r="C433" s="186"/>
      <c r="D433" s="187" t="s">
        <v>75</v>
      </c>
      <c r="E433" s="188" t="s">
        <v>721</v>
      </c>
      <c r="F433" s="188" t="s">
        <v>722</v>
      </c>
      <c r="G433" s="186"/>
      <c r="H433" s="186"/>
      <c r="I433" s="189"/>
      <c r="J433" s="190">
        <f>BK433</f>
        <v>0</v>
      </c>
      <c r="K433" s="186"/>
      <c r="L433" s="191"/>
      <c r="M433" s="192"/>
      <c r="N433" s="193"/>
      <c r="O433" s="193"/>
      <c r="P433" s="194">
        <f>P434+P446+P503+P587+P663+P667+P684+P704+P723+P734+P761+P804+P833+P860+P864</f>
        <v>0</v>
      </c>
      <c r="Q433" s="193"/>
      <c r="R433" s="194">
        <f>R434+R446+R503+R587+R663+R667+R684+R704+R723+R734+R761+R804+R833+R860+R864</f>
        <v>10.08585027</v>
      </c>
      <c r="S433" s="193"/>
      <c r="T433" s="195">
        <f>T434+T446+T503+T587+T663+T667+T684+T704+T723+T734+T761+T804+T833+T860+T864</f>
        <v>3.048827890000001</v>
      </c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R433" s="196" t="s">
        <v>86</v>
      </c>
      <c r="AT433" s="197" t="s">
        <v>75</v>
      </c>
      <c r="AU433" s="197" t="s">
        <v>76</v>
      </c>
      <c r="AY433" s="196" t="s">
        <v>144</v>
      </c>
      <c r="BK433" s="198">
        <f>BK434+BK446+BK503+BK587+BK663+BK667+BK684+BK704+BK723+BK734+BK761+BK804+BK833+BK860+BK864</f>
        <v>0</v>
      </c>
    </row>
    <row r="434" spans="1:63" s="12" customFormat="1" ht="22.8" customHeight="1">
      <c r="A434" s="12"/>
      <c r="B434" s="185"/>
      <c r="C434" s="186"/>
      <c r="D434" s="187" t="s">
        <v>75</v>
      </c>
      <c r="E434" s="217" t="s">
        <v>723</v>
      </c>
      <c r="F434" s="217" t="s">
        <v>724</v>
      </c>
      <c r="G434" s="186"/>
      <c r="H434" s="186"/>
      <c r="I434" s="189"/>
      <c r="J434" s="218">
        <f>BK434</f>
        <v>0</v>
      </c>
      <c r="K434" s="186"/>
      <c r="L434" s="191"/>
      <c r="M434" s="192"/>
      <c r="N434" s="193"/>
      <c r="O434" s="193"/>
      <c r="P434" s="194">
        <f>SUM(P435:P445)</f>
        <v>0</v>
      </c>
      <c r="Q434" s="193"/>
      <c r="R434" s="194">
        <f>SUM(R435:R445)</f>
        <v>0.03412760000000001</v>
      </c>
      <c r="S434" s="193"/>
      <c r="T434" s="195">
        <f>SUM(T435:T445)</f>
        <v>0</v>
      </c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R434" s="196" t="s">
        <v>86</v>
      </c>
      <c r="AT434" s="197" t="s">
        <v>75</v>
      </c>
      <c r="AU434" s="197" t="s">
        <v>84</v>
      </c>
      <c r="AY434" s="196" t="s">
        <v>144</v>
      </c>
      <c r="BK434" s="198">
        <f>SUM(BK435:BK445)</f>
        <v>0</v>
      </c>
    </row>
    <row r="435" spans="1:65" s="2" customFormat="1" ht="21.75" customHeight="1">
      <c r="A435" s="39"/>
      <c r="B435" s="40"/>
      <c r="C435" s="199" t="s">
        <v>725</v>
      </c>
      <c r="D435" s="199" t="s">
        <v>145</v>
      </c>
      <c r="E435" s="200" t="s">
        <v>726</v>
      </c>
      <c r="F435" s="201" t="s">
        <v>727</v>
      </c>
      <c r="G435" s="202" t="s">
        <v>399</v>
      </c>
      <c r="H435" s="203">
        <v>4.8</v>
      </c>
      <c r="I435" s="204"/>
      <c r="J435" s="205">
        <f>ROUND(I435*H435,2)</f>
        <v>0</v>
      </c>
      <c r="K435" s="201" t="s">
        <v>728</v>
      </c>
      <c r="L435" s="45"/>
      <c r="M435" s="206" t="s">
        <v>21</v>
      </c>
      <c r="N435" s="207" t="s">
        <v>47</v>
      </c>
      <c r="O435" s="85"/>
      <c r="P435" s="208">
        <f>O435*H435</f>
        <v>0</v>
      </c>
      <c r="Q435" s="208">
        <v>0</v>
      </c>
      <c r="R435" s="208">
        <f>Q435*H435</f>
        <v>0</v>
      </c>
      <c r="S435" s="208">
        <v>0</v>
      </c>
      <c r="T435" s="209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10" t="s">
        <v>210</v>
      </c>
      <c r="AT435" s="210" t="s">
        <v>145</v>
      </c>
      <c r="AU435" s="210" t="s">
        <v>86</v>
      </c>
      <c r="AY435" s="18" t="s">
        <v>144</v>
      </c>
      <c r="BE435" s="211">
        <f>IF(N435="základní",J435,0)</f>
        <v>0</v>
      </c>
      <c r="BF435" s="211">
        <f>IF(N435="snížená",J435,0)</f>
        <v>0</v>
      </c>
      <c r="BG435" s="211">
        <f>IF(N435="zákl. přenesená",J435,0)</f>
        <v>0</v>
      </c>
      <c r="BH435" s="211">
        <f>IF(N435="sníž. přenesená",J435,0)</f>
        <v>0</v>
      </c>
      <c r="BI435" s="211">
        <f>IF(N435="nulová",J435,0)</f>
        <v>0</v>
      </c>
      <c r="BJ435" s="18" t="s">
        <v>84</v>
      </c>
      <c r="BK435" s="211">
        <f>ROUND(I435*H435,2)</f>
        <v>0</v>
      </c>
      <c r="BL435" s="18" t="s">
        <v>210</v>
      </c>
      <c r="BM435" s="210" t="s">
        <v>729</v>
      </c>
    </row>
    <row r="436" spans="1:47" s="2" customFormat="1" ht="12">
      <c r="A436" s="39"/>
      <c r="B436" s="40"/>
      <c r="C436" s="41"/>
      <c r="D436" s="219" t="s">
        <v>372</v>
      </c>
      <c r="E436" s="41"/>
      <c r="F436" s="220" t="s">
        <v>730</v>
      </c>
      <c r="G436" s="41"/>
      <c r="H436" s="41"/>
      <c r="I436" s="214"/>
      <c r="J436" s="41"/>
      <c r="K436" s="41"/>
      <c r="L436" s="45"/>
      <c r="M436" s="215"/>
      <c r="N436" s="216"/>
      <c r="O436" s="85"/>
      <c r="P436" s="85"/>
      <c r="Q436" s="85"/>
      <c r="R436" s="85"/>
      <c r="S436" s="85"/>
      <c r="T436" s="86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T436" s="18" t="s">
        <v>372</v>
      </c>
      <c r="AU436" s="18" t="s">
        <v>86</v>
      </c>
    </row>
    <row r="437" spans="1:51" s="13" customFormat="1" ht="12">
      <c r="A437" s="13"/>
      <c r="B437" s="221"/>
      <c r="C437" s="222"/>
      <c r="D437" s="212" t="s">
        <v>374</v>
      </c>
      <c r="E437" s="223" t="s">
        <v>21</v>
      </c>
      <c r="F437" s="224" t="s">
        <v>731</v>
      </c>
      <c r="G437" s="222"/>
      <c r="H437" s="225">
        <v>4.8</v>
      </c>
      <c r="I437" s="226"/>
      <c r="J437" s="222"/>
      <c r="K437" s="222"/>
      <c r="L437" s="227"/>
      <c r="M437" s="228"/>
      <c r="N437" s="229"/>
      <c r="O437" s="229"/>
      <c r="P437" s="229"/>
      <c r="Q437" s="229"/>
      <c r="R437" s="229"/>
      <c r="S437" s="229"/>
      <c r="T437" s="230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31" t="s">
        <v>374</v>
      </c>
      <c r="AU437" s="231" t="s">
        <v>86</v>
      </c>
      <c r="AV437" s="13" t="s">
        <v>86</v>
      </c>
      <c r="AW437" s="13" t="s">
        <v>37</v>
      </c>
      <c r="AX437" s="13" t="s">
        <v>84</v>
      </c>
      <c r="AY437" s="231" t="s">
        <v>144</v>
      </c>
    </row>
    <row r="438" spans="1:65" s="2" customFormat="1" ht="16.5" customHeight="1">
      <c r="A438" s="39"/>
      <c r="B438" s="40"/>
      <c r="C438" s="232" t="s">
        <v>732</v>
      </c>
      <c r="D438" s="232" t="s">
        <v>383</v>
      </c>
      <c r="E438" s="233" t="s">
        <v>733</v>
      </c>
      <c r="F438" s="234" t="s">
        <v>734</v>
      </c>
      <c r="G438" s="235" t="s">
        <v>379</v>
      </c>
      <c r="H438" s="236">
        <v>0.002</v>
      </c>
      <c r="I438" s="237"/>
      <c r="J438" s="238">
        <f>ROUND(I438*H438,2)</f>
        <v>0</v>
      </c>
      <c r="K438" s="234" t="s">
        <v>728</v>
      </c>
      <c r="L438" s="239"/>
      <c r="M438" s="240" t="s">
        <v>21</v>
      </c>
      <c r="N438" s="241" t="s">
        <v>47</v>
      </c>
      <c r="O438" s="85"/>
      <c r="P438" s="208">
        <f>O438*H438</f>
        <v>0</v>
      </c>
      <c r="Q438" s="208">
        <v>1</v>
      </c>
      <c r="R438" s="208">
        <f>Q438*H438</f>
        <v>0.002</v>
      </c>
      <c r="S438" s="208">
        <v>0</v>
      </c>
      <c r="T438" s="209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10" t="s">
        <v>278</v>
      </c>
      <c r="AT438" s="210" t="s">
        <v>383</v>
      </c>
      <c r="AU438" s="210" t="s">
        <v>86</v>
      </c>
      <c r="AY438" s="18" t="s">
        <v>144</v>
      </c>
      <c r="BE438" s="211">
        <f>IF(N438="základní",J438,0)</f>
        <v>0</v>
      </c>
      <c r="BF438" s="211">
        <f>IF(N438="snížená",J438,0)</f>
        <v>0</v>
      </c>
      <c r="BG438" s="211">
        <f>IF(N438="zákl. přenesená",J438,0)</f>
        <v>0</v>
      </c>
      <c r="BH438" s="211">
        <f>IF(N438="sníž. přenesená",J438,0)</f>
        <v>0</v>
      </c>
      <c r="BI438" s="211">
        <f>IF(N438="nulová",J438,0)</f>
        <v>0</v>
      </c>
      <c r="BJ438" s="18" t="s">
        <v>84</v>
      </c>
      <c r="BK438" s="211">
        <f>ROUND(I438*H438,2)</f>
        <v>0</v>
      </c>
      <c r="BL438" s="18" t="s">
        <v>210</v>
      </c>
      <c r="BM438" s="210" t="s">
        <v>735</v>
      </c>
    </row>
    <row r="439" spans="1:51" s="13" customFormat="1" ht="12">
      <c r="A439" s="13"/>
      <c r="B439" s="221"/>
      <c r="C439" s="222"/>
      <c r="D439" s="212" t="s">
        <v>374</v>
      </c>
      <c r="E439" s="222"/>
      <c r="F439" s="224" t="s">
        <v>736</v>
      </c>
      <c r="G439" s="222"/>
      <c r="H439" s="225">
        <v>0.002</v>
      </c>
      <c r="I439" s="226"/>
      <c r="J439" s="222"/>
      <c r="K439" s="222"/>
      <c r="L439" s="227"/>
      <c r="M439" s="228"/>
      <c r="N439" s="229"/>
      <c r="O439" s="229"/>
      <c r="P439" s="229"/>
      <c r="Q439" s="229"/>
      <c r="R439" s="229"/>
      <c r="S439" s="229"/>
      <c r="T439" s="230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1" t="s">
        <v>374</v>
      </c>
      <c r="AU439" s="231" t="s">
        <v>86</v>
      </c>
      <c r="AV439" s="13" t="s">
        <v>86</v>
      </c>
      <c r="AW439" s="13" t="s">
        <v>4</v>
      </c>
      <c r="AX439" s="13" t="s">
        <v>84</v>
      </c>
      <c r="AY439" s="231" t="s">
        <v>144</v>
      </c>
    </row>
    <row r="440" spans="1:65" s="2" customFormat="1" ht="16.5" customHeight="1">
      <c r="A440" s="39"/>
      <c r="B440" s="40"/>
      <c r="C440" s="199" t="s">
        <v>737</v>
      </c>
      <c r="D440" s="199" t="s">
        <v>145</v>
      </c>
      <c r="E440" s="200" t="s">
        <v>738</v>
      </c>
      <c r="F440" s="201" t="s">
        <v>739</v>
      </c>
      <c r="G440" s="202" t="s">
        <v>399</v>
      </c>
      <c r="H440" s="203">
        <v>4.8</v>
      </c>
      <c r="I440" s="204"/>
      <c r="J440" s="205">
        <f>ROUND(I440*H440,2)</f>
        <v>0</v>
      </c>
      <c r="K440" s="201" t="s">
        <v>728</v>
      </c>
      <c r="L440" s="45"/>
      <c r="M440" s="206" t="s">
        <v>21</v>
      </c>
      <c r="N440" s="207" t="s">
        <v>47</v>
      </c>
      <c r="O440" s="85"/>
      <c r="P440" s="208">
        <f>O440*H440</f>
        <v>0</v>
      </c>
      <c r="Q440" s="208">
        <v>0.0004</v>
      </c>
      <c r="R440" s="208">
        <f>Q440*H440</f>
        <v>0.00192</v>
      </c>
      <c r="S440" s="208">
        <v>0</v>
      </c>
      <c r="T440" s="209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10" t="s">
        <v>210</v>
      </c>
      <c r="AT440" s="210" t="s">
        <v>145</v>
      </c>
      <c r="AU440" s="210" t="s">
        <v>86</v>
      </c>
      <c r="AY440" s="18" t="s">
        <v>144</v>
      </c>
      <c r="BE440" s="211">
        <f>IF(N440="základní",J440,0)</f>
        <v>0</v>
      </c>
      <c r="BF440" s="211">
        <f>IF(N440="snížená",J440,0)</f>
        <v>0</v>
      </c>
      <c r="BG440" s="211">
        <f>IF(N440="zákl. přenesená",J440,0)</f>
        <v>0</v>
      </c>
      <c r="BH440" s="211">
        <f>IF(N440="sníž. přenesená",J440,0)</f>
        <v>0</v>
      </c>
      <c r="BI440" s="211">
        <f>IF(N440="nulová",J440,0)</f>
        <v>0</v>
      </c>
      <c r="BJ440" s="18" t="s">
        <v>84</v>
      </c>
      <c r="BK440" s="211">
        <f>ROUND(I440*H440,2)</f>
        <v>0</v>
      </c>
      <c r="BL440" s="18" t="s">
        <v>210</v>
      </c>
      <c r="BM440" s="210" t="s">
        <v>740</v>
      </c>
    </row>
    <row r="441" spans="1:47" s="2" customFormat="1" ht="12">
      <c r="A441" s="39"/>
      <c r="B441" s="40"/>
      <c r="C441" s="41"/>
      <c r="D441" s="219" t="s">
        <v>372</v>
      </c>
      <c r="E441" s="41"/>
      <c r="F441" s="220" t="s">
        <v>741</v>
      </c>
      <c r="G441" s="41"/>
      <c r="H441" s="41"/>
      <c r="I441" s="214"/>
      <c r="J441" s="41"/>
      <c r="K441" s="41"/>
      <c r="L441" s="45"/>
      <c r="M441" s="215"/>
      <c r="N441" s="216"/>
      <c r="O441" s="85"/>
      <c r="P441" s="85"/>
      <c r="Q441" s="85"/>
      <c r="R441" s="85"/>
      <c r="S441" s="85"/>
      <c r="T441" s="86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T441" s="18" t="s">
        <v>372</v>
      </c>
      <c r="AU441" s="18" t="s">
        <v>86</v>
      </c>
    </row>
    <row r="442" spans="1:65" s="2" customFormat="1" ht="24.15" customHeight="1">
      <c r="A442" s="39"/>
      <c r="B442" s="40"/>
      <c r="C442" s="232" t="s">
        <v>742</v>
      </c>
      <c r="D442" s="232" t="s">
        <v>383</v>
      </c>
      <c r="E442" s="233" t="s">
        <v>743</v>
      </c>
      <c r="F442" s="234" t="s">
        <v>744</v>
      </c>
      <c r="G442" s="235" t="s">
        <v>399</v>
      </c>
      <c r="H442" s="236">
        <v>5.594</v>
      </c>
      <c r="I442" s="237"/>
      <c r="J442" s="238">
        <f>ROUND(I442*H442,2)</f>
        <v>0</v>
      </c>
      <c r="K442" s="234" t="s">
        <v>728</v>
      </c>
      <c r="L442" s="239"/>
      <c r="M442" s="240" t="s">
        <v>21</v>
      </c>
      <c r="N442" s="241" t="s">
        <v>47</v>
      </c>
      <c r="O442" s="85"/>
      <c r="P442" s="208">
        <f>O442*H442</f>
        <v>0</v>
      </c>
      <c r="Q442" s="208">
        <v>0.0054</v>
      </c>
      <c r="R442" s="208">
        <f>Q442*H442</f>
        <v>0.030207600000000005</v>
      </c>
      <c r="S442" s="208">
        <v>0</v>
      </c>
      <c r="T442" s="209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10" t="s">
        <v>278</v>
      </c>
      <c r="AT442" s="210" t="s">
        <v>383</v>
      </c>
      <c r="AU442" s="210" t="s">
        <v>86</v>
      </c>
      <c r="AY442" s="18" t="s">
        <v>144</v>
      </c>
      <c r="BE442" s="211">
        <f>IF(N442="základní",J442,0)</f>
        <v>0</v>
      </c>
      <c r="BF442" s="211">
        <f>IF(N442="snížená",J442,0)</f>
        <v>0</v>
      </c>
      <c r="BG442" s="211">
        <f>IF(N442="zákl. přenesená",J442,0)</f>
        <v>0</v>
      </c>
      <c r="BH442" s="211">
        <f>IF(N442="sníž. přenesená",J442,0)</f>
        <v>0</v>
      </c>
      <c r="BI442" s="211">
        <f>IF(N442="nulová",J442,0)</f>
        <v>0</v>
      </c>
      <c r="BJ442" s="18" t="s">
        <v>84</v>
      </c>
      <c r="BK442" s="211">
        <f>ROUND(I442*H442,2)</f>
        <v>0</v>
      </c>
      <c r="BL442" s="18" t="s">
        <v>210</v>
      </c>
      <c r="BM442" s="210" t="s">
        <v>745</v>
      </c>
    </row>
    <row r="443" spans="1:51" s="13" customFormat="1" ht="12">
      <c r="A443" s="13"/>
      <c r="B443" s="221"/>
      <c r="C443" s="222"/>
      <c r="D443" s="212" t="s">
        <v>374</v>
      </c>
      <c r="E443" s="222"/>
      <c r="F443" s="224" t="s">
        <v>746</v>
      </c>
      <c r="G443" s="222"/>
      <c r="H443" s="225">
        <v>5.594</v>
      </c>
      <c r="I443" s="226"/>
      <c r="J443" s="222"/>
      <c r="K443" s="222"/>
      <c r="L443" s="227"/>
      <c r="M443" s="228"/>
      <c r="N443" s="229"/>
      <c r="O443" s="229"/>
      <c r="P443" s="229"/>
      <c r="Q443" s="229"/>
      <c r="R443" s="229"/>
      <c r="S443" s="229"/>
      <c r="T443" s="230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31" t="s">
        <v>374</v>
      </c>
      <c r="AU443" s="231" t="s">
        <v>86</v>
      </c>
      <c r="AV443" s="13" t="s">
        <v>86</v>
      </c>
      <c r="AW443" s="13" t="s">
        <v>4</v>
      </c>
      <c r="AX443" s="13" t="s">
        <v>84</v>
      </c>
      <c r="AY443" s="231" t="s">
        <v>144</v>
      </c>
    </row>
    <row r="444" spans="1:65" s="2" customFormat="1" ht="24.15" customHeight="1">
      <c r="A444" s="39"/>
      <c r="B444" s="40"/>
      <c r="C444" s="199" t="s">
        <v>747</v>
      </c>
      <c r="D444" s="199" t="s">
        <v>145</v>
      </c>
      <c r="E444" s="200" t="s">
        <v>748</v>
      </c>
      <c r="F444" s="201" t="s">
        <v>749</v>
      </c>
      <c r="G444" s="202" t="s">
        <v>379</v>
      </c>
      <c r="H444" s="203">
        <v>0.034</v>
      </c>
      <c r="I444" s="204"/>
      <c r="J444" s="205">
        <f>ROUND(I444*H444,2)</f>
        <v>0</v>
      </c>
      <c r="K444" s="201" t="s">
        <v>728</v>
      </c>
      <c r="L444" s="45"/>
      <c r="M444" s="206" t="s">
        <v>21</v>
      </c>
      <c r="N444" s="207" t="s">
        <v>47</v>
      </c>
      <c r="O444" s="85"/>
      <c r="P444" s="208">
        <f>O444*H444</f>
        <v>0</v>
      </c>
      <c r="Q444" s="208">
        <v>0</v>
      </c>
      <c r="R444" s="208">
        <f>Q444*H444</f>
        <v>0</v>
      </c>
      <c r="S444" s="208">
        <v>0</v>
      </c>
      <c r="T444" s="209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10" t="s">
        <v>210</v>
      </c>
      <c r="AT444" s="210" t="s">
        <v>145</v>
      </c>
      <c r="AU444" s="210" t="s">
        <v>86</v>
      </c>
      <c r="AY444" s="18" t="s">
        <v>144</v>
      </c>
      <c r="BE444" s="211">
        <f>IF(N444="základní",J444,0)</f>
        <v>0</v>
      </c>
      <c r="BF444" s="211">
        <f>IF(N444="snížená",J444,0)</f>
        <v>0</v>
      </c>
      <c r="BG444" s="211">
        <f>IF(N444="zákl. přenesená",J444,0)</f>
        <v>0</v>
      </c>
      <c r="BH444" s="211">
        <f>IF(N444="sníž. přenesená",J444,0)</f>
        <v>0</v>
      </c>
      <c r="BI444" s="211">
        <f>IF(N444="nulová",J444,0)</f>
        <v>0</v>
      </c>
      <c r="BJ444" s="18" t="s">
        <v>84</v>
      </c>
      <c r="BK444" s="211">
        <f>ROUND(I444*H444,2)</f>
        <v>0</v>
      </c>
      <c r="BL444" s="18" t="s">
        <v>210</v>
      </c>
      <c r="BM444" s="210" t="s">
        <v>750</v>
      </c>
    </row>
    <row r="445" spans="1:47" s="2" customFormat="1" ht="12">
      <c r="A445" s="39"/>
      <c r="B445" s="40"/>
      <c r="C445" s="41"/>
      <c r="D445" s="219" t="s">
        <v>372</v>
      </c>
      <c r="E445" s="41"/>
      <c r="F445" s="220" t="s">
        <v>751</v>
      </c>
      <c r="G445" s="41"/>
      <c r="H445" s="41"/>
      <c r="I445" s="214"/>
      <c r="J445" s="41"/>
      <c r="K445" s="41"/>
      <c r="L445" s="45"/>
      <c r="M445" s="215"/>
      <c r="N445" s="216"/>
      <c r="O445" s="85"/>
      <c r="P445" s="85"/>
      <c r="Q445" s="85"/>
      <c r="R445" s="85"/>
      <c r="S445" s="85"/>
      <c r="T445" s="86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T445" s="18" t="s">
        <v>372</v>
      </c>
      <c r="AU445" s="18" t="s">
        <v>86</v>
      </c>
    </row>
    <row r="446" spans="1:63" s="12" customFormat="1" ht="22.8" customHeight="1">
      <c r="A446" s="12"/>
      <c r="B446" s="185"/>
      <c r="C446" s="186"/>
      <c r="D446" s="187" t="s">
        <v>75</v>
      </c>
      <c r="E446" s="217" t="s">
        <v>752</v>
      </c>
      <c r="F446" s="217" t="s">
        <v>753</v>
      </c>
      <c r="G446" s="186"/>
      <c r="H446" s="186"/>
      <c r="I446" s="189"/>
      <c r="J446" s="218">
        <f>BK446</f>
        <v>0</v>
      </c>
      <c r="K446" s="186"/>
      <c r="L446" s="191"/>
      <c r="M446" s="192"/>
      <c r="N446" s="193"/>
      <c r="O446" s="193"/>
      <c r="P446" s="194">
        <f>SUM(P447:P502)</f>
        <v>0</v>
      </c>
      <c r="Q446" s="193"/>
      <c r="R446" s="194">
        <f>SUM(R447:R502)</f>
        <v>0.129835</v>
      </c>
      <c r="S446" s="193"/>
      <c r="T446" s="195">
        <f>SUM(T447:T502)</f>
        <v>1.04048</v>
      </c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R446" s="196" t="s">
        <v>86</v>
      </c>
      <c r="AT446" s="197" t="s">
        <v>75</v>
      </c>
      <c r="AU446" s="197" t="s">
        <v>84</v>
      </c>
      <c r="AY446" s="196" t="s">
        <v>144</v>
      </c>
      <c r="BK446" s="198">
        <f>SUM(BK447:BK502)</f>
        <v>0</v>
      </c>
    </row>
    <row r="447" spans="1:65" s="2" customFormat="1" ht="16.5" customHeight="1">
      <c r="A447" s="39"/>
      <c r="B447" s="40"/>
      <c r="C447" s="199" t="s">
        <v>754</v>
      </c>
      <c r="D447" s="199" t="s">
        <v>145</v>
      </c>
      <c r="E447" s="200" t="s">
        <v>755</v>
      </c>
      <c r="F447" s="201" t="s">
        <v>756</v>
      </c>
      <c r="G447" s="202" t="s">
        <v>160</v>
      </c>
      <c r="H447" s="203">
        <v>4</v>
      </c>
      <c r="I447" s="204"/>
      <c r="J447" s="205">
        <f>ROUND(I447*H447,2)</f>
        <v>0</v>
      </c>
      <c r="K447" s="201" t="s">
        <v>370</v>
      </c>
      <c r="L447" s="45"/>
      <c r="M447" s="206" t="s">
        <v>21</v>
      </c>
      <c r="N447" s="207" t="s">
        <v>47</v>
      </c>
      <c r="O447" s="85"/>
      <c r="P447" s="208">
        <f>O447*H447</f>
        <v>0</v>
      </c>
      <c r="Q447" s="208">
        <v>0</v>
      </c>
      <c r="R447" s="208">
        <f>Q447*H447</f>
        <v>0</v>
      </c>
      <c r="S447" s="208">
        <v>0.01492</v>
      </c>
      <c r="T447" s="209">
        <f>S447*H447</f>
        <v>0.05968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10" t="s">
        <v>210</v>
      </c>
      <c r="AT447" s="210" t="s">
        <v>145</v>
      </c>
      <c r="AU447" s="210" t="s">
        <v>86</v>
      </c>
      <c r="AY447" s="18" t="s">
        <v>144</v>
      </c>
      <c r="BE447" s="211">
        <f>IF(N447="základní",J447,0)</f>
        <v>0</v>
      </c>
      <c r="BF447" s="211">
        <f>IF(N447="snížená",J447,0)</f>
        <v>0</v>
      </c>
      <c r="BG447" s="211">
        <f>IF(N447="zákl. přenesená",J447,0)</f>
        <v>0</v>
      </c>
      <c r="BH447" s="211">
        <f>IF(N447="sníž. přenesená",J447,0)</f>
        <v>0</v>
      </c>
      <c r="BI447" s="211">
        <f>IF(N447="nulová",J447,0)</f>
        <v>0</v>
      </c>
      <c r="BJ447" s="18" t="s">
        <v>84</v>
      </c>
      <c r="BK447" s="211">
        <f>ROUND(I447*H447,2)</f>
        <v>0</v>
      </c>
      <c r="BL447" s="18" t="s">
        <v>210</v>
      </c>
      <c r="BM447" s="210" t="s">
        <v>757</v>
      </c>
    </row>
    <row r="448" spans="1:47" s="2" customFormat="1" ht="12">
      <c r="A448" s="39"/>
      <c r="B448" s="40"/>
      <c r="C448" s="41"/>
      <c r="D448" s="219" t="s">
        <v>372</v>
      </c>
      <c r="E448" s="41"/>
      <c r="F448" s="220" t="s">
        <v>758</v>
      </c>
      <c r="G448" s="41"/>
      <c r="H448" s="41"/>
      <c r="I448" s="214"/>
      <c r="J448" s="41"/>
      <c r="K448" s="41"/>
      <c r="L448" s="45"/>
      <c r="M448" s="215"/>
      <c r="N448" s="216"/>
      <c r="O448" s="85"/>
      <c r="P448" s="85"/>
      <c r="Q448" s="85"/>
      <c r="R448" s="85"/>
      <c r="S448" s="85"/>
      <c r="T448" s="86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T448" s="18" t="s">
        <v>372</v>
      </c>
      <c r="AU448" s="18" t="s">
        <v>86</v>
      </c>
    </row>
    <row r="449" spans="1:51" s="13" customFormat="1" ht="12">
      <c r="A449" s="13"/>
      <c r="B449" s="221"/>
      <c r="C449" s="222"/>
      <c r="D449" s="212" t="s">
        <v>374</v>
      </c>
      <c r="E449" s="223" t="s">
        <v>21</v>
      </c>
      <c r="F449" s="224" t="s">
        <v>759</v>
      </c>
      <c r="G449" s="222"/>
      <c r="H449" s="225">
        <v>4</v>
      </c>
      <c r="I449" s="226"/>
      <c r="J449" s="222"/>
      <c r="K449" s="222"/>
      <c r="L449" s="227"/>
      <c r="M449" s="228"/>
      <c r="N449" s="229"/>
      <c r="O449" s="229"/>
      <c r="P449" s="229"/>
      <c r="Q449" s="229"/>
      <c r="R449" s="229"/>
      <c r="S449" s="229"/>
      <c r="T449" s="230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1" t="s">
        <v>374</v>
      </c>
      <c r="AU449" s="231" t="s">
        <v>86</v>
      </c>
      <c r="AV449" s="13" t="s">
        <v>86</v>
      </c>
      <c r="AW449" s="13" t="s">
        <v>37</v>
      </c>
      <c r="AX449" s="13" t="s">
        <v>84</v>
      </c>
      <c r="AY449" s="231" t="s">
        <v>144</v>
      </c>
    </row>
    <row r="450" spans="1:65" s="2" customFormat="1" ht="16.5" customHeight="1">
      <c r="A450" s="39"/>
      <c r="B450" s="40"/>
      <c r="C450" s="199" t="s">
        <v>760</v>
      </c>
      <c r="D450" s="199" t="s">
        <v>145</v>
      </c>
      <c r="E450" s="200" t="s">
        <v>761</v>
      </c>
      <c r="F450" s="201" t="s">
        <v>762</v>
      </c>
      <c r="G450" s="202" t="s">
        <v>160</v>
      </c>
      <c r="H450" s="203">
        <v>32</v>
      </c>
      <c r="I450" s="204"/>
      <c r="J450" s="205">
        <f>ROUND(I450*H450,2)</f>
        <v>0</v>
      </c>
      <c r="K450" s="201" t="s">
        <v>370</v>
      </c>
      <c r="L450" s="45"/>
      <c r="M450" s="206" t="s">
        <v>21</v>
      </c>
      <c r="N450" s="207" t="s">
        <v>47</v>
      </c>
      <c r="O450" s="85"/>
      <c r="P450" s="208">
        <f>O450*H450</f>
        <v>0</v>
      </c>
      <c r="Q450" s="208">
        <v>0</v>
      </c>
      <c r="R450" s="208">
        <f>Q450*H450</f>
        <v>0</v>
      </c>
      <c r="S450" s="208">
        <v>0.03065</v>
      </c>
      <c r="T450" s="209">
        <f>S450*H450</f>
        <v>0.9808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10" t="s">
        <v>210</v>
      </c>
      <c r="AT450" s="210" t="s">
        <v>145</v>
      </c>
      <c r="AU450" s="210" t="s">
        <v>86</v>
      </c>
      <c r="AY450" s="18" t="s">
        <v>144</v>
      </c>
      <c r="BE450" s="211">
        <f>IF(N450="základní",J450,0)</f>
        <v>0</v>
      </c>
      <c r="BF450" s="211">
        <f>IF(N450="snížená",J450,0)</f>
        <v>0</v>
      </c>
      <c r="BG450" s="211">
        <f>IF(N450="zákl. přenesená",J450,0)</f>
        <v>0</v>
      </c>
      <c r="BH450" s="211">
        <f>IF(N450="sníž. přenesená",J450,0)</f>
        <v>0</v>
      </c>
      <c r="BI450" s="211">
        <f>IF(N450="nulová",J450,0)</f>
        <v>0</v>
      </c>
      <c r="BJ450" s="18" t="s">
        <v>84</v>
      </c>
      <c r="BK450" s="211">
        <f>ROUND(I450*H450,2)</f>
        <v>0</v>
      </c>
      <c r="BL450" s="18" t="s">
        <v>210</v>
      </c>
      <c r="BM450" s="210" t="s">
        <v>763</v>
      </c>
    </row>
    <row r="451" spans="1:47" s="2" customFormat="1" ht="12">
      <c r="A451" s="39"/>
      <c r="B451" s="40"/>
      <c r="C451" s="41"/>
      <c r="D451" s="219" t="s">
        <v>372</v>
      </c>
      <c r="E451" s="41"/>
      <c r="F451" s="220" t="s">
        <v>764</v>
      </c>
      <c r="G451" s="41"/>
      <c r="H451" s="41"/>
      <c r="I451" s="214"/>
      <c r="J451" s="41"/>
      <c r="K451" s="41"/>
      <c r="L451" s="45"/>
      <c r="M451" s="215"/>
      <c r="N451" s="216"/>
      <c r="O451" s="85"/>
      <c r="P451" s="85"/>
      <c r="Q451" s="85"/>
      <c r="R451" s="85"/>
      <c r="S451" s="85"/>
      <c r="T451" s="86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T451" s="18" t="s">
        <v>372</v>
      </c>
      <c r="AU451" s="18" t="s">
        <v>86</v>
      </c>
    </row>
    <row r="452" spans="1:51" s="13" customFormat="1" ht="12">
      <c r="A452" s="13"/>
      <c r="B452" s="221"/>
      <c r="C452" s="222"/>
      <c r="D452" s="212" t="s">
        <v>374</v>
      </c>
      <c r="E452" s="223" t="s">
        <v>21</v>
      </c>
      <c r="F452" s="224" t="s">
        <v>765</v>
      </c>
      <c r="G452" s="222"/>
      <c r="H452" s="225">
        <v>32</v>
      </c>
      <c r="I452" s="226"/>
      <c r="J452" s="222"/>
      <c r="K452" s="222"/>
      <c r="L452" s="227"/>
      <c r="M452" s="228"/>
      <c r="N452" s="229"/>
      <c r="O452" s="229"/>
      <c r="P452" s="229"/>
      <c r="Q452" s="229"/>
      <c r="R452" s="229"/>
      <c r="S452" s="229"/>
      <c r="T452" s="230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31" t="s">
        <v>374</v>
      </c>
      <c r="AU452" s="231" t="s">
        <v>86</v>
      </c>
      <c r="AV452" s="13" t="s">
        <v>86</v>
      </c>
      <c r="AW452" s="13" t="s">
        <v>37</v>
      </c>
      <c r="AX452" s="13" t="s">
        <v>84</v>
      </c>
      <c r="AY452" s="231" t="s">
        <v>144</v>
      </c>
    </row>
    <row r="453" spans="1:65" s="2" customFormat="1" ht="16.5" customHeight="1">
      <c r="A453" s="39"/>
      <c r="B453" s="40"/>
      <c r="C453" s="199" t="s">
        <v>766</v>
      </c>
      <c r="D453" s="199" t="s">
        <v>145</v>
      </c>
      <c r="E453" s="200" t="s">
        <v>767</v>
      </c>
      <c r="F453" s="201" t="s">
        <v>768</v>
      </c>
      <c r="G453" s="202" t="s">
        <v>160</v>
      </c>
      <c r="H453" s="203">
        <v>5.5</v>
      </c>
      <c r="I453" s="204"/>
      <c r="J453" s="205">
        <f>ROUND(I453*H453,2)</f>
        <v>0</v>
      </c>
      <c r="K453" s="201" t="s">
        <v>370</v>
      </c>
      <c r="L453" s="45"/>
      <c r="M453" s="206" t="s">
        <v>21</v>
      </c>
      <c r="N453" s="207" t="s">
        <v>47</v>
      </c>
      <c r="O453" s="85"/>
      <c r="P453" s="208">
        <f>O453*H453</f>
        <v>0</v>
      </c>
      <c r="Q453" s="208">
        <v>0.00168</v>
      </c>
      <c r="R453" s="208">
        <f>Q453*H453</f>
        <v>0.00924</v>
      </c>
      <c r="S453" s="208">
        <v>0</v>
      </c>
      <c r="T453" s="209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10" t="s">
        <v>210</v>
      </c>
      <c r="AT453" s="210" t="s">
        <v>145</v>
      </c>
      <c r="AU453" s="210" t="s">
        <v>86</v>
      </c>
      <c r="AY453" s="18" t="s">
        <v>144</v>
      </c>
      <c r="BE453" s="211">
        <f>IF(N453="základní",J453,0)</f>
        <v>0</v>
      </c>
      <c r="BF453" s="211">
        <f>IF(N453="snížená",J453,0)</f>
        <v>0</v>
      </c>
      <c r="BG453" s="211">
        <f>IF(N453="zákl. přenesená",J453,0)</f>
        <v>0</v>
      </c>
      <c r="BH453" s="211">
        <f>IF(N453="sníž. přenesená",J453,0)</f>
        <v>0</v>
      </c>
      <c r="BI453" s="211">
        <f>IF(N453="nulová",J453,0)</f>
        <v>0</v>
      </c>
      <c r="BJ453" s="18" t="s">
        <v>84</v>
      </c>
      <c r="BK453" s="211">
        <f>ROUND(I453*H453,2)</f>
        <v>0</v>
      </c>
      <c r="BL453" s="18" t="s">
        <v>210</v>
      </c>
      <c r="BM453" s="210" t="s">
        <v>769</v>
      </c>
    </row>
    <row r="454" spans="1:47" s="2" customFormat="1" ht="12">
      <c r="A454" s="39"/>
      <c r="B454" s="40"/>
      <c r="C454" s="41"/>
      <c r="D454" s="219" t="s">
        <v>372</v>
      </c>
      <c r="E454" s="41"/>
      <c r="F454" s="220" t="s">
        <v>770</v>
      </c>
      <c r="G454" s="41"/>
      <c r="H454" s="41"/>
      <c r="I454" s="214"/>
      <c r="J454" s="41"/>
      <c r="K454" s="41"/>
      <c r="L454" s="45"/>
      <c r="M454" s="215"/>
      <c r="N454" s="216"/>
      <c r="O454" s="85"/>
      <c r="P454" s="85"/>
      <c r="Q454" s="85"/>
      <c r="R454" s="85"/>
      <c r="S454" s="85"/>
      <c r="T454" s="86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T454" s="18" t="s">
        <v>372</v>
      </c>
      <c r="AU454" s="18" t="s">
        <v>86</v>
      </c>
    </row>
    <row r="455" spans="1:51" s="13" customFormat="1" ht="12">
      <c r="A455" s="13"/>
      <c r="B455" s="221"/>
      <c r="C455" s="222"/>
      <c r="D455" s="212" t="s">
        <v>374</v>
      </c>
      <c r="E455" s="223" t="s">
        <v>21</v>
      </c>
      <c r="F455" s="224" t="s">
        <v>759</v>
      </c>
      <c r="G455" s="222"/>
      <c r="H455" s="225">
        <v>4</v>
      </c>
      <c r="I455" s="226"/>
      <c r="J455" s="222"/>
      <c r="K455" s="222"/>
      <c r="L455" s="227"/>
      <c r="M455" s="228"/>
      <c r="N455" s="229"/>
      <c r="O455" s="229"/>
      <c r="P455" s="229"/>
      <c r="Q455" s="229"/>
      <c r="R455" s="229"/>
      <c r="S455" s="229"/>
      <c r="T455" s="230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31" t="s">
        <v>374</v>
      </c>
      <c r="AU455" s="231" t="s">
        <v>86</v>
      </c>
      <c r="AV455" s="13" t="s">
        <v>86</v>
      </c>
      <c r="AW455" s="13" t="s">
        <v>37</v>
      </c>
      <c r="AX455" s="13" t="s">
        <v>76</v>
      </c>
      <c r="AY455" s="231" t="s">
        <v>144</v>
      </c>
    </row>
    <row r="456" spans="1:51" s="13" customFormat="1" ht="12">
      <c r="A456" s="13"/>
      <c r="B456" s="221"/>
      <c r="C456" s="222"/>
      <c r="D456" s="212" t="s">
        <v>374</v>
      </c>
      <c r="E456" s="223" t="s">
        <v>21</v>
      </c>
      <c r="F456" s="224" t="s">
        <v>771</v>
      </c>
      <c r="G456" s="222"/>
      <c r="H456" s="225">
        <v>1.5</v>
      </c>
      <c r="I456" s="226"/>
      <c r="J456" s="222"/>
      <c r="K456" s="222"/>
      <c r="L456" s="227"/>
      <c r="M456" s="228"/>
      <c r="N456" s="229"/>
      <c r="O456" s="229"/>
      <c r="P456" s="229"/>
      <c r="Q456" s="229"/>
      <c r="R456" s="229"/>
      <c r="S456" s="229"/>
      <c r="T456" s="230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31" t="s">
        <v>374</v>
      </c>
      <c r="AU456" s="231" t="s">
        <v>86</v>
      </c>
      <c r="AV456" s="13" t="s">
        <v>86</v>
      </c>
      <c r="AW456" s="13" t="s">
        <v>37</v>
      </c>
      <c r="AX456" s="13" t="s">
        <v>76</v>
      </c>
      <c r="AY456" s="231" t="s">
        <v>144</v>
      </c>
    </row>
    <row r="457" spans="1:51" s="14" customFormat="1" ht="12">
      <c r="A457" s="14"/>
      <c r="B457" s="242"/>
      <c r="C457" s="243"/>
      <c r="D457" s="212" t="s">
        <v>374</v>
      </c>
      <c r="E457" s="244" t="s">
        <v>21</v>
      </c>
      <c r="F457" s="245" t="s">
        <v>389</v>
      </c>
      <c r="G457" s="243"/>
      <c r="H457" s="246">
        <v>5.5</v>
      </c>
      <c r="I457" s="247"/>
      <c r="J457" s="243"/>
      <c r="K457" s="243"/>
      <c r="L457" s="248"/>
      <c r="M457" s="249"/>
      <c r="N457" s="250"/>
      <c r="O457" s="250"/>
      <c r="P457" s="250"/>
      <c r="Q457" s="250"/>
      <c r="R457" s="250"/>
      <c r="S457" s="250"/>
      <c r="T457" s="251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52" t="s">
        <v>374</v>
      </c>
      <c r="AU457" s="252" t="s">
        <v>86</v>
      </c>
      <c r="AV457" s="14" t="s">
        <v>150</v>
      </c>
      <c r="AW457" s="14" t="s">
        <v>37</v>
      </c>
      <c r="AX457" s="14" t="s">
        <v>84</v>
      </c>
      <c r="AY457" s="252" t="s">
        <v>144</v>
      </c>
    </row>
    <row r="458" spans="1:65" s="2" customFormat="1" ht="16.5" customHeight="1">
      <c r="A458" s="39"/>
      <c r="B458" s="40"/>
      <c r="C458" s="199" t="s">
        <v>772</v>
      </c>
      <c r="D458" s="199" t="s">
        <v>145</v>
      </c>
      <c r="E458" s="200" t="s">
        <v>773</v>
      </c>
      <c r="F458" s="201" t="s">
        <v>774</v>
      </c>
      <c r="G458" s="202" t="s">
        <v>160</v>
      </c>
      <c r="H458" s="203">
        <v>5</v>
      </c>
      <c r="I458" s="204"/>
      <c r="J458" s="205">
        <f>ROUND(I458*H458,2)</f>
        <v>0</v>
      </c>
      <c r="K458" s="201" t="s">
        <v>370</v>
      </c>
      <c r="L458" s="45"/>
      <c r="M458" s="206" t="s">
        <v>21</v>
      </c>
      <c r="N458" s="207" t="s">
        <v>47</v>
      </c>
      <c r="O458" s="85"/>
      <c r="P458" s="208">
        <f>O458*H458</f>
        <v>0</v>
      </c>
      <c r="Q458" s="208">
        <v>0.00308</v>
      </c>
      <c r="R458" s="208">
        <f>Q458*H458</f>
        <v>0.015399999999999999</v>
      </c>
      <c r="S458" s="208">
        <v>0</v>
      </c>
      <c r="T458" s="209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10" t="s">
        <v>210</v>
      </c>
      <c r="AT458" s="210" t="s">
        <v>145</v>
      </c>
      <c r="AU458" s="210" t="s">
        <v>86</v>
      </c>
      <c r="AY458" s="18" t="s">
        <v>144</v>
      </c>
      <c r="BE458" s="211">
        <f>IF(N458="základní",J458,0)</f>
        <v>0</v>
      </c>
      <c r="BF458" s="211">
        <f>IF(N458="snížená",J458,0)</f>
        <v>0</v>
      </c>
      <c r="BG458" s="211">
        <f>IF(N458="zákl. přenesená",J458,0)</f>
        <v>0</v>
      </c>
      <c r="BH458" s="211">
        <f>IF(N458="sníž. přenesená",J458,0)</f>
        <v>0</v>
      </c>
      <c r="BI458" s="211">
        <f>IF(N458="nulová",J458,0)</f>
        <v>0</v>
      </c>
      <c r="BJ458" s="18" t="s">
        <v>84</v>
      </c>
      <c r="BK458" s="211">
        <f>ROUND(I458*H458,2)</f>
        <v>0</v>
      </c>
      <c r="BL458" s="18" t="s">
        <v>210</v>
      </c>
      <c r="BM458" s="210" t="s">
        <v>775</v>
      </c>
    </row>
    <row r="459" spans="1:47" s="2" customFormat="1" ht="12">
      <c r="A459" s="39"/>
      <c r="B459" s="40"/>
      <c r="C459" s="41"/>
      <c r="D459" s="219" t="s">
        <v>372</v>
      </c>
      <c r="E459" s="41"/>
      <c r="F459" s="220" t="s">
        <v>776</v>
      </c>
      <c r="G459" s="41"/>
      <c r="H459" s="41"/>
      <c r="I459" s="214"/>
      <c r="J459" s="41"/>
      <c r="K459" s="41"/>
      <c r="L459" s="45"/>
      <c r="M459" s="215"/>
      <c r="N459" s="216"/>
      <c r="O459" s="85"/>
      <c r="P459" s="85"/>
      <c r="Q459" s="85"/>
      <c r="R459" s="85"/>
      <c r="S459" s="85"/>
      <c r="T459" s="86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T459" s="18" t="s">
        <v>372</v>
      </c>
      <c r="AU459" s="18" t="s">
        <v>86</v>
      </c>
    </row>
    <row r="460" spans="1:51" s="13" customFormat="1" ht="12">
      <c r="A460" s="13"/>
      <c r="B460" s="221"/>
      <c r="C460" s="222"/>
      <c r="D460" s="212" t="s">
        <v>374</v>
      </c>
      <c r="E460" s="223" t="s">
        <v>21</v>
      </c>
      <c r="F460" s="224" t="s">
        <v>777</v>
      </c>
      <c r="G460" s="222"/>
      <c r="H460" s="225">
        <v>5</v>
      </c>
      <c r="I460" s="226"/>
      <c r="J460" s="222"/>
      <c r="K460" s="222"/>
      <c r="L460" s="227"/>
      <c r="M460" s="228"/>
      <c r="N460" s="229"/>
      <c r="O460" s="229"/>
      <c r="P460" s="229"/>
      <c r="Q460" s="229"/>
      <c r="R460" s="229"/>
      <c r="S460" s="229"/>
      <c r="T460" s="230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31" t="s">
        <v>374</v>
      </c>
      <c r="AU460" s="231" t="s">
        <v>86</v>
      </c>
      <c r="AV460" s="13" t="s">
        <v>86</v>
      </c>
      <c r="AW460" s="13" t="s">
        <v>37</v>
      </c>
      <c r="AX460" s="13" t="s">
        <v>84</v>
      </c>
      <c r="AY460" s="231" t="s">
        <v>144</v>
      </c>
    </row>
    <row r="461" spans="1:65" s="2" customFormat="1" ht="16.5" customHeight="1">
      <c r="A461" s="39"/>
      <c r="B461" s="40"/>
      <c r="C461" s="199" t="s">
        <v>778</v>
      </c>
      <c r="D461" s="199" t="s">
        <v>145</v>
      </c>
      <c r="E461" s="200" t="s">
        <v>779</v>
      </c>
      <c r="F461" s="201" t="s">
        <v>780</v>
      </c>
      <c r="G461" s="202" t="s">
        <v>160</v>
      </c>
      <c r="H461" s="203">
        <v>1.5</v>
      </c>
      <c r="I461" s="204"/>
      <c r="J461" s="205">
        <f>ROUND(I461*H461,2)</f>
        <v>0</v>
      </c>
      <c r="K461" s="201" t="s">
        <v>21</v>
      </c>
      <c r="L461" s="45"/>
      <c r="M461" s="206" t="s">
        <v>21</v>
      </c>
      <c r="N461" s="207" t="s">
        <v>47</v>
      </c>
      <c r="O461" s="85"/>
      <c r="P461" s="208">
        <f>O461*H461</f>
        <v>0</v>
      </c>
      <c r="Q461" s="208">
        <v>0.00053</v>
      </c>
      <c r="R461" s="208">
        <f>Q461*H461</f>
        <v>0.0007949999999999999</v>
      </c>
      <c r="S461" s="208">
        <v>0</v>
      </c>
      <c r="T461" s="209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10" t="s">
        <v>210</v>
      </c>
      <c r="AT461" s="210" t="s">
        <v>145</v>
      </c>
      <c r="AU461" s="210" t="s">
        <v>86</v>
      </c>
      <c r="AY461" s="18" t="s">
        <v>144</v>
      </c>
      <c r="BE461" s="211">
        <f>IF(N461="základní",J461,0)</f>
        <v>0</v>
      </c>
      <c r="BF461" s="211">
        <f>IF(N461="snížená",J461,0)</f>
        <v>0</v>
      </c>
      <c r="BG461" s="211">
        <f>IF(N461="zákl. přenesená",J461,0)</f>
        <v>0</v>
      </c>
      <c r="BH461" s="211">
        <f>IF(N461="sníž. přenesená",J461,0)</f>
        <v>0</v>
      </c>
      <c r="BI461" s="211">
        <f>IF(N461="nulová",J461,0)</f>
        <v>0</v>
      </c>
      <c r="BJ461" s="18" t="s">
        <v>84</v>
      </c>
      <c r="BK461" s="211">
        <f>ROUND(I461*H461,2)</f>
        <v>0</v>
      </c>
      <c r="BL461" s="18" t="s">
        <v>210</v>
      </c>
      <c r="BM461" s="210" t="s">
        <v>781</v>
      </c>
    </row>
    <row r="462" spans="1:51" s="13" customFormat="1" ht="12">
      <c r="A462" s="13"/>
      <c r="B462" s="221"/>
      <c r="C462" s="222"/>
      <c r="D462" s="212" t="s">
        <v>374</v>
      </c>
      <c r="E462" s="223" t="s">
        <v>21</v>
      </c>
      <c r="F462" s="224" t="s">
        <v>771</v>
      </c>
      <c r="G462" s="222"/>
      <c r="H462" s="225">
        <v>1.5</v>
      </c>
      <c r="I462" s="226"/>
      <c r="J462" s="222"/>
      <c r="K462" s="222"/>
      <c r="L462" s="227"/>
      <c r="M462" s="228"/>
      <c r="N462" s="229"/>
      <c r="O462" s="229"/>
      <c r="P462" s="229"/>
      <c r="Q462" s="229"/>
      <c r="R462" s="229"/>
      <c r="S462" s="229"/>
      <c r="T462" s="230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31" t="s">
        <v>374</v>
      </c>
      <c r="AU462" s="231" t="s">
        <v>86</v>
      </c>
      <c r="AV462" s="13" t="s">
        <v>86</v>
      </c>
      <c r="AW462" s="13" t="s">
        <v>37</v>
      </c>
      <c r="AX462" s="13" t="s">
        <v>84</v>
      </c>
      <c r="AY462" s="231" t="s">
        <v>144</v>
      </c>
    </row>
    <row r="463" spans="1:65" s="2" customFormat="1" ht="16.5" customHeight="1">
      <c r="A463" s="39"/>
      <c r="B463" s="40"/>
      <c r="C463" s="199" t="s">
        <v>782</v>
      </c>
      <c r="D463" s="199" t="s">
        <v>145</v>
      </c>
      <c r="E463" s="200" t="s">
        <v>783</v>
      </c>
      <c r="F463" s="201" t="s">
        <v>784</v>
      </c>
      <c r="G463" s="202" t="s">
        <v>160</v>
      </c>
      <c r="H463" s="203">
        <v>13</v>
      </c>
      <c r="I463" s="204"/>
      <c r="J463" s="205">
        <f>ROUND(I463*H463,2)</f>
        <v>0</v>
      </c>
      <c r="K463" s="201" t="s">
        <v>370</v>
      </c>
      <c r="L463" s="45"/>
      <c r="M463" s="206" t="s">
        <v>21</v>
      </c>
      <c r="N463" s="207" t="s">
        <v>47</v>
      </c>
      <c r="O463" s="85"/>
      <c r="P463" s="208">
        <f>O463*H463</f>
        <v>0</v>
      </c>
      <c r="Q463" s="208">
        <v>0.00086</v>
      </c>
      <c r="R463" s="208">
        <f>Q463*H463</f>
        <v>0.011179999999999999</v>
      </c>
      <c r="S463" s="208">
        <v>0</v>
      </c>
      <c r="T463" s="209">
        <f>S463*H463</f>
        <v>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10" t="s">
        <v>210</v>
      </c>
      <c r="AT463" s="210" t="s">
        <v>145</v>
      </c>
      <c r="AU463" s="210" t="s">
        <v>86</v>
      </c>
      <c r="AY463" s="18" t="s">
        <v>144</v>
      </c>
      <c r="BE463" s="211">
        <f>IF(N463="základní",J463,0)</f>
        <v>0</v>
      </c>
      <c r="BF463" s="211">
        <f>IF(N463="snížená",J463,0)</f>
        <v>0</v>
      </c>
      <c r="BG463" s="211">
        <f>IF(N463="zákl. přenesená",J463,0)</f>
        <v>0</v>
      </c>
      <c r="BH463" s="211">
        <f>IF(N463="sníž. přenesená",J463,0)</f>
        <v>0</v>
      </c>
      <c r="BI463" s="211">
        <f>IF(N463="nulová",J463,0)</f>
        <v>0</v>
      </c>
      <c r="BJ463" s="18" t="s">
        <v>84</v>
      </c>
      <c r="BK463" s="211">
        <f>ROUND(I463*H463,2)</f>
        <v>0</v>
      </c>
      <c r="BL463" s="18" t="s">
        <v>210</v>
      </c>
      <c r="BM463" s="210" t="s">
        <v>785</v>
      </c>
    </row>
    <row r="464" spans="1:47" s="2" customFormat="1" ht="12">
      <c r="A464" s="39"/>
      <c r="B464" s="40"/>
      <c r="C464" s="41"/>
      <c r="D464" s="219" t="s">
        <v>372</v>
      </c>
      <c r="E464" s="41"/>
      <c r="F464" s="220" t="s">
        <v>786</v>
      </c>
      <c r="G464" s="41"/>
      <c r="H464" s="41"/>
      <c r="I464" s="214"/>
      <c r="J464" s="41"/>
      <c r="K464" s="41"/>
      <c r="L464" s="45"/>
      <c r="M464" s="215"/>
      <c r="N464" s="216"/>
      <c r="O464" s="85"/>
      <c r="P464" s="85"/>
      <c r="Q464" s="85"/>
      <c r="R464" s="85"/>
      <c r="S464" s="85"/>
      <c r="T464" s="86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T464" s="18" t="s">
        <v>372</v>
      </c>
      <c r="AU464" s="18" t="s">
        <v>86</v>
      </c>
    </row>
    <row r="465" spans="1:51" s="13" customFormat="1" ht="12">
      <c r="A465" s="13"/>
      <c r="B465" s="221"/>
      <c r="C465" s="222"/>
      <c r="D465" s="212" t="s">
        <v>374</v>
      </c>
      <c r="E465" s="223" t="s">
        <v>21</v>
      </c>
      <c r="F465" s="224" t="s">
        <v>787</v>
      </c>
      <c r="G465" s="222"/>
      <c r="H465" s="225">
        <v>9</v>
      </c>
      <c r="I465" s="226"/>
      <c r="J465" s="222"/>
      <c r="K465" s="222"/>
      <c r="L465" s="227"/>
      <c r="M465" s="228"/>
      <c r="N465" s="229"/>
      <c r="O465" s="229"/>
      <c r="P465" s="229"/>
      <c r="Q465" s="229"/>
      <c r="R465" s="229"/>
      <c r="S465" s="229"/>
      <c r="T465" s="230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31" t="s">
        <v>374</v>
      </c>
      <c r="AU465" s="231" t="s">
        <v>86</v>
      </c>
      <c r="AV465" s="13" t="s">
        <v>86</v>
      </c>
      <c r="AW465" s="13" t="s">
        <v>37</v>
      </c>
      <c r="AX465" s="13" t="s">
        <v>76</v>
      </c>
      <c r="AY465" s="231" t="s">
        <v>144</v>
      </c>
    </row>
    <row r="466" spans="1:51" s="13" customFormat="1" ht="12">
      <c r="A466" s="13"/>
      <c r="B466" s="221"/>
      <c r="C466" s="222"/>
      <c r="D466" s="212" t="s">
        <v>374</v>
      </c>
      <c r="E466" s="223" t="s">
        <v>21</v>
      </c>
      <c r="F466" s="224" t="s">
        <v>788</v>
      </c>
      <c r="G466" s="222"/>
      <c r="H466" s="225">
        <v>4</v>
      </c>
      <c r="I466" s="226"/>
      <c r="J466" s="222"/>
      <c r="K466" s="222"/>
      <c r="L466" s="227"/>
      <c r="M466" s="228"/>
      <c r="N466" s="229"/>
      <c r="O466" s="229"/>
      <c r="P466" s="229"/>
      <c r="Q466" s="229"/>
      <c r="R466" s="229"/>
      <c r="S466" s="229"/>
      <c r="T466" s="230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31" t="s">
        <v>374</v>
      </c>
      <c r="AU466" s="231" t="s">
        <v>86</v>
      </c>
      <c r="AV466" s="13" t="s">
        <v>86</v>
      </c>
      <c r="AW466" s="13" t="s">
        <v>37</v>
      </c>
      <c r="AX466" s="13" t="s">
        <v>76</v>
      </c>
      <c r="AY466" s="231" t="s">
        <v>144</v>
      </c>
    </row>
    <row r="467" spans="1:51" s="14" customFormat="1" ht="12">
      <c r="A467" s="14"/>
      <c r="B467" s="242"/>
      <c r="C467" s="243"/>
      <c r="D467" s="212" t="s">
        <v>374</v>
      </c>
      <c r="E467" s="244" t="s">
        <v>21</v>
      </c>
      <c r="F467" s="245" t="s">
        <v>389</v>
      </c>
      <c r="G467" s="243"/>
      <c r="H467" s="246">
        <v>13</v>
      </c>
      <c r="I467" s="247"/>
      <c r="J467" s="243"/>
      <c r="K467" s="243"/>
      <c r="L467" s="248"/>
      <c r="M467" s="249"/>
      <c r="N467" s="250"/>
      <c r="O467" s="250"/>
      <c r="P467" s="250"/>
      <c r="Q467" s="250"/>
      <c r="R467" s="250"/>
      <c r="S467" s="250"/>
      <c r="T467" s="251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52" t="s">
        <v>374</v>
      </c>
      <c r="AU467" s="252" t="s">
        <v>86</v>
      </c>
      <c r="AV467" s="14" t="s">
        <v>150</v>
      </c>
      <c r="AW467" s="14" t="s">
        <v>37</v>
      </c>
      <c r="AX467" s="14" t="s">
        <v>84</v>
      </c>
      <c r="AY467" s="252" t="s">
        <v>144</v>
      </c>
    </row>
    <row r="468" spans="1:65" s="2" customFormat="1" ht="16.5" customHeight="1">
      <c r="A468" s="39"/>
      <c r="B468" s="40"/>
      <c r="C468" s="199" t="s">
        <v>789</v>
      </c>
      <c r="D468" s="199" t="s">
        <v>145</v>
      </c>
      <c r="E468" s="200" t="s">
        <v>790</v>
      </c>
      <c r="F468" s="201" t="s">
        <v>791</v>
      </c>
      <c r="G468" s="202" t="s">
        <v>160</v>
      </c>
      <c r="H468" s="203">
        <v>2</v>
      </c>
      <c r="I468" s="204"/>
      <c r="J468" s="205">
        <f>ROUND(I468*H468,2)</f>
        <v>0</v>
      </c>
      <c r="K468" s="201" t="s">
        <v>370</v>
      </c>
      <c r="L468" s="45"/>
      <c r="M468" s="206" t="s">
        <v>21</v>
      </c>
      <c r="N468" s="207" t="s">
        <v>47</v>
      </c>
      <c r="O468" s="85"/>
      <c r="P468" s="208">
        <f>O468*H468</f>
        <v>0</v>
      </c>
      <c r="Q468" s="208">
        <v>0.00476</v>
      </c>
      <c r="R468" s="208">
        <f>Q468*H468</f>
        <v>0.00952</v>
      </c>
      <c r="S468" s="208">
        <v>0</v>
      </c>
      <c r="T468" s="209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10" t="s">
        <v>210</v>
      </c>
      <c r="AT468" s="210" t="s">
        <v>145</v>
      </c>
      <c r="AU468" s="210" t="s">
        <v>86</v>
      </c>
      <c r="AY468" s="18" t="s">
        <v>144</v>
      </c>
      <c r="BE468" s="211">
        <f>IF(N468="základní",J468,0)</f>
        <v>0</v>
      </c>
      <c r="BF468" s="211">
        <f>IF(N468="snížená",J468,0)</f>
        <v>0</v>
      </c>
      <c r="BG468" s="211">
        <f>IF(N468="zákl. přenesená",J468,0)</f>
        <v>0</v>
      </c>
      <c r="BH468" s="211">
        <f>IF(N468="sníž. přenesená",J468,0)</f>
        <v>0</v>
      </c>
      <c r="BI468" s="211">
        <f>IF(N468="nulová",J468,0)</f>
        <v>0</v>
      </c>
      <c r="BJ468" s="18" t="s">
        <v>84</v>
      </c>
      <c r="BK468" s="211">
        <f>ROUND(I468*H468,2)</f>
        <v>0</v>
      </c>
      <c r="BL468" s="18" t="s">
        <v>210</v>
      </c>
      <c r="BM468" s="210" t="s">
        <v>792</v>
      </c>
    </row>
    <row r="469" spans="1:47" s="2" customFormat="1" ht="12">
      <c r="A469" s="39"/>
      <c r="B469" s="40"/>
      <c r="C469" s="41"/>
      <c r="D469" s="219" t="s">
        <v>372</v>
      </c>
      <c r="E469" s="41"/>
      <c r="F469" s="220" t="s">
        <v>793</v>
      </c>
      <c r="G469" s="41"/>
      <c r="H469" s="41"/>
      <c r="I469" s="214"/>
      <c r="J469" s="41"/>
      <c r="K469" s="41"/>
      <c r="L469" s="45"/>
      <c r="M469" s="215"/>
      <c r="N469" s="216"/>
      <c r="O469" s="85"/>
      <c r="P469" s="85"/>
      <c r="Q469" s="85"/>
      <c r="R469" s="85"/>
      <c r="S469" s="85"/>
      <c r="T469" s="86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T469" s="18" t="s">
        <v>372</v>
      </c>
      <c r="AU469" s="18" t="s">
        <v>86</v>
      </c>
    </row>
    <row r="470" spans="1:51" s="13" customFormat="1" ht="12">
      <c r="A470" s="13"/>
      <c r="B470" s="221"/>
      <c r="C470" s="222"/>
      <c r="D470" s="212" t="s">
        <v>374</v>
      </c>
      <c r="E470" s="223" t="s">
        <v>21</v>
      </c>
      <c r="F470" s="224" t="s">
        <v>794</v>
      </c>
      <c r="G470" s="222"/>
      <c r="H470" s="225">
        <v>2</v>
      </c>
      <c r="I470" s="226"/>
      <c r="J470" s="222"/>
      <c r="K470" s="222"/>
      <c r="L470" s="227"/>
      <c r="M470" s="228"/>
      <c r="N470" s="229"/>
      <c r="O470" s="229"/>
      <c r="P470" s="229"/>
      <c r="Q470" s="229"/>
      <c r="R470" s="229"/>
      <c r="S470" s="229"/>
      <c r="T470" s="230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31" t="s">
        <v>374</v>
      </c>
      <c r="AU470" s="231" t="s">
        <v>86</v>
      </c>
      <c r="AV470" s="13" t="s">
        <v>86</v>
      </c>
      <c r="AW470" s="13" t="s">
        <v>37</v>
      </c>
      <c r="AX470" s="13" t="s">
        <v>84</v>
      </c>
      <c r="AY470" s="231" t="s">
        <v>144</v>
      </c>
    </row>
    <row r="471" spans="1:65" s="2" customFormat="1" ht="16.5" customHeight="1">
      <c r="A471" s="39"/>
      <c r="B471" s="40"/>
      <c r="C471" s="199" t="s">
        <v>795</v>
      </c>
      <c r="D471" s="199" t="s">
        <v>145</v>
      </c>
      <c r="E471" s="200" t="s">
        <v>796</v>
      </c>
      <c r="F471" s="201" t="s">
        <v>797</v>
      </c>
      <c r="G471" s="202" t="s">
        <v>160</v>
      </c>
      <c r="H471" s="203">
        <v>16</v>
      </c>
      <c r="I471" s="204"/>
      <c r="J471" s="205">
        <f>ROUND(I471*H471,2)</f>
        <v>0</v>
      </c>
      <c r="K471" s="201" t="s">
        <v>370</v>
      </c>
      <c r="L471" s="45"/>
      <c r="M471" s="206" t="s">
        <v>21</v>
      </c>
      <c r="N471" s="207" t="s">
        <v>47</v>
      </c>
      <c r="O471" s="85"/>
      <c r="P471" s="208">
        <f>O471*H471</f>
        <v>0</v>
      </c>
      <c r="Q471" s="208">
        <v>0.0047</v>
      </c>
      <c r="R471" s="208">
        <f>Q471*H471</f>
        <v>0.0752</v>
      </c>
      <c r="S471" s="208">
        <v>0</v>
      </c>
      <c r="T471" s="209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10" t="s">
        <v>210</v>
      </c>
      <c r="AT471" s="210" t="s">
        <v>145</v>
      </c>
      <c r="AU471" s="210" t="s">
        <v>86</v>
      </c>
      <c r="AY471" s="18" t="s">
        <v>144</v>
      </c>
      <c r="BE471" s="211">
        <f>IF(N471="základní",J471,0)</f>
        <v>0</v>
      </c>
      <c r="BF471" s="211">
        <f>IF(N471="snížená",J471,0)</f>
        <v>0</v>
      </c>
      <c r="BG471" s="211">
        <f>IF(N471="zákl. přenesená",J471,0)</f>
        <v>0</v>
      </c>
      <c r="BH471" s="211">
        <f>IF(N471="sníž. přenesená",J471,0)</f>
        <v>0</v>
      </c>
      <c r="BI471" s="211">
        <f>IF(N471="nulová",J471,0)</f>
        <v>0</v>
      </c>
      <c r="BJ471" s="18" t="s">
        <v>84</v>
      </c>
      <c r="BK471" s="211">
        <f>ROUND(I471*H471,2)</f>
        <v>0</v>
      </c>
      <c r="BL471" s="18" t="s">
        <v>210</v>
      </c>
      <c r="BM471" s="210" t="s">
        <v>798</v>
      </c>
    </row>
    <row r="472" spans="1:47" s="2" customFormat="1" ht="12">
      <c r="A472" s="39"/>
      <c r="B472" s="40"/>
      <c r="C472" s="41"/>
      <c r="D472" s="219" t="s">
        <v>372</v>
      </c>
      <c r="E472" s="41"/>
      <c r="F472" s="220" t="s">
        <v>799</v>
      </c>
      <c r="G472" s="41"/>
      <c r="H472" s="41"/>
      <c r="I472" s="214"/>
      <c r="J472" s="41"/>
      <c r="K472" s="41"/>
      <c r="L472" s="45"/>
      <c r="M472" s="215"/>
      <c r="N472" s="216"/>
      <c r="O472" s="85"/>
      <c r="P472" s="85"/>
      <c r="Q472" s="85"/>
      <c r="R472" s="85"/>
      <c r="S472" s="85"/>
      <c r="T472" s="86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T472" s="18" t="s">
        <v>372</v>
      </c>
      <c r="AU472" s="18" t="s">
        <v>86</v>
      </c>
    </row>
    <row r="473" spans="1:51" s="13" customFormat="1" ht="12">
      <c r="A473" s="13"/>
      <c r="B473" s="221"/>
      <c r="C473" s="222"/>
      <c r="D473" s="212" t="s">
        <v>374</v>
      </c>
      <c r="E473" s="223" t="s">
        <v>21</v>
      </c>
      <c r="F473" s="224" t="s">
        <v>800</v>
      </c>
      <c r="G473" s="222"/>
      <c r="H473" s="225">
        <v>16</v>
      </c>
      <c r="I473" s="226"/>
      <c r="J473" s="222"/>
      <c r="K473" s="222"/>
      <c r="L473" s="227"/>
      <c r="M473" s="228"/>
      <c r="N473" s="229"/>
      <c r="O473" s="229"/>
      <c r="P473" s="229"/>
      <c r="Q473" s="229"/>
      <c r="R473" s="229"/>
      <c r="S473" s="229"/>
      <c r="T473" s="230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31" t="s">
        <v>374</v>
      </c>
      <c r="AU473" s="231" t="s">
        <v>86</v>
      </c>
      <c r="AV473" s="13" t="s">
        <v>86</v>
      </c>
      <c r="AW473" s="13" t="s">
        <v>37</v>
      </c>
      <c r="AX473" s="13" t="s">
        <v>84</v>
      </c>
      <c r="AY473" s="231" t="s">
        <v>144</v>
      </c>
    </row>
    <row r="474" spans="1:65" s="2" customFormat="1" ht="16.5" customHeight="1">
      <c r="A474" s="39"/>
      <c r="B474" s="40"/>
      <c r="C474" s="199" t="s">
        <v>801</v>
      </c>
      <c r="D474" s="199" t="s">
        <v>145</v>
      </c>
      <c r="E474" s="200" t="s">
        <v>802</v>
      </c>
      <c r="F474" s="201" t="s">
        <v>803</v>
      </c>
      <c r="G474" s="202" t="s">
        <v>413</v>
      </c>
      <c r="H474" s="203">
        <v>17</v>
      </c>
      <c r="I474" s="204"/>
      <c r="J474" s="205">
        <f>ROUND(I474*H474,2)</f>
        <v>0</v>
      </c>
      <c r="K474" s="201" t="s">
        <v>370</v>
      </c>
      <c r="L474" s="45"/>
      <c r="M474" s="206" t="s">
        <v>21</v>
      </c>
      <c r="N474" s="207" t="s">
        <v>47</v>
      </c>
      <c r="O474" s="85"/>
      <c r="P474" s="208">
        <f>O474*H474</f>
        <v>0</v>
      </c>
      <c r="Q474" s="208">
        <v>0</v>
      </c>
      <c r="R474" s="208">
        <f>Q474*H474</f>
        <v>0</v>
      </c>
      <c r="S474" s="208">
        <v>0</v>
      </c>
      <c r="T474" s="209">
        <f>S474*H474</f>
        <v>0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10" t="s">
        <v>210</v>
      </c>
      <c r="AT474" s="210" t="s">
        <v>145</v>
      </c>
      <c r="AU474" s="210" t="s">
        <v>86</v>
      </c>
      <c r="AY474" s="18" t="s">
        <v>144</v>
      </c>
      <c r="BE474" s="211">
        <f>IF(N474="základní",J474,0)</f>
        <v>0</v>
      </c>
      <c r="BF474" s="211">
        <f>IF(N474="snížená",J474,0)</f>
        <v>0</v>
      </c>
      <c r="BG474" s="211">
        <f>IF(N474="zákl. přenesená",J474,0)</f>
        <v>0</v>
      </c>
      <c r="BH474" s="211">
        <f>IF(N474="sníž. přenesená",J474,0)</f>
        <v>0</v>
      </c>
      <c r="BI474" s="211">
        <f>IF(N474="nulová",J474,0)</f>
        <v>0</v>
      </c>
      <c r="BJ474" s="18" t="s">
        <v>84</v>
      </c>
      <c r="BK474" s="211">
        <f>ROUND(I474*H474,2)</f>
        <v>0</v>
      </c>
      <c r="BL474" s="18" t="s">
        <v>210</v>
      </c>
      <c r="BM474" s="210" t="s">
        <v>804</v>
      </c>
    </row>
    <row r="475" spans="1:47" s="2" customFormat="1" ht="12">
      <c r="A475" s="39"/>
      <c r="B475" s="40"/>
      <c r="C475" s="41"/>
      <c r="D475" s="219" t="s">
        <v>372</v>
      </c>
      <c r="E475" s="41"/>
      <c r="F475" s="220" t="s">
        <v>805</v>
      </c>
      <c r="G475" s="41"/>
      <c r="H475" s="41"/>
      <c r="I475" s="214"/>
      <c r="J475" s="41"/>
      <c r="K475" s="41"/>
      <c r="L475" s="45"/>
      <c r="M475" s="215"/>
      <c r="N475" s="216"/>
      <c r="O475" s="85"/>
      <c r="P475" s="85"/>
      <c r="Q475" s="85"/>
      <c r="R475" s="85"/>
      <c r="S475" s="85"/>
      <c r="T475" s="86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T475" s="18" t="s">
        <v>372</v>
      </c>
      <c r="AU475" s="18" t="s">
        <v>86</v>
      </c>
    </row>
    <row r="476" spans="1:51" s="13" customFormat="1" ht="12">
      <c r="A476" s="13"/>
      <c r="B476" s="221"/>
      <c r="C476" s="222"/>
      <c r="D476" s="212" t="s">
        <v>374</v>
      </c>
      <c r="E476" s="223" t="s">
        <v>21</v>
      </c>
      <c r="F476" s="224" t="s">
        <v>806</v>
      </c>
      <c r="G476" s="222"/>
      <c r="H476" s="225">
        <v>11</v>
      </c>
      <c r="I476" s="226"/>
      <c r="J476" s="222"/>
      <c r="K476" s="222"/>
      <c r="L476" s="227"/>
      <c r="M476" s="228"/>
      <c r="N476" s="229"/>
      <c r="O476" s="229"/>
      <c r="P476" s="229"/>
      <c r="Q476" s="229"/>
      <c r="R476" s="229"/>
      <c r="S476" s="229"/>
      <c r="T476" s="230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31" t="s">
        <v>374</v>
      </c>
      <c r="AU476" s="231" t="s">
        <v>86</v>
      </c>
      <c r="AV476" s="13" t="s">
        <v>86</v>
      </c>
      <c r="AW476" s="13" t="s">
        <v>37</v>
      </c>
      <c r="AX476" s="13" t="s">
        <v>76</v>
      </c>
      <c r="AY476" s="231" t="s">
        <v>144</v>
      </c>
    </row>
    <row r="477" spans="1:51" s="13" customFormat="1" ht="12">
      <c r="A477" s="13"/>
      <c r="B477" s="221"/>
      <c r="C477" s="222"/>
      <c r="D477" s="212" t="s">
        <v>374</v>
      </c>
      <c r="E477" s="223" t="s">
        <v>21</v>
      </c>
      <c r="F477" s="224" t="s">
        <v>807</v>
      </c>
      <c r="G477" s="222"/>
      <c r="H477" s="225">
        <v>6</v>
      </c>
      <c r="I477" s="226"/>
      <c r="J477" s="222"/>
      <c r="K477" s="222"/>
      <c r="L477" s="227"/>
      <c r="M477" s="228"/>
      <c r="N477" s="229"/>
      <c r="O477" s="229"/>
      <c r="P477" s="229"/>
      <c r="Q477" s="229"/>
      <c r="R477" s="229"/>
      <c r="S477" s="229"/>
      <c r="T477" s="230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31" t="s">
        <v>374</v>
      </c>
      <c r="AU477" s="231" t="s">
        <v>86</v>
      </c>
      <c r="AV477" s="13" t="s">
        <v>86</v>
      </c>
      <c r="AW477" s="13" t="s">
        <v>37</v>
      </c>
      <c r="AX477" s="13" t="s">
        <v>76</v>
      </c>
      <c r="AY477" s="231" t="s">
        <v>144</v>
      </c>
    </row>
    <row r="478" spans="1:51" s="14" customFormat="1" ht="12">
      <c r="A478" s="14"/>
      <c r="B478" s="242"/>
      <c r="C478" s="243"/>
      <c r="D478" s="212" t="s">
        <v>374</v>
      </c>
      <c r="E478" s="244" t="s">
        <v>21</v>
      </c>
      <c r="F478" s="245" t="s">
        <v>389</v>
      </c>
      <c r="G478" s="243"/>
      <c r="H478" s="246">
        <v>17</v>
      </c>
      <c r="I478" s="247"/>
      <c r="J478" s="243"/>
      <c r="K478" s="243"/>
      <c r="L478" s="248"/>
      <c r="M478" s="249"/>
      <c r="N478" s="250"/>
      <c r="O478" s="250"/>
      <c r="P478" s="250"/>
      <c r="Q478" s="250"/>
      <c r="R478" s="250"/>
      <c r="S478" s="250"/>
      <c r="T478" s="251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52" t="s">
        <v>374</v>
      </c>
      <c r="AU478" s="252" t="s">
        <v>86</v>
      </c>
      <c r="AV478" s="14" t="s">
        <v>150</v>
      </c>
      <c r="AW478" s="14" t="s">
        <v>37</v>
      </c>
      <c r="AX478" s="14" t="s">
        <v>84</v>
      </c>
      <c r="AY478" s="252" t="s">
        <v>144</v>
      </c>
    </row>
    <row r="479" spans="1:65" s="2" customFormat="1" ht="16.5" customHeight="1">
      <c r="A479" s="39"/>
      <c r="B479" s="40"/>
      <c r="C479" s="199" t="s">
        <v>808</v>
      </c>
      <c r="D479" s="199" t="s">
        <v>145</v>
      </c>
      <c r="E479" s="200" t="s">
        <v>809</v>
      </c>
      <c r="F479" s="201" t="s">
        <v>810</v>
      </c>
      <c r="G479" s="202" t="s">
        <v>413</v>
      </c>
      <c r="H479" s="203">
        <v>3</v>
      </c>
      <c r="I479" s="204"/>
      <c r="J479" s="205">
        <f>ROUND(I479*H479,2)</f>
        <v>0</v>
      </c>
      <c r="K479" s="201" t="s">
        <v>370</v>
      </c>
      <c r="L479" s="45"/>
      <c r="M479" s="206" t="s">
        <v>21</v>
      </c>
      <c r="N479" s="207" t="s">
        <v>47</v>
      </c>
      <c r="O479" s="85"/>
      <c r="P479" s="208">
        <f>O479*H479</f>
        <v>0</v>
      </c>
      <c r="Q479" s="208">
        <v>0</v>
      </c>
      <c r="R479" s="208">
        <f>Q479*H479</f>
        <v>0</v>
      </c>
      <c r="S479" s="208">
        <v>0</v>
      </c>
      <c r="T479" s="209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10" t="s">
        <v>210</v>
      </c>
      <c r="AT479" s="210" t="s">
        <v>145</v>
      </c>
      <c r="AU479" s="210" t="s">
        <v>86</v>
      </c>
      <c r="AY479" s="18" t="s">
        <v>144</v>
      </c>
      <c r="BE479" s="211">
        <f>IF(N479="základní",J479,0)</f>
        <v>0</v>
      </c>
      <c r="BF479" s="211">
        <f>IF(N479="snížená",J479,0)</f>
        <v>0</v>
      </c>
      <c r="BG479" s="211">
        <f>IF(N479="zákl. přenesená",J479,0)</f>
        <v>0</v>
      </c>
      <c r="BH479" s="211">
        <f>IF(N479="sníž. přenesená",J479,0)</f>
        <v>0</v>
      </c>
      <c r="BI479" s="211">
        <f>IF(N479="nulová",J479,0)</f>
        <v>0</v>
      </c>
      <c r="BJ479" s="18" t="s">
        <v>84</v>
      </c>
      <c r="BK479" s="211">
        <f>ROUND(I479*H479,2)</f>
        <v>0</v>
      </c>
      <c r="BL479" s="18" t="s">
        <v>210</v>
      </c>
      <c r="BM479" s="210" t="s">
        <v>811</v>
      </c>
    </row>
    <row r="480" spans="1:47" s="2" customFormat="1" ht="12">
      <c r="A480" s="39"/>
      <c r="B480" s="40"/>
      <c r="C480" s="41"/>
      <c r="D480" s="219" t="s">
        <v>372</v>
      </c>
      <c r="E480" s="41"/>
      <c r="F480" s="220" t="s">
        <v>812</v>
      </c>
      <c r="G480" s="41"/>
      <c r="H480" s="41"/>
      <c r="I480" s="214"/>
      <c r="J480" s="41"/>
      <c r="K480" s="41"/>
      <c r="L480" s="45"/>
      <c r="M480" s="215"/>
      <c r="N480" s="216"/>
      <c r="O480" s="85"/>
      <c r="P480" s="85"/>
      <c r="Q480" s="85"/>
      <c r="R480" s="85"/>
      <c r="S480" s="85"/>
      <c r="T480" s="86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T480" s="18" t="s">
        <v>372</v>
      </c>
      <c r="AU480" s="18" t="s">
        <v>86</v>
      </c>
    </row>
    <row r="481" spans="1:51" s="13" customFormat="1" ht="12">
      <c r="A481" s="13"/>
      <c r="B481" s="221"/>
      <c r="C481" s="222"/>
      <c r="D481" s="212" t="s">
        <v>374</v>
      </c>
      <c r="E481" s="223" t="s">
        <v>21</v>
      </c>
      <c r="F481" s="224" t="s">
        <v>794</v>
      </c>
      <c r="G481" s="222"/>
      <c r="H481" s="225">
        <v>2</v>
      </c>
      <c r="I481" s="226"/>
      <c r="J481" s="222"/>
      <c r="K481" s="222"/>
      <c r="L481" s="227"/>
      <c r="M481" s="228"/>
      <c r="N481" s="229"/>
      <c r="O481" s="229"/>
      <c r="P481" s="229"/>
      <c r="Q481" s="229"/>
      <c r="R481" s="229"/>
      <c r="S481" s="229"/>
      <c r="T481" s="230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31" t="s">
        <v>374</v>
      </c>
      <c r="AU481" s="231" t="s">
        <v>86</v>
      </c>
      <c r="AV481" s="13" t="s">
        <v>86</v>
      </c>
      <c r="AW481" s="13" t="s">
        <v>37</v>
      </c>
      <c r="AX481" s="13" t="s">
        <v>76</v>
      </c>
      <c r="AY481" s="231" t="s">
        <v>144</v>
      </c>
    </row>
    <row r="482" spans="1:51" s="13" customFormat="1" ht="12">
      <c r="A482" s="13"/>
      <c r="B482" s="221"/>
      <c r="C482" s="222"/>
      <c r="D482" s="212" t="s">
        <v>374</v>
      </c>
      <c r="E482" s="223" t="s">
        <v>21</v>
      </c>
      <c r="F482" s="224" t="s">
        <v>813</v>
      </c>
      <c r="G482" s="222"/>
      <c r="H482" s="225">
        <v>1</v>
      </c>
      <c r="I482" s="226"/>
      <c r="J482" s="222"/>
      <c r="K482" s="222"/>
      <c r="L482" s="227"/>
      <c r="M482" s="228"/>
      <c r="N482" s="229"/>
      <c r="O482" s="229"/>
      <c r="P482" s="229"/>
      <c r="Q482" s="229"/>
      <c r="R482" s="229"/>
      <c r="S482" s="229"/>
      <c r="T482" s="230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31" t="s">
        <v>374</v>
      </c>
      <c r="AU482" s="231" t="s">
        <v>86</v>
      </c>
      <c r="AV482" s="13" t="s">
        <v>86</v>
      </c>
      <c r="AW482" s="13" t="s">
        <v>37</v>
      </c>
      <c r="AX482" s="13" t="s">
        <v>76</v>
      </c>
      <c r="AY482" s="231" t="s">
        <v>144</v>
      </c>
    </row>
    <row r="483" spans="1:51" s="14" customFormat="1" ht="12">
      <c r="A483" s="14"/>
      <c r="B483" s="242"/>
      <c r="C483" s="243"/>
      <c r="D483" s="212" t="s">
        <v>374</v>
      </c>
      <c r="E483" s="244" t="s">
        <v>21</v>
      </c>
      <c r="F483" s="245" t="s">
        <v>389</v>
      </c>
      <c r="G483" s="243"/>
      <c r="H483" s="246">
        <v>3</v>
      </c>
      <c r="I483" s="247"/>
      <c r="J483" s="243"/>
      <c r="K483" s="243"/>
      <c r="L483" s="248"/>
      <c r="M483" s="249"/>
      <c r="N483" s="250"/>
      <c r="O483" s="250"/>
      <c r="P483" s="250"/>
      <c r="Q483" s="250"/>
      <c r="R483" s="250"/>
      <c r="S483" s="250"/>
      <c r="T483" s="251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52" t="s">
        <v>374</v>
      </c>
      <c r="AU483" s="252" t="s">
        <v>86</v>
      </c>
      <c r="AV483" s="14" t="s">
        <v>150</v>
      </c>
      <c r="AW483" s="14" t="s">
        <v>37</v>
      </c>
      <c r="AX483" s="14" t="s">
        <v>84</v>
      </c>
      <c r="AY483" s="252" t="s">
        <v>144</v>
      </c>
    </row>
    <row r="484" spans="1:65" s="2" customFormat="1" ht="16.5" customHeight="1">
      <c r="A484" s="39"/>
      <c r="B484" s="40"/>
      <c r="C484" s="199" t="s">
        <v>814</v>
      </c>
      <c r="D484" s="199" t="s">
        <v>145</v>
      </c>
      <c r="E484" s="200" t="s">
        <v>815</v>
      </c>
      <c r="F484" s="201" t="s">
        <v>816</v>
      </c>
      <c r="G484" s="202" t="s">
        <v>413</v>
      </c>
      <c r="H484" s="203">
        <v>3</v>
      </c>
      <c r="I484" s="204"/>
      <c r="J484" s="205">
        <f>ROUND(I484*H484,2)</f>
        <v>0</v>
      </c>
      <c r="K484" s="201" t="s">
        <v>370</v>
      </c>
      <c r="L484" s="45"/>
      <c r="M484" s="206" t="s">
        <v>21</v>
      </c>
      <c r="N484" s="207" t="s">
        <v>47</v>
      </c>
      <c r="O484" s="85"/>
      <c r="P484" s="208">
        <f>O484*H484</f>
        <v>0</v>
      </c>
      <c r="Q484" s="208">
        <v>0.00148</v>
      </c>
      <c r="R484" s="208">
        <f>Q484*H484</f>
        <v>0.0044399999999999995</v>
      </c>
      <c r="S484" s="208">
        <v>0</v>
      </c>
      <c r="T484" s="209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10" t="s">
        <v>210</v>
      </c>
      <c r="AT484" s="210" t="s">
        <v>145</v>
      </c>
      <c r="AU484" s="210" t="s">
        <v>86</v>
      </c>
      <c r="AY484" s="18" t="s">
        <v>144</v>
      </c>
      <c r="BE484" s="211">
        <f>IF(N484="základní",J484,0)</f>
        <v>0</v>
      </c>
      <c r="BF484" s="211">
        <f>IF(N484="snížená",J484,0)</f>
        <v>0</v>
      </c>
      <c r="BG484" s="211">
        <f>IF(N484="zákl. přenesená",J484,0)</f>
        <v>0</v>
      </c>
      <c r="BH484" s="211">
        <f>IF(N484="sníž. přenesená",J484,0)</f>
        <v>0</v>
      </c>
      <c r="BI484" s="211">
        <f>IF(N484="nulová",J484,0)</f>
        <v>0</v>
      </c>
      <c r="BJ484" s="18" t="s">
        <v>84</v>
      </c>
      <c r="BK484" s="211">
        <f>ROUND(I484*H484,2)</f>
        <v>0</v>
      </c>
      <c r="BL484" s="18" t="s">
        <v>210</v>
      </c>
      <c r="BM484" s="210" t="s">
        <v>817</v>
      </c>
    </row>
    <row r="485" spans="1:47" s="2" customFormat="1" ht="12">
      <c r="A485" s="39"/>
      <c r="B485" s="40"/>
      <c r="C485" s="41"/>
      <c r="D485" s="219" t="s">
        <v>372</v>
      </c>
      <c r="E485" s="41"/>
      <c r="F485" s="220" t="s">
        <v>818</v>
      </c>
      <c r="G485" s="41"/>
      <c r="H485" s="41"/>
      <c r="I485" s="214"/>
      <c r="J485" s="41"/>
      <c r="K485" s="41"/>
      <c r="L485" s="45"/>
      <c r="M485" s="215"/>
      <c r="N485" s="216"/>
      <c r="O485" s="85"/>
      <c r="P485" s="85"/>
      <c r="Q485" s="85"/>
      <c r="R485" s="85"/>
      <c r="S485" s="85"/>
      <c r="T485" s="86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T485" s="18" t="s">
        <v>372</v>
      </c>
      <c r="AU485" s="18" t="s">
        <v>86</v>
      </c>
    </row>
    <row r="486" spans="1:51" s="13" customFormat="1" ht="12">
      <c r="A486" s="13"/>
      <c r="B486" s="221"/>
      <c r="C486" s="222"/>
      <c r="D486" s="212" t="s">
        <v>374</v>
      </c>
      <c r="E486" s="223" t="s">
        <v>21</v>
      </c>
      <c r="F486" s="224" t="s">
        <v>819</v>
      </c>
      <c r="G486" s="222"/>
      <c r="H486" s="225">
        <v>3</v>
      </c>
      <c r="I486" s="226"/>
      <c r="J486" s="222"/>
      <c r="K486" s="222"/>
      <c r="L486" s="227"/>
      <c r="M486" s="228"/>
      <c r="N486" s="229"/>
      <c r="O486" s="229"/>
      <c r="P486" s="229"/>
      <c r="Q486" s="229"/>
      <c r="R486" s="229"/>
      <c r="S486" s="229"/>
      <c r="T486" s="230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31" t="s">
        <v>374</v>
      </c>
      <c r="AU486" s="231" t="s">
        <v>86</v>
      </c>
      <c r="AV486" s="13" t="s">
        <v>86</v>
      </c>
      <c r="AW486" s="13" t="s">
        <v>37</v>
      </c>
      <c r="AX486" s="13" t="s">
        <v>84</v>
      </c>
      <c r="AY486" s="231" t="s">
        <v>144</v>
      </c>
    </row>
    <row r="487" spans="1:65" s="2" customFormat="1" ht="16.5" customHeight="1">
      <c r="A487" s="39"/>
      <c r="B487" s="40"/>
      <c r="C487" s="199" t="s">
        <v>820</v>
      </c>
      <c r="D487" s="199" t="s">
        <v>145</v>
      </c>
      <c r="E487" s="200" t="s">
        <v>821</v>
      </c>
      <c r="F487" s="201" t="s">
        <v>822</v>
      </c>
      <c r="G487" s="202" t="s">
        <v>413</v>
      </c>
      <c r="H487" s="203">
        <v>3</v>
      </c>
      <c r="I487" s="204"/>
      <c r="J487" s="205">
        <f>ROUND(I487*H487,2)</f>
        <v>0</v>
      </c>
      <c r="K487" s="201" t="s">
        <v>370</v>
      </c>
      <c r="L487" s="45"/>
      <c r="M487" s="206" t="s">
        <v>21</v>
      </c>
      <c r="N487" s="207" t="s">
        <v>47</v>
      </c>
      <c r="O487" s="85"/>
      <c r="P487" s="208">
        <f>O487*H487</f>
        <v>0</v>
      </c>
      <c r="Q487" s="208">
        <v>0.00022</v>
      </c>
      <c r="R487" s="208">
        <f>Q487*H487</f>
        <v>0.00066</v>
      </c>
      <c r="S487" s="208">
        <v>0</v>
      </c>
      <c r="T487" s="209">
        <f>S487*H487</f>
        <v>0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10" t="s">
        <v>210</v>
      </c>
      <c r="AT487" s="210" t="s">
        <v>145</v>
      </c>
      <c r="AU487" s="210" t="s">
        <v>86</v>
      </c>
      <c r="AY487" s="18" t="s">
        <v>144</v>
      </c>
      <c r="BE487" s="211">
        <f>IF(N487="základní",J487,0)</f>
        <v>0</v>
      </c>
      <c r="BF487" s="211">
        <f>IF(N487="snížená",J487,0)</f>
        <v>0</v>
      </c>
      <c r="BG487" s="211">
        <f>IF(N487="zákl. přenesená",J487,0)</f>
        <v>0</v>
      </c>
      <c r="BH487" s="211">
        <f>IF(N487="sníž. přenesená",J487,0)</f>
        <v>0</v>
      </c>
      <c r="BI487" s="211">
        <f>IF(N487="nulová",J487,0)</f>
        <v>0</v>
      </c>
      <c r="BJ487" s="18" t="s">
        <v>84</v>
      </c>
      <c r="BK487" s="211">
        <f>ROUND(I487*H487,2)</f>
        <v>0</v>
      </c>
      <c r="BL487" s="18" t="s">
        <v>210</v>
      </c>
      <c r="BM487" s="210" t="s">
        <v>823</v>
      </c>
    </row>
    <row r="488" spans="1:47" s="2" customFormat="1" ht="12">
      <c r="A488" s="39"/>
      <c r="B488" s="40"/>
      <c r="C488" s="41"/>
      <c r="D488" s="219" t="s">
        <v>372</v>
      </c>
      <c r="E488" s="41"/>
      <c r="F488" s="220" t="s">
        <v>824</v>
      </c>
      <c r="G488" s="41"/>
      <c r="H488" s="41"/>
      <c r="I488" s="214"/>
      <c r="J488" s="41"/>
      <c r="K488" s="41"/>
      <c r="L488" s="45"/>
      <c r="M488" s="215"/>
      <c r="N488" s="216"/>
      <c r="O488" s="85"/>
      <c r="P488" s="85"/>
      <c r="Q488" s="85"/>
      <c r="R488" s="85"/>
      <c r="S488" s="85"/>
      <c r="T488" s="86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T488" s="18" t="s">
        <v>372</v>
      </c>
      <c r="AU488" s="18" t="s">
        <v>86</v>
      </c>
    </row>
    <row r="489" spans="1:51" s="13" customFormat="1" ht="12">
      <c r="A489" s="13"/>
      <c r="B489" s="221"/>
      <c r="C489" s="222"/>
      <c r="D489" s="212" t="s">
        <v>374</v>
      </c>
      <c r="E489" s="223" t="s">
        <v>21</v>
      </c>
      <c r="F489" s="224" t="s">
        <v>794</v>
      </c>
      <c r="G489" s="222"/>
      <c r="H489" s="225">
        <v>2</v>
      </c>
      <c r="I489" s="226"/>
      <c r="J489" s="222"/>
      <c r="K489" s="222"/>
      <c r="L489" s="227"/>
      <c r="M489" s="228"/>
      <c r="N489" s="229"/>
      <c r="O489" s="229"/>
      <c r="P489" s="229"/>
      <c r="Q489" s="229"/>
      <c r="R489" s="229"/>
      <c r="S489" s="229"/>
      <c r="T489" s="230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31" t="s">
        <v>374</v>
      </c>
      <c r="AU489" s="231" t="s">
        <v>86</v>
      </c>
      <c r="AV489" s="13" t="s">
        <v>86</v>
      </c>
      <c r="AW489" s="13" t="s">
        <v>37</v>
      </c>
      <c r="AX489" s="13" t="s">
        <v>76</v>
      </c>
      <c r="AY489" s="231" t="s">
        <v>144</v>
      </c>
    </row>
    <row r="490" spans="1:51" s="13" customFormat="1" ht="12">
      <c r="A490" s="13"/>
      <c r="B490" s="221"/>
      <c r="C490" s="222"/>
      <c r="D490" s="212" t="s">
        <v>374</v>
      </c>
      <c r="E490" s="223" t="s">
        <v>21</v>
      </c>
      <c r="F490" s="224" t="s">
        <v>813</v>
      </c>
      <c r="G490" s="222"/>
      <c r="H490" s="225">
        <v>1</v>
      </c>
      <c r="I490" s="226"/>
      <c r="J490" s="222"/>
      <c r="K490" s="222"/>
      <c r="L490" s="227"/>
      <c r="M490" s="228"/>
      <c r="N490" s="229"/>
      <c r="O490" s="229"/>
      <c r="P490" s="229"/>
      <c r="Q490" s="229"/>
      <c r="R490" s="229"/>
      <c r="S490" s="229"/>
      <c r="T490" s="230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31" t="s">
        <v>374</v>
      </c>
      <c r="AU490" s="231" t="s">
        <v>86</v>
      </c>
      <c r="AV490" s="13" t="s">
        <v>86</v>
      </c>
      <c r="AW490" s="13" t="s">
        <v>37</v>
      </c>
      <c r="AX490" s="13" t="s">
        <v>76</v>
      </c>
      <c r="AY490" s="231" t="s">
        <v>144</v>
      </c>
    </row>
    <row r="491" spans="1:51" s="14" customFormat="1" ht="12">
      <c r="A491" s="14"/>
      <c r="B491" s="242"/>
      <c r="C491" s="243"/>
      <c r="D491" s="212" t="s">
        <v>374</v>
      </c>
      <c r="E491" s="244" t="s">
        <v>21</v>
      </c>
      <c r="F491" s="245" t="s">
        <v>389</v>
      </c>
      <c r="G491" s="243"/>
      <c r="H491" s="246">
        <v>3</v>
      </c>
      <c r="I491" s="247"/>
      <c r="J491" s="243"/>
      <c r="K491" s="243"/>
      <c r="L491" s="248"/>
      <c r="M491" s="249"/>
      <c r="N491" s="250"/>
      <c r="O491" s="250"/>
      <c r="P491" s="250"/>
      <c r="Q491" s="250"/>
      <c r="R491" s="250"/>
      <c r="S491" s="250"/>
      <c r="T491" s="251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52" t="s">
        <v>374</v>
      </c>
      <c r="AU491" s="252" t="s">
        <v>86</v>
      </c>
      <c r="AV491" s="14" t="s">
        <v>150</v>
      </c>
      <c r="AW491" s="14" t="s">
        <v>37</v>
      </c>
      <c r="AX491" s="14" t="s">
        <v>84</v>
      </c>
      <c r="AY491" s="252" t="s">
        <v>144</v>
      </c>
    </row>
    <row r="492" spans="1:65" s="2" customFormat="1" ht="21.75" customHeight="1">
      <c r="A492" s="39"/>
      <c r="B492" s="40"/>
      <c r="C492" s="199" t="s">
        <v>825</v>
      </c>
      <c r="D492" s="199" t="s">
        <v>145</v>
      </c>
      <c r="E492" s="200" t="s">
        <v>826</v>
      </c>
      <c r="F492" s="201" t="s">
        <v>827</v>
      </c>
      <c r="G492" s="202" t="s">
        <v>413</v>
      </c>
      <c r="H492" s="203">
        <v>3</v>
      </c>
      <c r="I492" s="204"/>
      <c r="J492" s="205">
        <f>ROUND(I492*H492,2)</f>
        <v>0</v>
      </c>
      <c r="K492" s="201" t="s">
        <v>370</v>
      </c>
      <c r="L492" s="45"/>
      <c r="M492" s="206" t="s">
        <v>21</v>
      </c>
      <c r="N492" s="207" t="s">
        <v>47</v>
      </c>
      <c r="O492" s="85"/>
      <c r="P492" s="208">
        <f>O492*H492</f>
        <v>0</v>
      </c>
      <c r="Q492" s="208">
        <v>0.00102</v>
      </c>
      <c r="R492" s="208">
        <f>Q492*H492</f>
        <v>0.0030600000000000002</v>
      </c>
      <c r="S492" s="208">
        <v>0</v>
      </c>
      <c r="T492" s="209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10" t="s">
        <v>210</v>
      </c>
      <c r="AT492" s="210" t="s">
        <v>145</v>
      </c>
      <c r="AU492" s="210" t="s">
        <v>86</v>
      </c>
      <c r="AY492" s="18" t="s">
        <v>144</v>
      </c>
      <c r="BE492" s="211">
        <f>IF(N492="základní",J492,0)</f>
        <v>0</v>
      </c>
      <c r="BF492" s="211">
        <f>IF(N492="snížená",J492,0)</f>
        <v>0</v>
      </c>
      <c r="BG492" s="211">
        <f>IF(N492="zákl. přenesená",J492,0)</f>
        <v>0</v>
      </c>
      <c r="BH492" s="211">
        <f>IF(N492="sníž. přenesená",J492,0)</f>
        <v>0</v>
      </c>
      <c r="BI492" s="211">
        <f>IF(N492="nulová",J492,0)</f>
        <v>0</v>
      </c>
      <c r="BJ492" s="18" t="s">
        <v>84</v>
      </c>
      <c r="BK492" s="211">
        <f>ROUND(I492*H492,2)</f>
        <v>0</v>
      </c>
      <c r="BL492" s="18" t="s">
        <v>210</v>
      </c>
      <c r="BM492" s="210" t="s">
        <v>828</v>
      </c>
    </row>
    <row r="493" spans="1:47" s="2" customFormat="1" ht="12">
      <c r="A493" s="39"/>
      <c r="B493" s="40"/>
      <c r="C493" s="41"/>
      <c r="D493" s="219" t="s">
        <v>372</v>
      </c>
      <c r="E493" s="41"/>
      <c r="F493" s="220" t="s">
        <v>829</v>
      </c>
      <c r="G493" s="41"/>
      <c r="H493" s="41"/>
      <c r="I493" s="214"/>
      <c r="J493" s="41"/>
      <c r="K493" s="41"/>
      <c r="L493" s="45"/>
      <c r="M493" s="215"/>
      <c r="N493" s="216"/>
      <c r="O493" s="85"/>
      <c r="P493" s="85"/>
      <c r="Q493" s="85"/>
      <c r="R493" s="85"/>
      <c r="S493" s="85"/>
      <c r="T493" s="86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T493" s="18" t="s">
        <v>372</v>
      </c>
      <c r="AU493" s="18" t="s">
        <v>86</v>
      </c>
    </row>
    <row r="494" spans="1:51" s="13" customFormat="1" ht="12">
      <c r="A494" s="13"/>
      <c r="B494" s="221"/>
      <c r="C494" s="222"/>
      <c r="D494" s="212" t="s">
        <v>374</v>
      </c>
      <c r="E494" s="223" t="s">
        <v>21</v>
      </c>
      <c r="F494" s="224" t="s">
        <v>830</v>
      </c>
      <c r="G494" s="222"/>
      <c r="H494" s="225">
        <v>2</v>
      </c>
      <c r="I494" s="226"/>
      <c r="J494" s="222"/>
      <c r="K494" s="222"/>
      <c r="L494" s="227"/>
      <c r="M494" s="228"/>
      <c r="N494" s="229"/>
      <c r="O494" s="229"/>
      <c r="P494" s="229"/>
      <c r="Q494" s="229"/>
      <c r="R494" s="229"/>
      <c r="S494" s="229"/>
      <c r="T494" s="230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31" t="s">
        <v>374</v>
      </c>
      <c r="AU494" s="231" t="s">
        <v>86</v>
      </c>
      <c r="AV494" s="13" t="s">
        <v>86</v>
      </c>
      <c r="AW494" s="13" t="s">
        <v>37</v>
      </c>
      <c r="AX494" s="13" t="s">
        <v>76</v>
      </c>
      <c r="AY494" s="231" t="s">
        <v>144</v>
      </c>
    </row>
    <row r="495" spans="1:51" s="13" customFormat="1" ht="12">
      <c r="A495" s="13"/>
      <c r="B495" s="221"/>
      <c r="C495" s="222"/>
      <c r="D495" s="212" t="s">
        <v>374</v>
      </c>
      <c r="E495" s="223" t="s">
        <v>21</v>
      </c>
      <c r="F495" s="224" t="s">
        <v>813</v>
      </c>
      <c r="G495" s="222"/>
      <c r="H495" s="225">
        <v>1</v>
      </c>
      <c r="I495" s="226"/>
      <c r="J495" s="222"/>
      <c r="K495" s="222"/>
      <c r="L495" s="227"/>
      <c r="M495" s="228"/>
      <c r="N495" s="229"/>
      <c r="O495" s="229"/>
      <c r="P495" s="229"/>
      <c r="Q495" s="229"/>
      <c r="R495" s="229"/>
      <c r="S495" s="229"/>
      <c r="T495" s="230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31" t="s">
        <v>374</v>
      </c>
      <c r="AU495" s="231" t="s">
        <v>86</v>
      </c>
      <c r="AV495" s="13" t="s">
        <v>86</v>
      </c>
      <c r="AW495" s="13" t="s">
        <v>37</v>
      </c>
      <c r="AX495" s="13" t="s">
        <v>76</v>
      </c>
      <c r="AY495" s="231" t="s">
        <v>144</v>
      </c>
    </row>
    <row r="496" spans="1:51" s="14" customFormat="1" ht="12">
      <c r="A496" s="14"/>
      <c r="B496" s="242"/>
      <c r="C496" s="243"/>
      <c r="D496" s="212" t="s">
        <v>374</v>
      </c>
      <c r="E496" s="244" t="s">
        <v>21</v>
      </c>
      <c r="F496" s="245" t="s">
        <v>389</v>
      </c>
      <c r="G496" s="243"/>
      <c r="H496" s="246">
        <v>3</v>
      </c>
      <c r="I496" s="247"/>
      <c r="J496" s="243"/>
      <c r="K496" s="243"/>
      <c r="L496" s="248"/>
      <c r="M496" s="249"/>
      <c r="N496" s="250"/>
      <c r="O496" s="250"/>
      <c r="P496" s="250"/>
      <c r="Q496" s="250"/>
      <c r="R496" s="250"/>
      <c r="S496" s="250"/>
      <c r="T496" s="251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52" t="s">
        <v>374</v>
      </c>
      <c r="AU496" s="252" t="s">
        <v>86</v>
      </c>
      <c r="AV496" s="14" t="s">
        <v>150</v>
      </c>
      <c r="AW496" s="14" t="s">
        <v>37</v>
      </c>
      <c r="AX496" s="14" t="s">
        <v>84</v>
      </c>
      <c r="AY496" s="252" t="s">
        <v>144</v>
      </c>
    </row>
    <row r="497" spans="1:65" s="2" customFormat="1" ht="24.15" customHeight="1">
      <c r="A497" s="39"/>
      <c r="B497" s="40"/>
      <c r="C497" s="199" t="s">
        <v>831</v>
      </c>
      <c r="D497" s="199" t="s">
        <v>145</v>
      </c>
      <c r="E497" s="200" t="s">
        <v>832</v>
      </c>
      <c r="F497" s="201" t="s">
        <v>833</v>
      </c>
      <c r="G497" s="202" t="s">
        <v>413</v>
      </c>
      <c r="H497" s="203">
        <v>1</v>
      </c>
      <c r="I497" s="204"/>
      <c r="J497" s="205">
        <f>ROUND(I497*H497,2)</f>
        <v>0</v>
      </c>
      <c r="K497" s="201" t="s">
        <v>370</v>
      </c>
      <c r="L497" s="45"/>
      <c r="M497" s="206" t="s">
        <v>21</v>
      </c>
      <c r="N497" s="207" t="s">
        <v>47</v>
      </c>
      <c r="O497" s="85"/>
      <c r="P497" s="208">
        <f>O497*H497</f>
        <v>0</v>
      </c>
      <c r="Q497" s="208">
        <v>0.00017</v>
      </c>
      <c r="R497" s="208">
        <f>Q497*H497</f>
        <v>0.00017</v>
      </c>
      <c r="S497" s="208">
        <v>0</v>
      </c>
      <c r="T497" s="209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10" t="s">
        <v>210</v>
      </c>
      <c r="AT497" s="210" t="s">
        <v>145</v>
      </c>
      <c r="AU497" s="210" t="s">
        <v>86</v>
      </c>
      <c r="AY497" s="18" t="s">
        <v>144</v>
      </c>
      <c r="BE497" s="211">
        <f>IF(N497="základní",J497,0)</f>
        <v>0</v>
      </c>
      <c r="BF497" s="211">
        <f>IF(N497="snížená",J497,0)</f>
        <v>0</v>
      </c>
      <c r="BG497" s="211">
        <f>IF(N497="zákl. přenesená",J497,0)</f>
        <v>0</v>
      </c>
      <c r="BH497" s="211">
        <f>IF(N497="sníž. přenesená",J497,0)</f>
        <v>0</v>
      </c>
      <c r="BI497" s="211">
        <f>IF(N497="nulová",J497,0)</f>
        <v>0</v>
      </c>
      <c r="BJ497" s="18" t="s">
        <v>84</v>
      </c>
      <c r="BK497" s="211">
        <f>ROUND(I497*H497,2)</f>
        <v>0</v>
      </c>
      <c r="BL497" s="18" t="s">
        <v>210</v>
      </c>
      <c r="BM497" s="210" t="s">
        <v>834</v>
      </c>
    </row>
    <row r="498" spans="1:47" s="2" customFormat="1" ht="12">
      <c r="A498" s="39"/>
      <c r="B498" s="40"/>
      <c r="C498" s="41"/>
      <c r="D498" s="219" t="s">
        <v>372</v>
      </c>
      <c r="E498" s="41"/>
      <c r="F498" s="220" t="s">
        <v>835</v>
      </c>
      <c r="G498" s="41"/>
      <c r="H498" s="41"/>
      <c r="I498" s="214"/>
      <c r="J498" s="41"/>
      <c r="K498" s="41"/>
      <c r="L498" s="45"/>
      <c r="M498" s="215"/>
      <c r="N498" s="216"/>
      <c r="O498" s="85"/>
      <c r="P498" s="85"/>
      <c r="Q498" s="85"/>
      <c r="R498" s="85"/>
      <c r="S498" s="85"/>
      <c r="T498" s="86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T498" s="18" t="s">
        <v>372</v>
      </c>
      <c r="AU498" s="18" t="s">
        <v>86</v>
      </c>
    </row>
    <row r="499" spans="1:51" s="13" customFormat="1" ht="12">
      <c r="A499" s="13"/>
      <c r="B499" s="221"/>
      <c r="C499" s="222"/>
      <c r="D499" s="212" t="s">
        <v>374</v>
      </c>
      <c r="E499" s="223" t="s">
        <v>21</v>
      </c>
      <c r="F499" s="224" t="s">
        <v>836</v>
      </c>
      <c r="G499" s="222"/>
      <c r="H499" s="225">
        <v>1</v>
      </c>
      <c r="I499" s="226"/>
      <c r="J499" s="222"/>
      <c r="K499" s="222"/>
      <c r="L499" s="227"/>
      <c r="M499" s="228"/>
      <c r="N499" s="229"/>
      <c r="O499" s="229"/>
      <c r="P499" s="229"/>
      <c r="Q499" s="229"/>
      <c r="R499" s="229"/>
      <c r="S499" s="229"/>
      <c r="T499" s="230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31" t="s">
        <v>374</v>
      </c>
      <c r="AU499" s="231" t="s">
        <v>86</v>
      </c>
      <c r="AV499" s="13" t="s">
        <v>86</v>
      </c>
      <c r="AW499" s="13" t="s">
        <v>37</v>
      </c>
      <c r="AX499" s="13" t="s">
        <v>84</v>
      </c>
      <c r="AY499" s="231" t="s">
        <v>144</v>
      </c>
    </row>
    <row r="500" spans="1:65" s="2" customFormat="1" ht="24.15" customHeight="1">
      <c r="A500" s="39"/>
      <c r="B500" s="40"/>
      <c r="C500" s="199" t="s">
        <v>837</v>
      </c>
      <c r="D500" s="199" t="s">
        <v>145</v>
      </c>
      <c r="E500" s="200" t="s">
        <v>838</v>
      </c>
      <c r="F500" s="201" t="s">
        <v>839</v>
      </c>
      <c r="G500" s="202" t="s">
        <v>413</v>
      </c>
      <c r="H500" s="203">
        <v>1</v>
      </c>
      <c r="I500" s="204"/>
      <c r="J500" s="205">
        <f>ROUND(I500*H500,2)</f>
        <v>0</v>
      </c>
      <c r="K500" s="201" t="s">
        <v>21</v>
      </c>
      <c r="L500" s="45"/>
      <c r="M500" s="206" t="s">
        <v>21</v>
      </c>
      <c r="N500" s="207" t="s">
        <v>47</v>
      </c>
      <c r="O500" s="85"/>
      <c r="P500" s="208">
        <f>O500*H500</f>
        <v>0</v>
      </c>
      <c r="Q500" s="208">
        <v>0.00017</v>
      </c>
      <c r="R500" s="208">
        <f>Q500*H500</f>
        <v>0.00017</v>
      </c>
      <c r="S500" s="208">
        <v>0</v>
      </c>
      <c r="T500" s="209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10" t="s">
        <v>210</v>
      </c>
      <c r="AT500" s="210" t="s">
        <v>145</v>
      </c>
      <c r="AU500" s="210" t="s">
        <v>86</v>
      </c>
      <c r="AY500" s="18" t="s">
        <v>144</v>
      </c>
      <c r="BE500" s="211">
        <f>IF(N500="základní",J500,0)</f>
        <v>0</v>
      </c>
      <c r="BF500" s="211">
        <f>IF(N500="snížená",J500,0)</f>
        <v>0</v>
      </c>
      <c r="BG500" s="211">
        <f>IF(N500="zákl. přenesená",J500,0)</f>
        <v>0</v>
      </c>
      <c r="BH500" s="211">
        <f>IF(N500="sníž. přenesená",J500,0)</f>
        <v>0</v>
      </c>
      <c r="BI500" s="211">
        <f>IF(N500="nulová",J500,0)</f>
        <v>0</v>
      </c>
      <c r="BJ500" s="18" t="s">
        <v>84</v>
      </c>
      <c r="BK500" s="211">
        <f>ROUND(I500*H500,2)</f>
        <v>0</v>
      </c>
      <c r="BL500" s="18" t="s">
        <v>210</v>
      </c>
      <c r="BM500" s="210" t="s">
        <v>840</v>
      </c>
    </row>
    <row r="501" spans="1:65" s="2" customFormat="1" ht="24.15" customHeight="1">
      <c r="A501" s="39"/>
      <c r="B501" s="40"/>
      <c r="C501" s="199" t="s">
        <v>841</v>
      </c>
      <c r="D501" s="199" t="s">
        <v>145</v>
      </c>
      <c r="E501" s="200" t="s">
        <v>842</v>
      </c>
      <c r="F501" s="201" t="s">
        <v>843</v>
      </c>
      <c r="G501" s="202" t="s">
        <v>379</v>
      </c>
      <c r="H501" s="203">
        <v>0.13</v>
      </c>
      <c r="I501" s="204"/>
      <c r="J501" s="205">
        <f>ROUND(I501*H501,2)</f>
        <v>0</v>
      </c>
      <c r="K501" s="201" t="s">
        <v>370</v>
      </c>
      <c r="L501" s="45"/>
      <c r="M501" s="206" t="s">
        <v>21</v>
      </c>
      <c r="N501" s="207" t="s">
        <v>47</v>
      </c>
      <c r="O501" s="85"/>
      <c r="P501" s="208">
        <f>O501*H501</f>
        <v>0</v>
      </c>
      <c r="Q501" s="208">
        <v>0</v>
      </c>
      <c r="R501" s="208">
        <f>Q501*H501</f>
        <v>0</v>
      </c>
      <c r="S501" s="208">
        <v>0</v>
      </c>
      <c r="T501" s="209">
        <f>S501*H501</f>
        <v>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R501" s="210" t="s">
        <v>210</v>
      </c>
      <c r="AT501" s="210" t="s">
        <v>145</v>
      </c>
      <c r="AU501" s="210" t="s">
        <v>86</v>
      </c>
      <c r="AY501" s="18" t="s">
        <v>144</v>
      </c>
      <c r="BE501" s="211">
        <f>IF(N501="základní",J501,0)</f>
        <v>0</v>
      </c>
      <c r="BF501" s="211">
        <f>IF(N501="snížená",J501,0)</f>
        <v>0</v>
      </c>
      <c r="BG501" s="211">
        <f>IF(N501="zákl. přenesená",J501,0)</f>
        <v>0</v>
      </c>
      <c r="BH501" s="211">
        <f>IF(N501="sníž. přenesená",J501,0)</f>
        <v>0</v>
      </c>
      <c r="BI501" s="211">
        <f>IF(N501="nulová",J501,0)</f>
        <v>0</v>
      </c>
      <c r="BJ501" s="18" t="s">
        <v>84</v>
      </c>
      <c r="BK501" s="211">
        <f>ROUND(I501*H501,2)</f>
        <v>0</v>
      </c>
      <c r="BL501" s="18" t="s">
        <v>210</v>
      </c>
      <c r="BM501" s="210" t="s">
        <v>844</v>
      </c>
    </row>
    <row r="502" spans="1:47" s="2" customFormat="1" ht="12">
      <c r="A502" s="39"/>
      <c r="B502" s="40"/>
      <c r="C502" s="41"/>
      <c r="D502" s="219" t="s">
        <v>372</v>
      </c>
      <c r="E502" s="41"/>
      <c r="F502" s="220" t="s">
        <v>845</v>
      </c>
      <c r="G502" s="41"/>
      <c r="H502" s="41"/>
      <c r="I502" s="214"/>
      <c r="J502" s="41"/>
      <c r="K502" s="41"/>
      <c r="L502" s="45"/>
      <c r="M502" s="215"/>
      <c r="N502" s="216"/>
      <c r="O502" s="85"/>
      <c r="P502" s="85"/>
      <c r="Q502" s="85"/>
      <c r="R502" s="85"/>
      <c r="S502" s="85"/>
      <c r="T502" s="86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T502" s="18" t="s">
        <v>372</v>
      </c>
      <c r="AU502" s="18" t="s">
        <v>86</v>
      </c>
    </row>
    <row r="503" spans="1:63" s="12" customFormat="1" ht="22.8" customHeight="1">
      <c r="A503" s="12"/>
      <c r="B503" s="185"/>
      <c r="C503" s="186"/>
      <c r="D503" s="187" t="s">
        <v>75</v>
      </c>
      <c r="E503" s="217" t="s">
        <v>846</v>
      </c>
      <c r="F503" s="217" t="s">
        <v>847</v>
      </c>
      <c r="G503" s="186"/>
      <c r="H503" s="186"/>
      <c r="I503" s="189"/>
      <c r="J503" s="218">
        <f>BK503</f>
        <v>0</v>
      </c>
      <c r="K503" s="186"/>
      <c r="L503" s="191"/>
      <c r="M503" s="192"/>
      <c r="N503" s="193"/>
      <c r="O503" s="193"/>
      <c r="P503" s="194">
        <f>SUM(P504:P586)</f>
        <v>0</v>
      </c>
      <c r="Q503" s="193"/>
      <c r="R503" s="194">
        <f>SUM(R504:R586)</f>
        <v>0.3519469999999999</v>
      </c>
      <c r="S503" s="193"/>
      <c r="T503" s="195">
        <f>SUM(T504:T586)</f>
        <v>0.29819999999999997</v>
      </c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R503" s="196" t="s">
        <v>86</v>
      </c>
      <c r="AT503" s="197" t="s">
        <v>75</v>
      </c>
      <c r="AU503" s="197" t="s">
        <v>84</v>
      </c>
      <c r="AY503" s="196" t="s">
        <v>144</v>
      </c>
      <c r="BK503" s="198">
        <f>SUM(BK504:BK586)</f>
        <v>0</v>
      </c>
    </row>
    <row r="504" spans="1:65" s="2" customFormat="1" ht="16.5" customHeight="1">
      <c r="A504" s="39"/>
      <c r="B504" s="40"/>
      <c r="C504" s="199" t="s">
        <v>848</v>
      </c>
      <c r="D504" s="199" t="s">
        <v>145</v>
      </c>
      <c r="E504" s="200" t="s">
        <v>849</v>
      </c>
      <c r="F504" s="201" t="s">
        <v>850</v>
      </c>
      <c r="G504" s="202" t="s">
        <v>160</v>
      </c>
      <c r="H504" s="203">
        <v>60</v>
      </c>
      <c r="I504" s="204"/>
      <c r="J504" s="205">
        <f>ROUND(I504*H504,2)</f>
        <v>0</v>
      </c>
      <c r="K504" s="201" t="s">
        <v>370</v>
      </c>
      <c r="L504" s="45"/>
      <c r="M504" s="206" t="s">
        <v>21</v>
      </c>
      <c r="N504" s="207" t="s">
        <v>47</v>
      </c>
      <c r="O504" s="85"/>
      <c r="P504" s="208">
        <f>O504*H504</f>
        <v>0</v>
      </c>
      <c r="Q504" s="208">
        <v>0</v>
      </c>
      <c r="R504" s="208">
        <f>Q504*H504</f>
        <v>0</v>
      </c>
      <c r="S504" s="208">
        <v>0.00497</v>
      </c>
      <c r="T504" s="209">
        <f>S504*H504</f>
        <v>0.29819999999999997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10" t="s">
        <v>210</v>
      </c>
      <c r="AT504" s="210" t="s">
        <v>145</v>
      </c>
      <c r="AU504" s="210" t="s">
        <v>86</v>
      </c>
      <c r="AY504" s="18" t="s">
        <v>144</v>
      </c>
      <c r="BE504" s="211">
        <f>IF(N504="základní",J504,0)</f>
        <v>0</v>
      </c>
      <c r="BF504" s="211">
        <f>IF(N504="snížená",J504,0)</f>
        <v>0</v>
      </c>
      <c r="BG504" s="211">
        <f>IF(N504="zákl. přenesená",J504,0)</f>
        <v>0</v>
      </c>
      <c r="BH504" s="211">
        <f>IF(N504="sníž. přenesená",J504,0)</f>
        <v>0</v>
      </c>
      <c r="BI504" s="211">
        <f>IF(N504="nulová",J504,0)</f>
        <v>0</v>
      </c>
      <c r="BJ504" s="18" t="s">
        <v>84</v>
      </c>
      <c r="BK504" s="211">
        <f>ROUND(I504*H504,2)</f>
        <v>0</v>
      </c>
      <c r="BL504" s="18" t="s">
        <v>210</v>
      </c>
      <c r="BM504" s="210" t="s">
        <v>851</v>
      </c>
    </row>
    <row r="505" spans="1:47" s="2" customFormat="1" ht="12">
      <c r="A505" s="39"/>
      <c r="B505" s="40"/>
      <c r="C505" s="41"/>
      <c r="D505" s="219" t="s">
        <v>372</v>
      </c>
      <c r="E505" s="41"/>
      <c r="F505" s="220" t="s">
        <v>852</v>
      </c>
      <c r="G505" s="41"/>
      <c r="H505" s="41"/>
      <c r="I505" s="214"/>
      <c r="J505" s="41"/>
      <c r="K505" s="41"/>
      <c r="L505" s="45"/>
      <c r="M505" s="215"/>
      <c r="N505" s="216"/>
      <c r="O505" s="85"/>
      <c r="P505" s="85"/>
      <c r="Q505" s="85"/>
      <c r="R505" s="85"/>
      <c r="S505" s="85"/>
      <c r="T505" s="86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T505" s="18" t="s">
        <v>372</v>
      </c>
      <c r="AU505" s="18" t="s">
        <v>86</v>
      </c>
    </row>
    <row r="506" spans="1:51" s="13" customFormat="1" ht="12">
      <c r="A506" s="13"/>
      <c r="B506" s="221"/>
      <c r="C506" s="222"/>
      <c r="D506" s="212" t="s">
        <v>374</v>
      </c>
      <c r="E506" s="223" t="s">
        <v>21</v>
      </c>
      <c r="F506" s="224" t="s">
        <v>853</v>
      </c>
      <c r="G506" s="222"/>
      <c r="H506" s="225">
        <v>60</v>
      </c>
      <c r="I506" s="226"/>
      <c r="J506" s="222"/>
      <c r="K506" s="222"/>
      <c r="L506" s="227"/>
      <c r="M506" s="228"/>
      <c r="N506" s="229"/>
      <c r="O506" s="229"/>
      <c r="P506" s="229"/>
      <c r="Q506" s="229"/>
      <c r="R506" s="229"/>
      <c r="S506" s="229"/>
      <c r="T506" s="230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31" t="s">
        <v>374</v>
      </c>
      <c r="AU506" s="231" t="s">
        <v>86</v>
      </c>
      <c r="AV506" s="13" t="s">
        <v>86</v>
      </c>
      <c r="AW506" s="13" t="s">
        <v>37</v>
      </c>
      <c r="AX506" s="13" t="s">
        <v>84</v>
      </c>
      <c r="AY506" s="231" t="s">
        <v>144</v>
      </c>
    </row>
    <row r="507" spans="1:65" s="2" customFormat="1" ht="21.75" customHeight="1">
      <c r="A507" s="39"/>
      <c r="B507" s="40"/>
      <c r="C507" s="199" t="s">
        <v>854</v>
      </c>
      <c r="D507" s="199" t="s">
        <v>145</v>
      </c>
      <c r="E507" s="200" t="s">
        <v>855</v>
      </c>
      <c r="F507" s="201" t="s">
        <v>856</v>
      </c>
      <c r="G507" s="202" t="s">
        <v>160</v>
      </c>
      <c r="H507" s="203">
        <v>4</v>
      </c>
      <c r="I507" s="204"/>
      <c r="J507" s="205">
        <f>ROUND(I507*H507,2)</f>
        <v>0</v>
      </c>
      <c r="K507" s="201" t="s">
        <v>370</v>
      </c>
      <c r="L507" s="45"/>
      <c r="M507" s="206" t="s">
        <v>21</v>
      </c>
      <c r="N507" s="207" t="s">
        <v>47</v>
      </c>
      <c r="O507" s="85"/>
      <c r="P507" s="208">
        <f>O507*H507</f>
        <v>0</v>
      </c>
      <c r="Q507" s="208">
        <v>0.00084</v>
      </c>
      <c r="R507" s="208">
        <f>Q507*H507</f>
        <v>0.00336</v>
      </c>
      <c r="S507" s="208">
        <v>0</v>
      </c>
      <c r="T507" s="209">
        <f>S507*H507</f>
        <v>0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R507" s="210" t="s">
        <v>210</v>
      </c>
      <c r="AT507" s="210" t="s">
        <v>145</v>
      </c>
      <c r="AU507" s="210" t="s">
        <v>86</v>
      </c>
      <c r="AY507" s="18" t="s">
        <v>144</v>
      </c>
      <c r="BE507" s="211">
        <f>IF(N507="základní",J507,0)</f>
        <v>0</v>
      </c>
      <c r="BF507" s="211">
        <f>IF(N507="snížená",J507,0)</f>
        <v>0</v>
      </c>
      <c r="BG507" s="211">
        <f>IF(N507="zákl. přenesená",J507,0)</f>
        <v>0</v>
      </c>
      <c r="BH507" s="211">
        <f>IF(N507="sníž. přenesená",J507,0)</f>
        <v>0</v>
      </c>
      <c r="BI507" s="211">
        <f>IF(N507="nulová",J507,0)</f>
        <v>0</v>
      </c>
      <c r="BJ507" s="18" t="s">
        <v>84</v>
      </c>
      <c r="BK507" s="211">
        <f>ROUND(I507*H507,2)</f>
        <v>0</v>
      </c>
      <c r="BL507" s="18" t="s">
        <v>210</v>
      </c>
      <c r="BM507" s="210" t="s">
        <v>857</v>
      </c>
    </row>
    <row r="508" spans="1:47" s="2" customFormat="1" ht="12">
      <c r="A508" s="39"/>
      <c r="B508" s="40"/>
      <c r="C508" s="41"/>
      <c r="D508" s="219" t="s">
        <v>372</v>
      </c>
      <c r="E508" s="41"/>
      <c r="F508" s="220" t="s">
        <v>858</v>
      </c>
      <c r="G508" s="41"/>
      <c r="H508" s="41"/>
      <c r="I508" s="214"/>
      <c r="J508" s="41"/>
      <c r="K508" s="41"/>
      <c r="L508" s="45"/>
      <c r="M508" s="215"/>
      <c r="N508" s="216"/>
      <c r="O508" s="85"/>
      <c r="P508" s="85"/>
      <c r="Q508" s="85"/>
      <c r="R508" s="85"/>
      <c r="S508" s="85"/>
      <c r="T508" s="86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T508" s="18" t="s">
        <v>372</v>
      </c>
      <c r="AU508" s="18" t="s">
        <v>86</v>
      </c>
    </row>
    <row r="509" spans="1:51" s="13" customFormat="1" ht="12">
      <c r="A509" s="13"/>
      <c r="B509" s="221"/>
      <c r="C509" s="222"/>
      <c r="D509" s="212" t="s">
        <v>374</v>
      </c>
      <c r="E509" s="223" t="s">
        <v>21</v>
      </c>
      <c r="F509" s="224" t="s">
        <v>859</v>
      </c>
      <c r="G509" s="222"/>
      <c r="H509" s="225">
        <v>4</v>
      </c>
      <c r="I509" s="226"/>
      <c r="J509" s="222"/>
      <c r="K509" s="222"/>
      <c r="L509" s="227"/>
      <c r="M509" s="228"/>
      <c r="N509" s="229"/>
      <c r="O509" s="229"/>
      <c r="P509" s="229"/>
      <c r="Q509" s="229"/>
      <c r="R509" s="229"/>
      <c r="S509" s="229"/>
      <c r="T509" s="230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31" t="s">
        <v>374</v>
      </c>
      <c r="AU509" s="231" t="s">
        <v>86</v>
      </c>
      <c r="AV509" s="13" t="s">
        <v>86</v>
      </c>
      <c r="AW509" s="13" t="s">
        <v>37</v>
      </c>
      <c r="AX509" s="13" t="s">
        <v>84</v>
      </c>
      <c r="AY509" s="231" t="s">
        <v>144</v>
      </c>
    </row>
    <row r="510" spans="1:65" s="2" customFormat="1" ht="21.75" customHeight="1">
      <c r="A510" s="39"/>
      <c r="B510" s="40"/>
      <c r="C510" s="199" t="s">
        <v>860</v>
      </c>
      <c r="D510" s="199" t="s">
        <v>145</v>
      </c>
      <c r="E510" s="200" t="s">
        <v>861</v>
      </c>
      <c r="F510" s="201" t="s">
        <v>862</v>
      </c>
      <c r="G510" s="202" t="s">
        <v>160</v>
      </c>
      <c r="H510" s="203">
        <v>20.1</v>
      </c>
      <c r="I510" s="204"/>
      <c r="J510" s="205">
        <f>ROUND(I510*H510,2)</f>
        <v>0</v>
      </c>
      <c r="K510" s="201" t="s">
        <v>370</v>
      </c>
      <c r="L510" s="45"/>
      <c r="M510" s="206" t="s">
        <v>21</v>
      </c>
      <c r="N510" s="207" t="s">
        <v>47</v>
      </c>
      <c r="O510" s="85"/>
      <c r="P510" s="208">
        <f>O510*H510</f>
        <v>0</v>
      </c>
      <c r="Q510" s="208">
        <v>0.00116</v>
      </c>
      <c r="R510" s="208">
        <f>Q510*H510</f>
        <v>0.023316000000000003</v>
      </c>
      <c r="S510" s="208">
        <v>0</v>
      </c>
      <c r="T510" s="209">
        <f>S510*H510</f>
        <v>0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210" t="s">
        <v>210</v>
      </c>
      <c r="AT510" s="210" t="s">
        <v>145</v>
      </c>
      <c r="AU510" s="210" t="s">
        <v>86</v>
      </c>
      <c r="AY510" s="18" t="s">
        <v>144</v>
      </c>
      <c r="BE510" s="211">
        <f>IF(N510="základní",J510,0)</f>
        <v>0</v>
      </c>
      <c r="BF510" s="211">
        <f>IF(N510="snížená",J510,0)</f>
        <v>0</v>
      </c>
      <c r="BG510" s="211">
        <f>IF(N510="zákl. přenesená",J510,0)</f>
        <v>0</v>
      </c>
      <c r="BH510" s="211">
        <f>IF(N510="sníž. přenesená",J510,0)</f>
        <v>0</v>
      </c>
      <c r="BI510" s="211">
        <f>IF(N510="nulová",J510,0)</f>
        <v>0</v>
      </c>
      <c r="BJ510" s="18" t="s">
        <v>84</v>
      </c>
      <c r="BK510" s="211">
        <f>ROUND(I510*H510,2)</f>
        <v>0</v>
      </c>
      <c r="BL510" s="18" t="s">
        <v>210</v>
      </c>
      <c r="BM510" s="210" t="s">
        <v>863</v>
      </c>
    </row>
    <row r="511" spans="1:47" s="2" customFormat="1" ht="12">
      <c r="A511" s="39"/>
      <c r="B511" s="40"/>
      <c r="C511" s="41"/>
      <c r="D511" s="219" t="s">
        <v>372</v>
      </c>
      <c r="E511" s="41"/>
      <c r="F511" s="220" t="s">
        <v>864</v>
      </c>
      <c r="G511" s="41"/>
      <c r="H511" s="41"/>
      <c r="I511" s="214"/>
      <c r="J511" s="41"/>
      <c r="K511" s="41"/>
      <c r="L511" s="45"/>
      <c r="M511" s="215"/>
      <c r="N511" s="216"/>
      <c r="O511" s="85"/>
      <c r="P511" s="85"/>
      <c r="Q511" s="85"/>
      <c r="R511" s="85"/>
      <c r="S511" s="85"/>
      <c r="T511" s="86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T511" s="18" t="s">
        <v>372</v>
      </c>
      <c r="AU511" s="18" t="s">
        <v>86</v>
      </c>
    </row>
    <row r="512" spans="1:51" s="13" customFormat="1" ht="12">
      <c r="A512" s="13"/>
      <c r="B512" s="221"/>
      <c r="C512" s="222"/>
      <c r="D512" s="212" t="s">
        <v>374</v>
      </c>
      <c r="E512" s="223" t="s">
        <v>21</v>
      </c>
      <c r="F512" s="224" t="s">
        <v>865</v>
      </c>
      <c r="G512" s="222"/>
      <c r="H512" s="225">
        <v>13</v>
      </c>
      <c r="I512" s="226"/>
      <c r="J512" s="222"/>
      <c r="K512" s="222"/>
      <c r="L512" s="227"/>
      <c r="M512" s="228"/>
      <c r="N512" s="229"/>
      <c r="O512" s="229"/>
      <c r="P512" s="229"/>
      <c r="Q512" s="229"/>
      <c r="R512" s="229"/>
      <c r="S512" s="229"/>
      <c r="T512" s="230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31" t="s">
        <v>374</v>
      </c>
      <c r="AU512" s="231" t="s">
        <v>86</v>
      </c>
      <c r="AV512" s="13" t="s">
        <v>86</v>
      </c>
      <c r="AW512" s="13" t="s">
        <v>37</v>
      </c>
      <c r="AX512" s="13" t="s">
        <v>76</v>
      </c>
      <c r="AY512" s="231" t="s">
        <v>144</v>
      </c>
    </row>
    <row r="513" spans="1:51" s="13" customFormat="1" ht="12">
      <c r="A513" s="13"/>
      <c r="B513" s="221"/>
      <c r="C513" s="222"/>
      <c r="D513" s="212" t="s">
        <v>374</v>
      </c>
      <c r="E513" s="223" t="s">
        <v>21</v>
      </c>
      <c r="F513" s="224" t="s">
        <v>866</v>
      </c>
      <c r="G513" s="222"/>
      <c r="H513" s="225">
        <v>7.1</v>
      </c>
      <c r="I513" s="226"/>
      <c r="J513" s="222"/>
      <c r="K513" s="222"/>
      <c r="L513" s="227"/>
      <c r="M513" s="228"/>
      <c r="N513" s="229"/>
      <c r="O513" s="229"/>
      <c r="P513" s="229"/>
      <c r="Q513" s="229"/>
      <c r="R513" s="229"/>
      <c r="S513" s="229"/>
      <c r="T513" s="230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31" t="s">
        <v>374</v>
      </c>
      <c r="AU513" s="231" t="s">
        <v>86</v>
      </c>
      <c r="AV513" s="13" t="s">
        <v>86</v>
      </c>
      <c r="AW513" s="13" t="s">
        <v>37</v>
      </c>
      <c r="AX513" s="13" t="s">
        <v>76</v>
      </c>
      <c r="AY513" s="231" t="s">
        <v>144</v>
      </c>
    </row>
    <row r="514" spans="1:51" s="14" customFormat="1" ht="12">
      <c r="A514" s="14"/>
      <c r="B514" s="242"/>
      <c r="C514" s="243"/>
      <c r="D514" s="212" t="s">
        <v>374</v>
      </c>
      <c r="E514" s="244" t="s">
        <v>21</v>
      </c>
      <c r="F514" s="245" t="s">
        <v>389</v>
      </c>
      <c r="G514" s="243"/>
      <c r="H514" s="246">
        <v>20.1</v>
      </c>
      <c r="I514" s="247"/>
      <c r="J514" s="243"/>
      <c r="K514" s="243"/>
      <c r="L514" s="248"/>
      <c r="M514" s="249"/>
      <c r="N514" s="250"/>
      <c r="O514" s="250"/>
      <c r="P514" s="250"/>
      <c r="Q514" s="250"/>
      <c r="R514" s="250"/>
      <c r="S514" s="250"/>
      <c r="T514" s="251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52" t="s">
        <v>374</v>
      </c>
      <c r="AU514" s="252" t="s">
        <v>86</v>
      </c>
      <c r="AV514" s="14" t="s">
        <v>150</v>
      </c>
      <c r="AW514" s="14" t="s">
        <v>37</v>
      </c>
      <c r="AX514" s="14" t="s">
        <v>84</v>
      </c>
      <c r="AY514" s="252" t="s">
        <v>144</v>
      </c>
    </row>
    <row r="515" spans="1:65" s="2" customFormat="1" ht="21.75" customHeight="1">
      <c r="A515" s="39"/>
      <c r="B515" s="40"/>
      <c r="C515" s="199" t="s">
        <v>867</v>
      </c>
      <c r="D515" s="199" t="s">
        <v>145</v>
      </c>
      <c r="E515" s="200" t="s">
        <v>868</v>
      </c>
      <c r="F515" s="201" t="s">
        <v>869</v>
      </c>
      <c r="G515" s="202" t="s">
        <v>160</v>
      </c>
      <c r="H515" s="203">
        <v>5</v>
      </c>
      <c r="I515" s="204"/>
      <c r="J515" s="205">
        <f>ROUND(I515*H515,2)</f>
        <v>0</v>
      </c>
      <c r="K515" s="201" t="s">
        <v>370</v>
      </c>
      <c r="L515" s="45"/>
      <c r="M515" s="206" t="s">
        <v>21</v>
      </c>
      <c r="N515" s="207" t="s">
        <v>47</v>
      </c>
      <c r="O515" s="85"/>
      <c r="P515" s="208">
        <f>O515*H515</f>
        <v>0</v>
      </c>
      <c r="Q515" s="208">
        <v>0.00144</v>
      </c>
      <c r="R515" s="208">
        <f>Q515*H515</f>
        <v>0.007200000000000001</v>
      </c>
      <c r="S515" s="208">
        <v>0</v>
      </c>
      <c r="T515" s="209">
        <f>S515*H515</f>
        <v>0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R515" s="210" t="s">
        <v>210</v>
      </c>
      <c r="AT515" s="210" t="s">
        <v>145</v>
      </c>
      <c r="AU515" s="210" t="s">
        <v>86</v>
      </c>
      <c r="AY515" s="18" t="s">
        <v>144</v>
      </c>
      <c r="BE515" s="211">
        <f>IF(N515="základní",J515,0)</f>
        <v>0</v>
      </c>
      <c r="BF515" s="211">
        <f>IF(N515="snížená",J515,0)</f>
        <v>0</v>
      </c>
      <c r="BG515" s="211">
        <f>IF(N515="zákl. přenesená",J515,0)</f>
        <v>0</v>
      </c>
      <c r="BH515" s="211">
        <f>IF(N515="sníž. přenesená",J515,0)</f>
        <v>0</v>
      </c>
      <c r="BI515" s="211">
        <f>IF(N515="nulová",J515,0)</f>
        <v>0</v>
      </c>
      <c r="BJ515" s="18" t="s">
        <v>84</v>
      </c>
      <c r="BK515" s="211">
        <f>ROUND(I515*H515,2)</f>
        <v>0</v>
      </c>
      <c r="BL515" s="18" t="s">
        <v>210</v>
      </c>
      <c r="BM515" s="210" t="s">
        <v>870</v>
      </c>
    </row>
    <row r="516" spans="1:47" s="2" customFormat="1" ht="12">
      <c r="A516" s="39"/>
      <c r="B516" s="40"/>
      <c r="C516" s="41"/>
      <c r="D516" s="219" t="s">
        <v>372</v>
      </c>
      <c r="E516" s="41"/>
      <c r="F516" s="220" t="s">
        <v>871</v>
      </c>
      <c r="G516" s="41"/>
      <c r="H516" s="41"/>
      <c r="I516" s="214"/>
      <c r="J516" s="41"/>
      <c r="K516" s="41"/>
      <c r="L516" s="45"/>
      <c r="M516" s="215"/>
      <c r="N516" s="216"/>
      <c r="O516" s="85"/>
      <c r="P516" s="85"/>
      <c r="Q516" s="85"/>
      <c r="R516" s="85"/>
      <c r="S516" s="85"/>
      <c r="T516" s="86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T516" s="18" t="s">
        <v>372</v>
      </c>
      <c r="AU516" s="18" t="s">
        <v>86</v>
      </c>
    </row>
    <row r="517" spans="1:51" s="13" customFormat="1" ht="12">
      <c r="A517" s="13"/>
      <c r="B517" s="221"/>
      <c r="C517" s="222"/>
      <c r="D517" s="212" t="s">
        <v>374</v>
      </c>
      <c r="E517" s="223" t="s">
        <v>21</v>
      </c>
      <c r="F517" s="224" t="s">
        <v>872</v>
      </c>
      <c r="G517" s="222"/>
      <c r="H517" s="225">
        <v>5</v>
      </c>
      <c r="I517" s="226"/>
      <c r="J517" s="222"/>
      <c r="K517" s="222"/>
      <c r="L517" s="227"/>
      <c r="M517" s="228"/>
      <c r="N517" s="229"/>
      <c r="O517" s="229"/>
      <c r="P517" s="229"/>
      <c r="Q517" s="229"/>
      <c r="R517" s="229"/>
      <c r="S517" s="229"/>
      <c r="T517" s="230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31" t="s">
        <v>374</v>
      </c>
      <c r="AU517" s="231" t="s">
        <v>86</v>
      </c>
      <c r="AV517" s="13" t="s">
        <v>86</v>
      </c>
      <c r="AW517" s="13" t="s">
        <v>37</v>
      </c>
      <c r="AX517" s="13" t="s">
        <v>84</v>
      </c>
      <c r="AY517" s="231" t="s">
        <v>144</v>
      </c>
    </row>
    <row r="518" spans="1:65" s="2" customFormat="1" ht="21.75" customHeight="1">
      <c r="A518" s="39"/>
      <c r="B518" s="40"/>
      <c r="C518" s="199" t="s">
        <v>873</v>
      </c>
      <c r="D518" s="199" t="s">
        <v>145</v>
      </c>
      <c r="E518" s="200" t="s">
        <v>874</v>
      </c>
      <c r="F518" s="201" t="s">
        <v>875</v>
      </c>
      <c r="G518" s="202" t="s">
        <v>160</v>
      </c>
      <c r="H518" s="203">
        <v>8</v>
      </c>
      <c r="I518" s="204"/>
      <c r="J518" s="205">
        <f>ROUND(I518*H518,2)</f>
        <v>0</v>
      </c>
      <c r="K518" s="201" t="s">
        <v>370</v>
      </c>
      <c r="L518" s="45"/>
      <c r="M518" s="206" t="s">
        <v>21</v>
      </c>
      <c r="N518" s="207" t="s">
        <v>47</v>
      </c>
      <c r="O518" s="85"/>
      <c r="P518" s="208">
        <f>O518*H518</f>
        <v>0</v>
      </c>
      <c r="Q518" s="208">
        <v>0.00281</v>
      </c>
      <c r="R518" s="208">
        <f>Q518*H518</f>
        <v>0.02248</v>
      </c>
      <c r="S518" s="208">
        <v>0</v>
      </c>
      <c r="T518" s="209">
        <f>S518*H518</f>
        <v>0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R518" s="210" t="s">
        <v>210</v>
      </c>
      <c r="AT518" s="210" t="s">
        <v>145</v>
      </c>
      <c r="AU518" s="210" t="s">
        <v>86</v>
      </c>
      <c r="AY518" s="18" t="s">
        <v>144</v>
      </c>
      <c r="BE518" s="211">
        <f>IF(N518="základní",J518,0)</f>
        <v>0</v>
      </c>
      <c r="BF518" s="211">
        <f>IF(N518="snížená",J518,0)</f>
        <v>0</v>
      </c>
      <c r="BG518" s="211">
        <f>IF(N518="zákl. přenesená",J518,0)</f>
        <v>0</v>
      </c>
      <c r="BH518" s="211">
        <f>IF(N518="sníž. přenesená",J518,0)</f>
        <v>0</v>
      </c>
      <c r="BI518" s="211">
        <f>IF(N518="nulová",J518,0)</f>
        <v>0</v>
      </c>
      <c r="BJ518" s="18" t="s">
        <v>84</v>
      </c>
      <c r="BK518" s="211">
        <f>ROUND(I518*H518,2)</f>
        <v>0</v>
      </c>
      <c r="BL518" s="18" t="s">
        <v>210</v>
      </c>
      <c r="BM518" s="210" t="s">
        <v>876</v>
      </c>
    </row>
    <row r="519" spans="1:47" s="2" customFormat="1" ht="12">
      <c r="A519" s="39"/>
      <c r="B519" s="40"/>
      <c r="C519" s="41"/>
      <c r="D519" s="219" t="s">
        <v>372</v>
      </c>
      <c r="E519" s="41"/>
      <c r="F519" s="220" t="s">
        <v>877</v>
      </c>
      <c r="G519" s="41"/>
      <c r="H519" s="41"/>
      <c r="I519" s="214"/>
      <c r="J519" s="41"/>
      <c r="K519" s="41"/>
      <c r="L519" s="45"/>
      <c r="M519" s="215"/>
      <c r="N519" s="216"/>
      <c r="O519" s="85"/>
      <c r="P519" s="85"/>
      <c r="Q519" s="85"/>
      <c r="R519" s="85"/>
      <c r="S519" s="85"/>
      <c r="T519" s="86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T519" s="18" t="s">
        <v>372</v>
      </c>
      <c r="AU519" s="18" t="s">
        <v>86</v>
      </c>
    </row>
    <row r="520" spans="1:51" s="13" customFormat="1" ht="12">
      <c r="A520" s="13"/>
      <c r="B520" s="221"/>
      <c r="C520" s="222"/>
      <c r="D520" s="212" t="s">
        <v>374</v>
      </c>
      <c r="E520" s="223" t="s">
        <v>21</v>
      </c>
      <c r="F520" s="224" t="s">
        <v>878</v>
      </c>
      <c r="G520" s="222"/>
      <c r="H520" s="225">
        <v>8</v>
      </c>
      <c r="I520" s="226"/>
      <c r="J520" s="222"/>
      <c r="K520" s="222"/>
      <c r="L520" s="227"/>
      <c r="M520" s="228"/>
      <c r="N520" s="229"/>
      <c r="O520" s="229"/>
      <c r="P520" s="229"/>
      <c r="Q520" s="229"/>
      <c r="R520" s="229"/>
      <c r="S520" s="229"/>
      <c r="T520" s="230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31" t="s">
        <v>374</v>
      </c>
      <c r="AU520" s="231" t="s">
        <v>86</v>
      </c>
      <c r="AV520" s="13" t="s">
        <v>86</v>
      </c>
      <c r="AW520" s="13" t="s">
        <v>37</v>
      </c>
      <c r="AX520" s="13" t="s">
        <v>84</v>
      </c>
      <c r="AY520" s="231" t="s">
        <v>144</v>
      </c>
    </row>
    <row r="521" spans="1:65" s="2" customFormat="1" ht="21.75" customHeight="1">
      <c r="A521" s="39"/>
      <c r="B521" s="40"/>
      <c r="C521" s="199" t="s">
        <v>879</v>
      </c>
      <c r="D521" s="199" t="s">
        <v>145</v>
      </c>
      <c r="E521" s="200" t="s">
        <v>880</v>
      </c>
      <c r="F521" s="201" t="s">
        <v>881</v>
      </c>
      <c r="G521" s="202" t="s">
        <v>160</v>
      </c>
      <c r="H521" s="203">
        <v>26</v>
      </c>
      <c r="I521" s="204"/>
      <c r="J521" s="205">
        <f>ROUND(I521*H521,2)</f>
        <v>0</v>
      </c>
      <c r="K521" s="201" t="s">
        <v>370</v>
      </c>
      <c r="L521" s="45"/>
      <c r="M521" s="206" t="s">
        <v>21</v>
      </c>
      <c r="N521" s="207" t="s">
        <v>47</v>
      </c>
      <c r="O521" s="85"/>
      <c r="P521" s="208">
        <f>O521*H521</f>
        <v>0</v>
      </c>
      <c r="Q521" s="208">
        <v>0.00362</v>
      </c>
      <c r="R521" s="208">
        <f>Q521*H521</f>
        <v>0.09412</v>
      </c>
      <c r="S521" s="208">
        <v>0</v>
      </c>
      <c r="T521" s="209">
        <f>S521*H521</f>
        <v>0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10" t="s">
        <v>210</v>
      </c>
      <c r="AT521" s="210" t="s">
        <v>145</v>
      </c>
      <c r="AU521" s="210" t="s">
        <v>86</v>
      </c>
      <c r="AY521" s="18" t="s">
        <v>144</v>
      </c>
      <c r="BE521" s="211">
        <f>IF(N521="základní",J521,0)</f>
        <v>0</v>
      </c>
      <c r="BF521" s="211">
        <f>IF(N521="snížená",J521,0)</f>
        <v>0</v>
      </c>
      <c r="BG521" s="211">
        <f>IF(N521="zákl. přenesená",J521,0)</f>
        <v>0</v>
      </c>
      <c r="BH521" s="211">
        <f>IF(N521="sníž. přenesená",J521,0)</f>
        <v>0</v>
      </c>
      <c r="BI521" s="211">
        <f>IF(N521="nulová",J521,0)</f>
        <v>0</v>
      </c>
      <c r="BJ521" s="18" t="s">
        <v>84</v>
      </c>
      <c r="BK521" s="211">
        <f>ROUND(I521*H521,2)</f>
        <v>0</v>
      </c>
      <c r="BL521" s="18" t="s">
        <v>210</v>
      </c>
      <c r="BM521" s="210" t="s">
        <v>882</v>
      </c>
    </row>
    <row r="522" spans="1:47" s="2" customFormat="1" ht="12">
      <c r="A522" s="39"/>
      <c r="B522" s="40"/>
      <c r="C522" s="41"/>
      <c r="D522" s="219" t="s">
        <v>372</v>
      </c>
      <c r="E522" s="41"/>
      <c r="F522" s="220" t="s">
        <v>883</v>
      </c>
      <c r="G522" s="41"/>
      <c r="H522" s="41"/>
      <c r="I522" s="214"/>
      <c r="J522" s="41"/>
      <c r="K522" s="41"/>
      <c r="L522" s="45"/>
      <c r="M522" s="215"/>
      <c r="N522" s="216"/>
      <c r="O522" s="85"/>
      <c r="P522" s="85"/>
      <c r="Q522" s="85"/>
      <c r="R522" s="85"/>
      <c r="S522" s="85"/>
      <c r="T522" s="86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T522" s="18" t="s">
        <v>372</v>
      </c>
      <c r="AU522" s="18" t="s">
        <v>86</v>
      </c>
    </row>
    <row r="523" spans="1:51" s="13" customFormat="1" ht="12">
      <c r="A523" s="13"/>
      <c r="B523" s="221"/>
      <c r="C523" s="222"/>
      <c r="D523" s="212" t="s">
        <v>374</v>
      </c>
      <c r="E523" s="223" t="s">
        <v>21</v>
      </c>
      <c r="F523" s="224" t="s">
        <v>884</v>
      </c>
      <c r="G523" s="222"/>
      <c r="H523" s="225">
        <v>26</v>
      </c>
      <c r="I523" s="226"/>
      <c r="J523" s="222"/>
      <c r="K523" s="222"/>
      <c r="L523" s="227"/>
      <c r="M523" s="228"/>
      <c r="N523" s="229"/>
      <c r="O523" s="229"/>
      <c r="P523" s="229"/>
      <c r="Q523" s="229"/>
      <c r="R523" s="229"/>
      <c r="S523" s="229"/>
      <c r="T523" s="230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31" t="s">
        <v>374</v>
      </c>
      <c r="AU523" s="231" t="s">
        <v>86</v>
      </c>
      <c r="AV523" s="13" t="s">
        <v>86</v>
      </c>
      <c r="AW523" s="13" t="s">
        <v>37</v>
      </c>
      <c r="AX523" s="13" t="s">
        <v>84</v>
      </c>
      <c r="AY523" s="231" t="s">
        <v>144</v>
      </c>
    </row>
    <row r="524" spans="1:65" s="2" customFormat="1" ht="21.75" customHeight="1">
      <c r="A524" s="39"/>
      <c r="B524" s="40"/>
      <c r="C524" s="199" t="s">
        <v>885</v>
      </c>
      <c r="D524" s="199" t="s">
        <v>145</v>
      </c>
      <c r="E524" s="200" t="s">
        <v>886</v>
      </c>
      <c r="F524" s="201" t="s">
        <v>887</v>
      </c>
      <c r="G524" s="202" t="s">
        <v>160</v>
      </c>
      <c r="H524" s="203">
        <v>9.1</v>
      </c>
      <c r="I524" s="204"/>
      <c r="J524" s="205">
        <f>ROUND(I524*H524,2)</f>
        <v>0</v>
      </c>
      <c r="K524" s="201" t="s">
        <v>370</v>
      </c>
      <c r="L524" s="45"/>
      <c r="M524" s="206" t="s">
        <v>21</v>
      </c>
      <c r="N524" s="207" t="s">
        <v>47</v>
      </c>
      <c r="O524" s="85"/>
      <c r="P524" s="208">
        <f>O524*H524</f>
        <v>0</v>
      </c>
      <c r="Q524" s="208">
        <v>0.00098</v>
      </c>
      <c r="R524" s="208">
        <f>Q524*H524</f>
        <v>0.008917999999999999</v>
      </c>
      <c r="S524" s="208">
        <v>0</v>
      </c>
      <c r="T524" s="209">
        <f>S524*H524</f>
        <v>0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210" t="s">
        <v>210</v>
      </c>
      <c r="AT524" s="210" t="s">
        <v>145</v>
      </c>
      <c r="AU524" s="210" t="s">
        <v>86</v>
      </c>
      <c r="AY524" s="18" t="s">
        <v>144</v>
      </c>
      <c r="BE524" s="211">
        <f>IF(N524="základní",J524,0)</f>
        <v>0</v>
      </c>
      <c r="BF524" s="211">
        <f>IF(N524="snížená",J524,0)</f>
        <v>0</v>
      </c>
      <c r="BG524" s="211">
        <f>IF(N524="zákl. přenesená",J524,0)</f>
        <v>0</v>
      </c>
      <c r="BH524" s="211">
        <f>IF(N524="sníž. přenesená",J524,0)</f>
        <v>0</v>
      </c>
      <c r="BI524" s="211">
        <f>IF(N524="nulová",J524,0)</f>
        <v>0</v>
      </c>
      <c r="BJ524" s="18" t="s">
        <v>84</v>
      </c>
      <c r="BK524" s="211">
        <f>ROUND(I524*H524,2)</f>
        <v>0</v>
      </c>
      <c r="BL524" s="18" t="s">
        <v>210</v>
      </c>
      <c r="BM524" s="210" t="s">
        <v>888</v>
      </c>
    </row>
    <row r="525" spans="1:47" s="2" customFormat="1" ht="12">
      <c r="A525" s="39"/>
      <c r="B525" s="40"/>
      <c r="C525" s="41"/>
      <c r="D525" s="219" t="s">
        <v>372</v>
      </c>
      <c r="E525" s="41"/>
      <c r="F525" s="220" t="s">
        <v>889</v>
      </c>
      <c r="G525" s="41"/>
      <c r="H525" s="41"/>
      <c r="I525" s="214"/>
      <c r="J525" s="41"/>
      <c r="K525" s="41"/>
      <c r="L525" s="45"/>
      <c r="M525" s="215"/>
      <c r="N525" s="216"/>
      <c r="O525" s="85"/>
      <c r="P525" s="85"/>
      <c r="Q525" s="85"/>
      <c r="R525" s="85"/>
      <c r="S525" s="85"/>
      <c r="T525" s="86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T525" s="18" t="s">
        <v>372</v>
      </c>
      <c r="AU525" s="18" t="s">
        <v>86</v>
      </c>
    </row>
    <row r="526" spans="1:51" s="13" customFormat="1" ht="12">
      <c r="A526" s="13"/>
      <c r="B526" s="221"/>
      <c r="C526" s="222"/>
      <c r="D526" s="212" t="s">
        <v>374</v>
      </c>
      <c r="E526" s="223" t="s">
        <v>21</v>
      </c>
      <c r="F526" s="224" t="s">
        <v>859</v>
      </c>
      <c r="G526" s="222"/>
      <c r="H526" s="225">
        <v>4</v>
      </c>
      <c r="I526" s="226"/>
      <c r="J526" s="222"/>
      <c r="K526" s="222"/>
      <c r="L526" s="227"/>
      <c r="M526" s="228"/>
      <c r="N526" s="229"/>
      <c r="O526" s="229"/>
      <c r="P526" s="229"/>
      <c r="Q526" s="229"/>
      <c r="R526" s="229"/>
      <c r="S526" s="229"/>
      <c r="T526" s="230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31" t="s">
        <v>374</v>
      </c>
      <c r="AU526" s="231" t="s">
        <v>86</v>
      </c>
      <c r="AV526" s="13" t="s">
        <v>86</v>
      </c>
      <c r="AW526" s="13" t="s">
        <v>37</v>
      </c>
      <c r="AX526" s="13" t="s">
        <v>76</v>
      </c>
      <c r="AY526" s="231" t="s">
        <v>144</v>
      </c>
    </row>
    <row r="527" spans="1:51" s="13" customFormat="1" ht="12">
      <c r="A527" s="13"/>
      <c r="B527" s="221"/>
      <c r="C527" s="222"/>
      <c r="D527" s="212" t="s">
        <v>374</v>
      </c>
      <c r="E527" s="223" t="s">
        <v>21</v>
      </c>
      <c r="F527" s="224" t="s">
        <v>890</v>
      </c>
      <c r="G527" s="222"/>
      <c r="H527" s="225">
        <v>5.1</v>
      </c>
      <c r="I527" s="226"/>
      <c r="J527" s="222"/>
      <c r="K527" s="222"/>
      <c r="L527" s="227"/>
      <c r="M527" s="228"/>
      <c r="N527" s="229"/>
      <c r="O527" s="229"/>
      <c r="P527" s="229"/>
      <c r="Q527" s="229"/>
      <c r="R527" s="229"/>
      <c r="S527" s="229"/>
      <c r="T527" s="230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31" t="s">
        <v>374</v>
      </c>
      <c r="AU527" s="231" t="s">
        <v>86</v>
      </c>
      <c r="AV527" s="13" t="s">
        <v>86</v>
      </c>
      <c r="AW527" s="13" t="s">
        <v>37</v>
      </c>
      <c r="AX527" s="13" t="s">
        <v>76</v>
      </c>
      <c r="AY527" s="231" t="s">
        <v>144</v>
      </c>
    </row>
    <row r="528" spans="1:51" s="14" customFormat="1" ht="12">
      <c r="A528" s="14"/>
      <c r="B528" s="242"/>
      <c r="C528" s="243"/>
      <c r="D528" s="212" t="s">
        <v>374</v>
      </c>
      <c r="E528" s="244" t="s">
        <v>21</v>
      </c>
      <c r="F528" s="245" t="s">
        <v>389</v>
      </c>
      <c r="G528" s="243"/>
      <c r="H528" s="246">
        <v>9.1</v>
      </c>
      <c r="I528" s="247"/>
      <c r="J528" s="243"/>
      <c r="K528" s="243"/>
      <c r="L528" s="248"/>
      <c r="M528" s="249"/>
      <c r="N528" s="250"/>
      <c r="O528" s="250"/>
      <c r="P528" s="250"/>
      <c r="Q528" s="250"/>
      <c r="R528" s="250"/>
      <c r="S528" s="250"/>
      <c r="T528" s="251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52" t="s">
        <v>374</v>
      </c>
      <c r="AU528" s="252" t="s">
        <v>86</v>
      </c>
      <c r="AV528" s="14" t="s">
        <v>150</v>
      </c>
      <c r="AW528" s="14" t="s">
        <v>37</v>
      </c>
      <c r="AX528" s="14" t="s">
        <v>84</v>
      </c>
      <c r="AY528" s="252" t="s">
        <v>144</v>
      </c>
    </row>
    <row r="529" spans="1:65" s="2" customFormat="1" ht="21.75" customHeight="1">
      <c r="A529" s="39"/>
      <c r="B529" s="40"/>
      <c r="C529" s="199" t="s">
        <v>891</v>
      </c>
      <c r="D529" s="199" t="s">
        <v>145</v>
      </c>
      <c r="E529" s="200" t="s">
        <v>892</v>
      </c>
      <c r="F529" s="201" t="s">
        <v>893</v>
      </c>
      <c r="G529" s="202" t="s">
        <v>160</v>
      </c>
      <c r="H529" s="203">
        <v>4</v>
      </c>
      <c r="I529" s="204"/>
      <c r="J529" s="205">
        <f>ROUND(I529*H529,2)</f>
        <v>0</v>
      </c>
      <c r="K529" s="201" t="s">
        <v>370</v>
      </c>
      <c r="L529" s="45"/>
      <c r="M529" s="206" t="s">
        <v>21</v>
      </c>
      <c r="N529" s="207" t="s">
        <v>47</v>
      </c>
      <c r="O529" s="85"/>
      <c r="P529" s="208">
        <f>O529*H529</f>
        <v>0</v>
      </c>
      <c r="Q529" s="208">
        <v>0.00126</v>
      </c>
      <c r="R529" s="208">
        <f>Q529*H529</f>
        <v>0.00504</v>
      </c>
      <c r="S529" s="208">
        <v>0</v>
      </c>
      <c r="T529" s="209">
        <f>S529*H529</f>
        <v>0</v>
      </c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R529" s="210" t="s">
        <v>210</v>
      </c>
      <c r="AT529" s="210" t="s">
        <v>145</v>
      </c>
      <c r="AU529" s="210" t="s">
        <v>86</v>
      </c>
      <c r="AY529" s="18" t="s">
        <v>144</v>
      </c>
      <c r="BE529" s="211">
        <f>IF(N529="základní",J529,0)</f>
        <v>0</v>
      </c>
      <c r="BF529" s="211">
        <f>IF(N529="snížená",J529,0)</f>
        <v>0</v>
      </c>
      <c r="BG529" s="211">
        <f>IF(N529="zákl. přenesená",J529,0)</f>
        <v>0</v>
      </c>
      <c r="BH529" s="211">
        <f>IF(N529="sníž. přenesená",J529,0)</f>
        <v>0</v>
      </c>
      <c r="BI529" s="211">
        <f>IF(N529="nulová",J529,0)</f>
        <v>0</v>
      </c>
      <c r="BJ529" s="18" t="s">
        <v>84</v>
      </c>
      <c r="BK529" s="211">
        <f>ROUND(I529*H529,2)</f>
        <v>0</v>
      </c>
      <c r="BL529" s="18" t="s">
        <v>210</v>
      </c>
      <c r="BM529" s="210" t="s">
        <v>894</v>
      </c>
    </row>
    <row r="530" spans="1:47" s="2" customFormat="1" ht="12">
      <c r="A530" s="39"/>
      <c r="B530" s="40"/>
      <c r="C530" s="41"/>
      <c r="D530" s="219" t="s">
        <v>372</v>
      </c>
      <c r="E530" s="41"/>
      <c r="F530" s="220" t="s">
        <v>895</v>
      </c>
      <c r="G530" s="41"/>
      <c r="H530" s="41"/>
      <c r="I530" s="214"/>
      <c r="J530" s="41"/>
      <c r="K530" s="41"/>
      <c r="L530" s="45"/>
      <c r="M530" s="215"/>
      <c r="N530" s="216"/>
      <c r="O530" s="85"/>
      <c r="P530" s="85"/>
      <c r="Q530" s="85"/>
      <c r="R530" s="85"/>
      <c r="S530" s="85"/>
      <c r="T530" s="86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T530" s="18" t="s">
        <v>372</v>
      </c>
      <c r="AU530" s="18" t="s">
        <v>86</v>
      </c>
    </row>
    <row r="531" spans="1:51" s="13" customFormat="1" ht="12">
      <c r="A531" s="13"/>
      <c r="B531" s="221"/>
      <c r="C531" s="222"/>
      <c r="D531" s="212" t="s">
        <v>374</v>
      </c>
      <c r="E531" s="223" t="s">
        <v>21</v>
      </c>
      <c r="F531" s="224" t="s">
        <v>859</v>
      </c>
      <c r="G531" s="222"/>
      <c r="H531" s="225">
        <v>4</v>
      </c>
      <c r="I531" s="226"/>
      <c r="J531" s="222"/>
      <c r="K531" s="222"/>
      <c r="L531" s="227"/>
      <c r="M531" s="228"/>
      <c r="N531" s="229"/>
      <c r="O531" s="229"/>
      <c r="P531" s="229"/>
      <c r="Q531" s="229"/>
      <c r="R531" s="229"/>
      <c r="S531" s="229"/>
      <c r="T531" s="230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31" t="s">
        <v>374</v>
      </c>
      <c r="AU531" s="231" t="s">
        <v>86</v>
      </c>
      <c r="AV531" s="13" t="s">
        <v>86</v>
      </c>
      <c r="AW531" s="13" t="s">
        <v>37</v>
      </c>
      <c r="AX531" s="13" t="s">
        <v>84</v>
      </c>
      <c r="AY531" s="231" t="s">
        <v>144</v>
      </c>
    </row>
    <row r="532" spans="1:65" s="2" customFormat="1" ht="33" customHeight="1">
      <c r="A532" s="39"/>
      <c r="B532" s="40"/>
      <c r="C532" s="199" t="s">
        <v>896</v>
      </c>
      <c r="D532" s="199" t="s">
        <v>145</v>
      </c>
      <c r="E532" s="200" t="s">
        <v>897</v>
      </c>
      <c r="F532" s="201" t="s">
        <v>898</v>
      </c>
      <c r="G532" s="202" t="s">
        <v>160</v>
      </c>
      <c r="H532" s="203">
        <v>21</v>
      </c>
      <c r="I532" s="204"/>
      <c r="J532" s="205">
        <f>ROUND(I532*H532,2)</f>
        <v>0</v>
      </c>
      <c r="K532" s="201" t="s">
        <v>370</v>
      </c>
      <c r="L532" s="45"/>
      <c r="M532" s="206" t="s">
        <v>21</v>
      </c>
      <c r="N532" s="207" t="s">
        <v>47</v>
      </c>
      <c r="O532" s="85"/>
      <c r="P532" s="208">
        <f>O532*H532</f>
        <v>0</v>
      </c>
      <c r="Q532" s="208">
        <v>0.00012</v>
      </c>
      <c r="R532" s="208">
        <f>Q532*H532</f>
        <v>0.00252</v>
      </c>
      <c r="S532" s="208">
        <v>0</v>
      </c>
      <c r="T532" s="209">
        <f>S532*H532</f>
        <v>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10" t="s">
        <v>210</v>
      </c>
      <c r="AT532" s="210" t="s">
        <v>145</v>
      </c>
      <c r="AU532" s="210" t="s">
        <v>86</v>
      </c>
      <c r="AY532" s="18" t="s">
        <v>144</v>
      </c>
      <c r="BE532" s="211">
        <f>IF(N532="základní",J532,0)</f>
        <v>0</v>
      </c>
      <c r="BF532" s="211">
        <f>IF(N532="snížená",J532,0)</f>
        <v>0</v>
      </c>
      <c r="BG532" s="211">
        <f>IF(N532="zákl. přenesená",J532,0)</f>
        <v>0</v>
      </c>
      <c r="BH532" s="211">
        <f>IF(N532="sníž. přenesená",J532,0)</f>
        <v>0</v>
      </c>
      <c r="BI532" s="211">
        <f>IF(N532="nulová",J532,0)</f>
        <v>0</v>
      </c>
      <c r="BJ532" s="18" t="s">
        <v>84</v>
      </c>
      <c r="BK532" s="211">
        <f>ROUND(I532*H532,2)</f>
        <v>0</v>
      </c>
      <c r="BL532" s="18" t="s">
        <v>210</v>
      </c>
      <c r="BM532" s="210" t="s">
        <v>899</v>
      </c>
    </row>
    <row r="533" spans="1:47" s="2" customFormat="1" ht="12">
      <c r="A533" s="39"/>
      <c r="B533" s="40"/>
      <c r="C533" s="41"/>
      <c r="D533" s="219" t="s">
        <v>372</v>
      </c>
      <c r="E533" s="41"/>
      <c r="F533" s="220" t="s">
        <v>900</v>
      </c>
      <c r="G533" s="41"/>
      <c r="H533" s="41"/>
      <c r="I533" s="214"/>
      <c r="J533" s="41"/>
      <c r="K533" s="41"/>
      <c r="L533" s="45"/>
      <c r="M533" s="215"/>
      <c r="N533" s="216"/>
      <c r="O533" s="85"/>
      <c r="P533" s="85"/>
      <c r="Q533" s="85"/>
      <c r="R533" s="85"/>
      <c r="S533" s="85"/>
      <c r="T533" s="86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T533" s="18" t="s">
        <v>372</v>
      </c>
      <c r="AU533" s="18" t="s">
        <v>86</v>
      </c>
    </row>
    <row r="534" spans="1:51" s="13" customFormat="1" ht="12">
      <c r="A534" s="13"/>
      <c r="B534" s="221"/>
      <c r="C534" s="222"/>
      <c r="D534" s="212" t="s">
        <v>374</v>
      </c>
      <c r="E534" s="223" t="s">
        <v>21</v>
      </c>
      <c r="F534" s="224" t="s">
        <v>901</v>
      </c>
      <c r="G534" s="222"/>
      <c r="H534" s="225">
        <v>21</v>
      </c>
      <c r="I534" s="226"/>
      <c r="J534" s="222"/>
      <c r="K534" s="222"/>
      <c r="L534" s="227"/>
      <c r="M534" s="228"/>
      <c r="N534" s="229"/>
      <c r="O534" s="229"/>
      <c r="P534" s="229"/>
      <c r="Q534" s="229"/>
      <c r="R534" s="229"/>
      <c r="S534" s="229"/>
      <c r="T534" s="230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31" t="s">
        <v>374</v>
      </c>
      <c r="AU534" s="231" t="s">
        <v>86</v>
      </c>
      <c r="AV534" s="13" t="s">
        <v>86</v>
      </c>
      <c r="AW534" s="13" t="s">
        <v>37</v>
      </c>
      <c r="AX534" s="13" t="s">
        <v>84</v>
      </c>
      <c r="AY534" s="231" t="s">
        <v>144</v>
      </c>
    </row>
    <row r="535" spans="1:65" s="2" customFormat="1" ht="33" customHeight="1">
      <c r="A535" s="39"/>
      <c r="B535" s="40"/>
      <c r="C535" s="199" t="s">
        <v>902</v>
      </c>
      <c r="D535" s="199" t="s">
        <v>145</v>
      </c>
      <c r="E535" s="200" t="s">
        <v>903</v>
      </c>
      <c r="F535" s="201" t="s">
        <v>904</v>
      </c>
      <c r="G535" s="202" t="s">
        <v>160</v>
      </c>
      <c r="H535" s="203">
        <v>51.2</v>
      </c>
      <c r="I535" s="204"/>
      <c r="J535" s="205">
        <f>ROUND(I535*H535,2)</f>
        <v>0</v>
      </c>
      <c r="K535" s="201" t="s">
        <v>370</v>
      </c>
      <c r="L535" s="45"/>
      <c r="M535" s="206" t="s">
        <v>21</v>
      </c>
      <c r="N535" s="207" t="s">
        <v>47</v>
      </c>
      <c r="O535" s="85"/>
      <c r="P535" s="208">
        <f>O535*H535</f>
        <v>0</v>
      </c>
      <c r="Q535" s="208">
        <v>0.00016</v>
      </c>
      <c r="R535" s="208">
        <f>Q535*H535</f>
        <v>0.008192000000000001</v>
      </c>
      <c r="S535" s="208">
        <v>0</v>
      </c>
      <c r="T535" s="209">
        <f>S535*H535</f>
        <v>0</v>
      </c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R535" s="210" t="s">
        <v>210</v>
      </c>
      <c r="AT535" s="210" t="s">
        <v>145</v>
      </c>
      <c r="AU535" s="210" t="s">
        <v>86</v>
      </c>
      <c r="AY535" s="18" t="s">
        <v>144</v>
      </c>
      <c r="BE535" s="211">
        <f>IF(N535="základní",J535,0)</f>
        <v>0</v>
      </c>
      <c r="BF535" s="211">
        <f>IF(N535="snížená",J535,0)</f>
        <v>0</v>
      </c>
      <c r="BG535" s="211">
        <f>IF(N535="zákl. přenesená",J535,0)</f>
        <v>0</v>
      </c>
      <c r="BH535" s="211">
        <f>IF(N535="sníž. přenesená",J535,0)</f>
        <v>0</v>
      </c>
      <c r="BI535" s="211">
        <f>IF(N535="nulová",J535,0)</f>
        <v>0</v>
      </c>
      <c r="BJ535" s="18" t="s">
        <v>84</v>
      </c>
      <c r="BK535" s="211">
        <f>ROUND(I535*H535,2)</f>
        <v>0</v>
      </c>
      <c r="BL535" s="18" t="s">
        <v>210</v>
      </c>
      <c r="BM535" s="210" t="s">
        <v>905</v>
      </c>
    </row>
    <row r="536" spans="1:47" s="2" customFormat="1" ht="12">
      <c r="A536" s="39"/>
      <c r="B536" s="40"/>
      <c r="C536" s="41"/>
      <c r="D536" s="219" t="s">
        <v>372</v>
      </c>
      <c r="E536" s="41"/>
      <c r="F536" s="220" t="s">
        <v>906</v>
      </c>
      <c r="G536" s="41"/>
      <c r="H536" s="41"/>
      <c r="I536" s="214"/>
      <c r="J536" s="41"/>
      <c r="K536" s="41"/>
      <c r="L536" s="45"/>
      <c r="M536" s="215"/>
      <c r="N536" s="216"/>
      <c r="O536" s="85"/>
      <c r="P536" s="85"/>
      <c r="Q536" s="85"/>
      <c r="R536" s="85"/>
      <c r="S536" s="85"/>
      <c r="T536" s="86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T536" s="18" t="s">
        <v>372</v>
      </c>
      <c r="AU536" s="18" t="s">
        <v>86</v>
      </c>
    </row>
    <row r="537" spans="1:51" s="13" customFormat="1" ht="12">
      <c r="A537" s="13"/>
      <c r="B537" s="221"/>
      <c r="C537" s="222"/>
      <c r="D537" s="212" t="s">
        <v>374</v>
      </c>
      <c r="E537" s="223" t="s">
        <v>21</v>
      </c>
      <c r="F537" s="224" t="s">
        <v>907</v>
      </c>
      <c r="G537" s="222"/>
      <c r="H537" s="225">
        <v>39</v>
      </c>
      <c r="I537" s="226"/>
      <c r="J537" s="222"/>
      <c r="K537" s="222"/>
      <c r="L537" s="227"/>
      <c r="M537" s="228"/>
      <c r="N537" s="229"/>
      <c r="O537" s="229"/>
      <c r="P537" s="229"/>
      <c r="Q537" s="229"/>
      <c r="R537" s="229"/>
      <c r="S537" s="229"/>
      <c r="T537" s="230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31" t="s">
        <v>374</v>
      </c>
      <c r="AU537" s="231" t="s">
        <v>86</v>
      </c>
      <c r="AV537" s="13" t="s">
        <v>86</v>
      </c>
      <c r="AW537" s="13" t="s">
        <v>37</v>
      </c>
      <c r="AX537" s="13" t="s">
        <v>76</v>
      </c>
      <c r="AY537" s="231" t="s">
        <v>144</v>
      </c>
    </row>
    <row r="538" spans="1:51" s="13" customFormat="1" ht="12">
      <c r="A538" s="13"/>
      <c r="B538" s="221"/>
      <c r="C538" s="222"/>
      <c r="D538" s="212" t="s">
        <v>374</v>
      </c>
      <c r="E538" s="223" t="s">
        <v>21</v>
      </c>
      <c r="F538" s="224" t="s">
        <v>908</v>
      </c>
      <c r="G538" s="222"/>
      <c r="H538" s="225">
        <v>12.2</v>
      </c>
      <c r="I538" s="226"/>
      <c r="J538" s="222"/>
      <c r="K538" s="222"/>
      <c r="L538" s="227"/>
      <c r="M538" s="228"/>
      <c r="N538" s="229"/>
      <c r="O538" s="229"/>
      <c r="P538" s="229"/>
      <c r="Q538" s="229"/>
      <c r="R538" s="229"/>
      <c r="S538" s="229"/>
      <c r="T538" s="230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31" t="s">
        <v>374</v>
      </c>
      <c r="AU538" s="231" t="s">
        <v>86</v>
      </c>
      <c r="AV538" s="13" t="s">
        <v>86</v>
      </c>
      <c r="AW538" s="13" t="s">
        <v>37</v>
      </c>
      <c r="AX538" s="13" t="s">
        <v>76</v>
      </c>
      <c r="AY538" s="231" t="s">
        <v>144</v>
      </c>
    </row>
    <row r="539" spans="1:51" s="14" customFormat="1" ht="12">
      <c r="A539" s="14"/>
      <c r="B539" s="242"/>
      <c r="C539" s="243"/>
      <c r="D539" s="212" t="s">
        <v>374</v>
      </c>
      <c r="E539" s="244" t="s">
        <v>21</v>
      </c>
      <c r="F539" s="245" t="s">
        <v>389</v>
      </c>
      <c r="G539" s="243"/>
      <c r="H539" s="246">
        <v>51.2</v>
      </c>
      <c r="I539" s="247"/>
      <c r="J539" s="243"/>
      <c r="K539" s="243"/>
      <c r="L539" s="248"/>
      <c r="M539" s="249"/>
      <c r="N539" s="250"/>
      <c r="O539" s="250"/>
      <c r="P539" s="250"/>
      <c r="Q539" s="250"/>
      <c r="R539" s="250"/>
      <c r="S539" s="250"/>
      <c r="T539" s="251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52" t="s">
        <v>374</v>
      </c>
      <c r="AU539" s="252" t="s">
        <v>86</v>
      </c>
      <c r="AV539" s="14" t="s">
        <v>150</v>
      </c>
      <c r="AW539" s="14" t="s">
        <v>37</v>
      </c>
      <c r="AX539" s="14" t="s">
        <v>84</v>
      </c>
      <c r="AY539" s="252" t="s">
        <v>144</v>
      </c>
    </row>
    <row r="540" spans="1:65" s="2" customFormat="1" ht="16.5" customHeight="1">
      <c r="A540" s="39"/>
      <c r="B540" s="40"/>
      <c r="C540" s="199" t="s">
        <v>909</v>
      </c>
      <c r="D540" s="199" t="s">
        <v>145</v>
      </c>
      <c r="E540" s="200" t="s">
        <v>910</v>
      </c>
      <c r="F540" s="201" t="s">
        <v>911</v>
      </c>
      <c r="G540" s="202" t="s">
        <v>160</v>
      </c>
      <c r="H540" s="203">
        <v>2</v>
      </c>
      <c r="I540" s="204"/>
      <c r="J540" s="205">
        <f>ROUND(I540*H540,2)</f>
        <v>0</v>
      </c>
      <c r="K540" s="201" t="s">
        <v>370</v>
      </c>
      <c r="L540" s="45"/>
      <c r="M540" s="206" t="s">
        <v>21</v>
      </c>
      <c r="N540" s="207" t="s">
        <v>47</v>
      </c>
      <c r="O540" s="85"/>
      <c r="P540" s="208">
        <f>O540*H540</f>
        <v>0</v>
      </c>
      <c r="Q540" s="208">
        <v>0.00192</v>
      </c>
      <c r="R540" s="208">
        <f>Q540*H540</f>
        <v>0.00384</v>
      </c>
      <c r="S540" s="208">
        <v>0</v>
      </c>
      <c r="T540" s="209">
        <f>S540*H540</f>
        <v>0</v>
      </c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R540" s="210" t="s">
        <v>210</v>
      </c>
      <c r="AT540" s="210" t="s">
        <v>145</v>
      </c>
      <c r="AU540" s="210" t="s">
        <v>86</v>
      </c>
      <c r="AY540" s="18" t="s">
        <v>144</v>
      </c>
      <c r="BE540" s="211">
        <f>IF(N540="základní",J540,0)</f>
        <v>0</v>
      </c>
      <c r="BF540" s="211">
        <f>IF(N540="snížená",J540,0)</f>
        <v>0</v>
      </c>
      <c r="BG540" s="211">
        <f>IF(N540="zákl. přenesená",J540,0)</f>
        <v>0</v>
      </c>
      <c r="BH540" s="211">
        <f>IF(N540="sníž. přenesená",J540,0)</f>
        <v>0</v>
      </c>
      <c r="BI540" s="211">
        <f>IF(N540="nulová",J540,0)</f>
        <v>0</v>
      </c>
      <c r="BJ540" s="18" t="s">
        <v>84</v>
      </c>
      <c r="BK540" s="211">
        <f>ROUND(I540*H540,2)</f>
        <v>0</v>
      </c>
      <c r="BL540" s="18" t="s">
        <v>210</v>
      </c>
      <c r="BM540" s="210" t="s">
        <v>912</v>
      </c>
    </row>
    <row r="541" spans="1:47" s="2" customFormat="1" ht="12">
      <c r="A541" s="39"/>
      <c r="B541" s="40"/>
      <c r="C541" s="41"/>
      <c r="D541" s="219" t="s">
        <v>372</v>
      </c>
      <c r="E541" s="41"/>
      <c r="F541" s="220" t="s">
        <v>913</v>
      </c>
      <c r="G541" s="41"/>
      <c r="H541" s="41"/>
      <c r="I541" s="214"/>
      <c r="J541" s="41"/>
      <c r="K541" s="41"/>
      <c r="L541" s="45"/>
      <c r="M541" s="215"/>
      <c r="N541" s="216"/>
      <c r="O541" s="85"/>
      <c r="P541" s="85"/>
      <c r="Q541" s="85"/>
      <c r="R541" s="85"/>
      <c r="S541" s="85"/>
      <c r="T541" s="86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T541" s="18" t="s">
        <v>372</v>
      </c>
      <c r="AU541" s="18" t="s">
        <v>86</v>
      </c>
    </row>
    <row r="542" spans="1:51" s="13" customFormat="1" ht="12">
      <c r="A542" s="13"/>
      <c r="B542" s="221"/>
      <c r="C542" s="222"/>
      <c r="D542" s="212" t="s">
        <v>374</v>
      </c>
      <c r="E542" s="223" t="s">
        <v>21</v>
      </c>
      <c r="F542" s="224" t="s">
        <v>830</v>
      </c>
      <c r="G542" s="222"/>
      <c r="H542" s="225">
        <v>2</v>
      </c>
      <c r="I542" s="226"/>
      <c r="J542" s="222"/>
      <c r="K542" s="222"/>
      <c r="L542" s="227"/>
      <c r="M542" s="228"/>
      <c r="N542" s="229"/>
      <c r="O542" s="229"/>
      <c r="P542" s="229"/>
      <c r="Q542" s="229"/>
      <c r="R542" s="229"/>
      <c r="S542" s="229"/>
      <c r="T542" s="230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31" t="s">
        <v>374</v>
      </c>
      <c r="AU542" s="231" t="s">
        <v>86</v>
      </c>
      <c r="AV542" s="13" t="s">
        <v>86</v>
      </c>
      <c r="AW542" s="13" t="s">
        <v>37</v>
      </c>
      <c r="AX542" s="13" t="s">
        <v>84</v>
      </c>
      <c r="AY542" s="231" t="s">
        <v>144</v>
      </c>
    </row>
    <row r="543" spans="1:65" s="2" customFormat="1" ht="16.5" customHeight="1">
      <c r="A543" s="39"/>
      <c r="B543" s="40"/>
      <c r="C543" s="199" t="s">
        <v>914</v>
      </c>
      <c r="D543" s="199" t="s">
        <v>145</v>
      </c>
      <c r="E543" s="200" t="s">
        <v>915</v>
      </c>
      <c r="F543" s="201" t="s">
        <v>916</v>
      </c>
      <c r="G543" s="202" t="s">
        <v>160</v>
      </c>
      <c r="H543" s="203">
        <v>6</v>
      </c>
      <c r="I543" s="204"/>
      <c r="J543" s="205">
        <f>ROUND(I543*H543,2)</f>
        <v>0</v>
      </c>
      <c r="K543" s="201" t="s">
        <v>370</v>
      </c>
      <c r="L543" s="45"/>
      <c r="M543" s="206" t="s">
        <v>21</v>
      </c>
      <c r="N543" s="207" t="s">
        <v>47</v>
      </c>
      <c r="O543" s="85"/>
      <c r="P543" s="208">
        <f>O543*H543</f>
        <v>0</v>
      </c>
      <c r="Q543" s="208">
        <v>0.00242</v>
      </c>
      <c r="R543" s="208">
        <f>Q543*H543</f>
        <v>0.014519999999999998</v>
      </c>
      <c r="S543" s="208">
        <v>0</v>
      </c>
      <c r="T543" s="209">
        <f>S543*H543</f>
        <v>0</v>
      </c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R543" s="210" t="s">
        <v>210</v>
      </c>
      <c r="AT543" s="210" t="s">
        <v>145</v>
      </c>
      <c r="AU543" s="210" t="s">
        <v>86</v>
      </c>
      <c r="AY543" s="18" t="s">
        <v>144</v>
      </c>
      <c r="BE543" s="211">
        <f>IF(N543="základní",J543,0)</f>
        <v>0</v>
      </c>
      <c r="BF543" s="211">
        <f>IF(N543="snížená",J543,0)</f>
        <v>0</v>
      </c>
      <c r="BG543" s="211">
        <f>IF(N543="zákl. přenesená",J543,0)</f>
        <v>0</v>
      </c>
      <c r="BH543" s="211">
        <f>IF(N543="sníž. přenesená",J543,0)</f>
        <v>0</v>
      </c>
      <c r="BI543" s="211">
        <f>IF(N543="nulová",J543,0)</f>
        <v>0</v>
      </c>
      <c r="BJ543" s="18" t="s">
        <v>84</v>
      </c>
      <c r="BK543" s="211">
        <f>ROUND(I543*H543,2)</f>
        <v>0</v>
      </c>
      <c r="BL543" s="18" t="s">
        <v>210</v>
      </c>
      <c r="BM543" s="210" t="s">
        <v>917</v>
      </c>
    </row>
    <row r="544" spans="1:47" s="2" customFormat="1" ht="12">
      <c r="A544" s="39"/>
      <c r="B544" s="40"/>
      <c r="C544" s="41"/>
      <c r="D544" s="219" t="s">
        <v>372</v>
      </c>
      <c r="E544" s="41"/>
      <c r="F544" s="220" t="s">
        <v>918</v>
      </c>
      <c r="G544" s="41"/>
      <c r="H544" s="41"/>
      <c r="I544" s="214"/>
      <c r="J544" s="41"/>
      <c r="K544" s="41"/>
      <c r="L544" s="45"/>
      <c r="M544" s="215"/>
      <c r="N544" s="216"/>
      <c r="O544" s="85"/>
      <c r="P544" s="85"/>
      <c r="Q544" s="85"/>
      <c r="R544" s="85"/>
      <c r="S544" s="85"/>
      <c r="T544" s="86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T544" s="18" t="s">
        <v>372</v>
      </c>
      <c r="AU544" s="18" t="s">
        <v>86</v>
      </c>
    </row>
    <row r="545" spans="1:51" s="13" customFormat="1" ht="12">
      <c r="A545" s="13"/>
      <c r="B545" s="221"/>
      <c r="C545" s="222"/>
      <c r="D545" s="212" t="s">
        <v>374</v>
      </c>
      <c r="E545" s="223" t="s">
        <v>21</v>
      </c>
      <c r="F545" s="224" t="s">
        <v>919</v>
      </c>
      <c r="G545" s="222"/>
      <c r="H545" s="225">
        <v>6</v>
      </c>
      <c r="I545" s="226"/>
      <c r="J545" s="222"/>
      <c r="K545" s="222"/>
      <c r="L545" s="227"/>
      <c r="M545" s="228"/>
      <c r="N545" s="229"/>
      <c r="O545" s="229"/>
      <c r="P545" s="229"/>
      <c r="Q545" s="229"/>
      <c r="R545" s="229"/>
      <c r="S545" s="229"/>
      <c r="T545" s="230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31" t="s">
        <v>374</v>
      </c>
      <c r="AU545" s="231" t="s">
        <v>86</v>
      </c>
      <c r="AV545" s="13" t="s">
        <v>86</v>
      </c>
      <c r="AW545" s="13" t="s">
        <v>37</v>
      </c>
      <c r="AX545" s="13" t="s">
        <v>84</v>
      </c>
      <c r="AY545" s="231" t="s">
        <v>144</v>
      </c>
    </row>
    <row r="546" spans="1:65" s="2" customFormat="1" ht="16.5" customHeight="1">
      <c r="A546" s="39"/>
      <c r="B546" s="40"/>
      <c r="C546" s="199" t="s">
        <v>920</v>
      </c>
      <c r="D546" s="199" t="s">
        <v>145</v>
      </c>
      <c r="E546" s="200" t="s">
        <v>921</v>
      </c>
      <c r="F546" s="201" t="s">
        <v>922</v>
      </c>
      <c r="G546" s="202" t="s">
        <v>160</v>
      </c>
      <c r="H546" s="203">
        <v>8</v>
      </c>
      <c r="I546" s="204"/>
      <c r="J546" s="205">
        <f>ROUND(I546*H546,2)</f>
        <v>0</v>
      </c>
      <c r="K546" s="201" t="s">
        <v>370</v>
      </c>
      <c r="L546" s="45"/>
      <c r="M546" s="206" t="s">
        <v>21</v>
      </c>
      <c r="N546" s="207" t="s">
        <v>47</v>
      </c>
      <c r="O546" s="85"/>
      <c r="P546" s="208">
        <f>O546*H546</f>
        <v>0</v>
      </c>
      <c r="Q546" s="208">
        <v>0.00268</v>
      </c>
      <c r="R546" s="208">
        <f>Q546*H546</f>
        <v>0.02144</v>
      </c>
      <c r="S546" s="208">
        <v>0</v>
      </c>
      <c r="T546" s="209">
        <f>S546*H546</f>
        <v>0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210" t="s">
        <v>210</v>
      </c>
      <c r="AT546" s="210" t="s">
        <v>145</v>
      </c>
      <c r="AU546" s="210" t="s">
        <v>86</v>
      </c>
      <c r="AY546" s="18" t="s">
        <v>144</v>
      </c>
      <c r="BE546" s="211">
        <f>IF(N546="základní",J546,0)</f>
        <v>0</v>
      </c>
      <c r="BF546" s="211">
        <f>IF(N546="snížená",J546,0)</f>
        <v>0</v>
      </c>
      <c r="BG546" s="211">
        <f>IF(N546="zákl. přenesená",J546,0)</f>
        <v>0</v>
      </c>
      <c r="BH546" s="211">
        <f>IF(N546="sníž. přenesená",J546,0)</f>
        <v>0</v>
      </c>
      <c r="BI546" s="211">
        <f>IF(N546="nulová",J546,0)</f>
        <v>0</v>
      </c>
      <c r="BJ546" s="18" t="s">
        <v>84</v>
      </c>
      <c r="BK546" s="211">
        <f>ROUND(I546*H546,2)</f>
        <v>0</v>
      </c>
      <c r="BL546" s="18" t="s">
        <v>210</v>
      </c>
      <c r="BM546" s="210" t="s">
        <v>923</v>
      </c>
    </row>
    <row r="547" spans="1:47" s="2" customFormat="1" ht="12">
      <c r="A547" s="39"/>
      <c r="B547" s="40"/>
      <c r="C547" s="41"/>
      <c r="D547" s="219" t="s">
        <v>372</v>
      </c>
      <c r="E547" s="41"/>
      <c r="F547" s="220" t="s">
        <v>924</v>
      </c>
      <c r="G547" s="41"/>
      <c r="H547" s="41"/>
      <c r="I547" s="214"/>
      <c r="J547" s="41"/>
      <c r="K547" s="41"/>
      <c r="L547" s="45"/>
      <c r="M547" s="215"/>
      <c r="N547" s="216"/>
      <c r="O547" s="85"/>
      <c r="P547" s="85"/>
      <c r="Q547" s="85"/>
      <c r="R547" s="85"/>
      <c r="S547" s="85"/>
      <c r="T547" s="86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T547" s="18" t="s">
        <v>372</v>
      </c>
      <c r="AU547" s="18" t="s">
        <v>86</v>
      </c>
    </row>
    <row r="548" spans="1:51" s="13" customFormat="1" ht="12">
      <c r="A548" s="13"/>
      <c r="B548" s="221"/>
      <c r="C548" s="222"/>
      <c r="D548" s="212" t="s">
        <v>374</v>
      </c>
      <c r="E548" s="223" t="s">
        <v>21</v>
      </c>
      <c r="F548" s="224" t="s">
        <v>878</v>
      </c>
      <c r="G548" s="222"/>
      <c r="H548" s="225">
        <v>8</v>
      </c>
      <c r="I548" s="226"/>
      <c r="J548" s="222"/>
      <c r="K548" s="222"/>
      <c r="L548" s="227"/>
      <c r="M548" s="228"/>
      <c r="N548" s="229"/>
      <c r="O548" s="229"/>
      <c r="P548" s="229"/>
      <c r="Q548" s="229"/>
      <c r="R548" s="229"/>
      <c r="S548" s="229"/>
      <c r="T548" s="230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31" t="s">
        <v>374</v>
      </c>
      <c r="AU548" s="231" t="s">
        <v>86</v>
      </c>
      <c r="AV548" s="13" t="s">
        <v>86</v>
      </c>
      <c r="AW548" s="13" t="s">
        <v>37</v>
      </c>
      <c r="AX548" s="13" t="s">
        <v>84</v>
      </c>
      <c r="AY548" s="231" t="s">
        <v>144</v>
      </c>
    </row>
    <row r="549" spans="1:65" s="2" customFormat="1" ht="16.5" customHeight="1">
      <c r="A549" s="39"/>
      <c r="B549" s="40"/>
      <c r="C549" s="199" t="s">
        <v>925</v>
      </c>
      <c r="D549" s="199" t="s">
        <v>145</v>
      </c>
      <c r="E549" s="200" t="s">
        <v>926</v>
      </c>
      <c r="F549" s="201" t="s">
        <v>927</v>
      </c>
      <c r="G549" s="202" t="s">
        <v>160</v>
      </c>
      <c r="H549" s="203">
        <v>26</v>
      </c>
      <c r="I549" s="204"/>
      <c r="J549" s="205">
        <f>ROUND(I549*H549,2)</f>
        <v>0</v>
      </c>
      <c r="K549" s="201" t="s">
        <v>370</v>
      </c>
      <c r="L549" s="45"/>
      <c r="M549" s="206" t="s">
        <v>21</v>
      </c>
      <c r="N549" s="207" t="s">
        <v>47</v>
      </c>
      <c r="O549" s="85"/>
      <c r="P549" s="208">
        <f>O549*H549</f>
        <v>0</v>
      </c>
      <c r="Q549" s="208">
        <v>0.00394</v>
      </c>
      <c r="R549" s="208">
        <f>Q549*H549</f>
        <v>0.10244</v>
      </c>
      <c r="S549" s="208">
        <v>0</v>
      </c>
      <c r="T549" s="209">
        <f>S549*H549</f>
        <v>0</v>
      </c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R549" s="210" t="s">
        <v>210</v>
      </c>
      <c r="AT549" s="210" t="s">
        <v>145</v>
      </c>
      <c r="AU549" s="210" t="s">
        <v>86</v>
      </c>
      <c r="AY549" s="18" t="s">
        <v>144</v>
      </c>
      <c r="BE549" s="211">
        <f>IF(N549="základní",J549,0)</f>
        <v>0</v>
      </c>
      <c r="BF549" s="211">
        <f>IF(N549="snížená",J549,0)</f>
        <v>0</v>
      </c>
      <c r="BG549" s="211">
        <f>IF(N549="zákl. přenesená",J549,0)</f>
        <v>0</v>
      </c>
      <c r="BH549" s="211">
        <f>IF(N549="sníž. přenesená",J549,0)</f>
        <v>0</v>
      </c>
      <c r="BI549" s="211">
        <f>IF(N549="nulová",J549,0)</f>
        <v>0</v>
      </c>
      <c r="BJ549" s="18" t="s">
        <v>84</v>
      </c>
      <c r="BK549" s="211">
        <f>ROUND(I549*H549,2)</f>
        <v>0</v>
      </c>
      <c r="BL549" s="18" t="s">
        <v>210</v>
      </c>
      <c r="BM549" s="210" t="s">
        <v>928</v>
      </c>
    </row>
    <row r="550" spans="1:47" s="2" customFormat="1" ht="12">
      <c r="A550" s="39"/>
      <c r="B550" s="40"/>
      <c r="C550" s="41"/>
      <c r="D550" s="219" t="s">
        <v>372</v>
      </c>
      <c r="E550" s="41"/>
      <c r="F550" s="220" t="s">
        <v>929</v>
      </c>
      <c r="G550" s="41"/>
      <c r="H550" s="41"/>
      <c r="I550" s="214"/>
      <c r="J550" s="41"/>
      <c r="K550" s="41"/>
      <c r="L550" s="45"/>
      <c r="M550" s="215"/>
      <c r="N550" s="216"/>
      <c r="O550" s="85"/>
      <c r="P550" s="85"/>
      <c r="Q550" s="85"/>
      <c r="R550" s="85"/>
      <c r="S550" s="85"/>
      <c r="T550" s="86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T550" s="18" t="s">
        <v>372</v>
      </c>
      <c r="AU550" s="18" t="s">
        <v>86</v>
      </c>
    </row>
    <row r="551" spans="1:51" s="13" customFormat="1" ht="12">
      <c r="A551" s="13"/>
      <c r="B551" s="221"/>
      <c r="C551" s="222"/>
      <c r="D551" s="212" t="s">
        <v>374</v>
      </c>
      <c r="E551" s="223" t="s">
        <v>21</v>
      </c>
      <c r="F551" s="224" t="s">
        <v>884</v>
      </c>
      <c r="G551" s="222"/>
      <c r="H551" s="225">
        <v>26</v>
      </c>
      <c r="I551" s="226"/>
      <c r="J551" s="222"/>
      <c r="K551" s="222"/>
      <c r="L551" s="227"/>
      <c r="M551" s="228"/>
      <c r="N551" s="229"/>
      <c r="O551" s="229"/>
      <c r="P551" s="229"/>
      <c r="Q551" s="229"/>
      <c r="R551" s="229"/>
      <c r="S551" s="229"/>
      <c r="T551" s="230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31" t="s">
        <v>374</v>
      </c>
      <c r="AU551" s="231" t="s">
        <v>86</v>
      </c>
      <c r="AV551" s="13" t="s">
        <v>86</v>
      </c>
      <c r="AW551" s="13" t="s">
        <v>37</v>
      </c>
      <c r="AX551" s="13" t="s">
        <v>84</v>
      </c>
      <c r="AY551" s="231" t="s">
        <v>144</v>
      </c>
    </row>
    <row r="552" spans="1:65" s="2" customFormat="1" ht="16.5" customHeight="1">
      <c r="A552" s="39"/>
      <c r="B552" s="40"/>
      <c r="C552" s="199" t="s">
        <v>930</v>
      </c>
      <c r="D552" s="199" t="s">
        <v>145</v>
      </c>
      <c r="E552" s="200" t="s">
        <v>931</v>
      </c>
      <c r="F552" s="201" t="s">
        <v>932</v>
      </c>
      <c r="G552" s="202" t="s">
        <v>413</v>
      </c>
      <c r="H552" s="203">
        <v>20</v>
      </c>
      <c r="I552" s="204"/>
      <c r="J552" s="205">
        <f>ROUND(I552*H552,2)</f>
        <v>0</v>
      </c>
      <c r="K552" s="201" t="s">
        <v>370</v>
      </c>
      <c r="L552" s="45"/>
      <c r="M552" s="206" t="s">
        <v>21</v>
      </c>
      <c r="N552" s="207" t="s">
        <v>47</v>
      </c>
      <c r="O552" s="85"/>
      <c r="P552" s="208">
        <f>O552*H552</f>
        <v>0</v>
      </c>
      <c r="Q552" s="208">
        <v>0</v>
      </c>
      <c r="R552" s="208">
        <f>Q552*H552</f>
        <v>0</v>
      </c>
      <c r="S552" s="208">
        <v>0</v>
      </c>
      <c r="T552" s="209">
        <f>S552*H552</f>
        <v>0</v>
      </c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R552" s="210" t="s">
        <v>210</v>
      </c>
      <c r="AT552" s="210" t="s">
        <v>145</v>
      </c>
      <c r="AU552" s="210" t="s">
        <v>86</v>
      </c>
      <c r="AY552" s="18" t="s">
        <v>144</v>
      </c>
      <c r="BE552" s="211">
        <f>IF(N552="základní",J552,0)</f>
        <v>0</v>
      </c>
      <c r="BF552" s="211">
        <f>IF(N552="snížená",J552,0)</f>
        <v>0</v>
      </c>
      <c r="BG552" s="211">
        <f>IF(N552="zákl. přenesená",J552,0)</f>
        <v>0</v>
      </c>
      <c r="BH552" s="211">
        <f>IF(N552="sníž. přenesená",J552,0)</f>
        <v>0</v>
      </c>
      <c r="BI552" s="211">
        <f>IF(N552="nulová",J552,0)</f>
        <v>0</v>
      </c>
      <c r="BJ552" s="18" t="s">
        <v>84</v>
      </c>
      <c r="BK552" s="211">
        <f>ROUND(I552*H552,2)</f>
        <v>0</v>
      </c>
      <c r="BL552" s="18" t="s">
        <v>210</v>
      </c>
      <c r="BM552" s="210" t="s">
        <v>933</v>
      </c>
    </row>
    <row r="553" spans="1:47" s="2" customFormat="1" ht="12">
      <c r="A553" s="39"/>
      <c r="B553" s="40"/>
      <c r="C553" s="41"/>
      <c r="D553" s="219" t="s">
        <v>372</v>
      </c>
      <c r="E553" s="41"/>
      <c r="F553" s="220" t="s">
        <v>934</v>
      </c>
      <c r="G553" s="41"/>
      <c r="H553" s="41"/>
      <c r="I553" s="214"/>
      <c r="J553" s="41"/>
      <c r="K553" s="41"/>
      <c r="L553" s="45"/>
      <c r="M553" s="215"/>
      <c r="N553" s="216"/>
      <c r="O553" s="85"/>
      <c r="P553" s="85"/>
      <c r="Q553" s="85"/>
      <c r="R553" s="85"/>
      <c r="S553" s="85"/>
      <c r="T553" s="86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T553" s="18" t="s">
        <v>372</v>
      </c>
      <c r="AU553" s="18" t="s">
        <v>86</v>
      </c>
    </row>
    <row r="554" spans="1:51" s="13" customFormat="1" ht="12">
      <c r="A554" s="13"/>
      <c r="B554" s="221"/>
      <c r="C554" s="222"/>
      <c r="D554" s="212" t="s">
        <v>374</v>
      </c>
      <c r="E554" s="223" t="s">
        <v>21</v>
      </c>
      <c r="F554" s="224" t="s">
        <v>935</v>
      </c>
      <c r="G554" s="222"/>
      <c r="H554" s="225">
        <v>14</v>
      </c>
      <c r="I554" s="226"/>
      <c r="J554" s="222"/>
      <c r="K554" s="222"/>
      <c r="L554" s="227"/>
      <c r="M554" s="228"/>
      <c r="N554" s="229"/>
      <c r="O554" s="229"/>
      <c r="P554" s="229"/>
      <c r="Q554" s="229"/>
      <c r="R554" s="229"/>
      <c r="S554" s="229"/>
      <c r="T554" s="230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31" t="s">
        <v>374</v>
      </c>
      <c r="AU554" s="231" t="s">
        <v>86</v>
      </c>
      <c r="AV554" s="13" t="s">
        <v>86</v>
      </c>
      <c r="AW554" s="13" t="s">
        <v>37</v>
      </c>
      <c r="AX554" s="13" t="s">
        <v>76</v>
      </c>
      <c r="AY554" s="231" t="s">
        <v>144</v>
      </c>
    </row>
    <row r="555" spans="1:51" s="13" customFormat="1" ht="12">
      <c r="A555" s="13"/>
      <c r="B555" s="221"/>
      <c r="C555" s="222"/>
      <c r="D555" s="212" t="s">
        <v>374</v>
      </c>
      <c r="E555" s="223" t="s">
        <v>21</v>
      </c>
      <c r="F555" s="224" t="s">
        <v>807</v>
      </c>
      <c r="G555" s="222"/>
      <c r="H555" s="225">
        <v>6</v>
      </c>
      <c r="I555" s="226"/>
      <c r="J555" s="222"/>
      <c r="K555" s="222"/>
      <c r="L555" s="227"/>
      <c r="M555" s="228"/>
      <c r="N555" s="229"/>
      <c r="O555" s="229"/>
      <c r="P555" s="229"/>
      <c r="Q555" s="229"/>
      <c r="R555" s="229"/>
      <c r="S555" s="229"/>
      <c r="T555" s="230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31" t="s">
        <v>374</v>
      </c>
      <c r="AU555" s="231" t="s">
        <v>86</v>
      </c>
      <c r="AV555" s="13" t="s">
        <v>86</v>
      </c>
      <c r="AW555" s="13" t="s">
        <v>37</v>
      </c>
      <c r="AX555" s="13" t="s">
        <v>76</v>
      </c>
      <c r="AY555" s="231" t="s">
        <v>144</v>
      </c>
    </row>
    <row r="556" spans="1:51" s="14" customFormat="1" ht="12">
      <c r="A556" s="14"/>
      <c r="B556" s="242"/>
      <c r="C556" s="243"/>
      <c r="D556" s="212" t="s">
        <v>374</v>
      </c>
      <c r="E556" s="244" t="s">
        <v>21</v>
      </c>
      <c r="F556" s="245" t="s">
        <v>389</v>
      </c>
      <c r="G556" s="243"/>
      <c r="H556" s="246">
        <v>20</v>
      </c>
      <c r="I556" s="247"/>
      <c r="J556" s="243"/>
      <c r="K556" s="243"/>
      <c r="L556" s="248"/>
      <c r="M556" s="249"/>
      <c r="N556" s="250"/>
      <c r="O556" s="250"/>
      <c r="P556" s="250"/>
      <c r="Q556" s="250"/>
      <c r="R556" s="250"/>
      <c r="S556" s="250"/>
      <c r="T556" s="251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52" t="s">
        <v>374</v>
      </c>
      <c r="AU556" s="252" t="s">
        <v>86</v>
      </c>
      <c r="AV556" s="14" t="s">
        <v>150</v>
      </c>
      <c r="AW556" s="14" t="s">
        <v>37</v>
      </c>
      <c r="AX556" s="14" t="s">
        <v>84</v>
      </c>
      <c r="AY556" s="252" t="s">
        <v>144</v>
      </c>
    </row>
    <row r="557" spans="1:65" s="2" customFormat="1" ht="16.5" customHeight="1">
      <c r="A557" s="39"/>
      <c r="B557" s="40"/>
      <c r="C557" s="199" t="s">
        <v>936</v>
      </c>
      <c r="D557" s="199" t="s">
        <v>145</v>
      </c>
      <c r="E557" s="200" t="s">
        <v>937</v>
      </c>
      <c r="F557" s="201" t="s">
        <v>938</v>
      </c>
      <c r="G557" s="202" t="s">
        <v>413</v>
      </c>
      <c r="H557" s="203">
        <v>21</v>
      </c>
      <c r="I557" s="204"/>
      <c r="J557" s="205">
        <f>ROUND(I557*H557,2)</f>
        <v>0</v>
      </c>
      <c r="K557" s="201" t="s">
        <v>370</v>
      </c>
      <c r="L557" s="45"/>
      <c r="M557" s="206" t="s">
        <v>21</v>
      </c>
      <c r="N557" s="207" t="s">
        <v>47</v>
      </c>
      <c r="O557" s="85"/>
      <c r="P557" s="208">
        <f>O557*H557</f>
        <v>0</v>
      </c>
      <c r="Q557" s="208">
        <v>0.00013</v>
      </c>
      <c r="R557" s="208">
        <f>Q557*H557</f>
        <v>0.00273</v>
      </c>
      <c r="S557" s="208">
        <v>0</v>
      </c>
      <c r="T557" s="209">
        <f>S557*H557</f>
        <v>0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210" t="s">
        <v>210</v>
      </c>
      <c r="AT557" s="210" t="s">
        <v>145</v>
      </c>
      <c r="AU557" s="210" t="s">
        <v>86</v>
      </c>
      <c r="AY557" s="18" t="s">
        <v>144</v>
      </c>
      <c r="BE557" s="211">
        <f>IF(N557="základní",J557,0)</f>
        <v>0</v>
      </c>
      <c r="BF557" s="211">
        <f>IF(N557="snížená",J557,0)</f>
        <v>0</v>
      </c>
      <c r="BG557" s="211">
        <f>IF(N557="zákl. přenesená",J557,0)</f>
        <v>0</v>
      </c>
      <c r="BH557" s="211">
        <f>IF(N557="sníž. přenesená",J557,0)</f>
        <v>0</v>
      </c>
      <c r="BI557" s="211">
        <f>IF(N557="nulová",J557,0)</f>
        <v>0</v>
      </c>
      <c r="BJ557" s="18" t="s">
        <v>84</v>
      </c>
      <c r="BK557" s="211">
        <f>ROUND(I557*H557,2)</f>
        <v>0</v>
      </c>
      <c r="BL557" s="18" t="s">
        <v>210</v>
      </c>
      <c r="BM557" s="210" t="s">
        <v>939</v>
      </c>
    </row>
    <row r="558" spans="1:47" s="2" customFormat="1" ht="12">
      <c r="A558" s="39"/>
      <c r="B558" s="40"/>
      <c r="C558" s="41"/>
      <c r="D558" s="219" t="s">
        <v>372</v>
      </c>
      <c r="E558" s="41"/>
      <c r="F558" s="220" t="s">
        <v>940</v>
      </c>
      <c r="G558" s="41"/>
      <c r="H558" s="41"/>
      <c r="I558" s="214"/>
      <c r="J558" s="41"/>
      <c r="K558" s="41"/>
      <c r="L558" s="45"/>
      <c r="M558" s="215"/>
      <c r="N558" s="216"/>
      <c r="O558" s="85"/>
      <c r="P558" s="85"/>
      <c r="Q558" s="85"/>
      <c r="R558" s="85"/>
      <c r="S558" s="85"/>
      <c r="T558" s="86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T558" s="18" t="s">
        <v>372</v>
      </c>
      <c r="AU558" s="18" t="s">
        <v>86</v>
      </c>
    </row>
    <row r="559" spans="1:51" s="13" customFormat="1" ht="12">
      <c r="A559" s="13"/>
      <c r="B559" s="221"/>
      <c r="C559" s="222"/>
      <c r="D559" s="212" t="s">
        <v>374</v>
      </c>
      <c r="E559" s="223" t="s">
        <v>21</v>
      </c>
      <c r="F559" s="224" t="s">
        <v>935</v>
      </c>
      <c r="G559" s="222"/>
      <c r="H559" s="225">
        <v>14</v>
      </c>
      <c r="I559" s="226"/>
      <c r="J559" s="222"/>
      <c r="K559" s="222"/>
      <c r="L559" s="227"/>
      <c r="M559" s="228"/>
      <c r="N559" s="229"/>
      <c r="O559" s="229"/>
      <c r="P559" s="229"/>
      <c r="Q559" s="229"/>
      <c r="R559" s="229"/>
      <c r="S559" s="229"/>
      <c r="T559" s="230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31" t="s">
        <v>374</v>
      </c>
      <c r="AU559" s="231" t="s">
        <v>86</v>
      </c>
      <c r="AV559" s="13" t="s">
        <v>86</v>
      </c>
      <c r="AW559" s="13" t="s">
        <v>37</v>
      </c>
      <c r="AX559" s="13" t="s">
        <v>76</v>
      </c>
      <c r="AY559" s="231" t="s">
        <v>144</v>
      </c>
    </row>
    <row r="560" spans="1:51" s="13" customFormat="1" ht="12">
      <c r="A560" s="13"/>
      <c r="B560" s="221"/>
      <c r="C560" s="222"/>
      <c r="D560" s="212" t="s">
        <v>374</v>
      </c>
      <c r="E560" s="223" t="s">
        <v>21</v>
      </c>
      <c r="F560" s="224" t="s">
        <v>941</v>
      </c>
      <c r="G560" s="222"/>
      <c r="H560" s="225">
        <v>7</v>
      </c>
      <c r="I560" s="226"/>
      <c r="J560" s="222"/>
      <c r="K560" s="222"/>
      <c r="L560" s="227"/>
      <c r="M560" s="228"/>
      <c r="N560" s="229"/>
      <c r="O560" s="229"/>
      <c r="P560" s="229"/>
      <c r="Q560" s="229"/>
      <c r="R560" s="229"/>
      <c r="S560" s="229"/>
      <c r="T560" s="230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31" t="s">
        <v>374</v>
      </c>
      <c r="AU560" s="231" t="s">
        <v>86</v>
      </c>
      <c r="AV560" s="13" t="s">
        <v>86</v>
      </c>
      <c r="AW560" s="13" t="s">
        <v>37</v>
      </c>
      <c r="AX560" s="13" t="s">
        <v>76</v>
      </c>
      <c r="AY560" s="231" t="s">
        <v>144</v>
      </c>
    </row>
    <row r="561" spans="1:51" s="14" customFormat="1" ht="12">
      <c r="A561" s="14"/>
      <c r="B561" s="242"/>
      <c r="C561" s="243"/>
      <c r="D561" s="212" t="s">
        <v>374</v>
      </c>
      <c r="E561" s="244" t="s">
        <v>21</v>
      </c>
      <c r="F561" s="245" t="s">
        <v>389</v>
      </c>
      <c r="G561" s="243"/>
      <c r="H561" s="246">
        <v>21</v>
      </c>
      <c r="I561" s="247"/>
      <c r="J561" s="243"/>
      <c r="K561" s="243"/>
      <c r="L561" s="248"/>
      <c r="M561" s="249"/>
      <c r="N561" s="250"/>
      <c r="O561" s="250"/>
      <c r="P561" s="250"/>
      <c r="Q561" s="250"/>
      <c r="R561" s="250"/>
      <c r="S561" s="250"/>
      <c r="T561" s="251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52" t="s">
        <v>374</v>
      </c>
      <c r="AU561" s="252" t="s">
        <v>86</v>
      </c>
      <c r="AV561" s="14" t="s">
        <v>150</v>
      </c>
      <c r="AW561" s="14" t="s">
        <v>37</v>
      </c>
      <c r="AX561" s="14" t="s">
        <v>84</v>
      </c>
      <c r="AY561" s="252" t="s">
        <v>144</v>
      </c>
    </row>
    <row r="562" spans="1:65" s="2" customFormat="1" ht="16.5" customHeight="1">
      <c r="A562" s="39"/>
      <c r="B562" s="40"/>
      <c r="C562" s="199" t="s">
        <v>942</v>
      </c>
      <c r="D562" s="199" t="s">
        <v>145</v>
      </c>
      <c r="E562" s="200" t="s">
        <v>943</v>
      </c>
      <c r="F562" s="201" t="s">
        <v>944</v>
      </c>
      <c r="G562" s="202" t="s">
        <v>945</v>
      </c>
      <c r="H562" s="203">
        <v>2</v>
      </c>
      <c r="I562" s="204"/>
      <c r="J562" s="205">
        <f>ROUND(I562*H562,2)</f>
        <v>0</v>
      </c>
      <c r="K562" s="201" t="s">
        <v>370</v>
      </c>
      <c r="L562" s="45"/>
      <c r="M562" s="206" t="s">
        <v>21</v>
      </c>
      <c r="N562" s="207" t="s">
        <v>47</v>
      </c>
      <c r="O562" s="85"/>
      <c r="P562" s="208">
        <f>O562*H562</f>
        <v>0</v>
      </c>
      <c r="Q562" s="208">
        <v>0.00025</v>
      </c>
      <c r="R562" s="208">
        <f>Q562*H562</f>
        <v>0.0005</v>
      </c>
      <c r="S562" s="208">
        <v>0</v>
      </c>
      <c r="T562" s="209">
        <f>S562*H562</f>
        <v>0</v>
      </c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R562" s="210" t="s">
        <v>210</v>
      </c>
      <c r="AT562" s="210" t="s">
        <v>145</v>
      </c>
      <c r="AU562" s="210" t="s">
        <v>86</v>
      </c>
      <c r="AY562" s="18" t="s">
        <v>144</v>
      </c>
      <c r="BE562" s="211">
        <f>IF(N562="základní",J562,0)</f>
        <v>0</v>
      </c>
      <c r="BF562" s="211">
        <f>IF(N562="snížená",J562,0)</f>
        <v>0</v>
      </c>
      <c r="BG562" s="211">
        <f>IF(N562="zákl. přenesená",J562,0)</f>
        <v>0</v>
      </c>
      <c r="BH562" s="211">
        <f>IF(N562="sníž. přenesená",J562,0)</f>
        <v>0</v>
      </c>
      <c r="BI562" s="211">
        <f>IF(N562="nulová",J562,0)</f>
        <v>0</v>
      </c>
      <c r="BJ562" s="18" t="s">
        <v>84</v>
      </c>
      <c r="BK562" s="211">
        <f>ROUND(I562*H562,2)</f>
        <v>0</v>
      </c>
      <c r="BL562" s="18" t="s">
        <v>210</v>
      </c>
      <c r="BM562" s="210" t="s">
        <v>946</v>
      </c>
    </row>
    <row r="563" spans="1:47" s="2" customFormat="1" ht="12">
      <c r="A563" s="39"/>
      <c r="B563" s="40"/>
      <c r="C563" s="41"/>
      <c r="D563" s="219" t="s">
        <v>372</v>
      </c>
      <c r="E563" s="41"/>
      <c r="F563" s="220" t="s">
        <v>947</v>
      </c>
      <c r="G563" s="41"/>
      <c r="H563" s="41"/>
      <c r="I563" s="214"/>
      <c r="J563" s="41"/>
      <c r="K563" s="41"/>
      <c r="L563" s="45"/>
      <c r="M563" s="215"/>
      <c r="N563" s="216"/>
      <c r="O563" s="85"/>
      <c r="P563" s="85"/>
      <c r="Q563" s="85"/>
      <c r="R563" s="85"/>
      <c r="S563" s="85"/>
      <c r="T563" s="86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T563" s="18" t="s">
        <v>372</v>
      </c>
      <c r="AU563" s="18" t="s">
        <v>86</v>
      </c>
    </row>
    <row r="564" spans="1:51" s="13" customFormat="1" ht="12">
      <c r="A564" s="13"/>
      <c r="B564" s="221"/>
      <c r="C564" s="222"/>
      <c r="D564" s="212" t="s">
        <v>374</v>
      </c>
      <c r="E564" s="223" t="s">
        <v>21</v>
      </c>
      <c r="F564" s="224" t="s">
        <v>830</v>
      </c>
      <c r="G564" s="222"/>
      <c r="H564" s="225">
        <v>2</v>
      </c>
      <c r="I564" s="226"/>
      <c r="J564" s="222"/>
      <c r="K564" s="222"/>
      <c r="L564" s="227"/>
      <c r="M564" s="228"/>
      <c r="N564" s="229"/>
      <c r="O564" s="229"/>
      <c r="P564" s="229"/>
      <c r="Q564" s="229"/>
      <c r="R564" s="229"/>
      <c r="S564" s="229"/>
      <c r="T564" s="230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31" t="s">
        <v>374</v>
      </c>
      <c r="AU564" s="231" t="s">
        <v>86</v>
      </c>
      <c r="AV564" s="13" t="s">
        <v>86</v>
      </c>
      <c r="AW564" s="13" t="s">
        <v>37</v>
      </c>
      <c r="AX564" s="13" t="s">
        <v>84</v>
      </c>
      <c r="AY564" s="231" t="s">
        <v>144</v>
      </c>
    </row>
    <row r="565" spans="1:65" s="2" customFormat="1" ht="16.5" customHeight="1">
      <c r="A565" s="39"/>
      <c r="B565" s="40"/>
      <c r="C565" s="199" t="s">
        <v>948</v>
      </c>
      <c r="D565" s="199" t="s">
        <v>145</v>
      </c>
      <c r="E565" s="200" t="s">
        <v>949</v>
      </c>
      <c r="F565" s="201" t="s">
        <v>950</v>
      </c>
      <c r="G565" s="202" t="s">
        <v>413</v>
      </c>
      <c r="H565" s="203">
        <v>2</v>
      </c>
      <c r="I565" s="204"/>
      <c r="J565" s="205">
        <f>ROUND(I565*H565,2)</f>
        <v>0</v>
      </c>
      <c r="K565" s="201" t="s">
        <v>370</v>
      </c>
      <c r="L565" s="45"/>
      <c r="M565" s="206" t="s">
        <v>21</v>
      </c>
      <c r="N565" s="207" t="s">
        <v>47</v>
      </c>
      <c r="O565" s="85"/>
      <c r="P565" s="208">
        <f>O565*H565</f>
        <v>0</v>
      </c>
      <c r="Q565" s="208">
        <v>0.00012</v>
      </c>
      <c r="R565" s="208">
        <f>Q565*H565</f>
        <v>0.00024</v>
      </c>
      <c r="S565" s="208">
        <v>0</v>
      </c>
      <c r="T565" s="209">
        <f>S565*H565</f>
        <v>0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10" t="s">
        <v>210</v>
      </c>
      <c r="AT565" s="210" t="s">
        <v>145</v>
      </c>
      <c r="AU565" s="210" t="s">
        <v>86</v>
      </c>
      <c r="AY565" s="18" t="s">
        <v>144</v>
      </c>
      <c r="BE565" s="211">
        <f>IF(N565="základní",J565,0)</f>
        <v>0</v>
      </c>
      <c r="BF565" s="211">
        <f>IF(N565="snížená",J565,0)</f>
        <v>0</v>
      </c>
      <c r="BG565" s="211">
        <f>IF(N565="zákl. přenesená",J565,0)</f>
        <v>0</v>
      </c>
      <c r="BH565" s="211">
        <f>IF(N565="sníž. přenesená",J565,0)</f>
        <v>0</v>
      </c>
      <c r="BI565" s="211">
        <f>IF(N565="nulová",J565,0)</f>
        <v>0</v>
      </c>
      <c r="BJ565" s="18" t="s">
        <v>84</v>
      </c>
      <c r="BK565" s="211">
        <f>ROUND(I565*H565,2)</f>
        <v>0</v>
      </c>
      <c r="BL565" s="18" t="s">
        <v>210</v>
      </c>
      <c r="BM565" s="210" t="s">
        <v>951</v>
      </c>
    </row>
    <row r="566" spans="1:47" s="2" customFormat="1" ht="12">
      <c r="A566" s="39"/>
      <c r="B566" s="40"/>
      <c r="C566" s="41"/>
      <c r="D566" s="219" t="s">
        <v>372</v>
      </c>
      <c r="E566" s="41"/>
      <c r="F566" s="220" t="s">
        <v>952</v>
      </c>
      <c r="G566" s="41"/>
      <c r="H566" s="41"/>
      <c r="I566" s="214"/>
      <c r="J566" s="41"/>
      <c r="K566" s="41"/>
      <c r="L566" s="45"/>
      <c r="M566" s="215"/>
      <c r="N566" s="216"/>
      <c r="O566" s="85"/>
      <c r="P566" s="85"/>
      <c r="Q566" s="85"/>
      <c r="R566" s="85"/>
      <c r="S566" s="85"/>
      <c r="T566" s="86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T566" s="18" t="s">
        <v>372</v>
      </c>
      <c r="AU566" s="18" t="s">
        <v>86</v>
      </c>
    </row>
    <row r="567" spans="1:51" s="13" customFormat="1" ht="12">
      <c r="A567" s="13"/>
      <c r="B567" s="221"/>
      <c r="C567" s="222"/>
      <c r="D567" s="212" t="s">
        <v>374</v>
      </c>
      <c r="E567" s="223" t="s">
        <v>21</v>
      </c>
      <c r="F567" s="224" t="s">
        <v>830</v>
      </c>
      <c r="G567" s="222"/>
      <c r="H567" s="225">
        <v>2</v>
      </c>
      <c r="I567" s="226"/>
      <c r="J567" s="222"/>
      <c r="K567" s="222"/>
      <c r="L567" s="227"/>
      <c r="M567" s="228"/>
      <c r="N567" s="229"/>
      <c r="O567" s="229"/>
      <c r="P567" s="229"/>
      <c r="Q567" s="229"/>
      <c r="R567" s="229"/>
      <c r="S567" s="229"/>
      <c r="T567" s="230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31" t="s">
        <v>374</v>
      </c>
      <c r="AU567" s="231" t="s">
        <v>86</v>
      </c>
      <c r="AV567" s="13" t="s">
        <v>86</v>
      </c>
      <c r="AW567" s="13" t="s">
        <v>37</v>
      </c>
      <c r="AX567" s="13" t="s">
        <v>84</v>
      </c>
      <c r="AY567" s="231" t="s">
        <v>144</v>
      </c>
    </row>
    <row r="568" spans="1:65" s="2" customFormat="1" ht="21.75" customHeight="1">
      <c r="A568" s="39"/>
      <c r="B568" s="40"/>
      <c r="C568" s="199" t="s">
        <v>953</v>
      </c>
      <c r="D568" s="199" t="s">
        <v>145</v>
      </c>
      <c r="E568" s="200" t="s">
        <v>954</v>
      </c>
      <c r="F568" s="201" t="s">
        <v>955</v>
      </c>
      <c r="G568" s="202" t="s">
        <v>413</v>
      </c>
      <c r="H568" s="203">
        <v>2</v>
      </c>
      <c r="I568" s="204"/>
      <c r="J568" s="205">
        <f>ROUND(I568*H568,2)</f>
        <v>0</v>
      </c>
      <c r="K568" s="201" t="s">
        <v>370</v>
      </c>
      <c r="L568" s="45"/>
      <c r="M568" s="206" t="s">
        <v>21</v>
      </c>
      <c r="N568" s="207" t="s">
        <v>47</v>
      </c>
      <c r="O568" s="85"/>
      <c r="P568" s="208">
        <f>O568*H568</f>
        <v>0</v>
      </c>
      <c r="Q568" s="208">
        <v>0.0004</v>
      </c>
      <c r="R568" s="208">
        <f>Q568*H568</f>
        <v>0.0008</v>
      </c>
      <c r="S568" s="208">
        <v>0</v>
      </c>
      <c r="T568" s="209">
        <f>S568*H568</f>
        <v>0</v>
      </c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R568" s="210" t="s">
        <v>210</v>
      </c>
      <c r="AT568" s="210" t="s">
        <v>145</v>
      </c>
      <c r="AU568" s="210" t="s">
        <v>86</v>
      </c>
      <c r="AY568" s="18" t="s">
        <v>144</v>
      </c>
      <c r="BE568" s="211">
        <f>IF(N568="základní",J568,0)</f>
        <v>0</v>
      </c>
      <c r="BF568" s="211">
        <f>IF(N568="snížená",J568,0)</f>
        <v>0</v>
      </c>
      <c r="BG568" s="211">
        <f>IF(N568="zákl. přenesená",J568,0)</f>
        <v>0</v>
      </c>
      <c r="BH568" s="211">
        <f>IF(N568="sníž. přenesená",J568,0)</f>
        <v>0</v>
      </c>
      <c r="BI568" s="211">
        <f>IF(N568="nulová",J568,0)</f>
        <v>0</v>
      </c>
      <c r="BJ568" s="18" t="s">
        <v>84</v>
      </c>
      <c r="BK568" s="211">
        <f>ROUND(I568*H568,2)</f>
        <v>0</v>
      </c>
      <c r="BL568" s="18" t="s">
        <v>210</v>
      </c>
      <c r="BM568" s="210" t="s">
        <v>956</v>
      </c>
    </row>
    <row r="569" spans="1:47" s="2" customFormat="1" ht="12">
      <c r="A569" s="39"/>
      <c r="B569" s="40"/>
      <c r="C569" s="41"/>
      <c r="D569" s="219" t="s">
        <v>372</v>
      </c>
      <c r="E569" s="41"/>
      <c r="F569" s="220" t="s">
        <v>957</v>
      </c>
      <c r="G569" s="41"/>
      <c r="H569" s="41"/>
      <c r="I569" s="214"/>
      <c r="J569" s="41"/>
      <c r="K569" s="41"/>
      <c r="L569" s="45"/>
      <c r="M569" s="215"/>
      <c r="N569" s="216"/>
      <c r="O569" s="85"/>
      <c r="P569" s="85"/>
      <c r="Q569" s="85"/>
      <c r="R569" s="85"/>
      <c r="S569" s="85"/>
      <c r="T569" s="86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T569" s="18" t="s">
        <v>372</v>
      </c>
      <c r="AU569" s="18" t="s">
        <v>86</v>
      </c>
    </row>
    <row r="570" spans="1:51" s="13" customFormat="1" ht="12">
      <c r="A570" s="13"/>
      <c r="B570" s="221"/>
      <c r="C570" s="222"/>
      <c r="D570" s="212" t="s">
        <v>374</v>
      </c>
      <c r="E570" s="223" t="s">
        <v>21</v>
      </c>
      <c r="F570" s="224" t="s">
        <v>958</v>
      </c>
      <c r="G570" s="222"/>
      <c r="H570" s="225">
        <v>1</v>
      </c>
      <c r="I570" s="226"/>
      <c r="J570" s="222"/>
      <c r="K570" s="222"/>
      <c r="L570" s="227"/>
      <c r="M570" s="228"/>
      <c r="N570" s="229"/>
      <c r="O570" s="229"/>
      <c r="P570" s="229"/>
      <c r="Q570" s="229"/>
      <c r="R570" s="229"/>
      <c r="S570" s="229"/>
      <c r="T570" s="230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31" t="s">
        <v>374</v>
      </c>
      <c r="AU570" s="231" t="s">
        <v>86</v>
      </c>
      <c r="AV570" s="13" t="s">
        <v>86</v>
      </c>
      <c r="AW570" s="13" t="s">
        <v>37</v>
      </c>
      <c r="AX570" s="13" t="s">
        <v>76</v>
      </c>
      <c r="AY570" s="231" t="s">
        <v>144</v>
      </c>
    </row>
    <row r="571" spans="1:51" s="13" customFormat="1" ht="12">
      <c r="A571" s="13"/>
      <c r="B571" s="221"/>
      <c r="C571" s="222"/>
      <c r="D571" s="212" t="s">
        <v>374</v>
      </c>
      <c r="E571" s="223" t="s">
        <v>21</v>
      </c>
      <c r="F571" s="224" t="s">
        <v>813</v>
      </c>
      <c r="G571" s="222"/>
      <c r="H571" s="225">
        <v>1</v>
      </c>
      <c r="I571" s="226"/>
      <c r="J571" s="222"/>
      <c r="K571" s="222"/>
      <c r="L571" s="227"/>
      <c r="M571" s="228"/>
      <c r="N571" s="229"/>
      <c r="O571" s="229"/>
      <c r="P571" s="229"/>
      <c r="Q571" s="229"/>
      <c r="R571" s="229"/>
      <c r="S571" s="229"/>
      <c r="T571" s="230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31" t="s">
        <v>374</v>
      </c>
      <c r="AU571" s="231" t="s">
        <v>86</v>
      </c>
      <c r="AV571" s="13" t="s">
        <v>86</v>
      </c>
      <c r="AW571" s="13" t="s">
        <v>37</v>
      </c>
      <c r="AX571" s="13" t="s">
        <v>76</v>
      </c>
      <c r="AY571" s="231" t="s">
        <v>144</v>
      </c>
    </row>
    <row r="572" spans="1:51" s="14" customFormat="1" ht="12">
      <c r="A572" s="14"/>
      <c r="B572" s="242"/>
      <c r="C572" s="243"/>
      <c r="D572" s="212" t="s">
        <v>374</v>
      </c>
      <c r="E572" s="244" t="s">
        <v>21</v>
      </c>
      <c r="F572" s="245" t="s">
        <v>389</v>
      </c>
      <c r="G572" s="243"/>
      <c r="H572" s="246">
        <v>2</v>
      </c>
      <c r="I572" s="247"/>
      <c r="J572" s="243"/>
      <c r="K572" s="243"/>
      <c r="L572" s="248"/>
      <c r="M572" s="249"/>
      <c r="N572" s="250"/>
      <c r="O572" s="250"/>
      <c r="P572" s="250"/>
      <c r="Q572" s="250"/>
      <c r="R572" s="250"/>
      <c r="S572" s="250"/>
      <c r="T572" s="251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52" t="s">
        <v>374</v>
      </c>
      <c r="AU572" s="252" t="s">
        <v>86</v>
      </c>
      <c r="AV572" s="14" t="s">
        <v>150</v>
      </c>
      <c r="AW572" s="14" t="s">
        <v>37</v>
      </c>
      <c r="AX572" s="14" t="s">
        <v>84</v>
      </c>
      <c r="AY572" s="252" t="s">
        <v>144</v>
      </c>
    </row>
    <row r="573" spans="1:65" s="2" customFormat="1" ht="21.75" customHeight="1">
      <c r="A573" s="39"/>
      <c r="B573" s="40"/>
      <c r="C573" s="199" t="s">
        <v>959</v>
      </c>
      <c r="D573" s="199" t="s">
        <v>145</v>
      </c>
      <c r="E573" s="200" t="s">
        <v>960</v>
      </c>
      <c r="F573" s="201" t="s">
        <v>961</v>
      </c>
      <c r="G573" s="202" t="s">
        <v>413</v>
      </c>
      <c r="H573" s="203">
        <v>2</v>
      </c>
      <c r="I573" s="204"/>
      <c r="J573" s="205">
        <f>ROUND(I573*H573,2)</f>
        <v>0</v>
      </c>
      <c r="K573" s="201" t="s">
        <v>370</v>
      </c>
      <c r="L573" s="45"/>
      <c r="M573" s="206" t="s">
        <v>21</v>
      </c>
      <c r="N573" s="207" t="s">
        <v>47</v>
      </c>
      <c r="O573" s="85"/>
      <c r="P573" s="208">
        <f>O573*H573</f>
        <v>0</v>
      </c>
      <c r="Q573" s="208">
        <v>0.00057</v>
      </c>
      <c r="R573" s="208">
        <f>Q573*H573</f>
        <v>0.00114</v>
      </c>
      <c r="S573" s="208">
        <v>0</v>
      </c>
      <c r="T573" s="209">
        <f>S573*H573</f>
        <v>0</v>
      </c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R573" s="210" t="s">
        <v>210</v>
      </c>
      <c r="AT573" s="210" t="s">
        <v>145</v>
      </c>
      <c r="AU573" s="210" t="s">
        <v>86</v>
      </c>
      <c r="AY573" s="18" t="s">
        <v>144</v>
      </c>
      <c r="BE573" s="211">
        <f>IF(N573="základní",J573,0)</f>
        <v>0</v>
      </c>
      <c r="BF573" s="211">
        <f>IF(N573="snížená",J573,0)</f>
        <v>0</v>
      </c>
      <c r="BG573" s="211">
        <f>IF(N573="zákl. přenesená",J573,0)</f>
        <v>0</v>
      </c>
      <c r="BH573" s="211">
        <f>IF(N573="sníž. přenesená",J573,0)</f>
        <v>0</v>
      </c>
      <c r="BI573" s="211">
        <f>IF(N573="nulová",J573,0)</f>
        <v>0</v>
      </c>
      <c r="BJ573" s="18" t="s">
        <v>84</v>
      </c>
      <c r="BK573" s="211">
        <f>ROUND(I573*H573,2)</f>
        <v>0</v>
      </c>
      <c r="BL573" s="18" t="s">
        <v>210</v>
      </c>
      <c r="BM573" s="210" t="s">
        <v>962</v>
      </c>
    </row>
    <row r="574" spans="1:47" s="2" customFormat="1" ht="12">
      <c r="A574" s="39"/>
      <c r="B574" s="40"/>
      <c r="C574" s="41"/>
      <c r="D574" s="219" t="s">
        <v>372</v>
      </c>
      <c r="E574" s="41"/>
      <c r="F574" s="220" t="s">
        <v>963</v>
      </c>
      <c r="G574" s="41"/>
      <c r="H574" s="41"/>
      <c r="I574" s="214"/>
      <c r="J574" s="41"/>
      <c r="K574" s="41"/>
      <c r="L574" s="45"/>
      <c r="M574" s="215"/>
      <c r="N574" s="216"/>
      <c r="O574" s="85"/>
      <c r="P574" s="85"/>
      <c r="Q574" s="85"/>
      <c r="R574" s="85"/>
      <c r="S574" s="85"/>
      <c r="T574" s="86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T574" s="18" t="s">
        <v>372</v>
      </c>
      <c r="AU574" s="18" t="s">
        <v>86</v>
      </c>
    </row>
    <row r="575" spans="1:51" s="13" customFormat="1" ht="12">
      <c r="A575" s="13"/>
      <c r="B575" s="221"/>
      <c r="C575" s="222"/>
      <c r="D575" s="212" t="s">
        <v>374</v>
      </c>
      <c r="E575" s="223" t="s">
        <v>21</v>
      </c>
      <c r="F575" s="224" t="s">
        <v>958</v>
      </c>
      <c r="G575" s="222"/>
      <c r="H575" s="225">
        <v>1</v>
      </c>
      <c r="I575" s="226"/>
      <c r="J575" s="222"/>
      <c r="K575" s="222"/>
      <c r="L575" s="227"/>
      <c r="M575" s="228"/>
      <c r="N575" s="229"/>
      <c r="O575" s="229"/>
      <c r="P575" s="229"/>
      <c r="Q575" s="229"/>
      <c r="R575" s="229"/>
      <c r="S575" s="229"/>
      <c r="T575" s="230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31" t="s">
        <v>374</v>
      </c>
      <c r="AU575" s="231" t="s">
        <v>86</v>
      </c>
      <c r="AV575" s="13" t="s">
        <v>86</v>
      </c>
      <c r="AW575" s="13" t="s">
        <v>37</v>
      </c>
      <c r="AX575" s="13" t="s">
        <v>76</v>
      </c>
      <c r="AY575" s="231" t="s">
        <v>144</v>
      </c>
    </row>
    <row r="576" spans="1:51" s="13" customFormat="1" ht="12">
      <c r="A576" s="13"/>
      <c r="B576" s="221"/>
      <c r="C576" s="222"/>
      <c r="D576" s="212" t="s">
        <v>374</v>
      </c>
      <c r="E576" s="223" t="s">
        <v>21</v>
      </c>
      <c r="F576" s="224" t="s">
        <v>813</v>
      </c>
      <c r="G576" s="222"/>
      <c r="H576" s="225">
        <v>1</v>
      </c>
      <c r="I576" s="226"/>
      <c r="J576" s="222"/>
      <c r="K576" s="222"/>
      <c r="L576" s="227"/>
      <c r="M576" s="228"/>
      <c r="N576" s="229"/>
      <c r="O576" s="229"/>
      <c r="P576" s="229"/>
      <c r="Q576" s="229"/>
      <c r="R576" s="229"/>
      <c r="S576" s="229"/>
      <c r="T576" s="230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31" t="s">
        <v>374</v>
      </c>
      <c r="AU576" s="231" t="s">
        <v>86</v>
      </c>
      <c r="AV576" s="13" t="s">
        <v>86</v>
      </c>
      <c r="AW576" s="13" t="s">
        <v>37</v>
      </c>
      <c r="AX576" s="13" t="s">
        <v>76</v>
      </c>
      <c r="AY576" s="231" t="s">
        <v>144</v>
      </c>
    </row>
    <row r="577" spans="1:51" s="14" customFormat="1" ht="12">
      <c r="A577" s="14"/>
      <c r="B577" s="242"/>
      <c r="C577" s="243"/>
      <c r="D577" s="212" t="s">
        <v>374</v>
      </c>
      <c r="E577" s="244" t="s">
        <v>21</v>
      </c>
      <c r="F577" s="245" t="s">
        <v>389</v>
      </c>
      <c r="G577" s="243"/>
      <c r="H577" s="246">
        <v>2</v>
      </c>
      <c r="I577" s="247"/>
      <c r="J577" s="243"/>
      <c r="K577" s="243"/>
      <c r="L577" s="248"/>
      <c r="M577" s="249"/>
      <c r="N577" s="250"/>
      <c r="O577" s="250"/>
      <c r="P577" s="250"/>
      <c r="Q577" s="250"/>
      <c r="R577" s="250"/>
      <c r="S577" s="250"/>
      <c r="T577" s="251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52" t="s">
        <v>374</v>
      </c>
      <c r="AU577" s="252" t="s">
        <v>86</v>
      </c>
      <c r="AV577" s="14" t="s">
        <v>150</v>
      </c>
      <c r="AW577" s="14" t="s">
        <v>37</v>
      </c>
      <c r="AX577" s="14" t="s">
        <v>84</v>
      </c>
      <c r="AY577" s="252" t="s">
        <v>144</v>
      </c>
    </row>
    <row r="578" spans="1:65" s="2" customFormat="1" ht="24.15" customHeight="1">
      <c r="A578" s="39"/>
      <c r="B578" s="40"/>
      <c r="C578" s="199" t="s">
        <v>964</v>
      </c>
      <c r="D578" s="199" t="s">
        <v>145</v>
      </c>
      <c r="E578" s="200" t="s">
        <v>965</v>
      </c>
      <c r="F578" s="201" t="s">
        <v>966</v>
      </c>
      <c r="G578" s="202" t="s">
        <v>160</v>
      </c>
      <c r="H578" s="203">
        <v>71.1</v>
      </c>
      <c r="I578" s="204"/>
      <c r="J578" s="205">
        <f>ROUND(I578*H578,2)</f>
        <v>0</v>
      </c>
      <c r="K578" s="201" t="s">
        <v>370</v>
      </c>
      <c r="L578" s="45"/>
      <c r="M578" s="206" t="s">
        <v>21</v>
      </c>
      <c r="N578" s="207" t="s">
        <v>47</v>
      </c>
      <c r="O578" s="85"/>
      <c r="P578" s="208">
        <f>O578*H578</f>
        <v>0</v>
      </c>
      <c r="Q578" s="208">
        <v>0.0004</v>
      </c>
      <c r="R578" s="208">
        <f>Q578*H578</f>
        <v>0.02844</v>
      </c>
      <c r="S578" s="208">
        <v>0</v>
      </c>
      <c r="T578" s="209">
        <f>S578*H578</f>
        <v>0</v>
      </c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R578" s="210" t="s">
        <v>210</v>
      </c>
      <c r="AT578" s="210" t="s">
        <v>145</v>
      </c>
      <c r="AU578" s="210" t="s">
        <v>86</v>
      </c>
      <c r="AY578" s="18" t="s">
        <v>144</v>
      </c>
      <c r="BE578" s="211">
        <f>IF(N578="základní",J578,0)</f>
        <v>0</v>
      </c>
      <c r="BF578" s="211">
        <f>IF(N578="snížená",J578,0)</f>
        <v>0</v>
      </c>
      <c r="BG578" s="211">
        <f>IF(N578="zákl. přenesená",J578,0)</f>
        <v>0</v>
      </c>
      <c r="BH578" s="211">
        <f>IF(N578="sníž. přenesená",J578,0)</f>
        <v>0</v>
      </c>
      <c r="BI578" s="211">
        <f>IF(N578="nulová",J578,0)</f>
        <v>0</v>
      </c>
      <c r="BJ578" s="18" t="s">
        <v>84</v>
      </c>
      <c r="BK578" s="211">
        <f>ROUND(I578*H578,2)</f>
        <v>0</v>
      </c>
      <c r="BL578" s="18" t="s">
        <v>210</v>
      </c>
      <c r="BM578" s="210" t="s">
        <v>967</v>
      </c>
    </row>
    <row r="579" spans="1:47" s="2" customFormat="1" ht="12">
      <c r="A579" s="39"/>
      <c r="B579" s="40"/>
      <c r="C579" s="41"/>
      <c r="D579" s="219" t="s">
        <v>372</v>
      </c>
      <c r="E579" s="41"/>
      <c r="F579" s="220" t="s">
        <v>968</v>
      </c>
      <c r="G579" s="41"/>
      <c r="H579" s="41"/>
      <c r="I579" s="214"/>
      <c r="J579" s="41"/>
      <c r="K579" s="41"/>
      <c r="L579" s="45"/>
      <c r="M579" s="215"/>
      <c r="N579" s="216"/>
      <c r="O579" s="85"/>
      <c r="P579" s="85"/>
      <c r="Q579" s="85"/>
      <c r="R579" s="85"/>
      <c r="S579" s="85"/>
      <c r="T579" s="86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T579" s="18" t="s">
        <v>372</v>
      </c>
      <c r="AU579" s="18" t="s">
        <v>86</v>
      </c>
    </row>
    <row r="580" spans="1:51" s="13" customFormat="1" ht="12">
      <c r="A580" s="13"/>
      <c r="B580" s="221"/>
      <c r="C580" s="222"/>
      <c r="D580" s="212" t="s">
        <v>374</v>
      </c>
      <c r="E580" s="223" t="s">
        <v>21</v>
      </c>
      <c r="F580" s="224" t="s">
        <v>969</v>
      </c>
      <c r="G580" s="222"/>
      <c r="H580" s="225">
        <v>64</v>
      </c>
      <c r="I580" s="226"/>
      <c r="J580" s="222"/>
      <c r="K580" s="222"/>
      <c r="L580" s="227"/>
      <c r="M580" s="228"/>
      <c r="N580" s="229"/>
      <c r="O580" s="229"/>
      <c r="P580" s="229"/>
      <c r="Q580" s="229"/>
      <c r="R580" s="229"/>
      <c r="S580" s="229"/>
      <c r="T580" s="230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31" t="s">
        <v>374</v>
      </c>
      <c r="AU580" s="231" t="s">
        <v>86</v>
      </c>
      <c r="AV580" s="13" t="s">
        <v>86</v>
      </c>
      <c r="AW580" s="13" t="s">
        <v>37</v>
      </c>
      <c r="AX580" s="13" t="s">
        <v>76</v>
      </c>
      <c r="AY580" s="231" t="s">
        <v>144</v>
      </c>
    </row>
    <row r="581" spans="1:51" s="13" customFormat="1" ht="12">
      <c r="A581" s="13"/>
      <c r="B581" s="221"/>
      <c r="C581" s="222"/>
      <c r="D581" s="212" t="s">
        <v>374</v>
      </c>
      <c r="E581" s="223" t="s">
        <v>21</v>
      </c>
      <c r="F581" s="224" t="s">
        <v>866</v>
      </c>
      <c r="G581" s="222"/>
      <c r="H581" s="225">
        <v>7.1</v>
      </c>
      <c r="I581" s="226"/>
      <c r="J581" s="222"/>
      <c r="K581" s="222"/>
      <c r="L581" s="227"/>
      <c r="M581" s="228"/>
      <c r="N581" s="229"/>
      <c r="O581" s="229"/>
      <c r="P581" s="229"/>
      <c r="Q581" s="229"/>
      <c r="R581" s="229"/>
      <c r="S581" s="229"/>
      <c r="T581" s="230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31" t="s">
        <v>374</v>
      </c>
      <c r="AU581" s="231" t="s">
        <v>86</v>
      </c>
      <c r="AV581" s="13" t="s">
        <v>86</v>
      </c>
      <c r="AW581" s="13" t="s">
        <v>37</v>
      </c>
      <c r="AX581" s="13" t="s">
        <v>76</v>
      </c>
      <c r="AY581" s="231" t="s">
        <v>144</v>
      </c>
    </row>
    <row r="582" spans="1:51" s="14" customFormat="1" ht="12">
      <c r="A582" s="14"/>
      <c r="B582" s="242"/>
      <c r="C582" s="243"/>
      <c r="D582" s="212" t="s">
        <v>374</v>
      </c>
      <c r="E582" s="244" t="s">
        <v>21</v>
      </c>
      <c r="F582" s="245" t="s">
        <v>389</v>
      </c>
      <c r="G582" s="243"/>
      <c r="H582" s="246">
        <v>71.1</v>
      </c>
      <c r="I582" s="247"/>
      <c r="J582" s="243"/>
      <c r="K582" s="243"/>
      <c r="L582" s="248"/>
      <c r="M582" s="249"/>
      <c r="N582" s="250"/>
      <c r="O582" s="250"/>
      <c r="P582" s="250"/>
      <c r="Q582" s="250"/>
      <c r="R582" s="250"/>
      <c r="S582" s="250"/>
      <c r="T582" s="251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52" t="s">
        <v>374</v>
      </c>
      <c r="AU582" s="252" t="s">
        <v>86</v>
      </c>
      <c r="AV582" s="14" t="s">
        <v>150</v>
      </c>
      <c r="AW582" s="14" t="s">
        <v>37</v>
      </c>
      <c r="AX582" s="14" t="s">
        <v>84</v>
      </c>
      <c r="AY582" s="252" t="s">
        <v>144</v>
      </c>
    </row>
    <row r="583" spans="1:65" s="2" customFormat="1" ht="21.75" customHeight="1">
      <c r="A583" s="39"/>
      <c r="B583" s="40"/>
      <c r="C583" s="199" t="s">
        <v>970</v>
      </c>
      <c r="D583" s="199" t="s">
        <v>145</v>
      </c>
      <c r="E583" s="200" t="s">
        <v>971</v>
      </c>
      <c r="F583" s="201" t="s">
        <v>972</v>
      </c>
      <c r="G583" s="202" t="s">
        <v>160</v>
      </c>
      <c r="H583" s="203">
        <v>71.1</v>
      </c>
      <c r="I583" s="204"/>
      <c r="J583" s="205">
        <f>ROUND(I583*H583,2)</f>
        <v>0</v>
      </c>
      <c r="K583" s="201" t="s">
        <v>370</v>
      </c>
      <c r="L583" s="45"/>
      <c r="M583" s="206" t="s">
        <v>21</v>
      </c>
      <c r="N583" s="207" t="s">
        <v>47</v>
      </c>
      <c r="O583" s="85"/>
      <c r="P583" s="208">
        <f>O583*H583</f>
        <v>0</v>
      </c>
      <c r="Q583" s="208">
        <v>1E-05</v>
      </c>
      <c r="R583" s="208">
        <f>Q583*H583</f>
        <v>0.000711</v>
      </c>
      <c r="S583" s="208">
        <v>0</v>
      </c>
      <c r="T583" s="209">
        <f>S583*H583</f>
        <v>0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210" t="s">
        <v>210</v>
      </c>
      <c r="AT583" s="210" t="s">
        <v>145</v>
      </c>
      <c r="AU583" s="210" t="s">
        <v>86</v>
      </c>
      <c r="AY583" s="18" t="s">
        <v>144</v>
      </c>
      <c r="BE583" s="211">
        <f>IF(N583="základní",J583,0)</f>
        <v>0</v>
      </c>
      <c r="BF583" s="211">
        <f>IF(N583="snížená",J583,0)</f>
        <v>0</v>
      </c>
      <c r="BG583" s="211">
        <f>IF(N583="zákl. přenesená",J583,0)</f>
        <v>0</v>
      </c>
      <c r="BH583" s="211">
        <f>IF(N583="sníž. přenesená",J583,0)</f>
        <v>0</v>
      </c>
      <c r="BI583" s="211">
        <f>IF(N583="nulová",J583,0)</f>
        <v>0</v>
      </c>
      <c r="BJ583" s="18" t="s">
        <v>84</v>
      </c>
      <c r="BK583" s="211">
        <f>ROUND(I583*H583,2)</f>
        <v>0</v>
      </c>
      <c r="BL583" s="18" t="s">
        <v>210</v>
      </c>
      <c r="BM583" s="210" t="s">
        <v>973</v>
      </c>
    </row>
    <row r="584" spans="1:47" s="2" customFormat="1" ht="12">
      <c r="A584" s="39"/>
      <c r="B584" s="40"/>
      <c r="C584" s="41"/>
      <c r="D584" s="219" t="s">
        <v>372</v>
      </c>
      <c r="E584" s="41"/>
      <c r="F584" s="220" t="s">
        <v>974</v>
      </c>
      <c r="G584" s="41"/>
      <c r="H584" s="41"/>
      <c r="I584" s="214"/>
      <c r="J584" s="41"/>
      <c r="K584" s="41"/>
      <c r="L584" s="45"/>
      <c r="M584" s="215"/>
      <c r="N584" s="216"/>
      <c r="O584" s="85"/>
      <c r="P584" s="85"/>
      <c r="Q584" s="85"/>
      <c r="R584" s="85"/>
      <c r="S584" s="85"/>
      <c r="T584" s="86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T584" s="18" t="s">
        <v>372</v>
      </c>
      <c r="AU584" s="18" t="s">
        <v>86</v>
      </c>
    </row>
    <row r="585" spans="1:65" s="2" customFormat="1" ht="24.15" customHeight="1">
      <c r="A585" s="39"/>
      <c r="B585" s="40"/>
      <c r="C585" s="199" t="s">
        <v>975</v>
      </c>
      <c r="D585" s="199" t="s">
        <v>145</v>
      </c>
      <c r="E585" s="200" t="s">
        <v>976</v>
      </c>
      <c r="F585" s="201" t="s">
        <v>977</v>
      </c>
      <c r="G585" s="202" t="s">
        <v>379</v>
      </c>
      <c r="H585" s="203">
        <v>0.352</v>
      </c>
      <c r="I585" s="204"/>
      <c r="J585" s="205">
        <f>ROUND(I585*H585,2)</f>
        <v>0</v>
      </c>
      <c r="K585" s="201" t="s">
        <v>370</v>
      </c>
      <c r="L585" s="45"/>
      <c r="M585" s="206" t="s">
        <v>21</v>
      </c>
      <c r="N585" s="207" t="s">
        <v>47</v>
      </c>
      <c r="O585" s="85"/>
      <c r="P585" s="208">
        <f>O585*H585</f>
        <v>0</v>
      </c>
      <c r="Q585" s="208">
        <v>0</v>
      </c>
      <c r="R585" s="208">
        <f>Q585*H585</f>
        <v>0</v>
      </c>
      <c r="S585" s="208">
        <v>0</v>
      </c>
      <c r="T585" s="209">
        <f>S585*H585</f>
        <v>0</v>
      </c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R585" s="210" t="s">
        <v>210</v>
      </c>
      <c r="AT585" s="210" t="s">
        <v>145</v>
      </c>
      <c r="AU585" s="210" t="s">
        <v>86</v>
      </c>
      <c r="AY585" s="18" t="s">
        <v>144</v>
      </c>
      <c r="BE585" s="211">
        <f>IF(N585="základní",J585,0)</f>
        <v>0</v>
      </c>
      <c r="BF585" s="211">
        <f>IF(N585="snížená",J585,0)</f>
        <v>0</v>
      </c>
      <c r="BG585" s="211">
        <f>IF(N585="zákl. přenesená",J585,0)</f>
        <v>0</v>
      </c>
      <c r="BH585" s="211">
        <f>IF(N585="sníž. přenesená",J585,0)</f>
        <v>0</v>
      </c>
      <c r="BI585" s="211">
        <f>IF(N585="nulová",J585,0)</f>
        <v>0</v>
      </c>
      <c r="BJ585" s="18" t="s">
        <v>84</v>
      </c>
      <c r="BK585" s="211">
        <f>ROUND(I585*H585,2)</f>
        <v>0</v>
      </c>
      <c r="BL585" s="18" t="s">
        <v>210</v>
      </c>
      <c r="BM585" s="210" t="s">
        <v>978</v>
      </c>
    </row>
    <row r="586" spans="1:47" s="2" customFormat="1" ht="12">
      <c r="A586" s="39"/>
      <c r="B586" s="40"/>
      <c r="C586" s="41"/>
      <c r="D586" s="219" t="s">
        <v>372</v>
      </c>
      <c r="E586" s="41"/>
      <c r="F586" s="220" t="s">
        <v>979</v>
      </c>
      <c r="G586" s="41"/>
      <c r="H586" s="41"/>
      <c r="I586" s="214"/>
      <c r="J586" s="41"/>
      <c r="K586" s="41"/>
      <c r="L586" s="45"/>
      <c r="M586" s="215"/>
      <c r="N586" s="216"/>
      <c r="O586" s="85"/>
      <c r="P586" s="85"/>
      <c r="Q586" s="85"/>
      <c r="R586" s="85"/>
      <c r="S586" s="85"/>
      <c r="T586" s="86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T586" s="18" t="s">
        <v>372</v>
      </c>
      <c r="AU586" s="18" t="s">
        <v>86</v>
      </c>
    </row>
    <row r="587" spans="1:63" s="12" customFormat="1" ht="22.8" customHeight="1">
      <c r="A587" s="12"/>
      <c r="B587" s="185"/>
      <c r="C587" s="186"/>
      <c r="D587" s="187" t="s">
        <v>75</v>
      </c>
      <c r="E587" s="217" t="s">
        <v>980</v>
      </c>
      <c r="F587" s="217" t="s">
        <v>981</v>
      </c>
      <c r="G587" s="186"/>
      <c r="H587" s="186"/>
      <c r="I587" s="189"/>
      <c r="J587" s="218">
        <f>BK587</f>
        <v>0</v>
      </c>
      <c r="K587" s="186"/>
      <c r="L587" s="191"/>
      <c r="M587" s="192"/>
      <c r="N587" s="193"/>
      <c r="O587" s="193"/>
      <c r="P587" s="194">
        <f>SUM(P588:P662)</f>
        <v>0</v>
      </c>
      <c r="Q587" s="193"/>
      <c r="R587" s="194">
        <f>SUM(R588:R662)</f>
        <v>0.33389</v>
      </c>
      <c r="S587" s="193"/>
      <c r="T587" s="195">
        <f>SUM(T588:T662)</f>
        <v>0.74223</v>
      </c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R587" s="196" t="s">
        <v>86</v>
      </c>
      <c r="AT587" s="197" t="s">
        <v>75</v>
      </c>
      <c r="AU587" s="197" t="s">
        <v>84</v>
      </c>
      <c r="AY587" s="196" t="s">
        <v>144</v>
      </c>
      <c r="BK587" s="198">
        <f>SUM(BK588:BK662)</f>
        <v>0</v>
      </c>
    </row>
    <row r="588" spans="1:65" s="2" customFormat="1" ht="16.5" customHeight="1">
      <c r="A588" s="39"/>
      <c r="B588" s="40"/>
      <c r="C588" s="199" t="s">
        <v>982</v>
      </c>
      <c r="D588" s="199" t="s">
        <v>145</v>
      </c>
      <c r="E588" s="200" t="s">
        <v>983</v>
      </c>
      <c r="F588" s="201" t="s">
        <v>984</v>
      </c>
      <c r="G588" s="202" t="s">
        <v>985</v>
      </c>
      <c r="H588" s="203">
        <v>3</v>
      </c>
      <c r="I588" s="204"/>
      <c r="J588" s="205">
        <f>ROUND(I588*H588,2)</f>
        <v>0</v>
      </c>
      <c r="K588" s="201" t="s">
        <v>370</v>
      </c>
      <c r="L588" s="45"/>
      <c r="M588" s="206" t="s">
        <v>21</v>
      </c>
      <c r="N588" s="207" t="s">
        <v>47</v>
      </c>
      <c r="O588" s="85"/>
      <c r="P588" s="208">
        <f>O588*H588</f>
        <v>0</v>
      </c>
      <c r="Q588" s="208">
        <v>0</v>
      </c>
      <c r="R588" s="208">
        <f>Q588*H588</f>
        <v>0</v>
      </c>
      <c r="S588" s="208">
        <v>0.01933</v>
      </c>
      <c r="T588" s="209">
        <f>S588*H588</f>
        <v>0.05799</v>
      </c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R588" s="210" t="s">
        <v>210</v>
      </c>
      <c r="AT588" s="210" t="s">
        <v>145</v>
      </c>
      <c r="AU588" s="210" t="s">
        <v>86</v>
      </c>
      <c r="AY588" s="18" t="s">
        <v>144</v>
      </c>
      <c r="BE588" s="211">
        <f>IF(N588="základní",J588,0)</f>
        <v>0</v>
      </c>
      <c r="BF588" s="211">
        <f>IF(N588="snížená",J588,0)</f>
        <v>0</v>
      </c>
      <c r="BG588" s="211">
        <f>IF(N588="zákl. přenesená",J588,0)</f>
        <v>0</v>
      </c>
      <c r="BH588" s="211">
        <f>IF(N588="sníž. přenesená",J588,0)</f>
        <v>0</v>
      </c>
      <c r="BI588" s="211">
        <f>IF(N588="nulová",J588,0)</f>
        <v>0</v>
      </c>
      <c r="BJ588" s="18" t="s">
        <v>84</v>
      </c>
      <c r="BK588" s="211">
        <f>ROUND(I588*H588,2)</f>
        <v>0</v>
      </c>
      <c r="BL588" s="18" t="s">
        <v>210</v>
      </c>
      <c r="BM588" s="210" t="s">
        <v>986</v>
      </c>
    </row>
    <row r="589" spans="1:47" s="2" customFormat="1" ht="12">
      <c r="A589" s="39"/>
      <c r="B589" s="40"/>
      <c r="C589" s="41"/>
      <c r="D589" s="219" t="s">
        <v>372</v>
      </c>
      <c r="E589" s="41"/>
      <c r="F589" s="220" t="s">
        <v>987</v>
      </c>
      <c r="G589" s="41"/>
      <c r="H589" s="41"/>
      <c r="I589" s="214"/>
      <c r="J589" s="41"/>
      <c r="K589" s="41"/>
      <c r="L589" s="45"/>
      <c r="M589" s="215"/>
      <c r="N589" s="216"/>
      <c r="O589" s="85"/>
      <c r="P589" s="85"/>
      <c r="Q589" s="85"/>
      <c r="R589" s="85"/>
      <c r="S589" s="85"/>
      <c r="T589" s="86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T589" s="18" t="s">
        <v>372</v>
      </c>
      <c r="AU589" s="18" t="s">
        <v>86</v>
      </c>
    </row>
    <row r="590" spans="1:65" s="2" customFormat="1" ht="16.5" customHeight="1">
      <c r="A590" s="39"/>
      <c r="B590" s="40"/>
      <c r="C590" s="199" t="s">
        <v>988</v>
      </c>
      <c r="D590" s="199" t="s">
        <v>145</v>
      </c>
      <c r="E590" s="200" t="s">
        <v>989</v>
      </c>
      <c r="F590" s="201" t="s">
        <v>990</v>
      </c>
      <c r="G590" s="202" t="s">
        <v>985</v>
      </c>
      <c r="H590" s="203">
        <v>2</v>
      </c>
      <c r="I590" s="204"/>
      <c r="J590" s="205">
        <f>ROUND(I590*H590,2)</f>
        <v>0</v>
      </c>
      <c r="K590" s="201" t="s">
        <v>370</v>
      </c>
      <c r="L590" s="45"/>
      <c r="M590" s="206" t="s">
        <v>21</v>
      </c>
      <c r="N590" s="207" t="s">
        <v>47</v>
      </c>
      <c r="O590" s="85"/>
      <c r="P590" s="208">
        <f>O590*H590</f>
        <v>0</v>
      </c>
      <c r="Q590" s="208">
        <v>0.02822</v>
      </c>
      <c r="R590" s="208">
        <f>Q590*H590</f>
        <v>0.05644</v>
      </c>
      <c r="S590" s="208">
        <v>0</v>
      </c>
      <c r="T590" s="209">
        <f>S590*H590</f>
        <v>0</v>
      </c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R590" s="210" t="s">
        <v>210</v>
      </c>
      <c r="AT590" s="210" t="s">
        <v>145</v>
      </c>
      <c r="AU590" s="210" t="s">
        <v>86</v>
      </c>
      <c r="AY590" s="18" t="s">
        <v>144</v>
      </c>
      <c r="BE590" s="211">
        <f>IF(N590="základní",J590,0)</f>
        <v>0</v>
      </c>
      <c r="BF590" s="211">
        <f>IF(N590="snížená",J590,0)</f>
        <v>0</v>
      </c>
      <c r="BG590" s="211">
        <f>IF(N590="zákl. přenesená",J590,0)</f>
        <v>0</v>
      </c>
      <c r="BH590" s="211">
        <f>IF(N590="sníž. přenesená",J590,0)</f>
        <v>0</v>
      </c>
      <c r="BI590" s="211">
        <f>IF(N590="nulová",J590,0)</f>
        <v>0</v>
      </c>
      <c r="BJ590" s="18" t="s">
        <v>84</v>
      </c>
      <c r="BK590" s="211">
        <f>ROUND(I590*H590,2)</f>
        <v>0</v>
      </c>
      <c r="BL590" s="18" t="s">
        <v>210</v>
      </c>
      <c r="BM590" s="210" t="s">
        <v>991</v>
      </c>
    </row>
    <row r="591" spans="1:47" s="2" customFormat="1" ht="12">
      <c r="A591" s="39"/>
      <c r="B591" s="40"/>
      <c r="C591" s="41"/>
      <c r="D591" s="219" t="s">
        <v>372</v>
      </c>
      <c r="E591" s="41"/>
      <c r="F591" s="220" t="s">
        <v>992</v>
      </c>
      <c r="G591" s="41"/>
      <c r="H591" s="41"/>
      <c r="I591" s="214"/>
      <c r="J591" s="41"/>
      <c r="K591" s="41"/>
      <c r="L591" s="45"/>
      <c r="M591" s="215"/>
      <c r="N591" s="216"/>
      <c r="O591" s="85"/>
      <c r="P591" s="85"/>
      <c r="Q591" s="85"/>
      <c r="R591" s="85"/>
      <c r="S591" s="85"/>
      <c r="T591" s="86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T591" s="18" t="s">
        <v>372</v>
      </c>
      <c r="AU591" s="18" t="s">
        <v>86</v>
      </c>
    </row>
    <row r="592" spans="1:51" s="13" customFormat="1" ht="12">
      <c r="A592" s="13"/>
      <c r="B592" s="221"/>
      <c r="C592" s="222"/>
      <c r="D592" s="212" t="s">
        <v>374</v>
      </c>
      <c r="E592" s="223" t="s">
        <v>21</v>
      </c>
      <c r="F592" s="224" t="s">
        <v>830</v>
      </c>
      <c r="G592" s="222"/>
      <c r="H592" s="225">
        <v>2</v>
      </c>
      <c r="I592" s="226"/>
      <c r="J592" s="222"/>
      <c r="K592" s="222"/>
      <c r="L592" s="227"/>
      <c r="M592" s="228"/>
      <c r="N592" s="229"/>
      <c r="O592" s="229"/>
      <c r="P592" s="229"/>
      <c r="Q592" s="229"/>
      <c r="R592" s="229"/>
      <c r="S592" s="229"/>
      <c r="T592" s="230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31" t="s">
        <v>374</v>
      </c>
      <c r="AU592" s="231" t="s">
        <v>86</v>
      </c>
      <c r="AV592" s="13" t="s">
        <v>86</v>
      </c>
      <c r="AW592" s="13" t="s">
        <v>37</v>
      </c>
      <c r="AX592" s="13" t="s">
        <v>84</v>
      </c>
      <c r="AY592" s="231" t="s">
        <v>144</v>
      </c>
    </row>
    <row r="593" spans="1:65" s="2" customFormat="1" ht="16.5" customHeight="1">
      <c r="A593" s="39"/>
      <c r="B593" s="40"/>
      <c r="C593" s="199" t="s">
        <v>993</v>
      </c>
      <c r="D593" s="199" t="s">
        <v>145</v>
      </c>
      <c r="E593" s="200" t="s">
        <v>994</v>
      </c>
      <c r="F593" s="201" t="s">
        <v>995</v>
      </c>
      <c r="G593" s="202" t="s">
        <v>985</v>
      </c>
      <c r="H593" s="203">
        <v>4</v>
      </c>
      <c r="I593" s="204"/>
      <c r="J593" s="205">
        <f>ROUND(I593*H593,2)</f>
        <v>0</v>
      </c>
      <c r="K593" s="201" t="s">
        <v>370</v>
      </c>
      <c r="L593" s="45"/>
      <c r="M593" s="206" t="s">
        <v>21</v>
      </c>
      <c r="N593" s="207" t="s">
        <v>47</v>
      </c>
      <c r="O593" s="85"/>
      <c r="P593" s="208">
        <f>O593*H593</f>
        <v>0</v>
      </c>
      <c r="Q593" s="208">
        <v>0</v>
      </c>
      <c r="R593" s="208">
        <f>Q593*H593</f>
        <v>0</v>
      </c>
      <c r="S593" s="208">
        <v>0.01946</v>
      </c>
      <c r="T593" s="209">
        <f>S593*H593</f>
        <v>0.07784</v>
      </c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R593" s="210" t="s">
        <v>210</v>
      </c>
      <c r="AT593" s="210" t="s">
        <v>145</v>
      </c>
      <c r="AU593" s="210" t="s">
        <v>86</v>
      </c>
      <c r="AY593" s="18" t="s">
        <v>144</v>
      </c>
      <c r="BE593" s="211">
        <f>IF(N593="základní",J593,0)</f>
        <v>0</v>
      </c>
      <c r="BF593" s="211">
        <f>IF(N593="snížená",J593,0)</f>
        <v>0</v>
      </c>
      <c r="BG593" s="211">
        <f>IF(N593="zákl. přenesená",J593,0)</f>
        <v>0</v>
      </c>
      <c r="BH593" s="211">
        <f>IF(N593="sníž. přenesená",J593,0)</f>
        <v>0</v>
      </c>
      <c r="BI593" s="211">
        <f>IF(N593="nulová",J593,0)</f>
        <v>0</v>
      </c>
      <c r="BJ593" s="18" t="s">
        <v>84</v>
      </c>
      <c r="BK593" s="211">
        <f>ROUND(I593*H593,2)</f>
        <v>0</v>
      </c>
      <c r="BL593" s="18" t="s">
        <v>210</v>
      </c>
      <c r="BM593" s="210" t="s">
        <v>996</v>
      </c>
    </row>
    <row r="594" spans="1:47" s="2" customFormat="1" ht="12">
      <c r="A594" s="39"/>
      <c r="B594" s="40"/>
      <c r="C594" s="41"/>
      <c r="D594" s="219" t="s">
        <v>372</v>
      </c>
      <c r="E594" s="41"/>
      <c r="F594" s="220" t="s">
        <v>997</v>
      </c>
      <c r="G594" s="41"/>
      <c r="H594" s="41"/>
      <c r="I594" s="214"/>
      <c r="J594" s="41"/>
      <c r="K594" s="41"/>
      <c r="L594" s="45"/>
      <c r="M594" s="215"/>
      <c r="N594" s="216"/>
      <c r="O594" s="85"/>
      <c r="P594" s="85"/>
      <c r="Q594" s="85"/>
      <c r="R594" s="85"/>
      <c r="S594" s="85"/>
      <c r="T594" s="86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T594" s="18" t="s">
        <v>372</v>
      </c>
      <c r="AU594" s="18" t="s">
        <v>86</v>
      </c>
    </row>
    <row r="595" spans="1:65" s="2" customFormat="1" ht="24.15" customHeight="1">
      <c r="A595" s="39"/>
      <c r="B595" s="40"/>
      <c r="C595" s="199" t="s">
        <v>998</v>
      </c>
      <c r="D595" s="199" t="s">
        <v>145</v>
      </c>
      <c r="E595" s="200" t="s">
        <v>999</v>
      </c>
      <c r="F595" s="201" t="s">
        <v>1000</v>
      </c>
      <c r="G595" s="202" t="s">
        <v>985</v>
      </c>
      <c r="H595" s="203">
        <v>1</v>
      </c>
      <c r="I595" s="204"/>
      <c r="J595" s="205">
        <f>ROUND(I595*H595,2)</f>
        <v>0</v>
      </c>
      <c r="K595" s="201" t="s">
        <v>370</v>
      </c>
      <c r="L595" s="45"/>
      <c r="M595" s="206" t="s">
        <v>21</v>
      </c>
      <c r="N595" s="207" t="s">
        <v>47</v>
      </c>
      <c r="O595" s="85"/>
      <c r="P595" s="208">
        <f>O595*H595</f>
        <v>0</v>
      </c>
      <c r="Q595" s="208">
        <v>0.01197</v>
      </c>
      <c r="R595" s="208">
        <f>Q595*H595</f>
        <v>0.01197</v>
      </c>
      <c r="S595" s="208">
        <v>0</v>
      </c>
      <c r="T595" s="209">
        <f>S595*H595</f>
        <v>0</v>
      </c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R595" s="210" t="s">
        <v>210</v>
      </c>
      <c r="AT595" s="210" t="s">
        <v>145</v>
      </c>
      <c r="AU595" s="210" t="s">
        <v>86</v>
      </c>
      <c r="AY595" s="18" t="s">
        <v>144</v>
      </c>
      <c r="BE595" s="211">
        <f>IF(N595="základní",J595,0)</f>
        <v>0</v>
      </c>
      <c r="BF595" s="211">
        <f>IF(N595="snížená",J595,0)</f>
        <v>0</v>
      </c>
      <c r="BG595" s="211">
        <f>IF(N595="zákl. přenesená",J595,0)</f>
        <v>0</v>
      </c>
      <c r="BH595" s="211">
        <f>IF(N595="sníž. přenesená",J595,0)</f>
        <v>0</v>
      </c>
      <c r="BI595" s="211">
        <f>IF(N595="nulová",J595,0)</f>
        <v>0</v>
      </c>
      <c r="BJ595" s="18" t="s">
        <v>84</v>
      </c>
      <c r="BK595" s="211">
        <f>ROUND(I595*H595,2)</f>
        <v>0</v>
      </c>
      <c r="BL595" s="18" t="s">
        <v>210</v>
      </c>
      <c r="BM595" s="210" t="s">
        <v>1001</v>
      </c>
    </row>
    <row r="596" spans="1:47" s="2" customFormat="1" ht="12">
      <c r="A596" s="39"/>
      <c r="B596" s="40"/>
      <c r="C596" s="41"/>
      <c r="D596" s="219" t="s">
        <v>372</v>
      </c>
      <c r="E596" s="41"/>
      <c r="F596" s="220" t="s">
        <v>1002</v>
      </c>
      <c r="G596" s="41"/>
      <c r="H596" s="41"/>
      <c r="I596" s="214"/>
      <c r="J596" s="41"/>
      <c r="K596" s="41"/>
      <c r="L596" s="45"/>
      <c r="M596" s="215"/>
      <c r="N596" s="216"/>
      <c r="O596" s="85"/>
      <c r="P596" s="85"/>
      <c r="Q596" s="85"/>
      <c r="R596" s="85"/>
      <c r="S596" s="85"/>
      <c r="T596" s="86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T596" s="18" t="s">
        <v>372</v>
      </c>
      <c r="AU596" s="18" t="s">
        <v>86</v>
      </c>
    </row>
    <row r="597" spans="1:51" s="13" customFormat="1" ht="12">
      <c r="A597" s="13"/>
      <c r="B597" s="221"/>
      <c r="C597" s="222"/>
      <c r="D597" s="212" t="s">
        <v>374</v>
      </c>
      <c r="E597" s="223" t="s">
        <v>21</v>
      </c>
      <c r="F597" s="224" t="s">
        <v>813</v>
      </c>
      <c r="G597" s="222"/>
      <c r="H597" s="225">
        <v>1</v>
      </c>
      <c r="I597" s="226"/>
      <c r="J597" s="222"/>
      <c r="K597" s="222"/>
      <c r="L597" s="227"/>
      <c r="M597" s="228"/>
      <c r="N597" s="229"/>
      <c r="O597" s="229"/>
      <c r="P597" s="229"/>
      <c r="Q597" s="229"/>
      <c r="R597" s="229"/>
      <c r="S597" s="229"/>
      <c r="T597" s="230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31" t="s">
        <v>374</v>
      </c>
      <c r="AU597" s="231" t="s">
        <v>86</v>
      </c>
      <c r="AV597" s="13" t="s">
        <v>86</v>
      </c>
      <c r="AW597" s="13" t="s">
        <v>37</v>
      </c>
      <c r="AX597" s="13" t="s">
        <v>84</v>
      </c>
      <c r="AY597" s="231" t="s">
        <v>144</v>
      </c>
    </row>
    <row r="598" spans="1:65" s="2" customFormat="1" ht="24.15" customHeight="1">
      <c r="A598" s="39"/>
      <c r="B598" s="40"/>
      <c r="C598" s="199" t="s">
        <v>1003</v>
      </c>
      <c r="D598" s="199" t="s">
        <v>145</v>
      </c>
      <c r="E598" s="200" t="s">
        <v>1004</v>
      </c>
      <c r="F598" s="201" t="s">
        <v>1005</v>
      </c>
      <c r="G598" s="202" t="s">
        <v>985</v>
      </c>
      <c r="H598" s="203">
        <v>5</v>
      </c>
      <c r="I598" s="204"/>
      <c r="J598" s="205">
        <f>ROUND(I598*H598,2)</f>
        <v>0</v>
      </c>
      <c r="K598" s="201" t="s">
        <v>370</v>
      </c>
      <c r="L598" s="45"/>
      <c r="M598" s="206" t="s">
        <v>21</v>
      </c>
      <c r="N598" s="207" t="s">
        <v>47</v>
      </c>
      <c r="O598" s="85"/>
      <c r="P598" s="208">
        <f>O598*H598</f>
        <v>0</v>
      </c>
      <c r="Q598" s="208">
        <v>0.01497</v>
      </c>
      <c r="R598" s="208">
        <f>Q598*H598</f>
        <v>0.07485</v>
      </c>
      <c r="S598" s="208">
        <v>0</v>
      </c>
      <c r="T598" s="209">
        <f>S598*H598</f>
        <v>0</v>
      </c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R598" s="210" t="s">
        <v>210</v>
      </c>
      <c r="AT598" s="210" t="s">
        <v>145</v>
      </c>
      <c r="AU598" s="210" t="s">
        <v>86</v>
      </c>
      <c r="AY598" s="18" t="s">
        <v>144</v>
      </c>
      <c r="BE598" s="211">
        <f>IF(N598="základní",J598,0)</f>
        <v>0</v>
      </c>
      <c r="BF598" s="211">
        <f>IF(N598="snížená",J598,0)</f>
        <v>0</v>
      </c>
      <c r="BG598" s="211">
        <f>IF(N598="zákl. přenesená",J598,0)</f>
        <v>0</v>
      </c>
      <c r="BH598" s="211">
        <f>IF(N598="sníž. přenesená",J598,0)</f>
        <v>0</v>
      </c>
      <c r="BI598" s="211">
        <f>IF(N598="nulová",J598,0)</f>
        <v>0</v>
      </c>
      <c r="BJ598" s="18" t="s">
        <v>84</v>
      </c>
      <c r="BK598" s="211">
        <f>ROUND(I598*H598,2)</f>
        <v>0</v>
      </c>
      <c r="BL598" s="18" t="s">
        <v>210</v>
      </c>
      <c r="BM598" s="210" t="s">
        <v>1006</v>
      </c>
    </row>
    <row r="599" spans="1:47" s="2" customFormat="1" ht="12">
      <c r="A599" s="39"/>
      <c r="B599" s="40"/>
      <c r="C599" s="41"/>
      <c r="D599" s="219" t="s">
        <v>372</v>
      </c>
      <c r="E599" s="41"/>
      <c r="F599" s="220" t="s">
        <v>1007</v>
      </c>
      <c r="G599" s="41"/>
      <c r="H599" s="41"/>
      <c r="I599" s="214"/>
      <c r="J599" s="41"/>
      <c r="K599" s="41"/>
      <c r="L599" s="45"/>
      <c r="M599" s="215"/>
      <c r="N599" s="216"/>
      <c r="O599" s="85"/>
      <c r="P599" s="85"/>
      <c r="Q599" s="85"/>
      <c r="R599" s="85"/>
      <c r="S599" s="85"/>
      <c r="T599" s="86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T599" s="18" t="s">
        <v>372</v>
      </c>
      <c r="AU599" s="18" t="s">
        <v>86</v>
      </c>
    </row>
    <row r="600" spans="1:51" s="13" customFormat="1" ht="12">
      <c r="A600" s="13"/>
      <c r="B600" s="221"/>
      <c r="C600" s="222"/>
      <c r="D600" s="212" t="s">
        <v>374</v>
      </c>
      <c r="E600" s="223" t="s">
        <v>21</v>
      </c>
      <c r="F600" s="224" t="s">
        <v>859</v>
      </c>
      <c r="G600" s="222"/>
      <c r="H600" s="225">
        <v>4</v>
      </c>
      <c r="I600" s="226"/>
      <c r="J600" s="222"/>
      <c r="K600" s="222"/>
      <c r="L600" s="227"/>
      <c r="M600" s="228"/>
      <c r="N600" s="229"/>
      <c r="O600" s="229"/>
      <c r="P600" s="229"/>
      <c r="Q600" s="229"/>
      <c r="R600" s="229"/>
      <c r="S600" s="229"/>
      <c r="T600" s="230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31" t="s">
        <v>374</v>
      </c>
      <c r="AU600" s="231" t="s">
        <v>86</v>
      </c>
      <c r="AV600" s="13" t="s">
        <v>86</v>
      </c>
      <c r="AW600" s="13" t="s">
        <v>37</v>
      </c>
      <c r="AX600" s="13" t="s">
        <v>76</v>
      </c>
      <c r="AY600" s="231" t="s">
        <v>144</v>
      </c>
    </row>
    <row r="601" spans="1:51" s="13" customFormat="1" ht="12">
      <c r="A601" s="13"/>
      <c r="B601" s="221"/>
      <c r="C601" s="222"/>
      <c r="D601" s="212" t="s">
        <v>374</v>
      </c>
      <c r="E601" s="223" t="s">
        <v>21</v>
      </c>
      <c r="F601" s="224" t="s">
        <v>813</v>
      </c>
      <c r="G601" s="222"/>
      <c r="H601" s="225">
        <v>1</v>
      </c>
      <c r="I601" s="226"/>
      <c r="J601" s="222"/>
      <c r="K601" s="222"/>
      <c r="L601" s="227"/>
      <c r="M601" s="228"/>
      <c r="N601" s="229"/>
      <c r="O601" s="229"/>
      <c r="P601" s="229"/>
      <c r="Q601" s="229"/>
      <c r="R601" s="229"/>
      <c r="S601" s="229"/>
      <c r="T601" s="230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31" t="s">
        <v>374</v>
      </c>
      <c r="AU601" s="231" t="s">
        <v>86</v>
      </c>
      <c r="AV601" s="13" t="s">
        <v>86</v>
      </c>
      <c r="AW601" s="13" t="s">
        <v>37</v>
      </c>
      <c r="AX601" s="13" t="s">
        <v>76</v>
      </c>
      <c r="AY601" s="231" t="s">
        <v>144</v>
      </c>
    </row>
    <row r="602" spans="1:51" s="14" customFormat="1" ht="12">
      <c r="A602" s="14"/>
      <c r="B602" s="242"/>
      <c r="C602" s="243"/>
      <c r="D602" s="212" t="s">
        <v>374</v>
      </c>
      <c r="E602" s="244" t="s">
        <v>21</v>
      </c>
      <c r="F602" s="245" t="s">
        <v>389</v>
      </c>
      <c r="G602" s="243"/>
      <c r="H602" s="246">
        <v>5</v>
      </c>
      <c r="I602" s="247"/>
      <c r="J602" s="243"/>
      <c r="K602" s="243"/>
      <c r="L602" s="248"/>
      <c r="M602" s="249"/>
      <c r="N602" s="250"/>
      <c r="O602" s="250"/>
      <c r="P602" s="250"/>
      <c r="Q602" s="250"/>
      <c r="R602" s="250"/>
      <c r="S602" s="250"/>
      <c r="T602" s="251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52" t="s">
        <v>374</v>
      </c>
      <c r="AU602" s="252" t="s">
        <v>86</v>
      </c>
      <c r="AV602" s="14" t="s">
        <v>150</v>
      </c>
      <c r="AW602" s="14" t="s">
        <v>37</v>
      </c>
      <c r="AX602" s="14" t="s">
        <v>84</v>
      </c>
      <c r="AY602" s="252" t="s">
        <v>144</v>
      </c>
    </row>
    <row r="603" spans="1:65" s="2" customFormat="1" ht="16.5" customHeight="1">
      <c r="A603" s="39"/>
      <c r="B603" s="40"/>
      <c r="C603" s="199" t="s">
        <v>1008</v>
      </c>
      <c r="D603" s="199" t="s">
        <v>145</v>
      </c>
      <c r="E603" s="200" t="s">
        <v>1009</v>
      </c>
      <c r="F603" s="201" t="s">
        <v>1010</v>
      </c>
      <c r="G603" s="202" t="s">
        <v>985</v>
      </c>
      <c r="H603" s="203">
        <v>4</v>
      </c>
      <c r="I603" s="204"/>
      <c r="J603" s="205">
        <f>ROUND(I603*H603,2)</f>
        <v>0</v>
      </c>
      <c r="K603" s="201" t="s">
        <v>370</v>
      </c>
      <c r="L603" s="45"/>
      <c r="M603" s="206" t="s">
        <v>21</v>
      </c>
      <c r="N603" s="207" t="s">
        <v>47</v>
      </c>
      <c r="O603" s="85"/>
      <c r="P603" s="208">
        <f>O603*H603</f>
        <v>0</v>
      </c>
      <c r="Q603" s="208">
        <v>0.00052</v>
      </c>
      <c r="R603" s="208">
        <f>Q603*H603</f>
        <v>0.00208</v>
      </c>
      <c r="S603" s="208">
        <v>0</v>
      </c>
      <c r="T603" s="209">
        <f>S603*H603</f>
        <v>0</v>
      </c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R603" s="210" t="s">
        <v>210</v>
      </c>
      <c r="AT603" s="210" t="s">
        <v>145</v>
      </c>
      <c r="AU603" s="210" t="s">
        <v>86</v>
      </c>
      <c r="AY603" s="18" t="s">
        <v>144</v>
      </c>
      <c r="BE603" s="211">
        <f>IF(N603="základní",J603,0)</f>
        <v>0</v>
      </c>
      <c r="BF603" s="211">
        <f>IF(N603="snížená",J603,0)</f>
        <v>0</v>
      </c>
      <c r="BG603" s="211">
        <f>IF(N603="zákl. přenesená",J603,0)</f>
        <v>0</v>
      </c>
      <c r="BH603" s="211">
        <f>IF(N603="sníž. přenesená",J603,0)</f>
        <v>0</v>
      </c>
      <c r="BI603" s="211">
        <f>IF(N603="nulová",J603,0)</f>
        <v>0</v>
      </c>
      <c r="BJ603" s="18" t="s">
        <v>84</v>
      </c>
      <c r="BK603" s="211">
        <f>ROUND(I603*H603,2)</f>
        <v>0</v>
      </c>
      <c r="BL603" s="18" t="s">
        <v>210</v>
      </c>
      <c r="BM603" s="210" t="s">
        <v>1011</v>
      </c>
    </row>
    <row r="604" spans="1:47" s="2" customFormat="1" ht="12">
      <c r="A604" s="39"/>
      <c r="B604" s="40"/>
      <c r="C604" s="41"/>
      <c r="D604" s="219" t="s">
        <v>372</v>
      </c>
      <c r="E604" s="41"/>
      <c r="F604" s="220" t="s">
        <v>1012</v>
      </c>
      <c r="G604" s="41"/>
      <c r="H604" s="41"/>
      <c r="I604" s="214"/>
      <c r="J604" s="41"/>
      <c r="K604" s="41"/>
      <c r="L604" s="45"/>
      <c r="M604" s="215"/>
      <c r="N604" s="216"/>
      <c r="O604" s="85"/>
      <c r="P604" s="85"/>
      <c r="Q604" s="85"/>
      <c r="R604" s="85"/>
      <c r="S604" s="85"/>
      <c r="T604" s="86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T604" s="18" t="s">
        <v>372</v>
      </c>
      <c r="AU604" s="18" t="s">
        <v>86</v>
      </c>
    </row>
    <row r="605" spans="1:51" s="13" customFormat="1" ht="12">
      <c r="A605" s="13"/>
      <c r="B605" s="221"/>
      <c r="C605" s="222"/>
      <c r="D605" s="212" t="s">
        <v>374</v>
      </c>
      <c r="E605" s="223" t="s">
        <v>21</v>
      </c>
      <c r="F605" s="224" t="s">
        <v>859</v>
      </c>
      <c r="G605" s="222"/>
      <c r="H605" s="225">
        <v>4</v>
      </c>
      <c r="I605" s="226"/>
      <c r="J605" s="222"/>
      <c r="K605" s="222"/>
      <c r="L605" s="227"/>
      <c r="M605" s="228"/>
      <c r="N605" s="229"/>
      <c r="O605" s="229"/>
      <c r="P605" s="229"/>
      <c r="Q605" s="229"/>
      <c r="R605" s="229"/>
      <c r="S605" s="229"/>
      <c r="T605" s="230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31" t="s">
        <v>374</v>
      </c>
      <c r="AU605" s="231" t="s">
        <v>86</v>
      </c>
      <c r="AV605" s="13" t="s">
        <v>86</v>
      </c>
      <c r="AW605" s="13" t="s">
        <v>37</v>
      </c>
      <c r="AX605" s="13" t="s">
        <v>84</v>
      </c>
      <c r="AY605" s="231" t="s">
        <v>144</v>
      </c>
    </row>
    <row r="606" spans="1:65" s="2" customFormat="1" ht="16.5" customHeight="1">
      <c r="A606" s="39"/>
      <c r="B606" s="40"/>
      <c r="C606" s="199" t="s">
        <v>1013</v>
      </c>
      <c r="D606" s="199" t="s">
        <v>145</v>
      </c>
      <c r="E606" s="200" t="s">
        <v>1014</v>
      </c>
      <c r="F606" s="201" t="s">
        <v>1015</v>
      </c>
      <c r="G606" s="202" t="s">
        <v>985</v>
      </c>
      <c r="H606" s="203">
        <v>2</v>
      </c>
      <c r="I606" s="204"/>
      <c r="J606" s="205">
        <f>ROUND(I606*H606,2)</f>
        <v>0</v>
      </c>
      <c r="K606" s="201" t="s">
        <v>370</v>
      </c>
      <c r="L606" s="45"/>
      <c r="M606" s="206" t="s">
        <v>21</v>
      </c>
      <c r="N606" s="207" t="s">
        <v>47</v>
      </c>
      <c r="O606" s="85"/>
      <c r="P606" s="208">
        <f>O606*H606</f>
        <v>0</v>
      </c>
      <c r="Q606" s="208">
        <v>0.00052</v>
      </c>
      <c r="R606" s="208">
        <f>Q606*H606</f>
        <v>0.00104</v>
      </c>
      <c r="S606" s="208">
        <v>0</v>
      </c>
      <c r="T606" s="209">
        <f>S606*H606</f>
        <v>0</v>
      </c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R606" s="210" t="s">
        <v>210</v>
      </c>
      <c r="AT606" s="210" t="s">
        <v>145</v>
      </c>
      <c r="AU606" s="210" t="s">
        <v>86</v>
      </c>
      <c r="AY606" s="18" t="s">
        <v>144</v>
      </c>
      <c r="BE606" s="211">
        <f>IF(N606="základní",J606,0)</f>
        <v>0</v>
      </c>
      <c r="BF606" s="211">
        <f>IF(N606="snížená",J606,0)</f>
        <v>0</v>
      </c>
      <c r="BG606" s="211">
        <f>IF(N606="zákl. přenesená",J606,0)</f>
        <v>0</v>
      </c>
      <c r="BH606" s="211">
        <f>IF(N606="sníž. přenesená",J606,0)</f>
        <v>0</v>
      </c>
      <c r="BI606" s="211">
        <f>IF(N606="nulová",J606,0)</f>
        <v>0</v>
      </c>
      <c r="BJ606" s="18" t="s">
        <v>84</v>
      </c>
      <c r="BK606" s="211">
        <f>ROUND(I606*H606,2)</f>
        <v>0</v>
      </c>
      <c r="BL606" s="18" t="s">
        <v>210</v>
      </c>
      <c r="BM606" s="210" t="s">
        <v>1016</v>
      </c>
    </row>
    <row r="607" spans="1:47" s="2" customFormat="1" ht="12">
      <c r="A607" s="39"/>
      <c r="B607" s="40"/>
      <c r="C607" s="41"/>
      <c r="D607" s="219" t="s">
        <v>372</v>
      </c>
      <c r="E607" s="41"/>
      <c r="F607" s="220" t="s">
        <v>1017</v>
      </c>
      <c r="G607" s="41"/>
      <c r="H607" s="41"/>
      <c r="I607" s="214"/>
      <c r="J607" s="41"/>
      <c r="K607" s="41"/>
      <c r="L607" s="45"/>
      <c r="M607" s="215"/>
      <c r="N607" s="216"/>
      <c r="O607" s="85"/>
      <c r="P607" s="85"/>
      <c r="Q607" s="85"/>
      <c r="R607" s="85"/>
      <c r="S607" s="85"/>
      <c r="T607" s="86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T607" s="18" t="s">
        <v>372</v>
      </c>
      <c r="AU607" s="18" t="s">
        <v>86</v>
      </c>
    </row>
    <row r="608" spans="1:51" s="13" customFormat="1" ht="12">
      <c r="A608" s="13"/>
      <c r="B608" s="221"/>
      <c r="C608" s="222"/>
      <c r="D608" s="212" t="s">
        <v>374</v>
      </c>
      <c r="E608" s="223" t="s">
        <v>21</v>
      </c>
      <c r="F608" s="224" t="s">
        <v>830</v>
      </c>
      <c r="G608" s="222"/>
      <c r="H608" s="225">
        <v>2</v>
      </c>
      <c r="I608" s="226"/>
      <c r="J608" s="222"/>
      <c r="K608" s="222"/>
      <c r="L608" s="227"/>
      <c r="M608" s="228"/>
      <c r="N608" s="229"/>
      <c r="O608" s="229"/>
      <c r="P608" s="229"/>
      <c r="Q608" s="229"/>
      <c r="R608" s="229"/>
      <c r="S608" s="229"/>
      <c r="T608" s="230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31" t="s">
        <v>374</v>
      </c>
      <c r="AU608" s="231" t="s">
        <v>86</v>
      </c>
      <c r="AV608" s="13" t="s">
        <v>86</v>
      </c>
      <c r="AW608" s="13" t="s">
        <v>37</v>
      </c>
      <c r="AX608" s="13" t="s">
        <v>84</v>
      </c>
      <c r="AY608" s="231" t="s">
        <v>144</v>
      </c>
    </row>
    <row r="609" spans="1:65" s="2" customFormat="1" ht="16.5" customHeight="1">
      <c r="A609" s="39"/>
      <c r="B609" s="40"/>
      <c r="C609" s="199" t="s">
        <v>1018</v>
      </c>
      <c r="D609" s="199" t="s">
        <v>145</v>
      </c>
      <c r="E609" s="200" t="s">
        <v>1019</v>
      </c>
      <c r="F609" s="201" t="s">
        <v>1020</v>
      </c>
      <c r="G609" s="202" t="s">
        <v>985</v>
      </c>
      <c r="H609" s="203">
        <v>4</v>
      </c>
      <c r="I609" s="204"/>
      <c r="J609" s="205">
        <f>ROUND(I609*H609,2)</f>
        <v>0</v>
      </c>
      <c r="K609" s="201" t="s">
        <v>370</v>
      </c>
      <c r="L609" s="45"/>
      <c r="M609" s="206" t="s">
        <v>21</v>
      </c>
      <c r="N609" s="207" t="s">
        <v>47</v>
      </c>
      <c r="O609" s="85"/>
      <c r="P609" s="208">
        <f>O609*H609</f>
        <v>0</v>
      </c>
      <c r="Q609" s="208">
        <v>0.00052</v>
      </c>
      <c r="R609" s="208">
        <f>Q609*H609</f>
        <v>0.00208</v>
      </c>
      <c r="S609" s="208">
        <v>0</v>
      </c>
      <c r="T609" s="209">
        <f>S609*H609</f>
        <v>0</v>
      </c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R609" s="210" t="s">
        <v>210</v>
      </c>
      <c r="AT609" s="210" t="s">
        <v>145</v>
      </c>
      <c r="AU609" s="210" t="s">
        <v>86</v>
      </c>
      <c r="AY609" s="18" t="s">
        <v>144</v>
      </c>
      <c r="BE609" s="211">
        <f>IF(N609="základní",J609,0)</f>
        <v>0</v>
      </c>
      <c r="BF609" s="211">
        <f>IF(N609="snížená",J609,0)</f>
        <v>0</v>
      </c>
      <c r="BG609" s="211">
        <f>IF(N609="zákl. přenesená",J609,0)</f>
        <v>0</v>
      </c>
      <c r="BH609" s="211">
        <f>IF(N609="sníž. přenesená",J609,0)</f>
        <v>0</v>
      </c>
      <c r="BI609" s="211">
        <f>IF(N609="nulová",J609,0)</f>
        <v>0</v>
      </c>
      <c r="BJ609" s="18" t="s">
        <v>84</v>
      </c>
      <c r="BK609" s="211">
        <f>ROUND(I609*H609,2)</f>
        <v>0</v>
      </c>
      <c r="BL609" s="18" t="s">
        <v>210</v>
      </c>
      <c r="BM609" s="210" t="s">
        <v>1021</v>
      </c>
    </row>
    <row r="610" spans="1:47" s="2" customFormat="1" ht="12">
      <c r="A610" s="39"/>
      <c r="B610" s="40"/>
      <c r="C610" s="41"/>
      <c r="D610" s="219" t="s">
        <v>372</v>
      </c>
      <c r="E610" s="41"/>
      <c r="F610" s="220" t="s">
        <v>1022</v>
      </c>
      <c r="G610" s="41"/>
      <c r="H610" s="41"/>
      <c r="I610" s="214"/>
      <c r="J610" s="41"/>
      <c r="K610" s="41"/>
      <c r="L610" s="45"/>
      <c r="M610" s="215"/>
      <c r="N610" s="216"/>
      <c r="O610" s="85"/>
      <c r="P610" s="85"/>
      <c r="Q610" s="85"/>
      <c r="R610" s="85"/>
      <c r="S610" s="85"/>
      <c r="T610" s="86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T610" s="18" t="s">
        <v>372</v>
      </c>
      <c r="AU610" s="18" t="s">
        <v>86</v>
      </c>
    </row>
    <row r="611" spans="1:51" s="13" customFormat="1" ht="12">
      <c r="A611" s="13"/>
      <c r="B611" s="221"/>
      <c r="C611" s="222"/>
      <c r="D611" s="212" t="s">
        <v>374</v>
      </c>
      <c r="E611" s="223" t="s">
        <v>21</v>
      </c>
      <c r="F611" s="224" t="s">
        <v>859</v>
      </c>
      <c r="G611" s="222"/>
      <c r="H611" s="225">
        <v>4</v>
      </c>
      <c r="I611" s="226"/>
      <c r="J611" s="222"/>
      <c r="K611" s="222"/>
      <c r="L611" s="227"/>
      <c r="M611" s="228"/>
      <c r="N611" s="229"/>
      <c r="O611" s="229"/>
      <c r="P611" s="229"/>
      <c r="Q611" s="229"/>
      <c r="R611" s="229"/>
      <c r="S611" s="229"/>
      <c r="T611" s="230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31" t="s">
        <v>374</v>
      </c>
      <c r="AU611" s="231" t="s">
        <v>86</v>
      </c>
      <c r="AV611" s="13" t="s">
        <v>86</v>
      </c>
      <c r="AW611" s="13" t="s">
        <v>37</v>
      </c>
      <c r="AX611" s="13" t="s">
        <v>84</v>
      </c>
      <c r="AY611" s="231" t="s">
        <v>144</v>
      </c>
    </row>
    <row r="612" spans="1:65" s="2" customFormat="1" ht="16.5" customHeight="1">
      <c r="A612" s="39"/>
      <c r="B612" s="40"/>
      <c r="C612" s="199" t="s">
        <v>1023</v>
      </c>
      <c r="D612" s="199" t="s">
        <v>145</v>
      </c>
      <c r="E612" s="200" t="s">
        <v>1024</v>
      </c>
      <c r="F612" s="201" t="s">
        <v>1025</v>
      </c>
      <c r="G612" s="202" t="s">
        <v>985</v>
      </c>
      <c r="H612" s="203">
        <v>2</v>
      </c>
      <c r="I612" s="204"/>
      <c r="J612" s="205">
        <f>ROUND(I612*H612,2)</f>
        <v>0</v>
      </c>
      <c r="K612" s="201" t="s">
        <v>149</v>
      </c>
      <c r="L612" s="45"/>
      <c r="M612" s="206" t="s">
        <v>21</v>
      </c>
      <c r="N612" s="207" t="s">
        <v>47</v>
      </c>
      <c r="O612" s="85"/>
      <c r="P612" s="208">
        <f>O612*H612</f>
        <v>0</v>
      </c>
      <c r="Q612" s="208">
        <v>0.0011</v>
      </c>
      <c r="R612" s="208">
        <f>Q612*H612</f>
        <v>0.0022</v>
      </c>
      <c r="S612" s="208">
        <v>0</v>
      </c>
      <c r="T612" s="209">
        <f>S612*H612</f>
        <v>0</v>
      </c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R612" s="210" t="s">
        <v>210</v>
      </c>
      <c r="AT612" s="210" t="s">
        <v>145</v>
      </c>
      <c r="AU612" s="210" t="s">
        <v>86</v>
      </c>
      <c r="AY612" s="18" t="s">
        <v>144</v>
      </c>
      <c r="BE612" s="211">
        <f>IF(N612="základní",J612,0)</f>
        <v>0</v>
      </c>
      <c r="BF612" s="211">
        <f>IF(N612="snížená",J612,0)</f>
        <v>0</v>
      </c>
      <c r="BG612" s="211">
        <f>IF(N612="zákl. přenesená",J612,0)</f>
        <v>0</v>
      </c>
      <c r="BH612" s="211">
        <f>IF(N612="sníž. přenesená",J612,0)</f>
        <v>0</v>
      </c>
      <c r="BI612" s="211">
        <f>IF(N612="nulová",J612,0)</f>
        <v>0</v>
      </c>
      <c r="BJ612" s="18" t="s">
        <v>84</v>
      </c>
      <c r="BK612" s="211">
        <f>ROUND(I612*H612,2)</f>
        <v>0</v>
      </c>
      <c r="BL612" s="18" t="s">
        <v>210</v>
      </c>
      <c r="BM612" s="210" t="s">
        <v>1026</v>
      </c>
    </row>
    <row r="613" spans="1:51" s="13" customFormat="1" ht="12">
      <c r="A613" s="13"/>
      <c r="B613" s="221"/>
      <c r="C613" s="222"/>
      <c r="D613" s="212" t="s">
        <v>374</v>
      </c>
      <c r="E613" s="223" t="s">
        <v>21</v>
      </c>
      <c r="F613" s="224" t="s">
        <v>830</v>
      </c>
      <c r="G613" s="222"/>
      <c r="H613" s="225">
        <v>2</v>
      </c>
      <c r="I613" s="226"/>
      <c r="J613" s="222"/>
      <c r="K613" s="222"/>
      <c r="L613" s="227"/>
      <c r="M613" s="228"/>
      <c r="N613" s="229"/>
      <c r="O613" s="229"/>
      <c r="P613" s="229"/>
      <c r="Q613" s="229"/>
      <c r="R613" s="229"/>
      <c r="S613" s="229"/>
      <c r="T613" s="230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31" t="s">
        <v>374</v>
      </c>
      <c r="AU613" s="231" t="s">
        <v>86</v>
      </c>
      <c r="AV613" s="13" t="s">
        <v>86</v>
      </c>
      <c r="AW613" s="13" t="s">
        <v>37</v>
      </c>
      <c r="AX613" s="13" t="s">
        <v>84</v>
      </c>
      <c r="AY613" s="231" t="s">
        <v>144</v>
      </c>
    </row>
    <row r="614" spans="1:65" s="2" customFormat="1" ht="16.5" customHeight="1">
      <c r="A614" s="39"/>
      <c r="B614" s="40"/>
      <c r="C614" s="199" t="s">
        <v>1027</v>
      </c>
      <c r="D614" s="199" t="s">
        <v>145</v>
      </c>
      <c r="E614" s="200" t="s">
        <v>1028</v>
      </c>
      <c r="F614" s="201" t="s">
        <v>1029</v>
      </c>
      <c r="G614" s="202" t="s">
        <v>985</v>
      </c>
      <c r="H614" s="203">
        <v>4</v>
      </c>
      <c r="I614" s="204"/>
      <c r="J614" s="205">
        <f>ROUND(I614*H614,2)</f>
        <v>0</v>
      </c>
      <c r="K614" s="201" t="s">
        <v>149</v>
      </c>
      <c r="L614" s="45"/>
      <c r="M614" s="206" t="s">
        <v>21</v>
      </c>
      <c r="N614" s="207" t="s">
        <v>47</v>
      </c>
      <c r="O614" s="85"/>
      <c r="P614" s="208">
        <f>O614*H614</f>
        <v>0</v>
      </c>
      <c r="Q614" s="208">
        <v>0.0011</v>
      </c>
      <c r="R614" s="208">
        <f>Q614*H614</f>
        <v>0.0044</v>
      </c>
      <c r="S614" s="208">
        <v>0</v>
      </c>
      <c r="T614" s="209">
        <f>S614*H614</f>
        <v>0</v>
      </c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R614" s="210" t="s">
        <v>210</v>
      </c>
      <c r="AT614" s="210" t="s">
        <v>145</v>
      </c>
      <c r="AU614" s="210" t="s">
        <v>86</v>
      </c>
      <c r="AY614" s="18" t="s">
        <v>144</v>
      </c>
      <c r="BE614" s="211">
        <f>IF(N614="základní",J614,0)</f>
        <v>0</v>
      </c>
      <c r="BF614" s="211">
        <f>IF(N614="snížená",J614,0)</f>
        <v>0</v>
      </c>
      <c r="BG614" s="211">
        <f>IF(N614="zákl. přenesená",J614,0)</f>
        <v>0</v>
      </c>
      <c r="BH614" s="211">
        <f>IF(N614="sníž. přenesená",J614,0)</f>
        <v>0</v>
      </c>
      <c r="BI614" s="211">
        <f>IF(N614="nulová",J614,0)</f>
        <v>0</v>
      </c>
      <c r="BJ614" s="18" t="s">
        <v>84</v>
      </c>
      <c r="BK614" s="211">
        <f>ROUND(I614*H614,2)</f>
        <v>0</v>
      </c>
      <c r="BL614" s="18" t="s">
        <v>210</v>
      </c>
      <c r="BM614" s="210" t="s">
        <v>1030</v>
      </c>
    </row>
    <row r="615" spans="1:51" s="13" customFormat="1" ht="12">
      <c r="A615" s="13"/>
      <c r="B615" s="221"/>
      <c r="C615" s="222"/>
      <c r="D615" s="212" t="s">
        <v>374</v>
      </c>
      <c r="E615" s="223" t="s">
        <v>21</v>
      </c>
      <c r="F615" s="224" t="s">
        <v>859</v>
      </c>
      <c r="G615" s="222"/>
      <c r="H615" s="225">
        <v>4</v>
      </c>
      <c r="I615" s="226"/>
      <c r="J615" s="222"/>
      <c r="K615" s="222"/>
      <c r="L615" s="227"/>
      <c r="M615" s="228"/>
      <c r="N615" s="229"/>
      <c r="O615" s="229"/>
      <c r="P615" s="229"/>
      <c r="Q615" s="229"/>
      <c r="R615" s="229"/>
      <c r="S615" s="229"/>
      <c r="T615" s="230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31" t="s">
        <v>374</v>
      </c>
      <c r="AU615" s="231" t="s">
        <v>86</v>
      </c>
      <c r="AV615" s="13" t="s">
        <v>86</v>
      </c>
      <c r="AW615" s="13" t="s">
        <v>37</v>
      </c>
      <c r="AX615" s="13" t="s">
        <v>84</v>
      </c>
      <c r="AY615" s="231" t="s">
        <v>144</v>
      </c>
    </row>
    <row r="616" spans="1:65" s="2" customFormat="1" ht="16.5" customHeight="1">
      <c r="A616" s="39"/>
      <c r="B616" s="40"/>
      <c r="C616" s="199" t="s">
        <v>1031</v>
      </c>
      <c r="D616" s="199" t="s">
        <v>145</v>
      </c>
      <c r="E616" s="200" t="s">
        <v>1032</v>
      </c>
      <c r="F616" s="201" t="s">
        <v>1033</v>
      </c>
      <c r="G616" s="202" t="s">
        <v>985</v>
      </c>
      <c r="H616" s="203">
        <v>2</v>
      </c>
      <c r="I616" s="204"/>
      <c r="J616" s="205">
        <f>ROUND(I616*H616,2)</f>
        <v>0</v>
      </c>
      <c r="K616" s="201" t="s">
        <v>370</v>
      </c>
      <c r="L616" s="45"/>
      <c r="M616" s="206" t="s">
        <v>21</v>
      </c>
      <c r="N616" s="207" t="s">
        <v>47</v>
      </c>
      <c r="O616" s="85"/>
      <c r="P616" s="208">
        <f>O616*H616</f>
        <v>0</v>
      </c>
      <c r="Q616" s="208">
        <v>0</v>
      </c>
      <c r="R616" s="208">
        <f>Q616*H616</f>
        <v>0</v>
      </c>
      <c r="S616" s="208">
        <v>0.0092</v>
      </c>
      <c r="T616" s="209">
        <f>S616*H616</f>
        <v>0.0184</v>
      </c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R616" s="210" t="s">
        <v>210</v>
      </c>
      <c r="AT616" s="210" t="s">
        <v>145</v>
      </c>
      <c r="AU616" s="210" t="s">
        <v>86</v>
      </c>
      <c r="AY616" s="18" t="s">
        <v>144</v>
      </c>
      <c r="BE616" s="211">
        <f>IF(N616="základní",J616,0)</f>
        <v>0</v>
      </c>
      <c r="BF616" s="211">
        <f>IF(N616="snížená",J616,0)</f>
        <v>0</v>
      </c>
      <c r="BG616" s="211">
        <f>IF(N616="zákl. přenesená",J616,0)</f>
        <v>0</v>
      </c>
      <c r="BH616" s="211">
        <f>IF(N616="sníž. přenesená",J616,0)</f>
        <v>0</v>
      </c>
      <c r="BI616" s="211">
        <f>IF(N616="nulová",J616,0)</f>
        <v>0</v>
      </c>
      <c r="BJ616" s="18" t="s">
        <v>84</v>
      </c>
      <c r="BK616" s="211">
        <f>ROUND(I616*H616,2)</f>
        <v>0</v>
      </c>
      <c r="BL616" s="18" t="s">
        <v>210</v>
      </c>
      <c r="BM616" s="210" t="s">
        <v>1034</v>
      </c>
    </row>
    <row r="617" spans="1:47" s="2" customFormat="1" ht="12">
      <c r="A617" s="39"/>
      <c r="B617" s="40"/>
      <c r="C617" s="41"/>
      <c r="D617" s="219" t="s">
        <v>372</v>
      </c>
      <c r="E617" s="41"/>
      <c r="F617" s="220" t="s">
        <v>1035</v>
      </c>
      <c r="G617" s="41"/>
      <c r="H617" s="41"/>
      <c r="I617" s="214"/>
      <c r="J617" s="41"/>
      <c r="K617" s="41"/>
      <c r="L617" s="45"/>
      <c r="M617" s="215"/>
      <c r="N617" s="216"/>
      <c r="O617" s="85"/>
      <c r="P617" s="85"/>
      <c r="Q617" s="85"/>
      <c r="R617" s="85"/>
      <c r="S617" s="85"/>
      <c r="T617" s="86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T617" s="18" t="s">
        <v>372</v>
      </c>
      <c r="AU617" s="18" t="s">
        <v>86</v>
      </c>
    </row>
    <row r="618" spans="1:65" s="2" customFormat="1" ht="16.5" customHeight="1">
      <c r="A618" s="39"/>
      <c r="B618" s="40"/>
      <c r="C618" s="199" t="s">
        <v>1036</v>
      </c>
      <c r="D618" s="199" t="s">
        <v>145</v>
      </c>
      <c r="E618" s="200" t="s">
        <v>1037</v>
      </c>
      <c r="F618" s="201" t="s">
        <v>1038</v>
      </c>
      <c r="G618" s="202" t="s">
        <v>985</v>
      </c>
      <c r="H618" s="203">
        <v>2</v>
      </c>
      <c r="I618" s="204"/>
      <c r="J618" s="205">
        <f>ROUND(I618*H618,2)</f>
        <v>0</v>
      </c>
      <c r="K618" s="201" t="s">
        <v>370</v>
      </c>
      <c r="L618" s="45"/>
      <c r="M618" s="206" t="s">
        <v>21</v>
      </c>
      <c r="N618" s="207" t="s">
        <v>47</v>
      </c>
      <c r="O618" s="85"/>
      <c r="P618" s="208">
        <f>O618*H618</f>
        <v>0</v>
      </c>
      <c r="Q618" s="208">
        <v>0</v>
      </c>
      <c r="R618" s="208">
        <f>Q618*H618</f>
        <v>0</v>
      </c>
      <c r="S618" s="208">
        <v>0.0405</v>
      </c>
      <c r="T618" s="209">
        <f>S618*H618</f>
        <v>0.081</v>
      </c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R618" s="210" t="s">
        <v>210</v>
      </c>
      <c r="AT618" s="210" t="s">
        <v>145</v>
      </c>
      <c r="AU618" s="210" t="s">
        <v>86</v>
      </c>
      <c r="AY618" s="18" t="s">
        <v>144</v>
      </c>
      <c r="BE618" s="211">
        <f>IF(N618="základní",J618,0)</f>
        <v>0</v>
      </c>
      <c r="BF618" s="211">
        <f>IF(N618="snížená",J618,0)</f>
        <v>0</v>
      </c>
      <c r="BG618" s="211">
        <f>IF(N618="zákl. přenesená",J618,0)</f>
        <v>0</v>
      </c>
      <c r="BH618" s="211">
        <f>IF(N618="sníž. přenesená",J618,0)</f>
        <v>0</v>
      </c>
      <c r="BI618" s="211">
        <f>IF(N618="nulová",J618,0)</f>
        <v>0</v>
      </c>
      <c r="BJ618" s="18" t="s">
        <v>84</v>
      </c>
      <c r="BK618" s="211">
        <f>ROUND(I618*H618,2)</f>
        <v>0</v>
      </c>
      <c r="BL618" s="18" t="s">
        <v>210</v>
      </c>
      <c r="BM618" s="210" t="s">
        <v>1039</v>
      </c>
    </row>
    <row r="619" spans="1:47" s="2" customFormat="1" ht="12">
      <c r="A619" s="39"/>
      <c r="B619" s="40"/>
      <c r="C619" s="41"/>
      <c r="D619" s="219" t="s">
        <v>372</v>
      </c>
      <c r="E619" s="41"/>
      <c r="F619" s="220" t="s">
        <v>1040</v>
      </c>
      <c r="G619" s="41"/>
      <c r="H619" s="41"/>
      <c r="I619" s="214"/>
      <c r="J619" s="41"/>
      <c r="K619" s="41"/>
      <c r="L619" s="45"/>
      <c r="M619" s="215"/>
      <c r="N619" s="216"/>
      <c r="O619" s="85"/>
      <c r="P619" s="85"/>
      <c r="Q619" s="85"/>
      <c r="R619" s="85"/>
      <c r="S619" s="85"/>
      <c r="T619" s="86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T619" s="18" t="s">
        <v>372</v>
      </c>
      <c r="AU619" s="18" t="s">
        <v>86</v>
      </c>
    </row>
    <row r="620" spans="1:65" s="2" customFormat="1" ht="16.5" customHeight="1">
      <c r="A620" s="39"/>
      <c r="B620" s="40"/>
      <c r="C620" s="199" t="s">
        <v>1041</v>
      </c>
      <c r="D620" s="199" t="s">
        <v>145</v>
      </c>
      <c r="E620" s="200" t="s">
        <v>1042</v>
      </c>
      <c r="F620" s="201" t="s">
        <v>1043</v>
      </c>
      <c r="G620" s="202" t="s">
        <v>985</v>
      </c>
      <c r="H620" s="203">
        <v>2</v>
      </c>
      <c r="I620" s="204"/>
      <c r="J620" s="205">
        <f>ROUND(I620*H620,2)</f>
        <v>0</v>
      </c>
      <c r="K620" s="201" t="s">
        <v>370</v>
      </c>
      <c r="L620" s="45"/>
      <c r="M620" s="206" t="s">
        <v>21</v>
      </c>
      <c r="N620" s="207" t="s">
        <v>47</v>
      </c>
      <c r="O620" s="85"/>
      <c r="P620" s="208">
        <f>O620*H620</f>
        <v>0</v>
      </c>
      <c r="Q620" s="208">
        <v>0.00043</v>
      </c>
      <c r="R620" s="208">
        <f>Q620*H620</f>
        <v>0.00086</v>
      </c>
      <c r="S620" s="208">
        <v>0</v>
      </c>
      <c r="T620" s="209">
        <f>S620*H620</f>
        <v>0</v>
      </c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R620" s="210" t="s">
        <v>210</v>
      </c>
      <c r="AT620" s="210" t="s">
        <v>145</v>
      </c>
      <c r="AU620" s="210" t="s">
        <v>86</v>
      </c>
      <c r="AY620" s="18" t="s">
        <v>144</v>
      </c>
      <c r="BE620" s="211">
        <f>IF(N620="základní",J620,0)</f>
        <v>0</v>
      </c>
      <c r="BF620" s="211">
        <f>IF(N620="snížená",J620,0)</f>
        <v>0</v>
      </c>
      <c r="BG620" s="211">
        <f>IF(N620="zákl. přenesená",J620,0)</f>
        <v>0</v>
      </c>
      <c r="BH620" s="211">
        <f>IF(N620="sníž. přenesená",J620,0)</f>
        <v>0</v>
      </c>
      <c r="BI620" s="211">
        <f>IF(N620="nulová",J620,0)</f>
        <v>0</v>
      </c>
      <c r="BJ620" s="18" t="s">
        <v>84</v>
      </c>
      <c r="BK620" s="211">
        <f>ROUND(I620*H620,2)</f>
        <v>0</v>
      </c>
      <c r="BL620" s="18" t="s">
        <v>210</v>
      </c>
      <c r="BM620" s="210" t="s">
        <v>1044</v>
      </c>
    </row>
    <row r="621" spans="1:47" s="2" customFormat="1" ht="12">
      <c r="A621" s="39"/>
      <c r="B621" s="40"/>
      <c r="C621" s="41"/>
      <c r="D621" s="219" t="s">
        <v>372</v>
      </c>
      <c r="E621" s="41"/>
      <c r="F621" s="220" t="s">
        <v>1045</v>
      </c>
      <c r="G621" s="41"/>
      <c r="H621" s="41"/>
      <c r="I621" s="214"/>
      <c r="J621" s="41"/>
      <c r="K621" s="41"/>
      <c r="L621" s="45"/>
      <c r="M621" s="215"/>
      <c r="N621" s="216"/>
      <c r="O621" s="85"/>
      <c r="P621" s="85"/>
      <c r="Q621" s="85"/>
      <c r="R621" s="85"/>
      <c r="S621" s="85"/>
      <c r="T621" s="86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T621" s="18" t="s">
        <v>372</v>
      </c>
      <c r="AU621" s="18" t="s">
        <v>86</v>
      </c>
    </row>
    <row r="622" spans="1:51" s="13" customFormat="1" ht="12">
      <c r="A622" s="13"/>
      <c r="B622" s="221"/>
      <c r="C622" s="222"/>
      <c r="D622" s="212" t="s">
        <v>374</v>
      </c>
      <c r="E622" s="223" t="s">
        <v>21</v>
      </c>
      <c r="F622" s="224" t="s">
        <v>830</v>
      </c>
      <c r="G622" s="222"/>
      <c r="H622" s="225">
        <v>2</v>
      </c>
      <c r="I622" s="226"/>
      <c r="J622" s="222"/>
      <c r="K622" s="222"/>
      <c r="L622" s="227"/>
      <c r="M622" s="228"/>
      <c r="N622" s="229"/>
      <c r="O622" s="229"/>
      <c r="P622" s="229"/>
      <c r="Q622" s="229"/>
      <c r="R622" s="229"/>
      <c r="S622" s="229"/>
      <c r="T622" s="230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31" t="s">
        <v>374</v>
      </c>
      <c r="AU622" s="231" t="s">
        <v>86</v>
      </c>
      <c r="AV622" s="13" t="s">
        <v>86</v>
      </c>
      <c r="AW622" s="13" t="s">
        <v>37</v>
      </c>
      <c r="AX622" s="13" t="s">
        <v>84</v>
      </c>
      <c r="AY622" s="231" t="s">
        <v>144</v>
      </c>
    </row>
    <row r="623" spans="1:65" s="2" customFormat="1" ht="24.15" customHeight="1">
      <c r="A623" s="39"/>
      <c r="B623" s="40"/>
      <c r="C623" s="232" t="s">
        <v>1046</v>
      </c>
      <c r="D623" s="232" t="s">
        <v>383</v>
      </c>
      <c r="E623" s="233" t="s">
        <v>1047</v>
      </c>
      <c r="F623" s="234" t="s">
        <v>1048</v>
      </c>
      <c r="G623" s="235" t="s">
        <v>413</v>
      </c>
      <c r="H623" s="236">
        <v>2</v>
      </c>
      <c r="I623" s="237"/>
      <c r="J623" s="238">
        <f>ROUND(I623*H623,2)</f>
        <v>0</v>
      </c>
      <c r="K623" s="234" t="s">
        <v>149</v>
      </c>
      <c r="L623" s="239"/>
      <c r="M623" s="240" t="s">
        <v>21</v>
      </c>
      <c r="N623" s="241" t="s">
        <v>47</v>
      </c>
      <c r="O623" s="85"/>
      <c r="P623" s="208">
        <f>O623*H623</f>
        <v>0</v>
      </c>
      <c r="Q623" s="208">
        <v>0.021</v>
      </c>
      <c r="R623" s="208">
        <f>Q623*H623</f>
        <v>0.042</v>
      </c>
      <c r="S623" s="208">
        <v>0</v>
      </c>
      <c r="T623" s="209">
        <f>S623*H623</f>
        <v>0</v>
      </c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R623" s="210" t="s">
        <v>278</v>
      </c>
      <c r="AT623" s="210" t="s">
        <v>383</v>
      </c>
      <c r="AU623" s="210" t="s">
        <v>86</v>
      </c>
      <c r="AY623" s="18" t="s">
        <v>144</v>
      </c>
      <c r="BE623" s="211">
        <f>IF(N623="základní",J623,0)</f>
        <v>0</v>
      </c>
      <c r="BF623" s="211">
        <f>IF(N623="snížená",J623,0)</f>
        <v>0</v>
      </c>
      <c r="BG623" s="211">
        <f>IF(N623="zákl. přenesená",J623,0)</f>
        <v>0</v>
      </c>
      <c r="BH623" s="211">
        <f>IF(N623="sníž. přenesená",J623,0)</f>
        <v>0</v>
      </c>
      <c r="BI623" s="211">
        <f>IF(N623="nulová",J623,0)</f>
        <v>0</v>
      </c>
      <c r="BJ623" s="18" t="s">
        <v>84</v>
      </c>
      <c r="BK623" s="211">
        <f>ROUND(I623*H623,2)</f>
        <v>0</v>
      </c>
      <c r="BL623" s="18" t="s">
        <v>210</v>
      </c>
      <c r="BM623" s="210" t="s">
        <v>1049</v>
      </c>
    </row>
    <row r="624" spans="1:65" s="2" customFormat="1" ht="21.75" customHeight="1">
      <c r="A624" s="39"/>
      <c r="B624" s="40"/>
      <c r="C624" s="199" t="s">
        <v>1050</v>
      </c>
      <c r="D624" s="199" t="s">
        <v>145</v>
      </c>
      <c r="E624" s="200" t="s">
        <v>1051</v>
      </c>
      <c r="F624" s="201" t="s">
        <v>1052</v>
      </c>
      <c r="G624" s="202" t="s">
        <v>985</v>
      </c>
      <c r="H624" s="203">
        <v>1</v>
      </c>
      <c r="I624" s="204"/>
      <c r="J624" s="205">
        <f>ROUND(I624*H624,2)</f>
        <v>0</v>
      </c>
      <c r="K624" s="201" t="s">
        <v>370</v>
      </c>
      <c r="L624" s="45"/>
      <c r="M624" s="206" t="s">
        <v>21</v>
      </c>
      <c r="N624" s="207" t="s">
        <v>47</v>
      </c>
      <c r="O624" s="85"/>
      <c r="P624" s="208">
        <f>O624*H624</f>
        <v>0</v>
      </c>
      <c r="Q624" s="208">
        <v>0</v>
      </c>
      <c r="R624" s="208">
        <f>Q624*H624</f>
        <v>0</v>
      </c>
      <c r="S624" s="208">
        <v>0.0188</v>
      </c>
      <c r="T624" s="209">
        <f>S624*H624</f>
        <v>0.0188</v>
      </c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R624" s="210" t="s">
        <v>210</v>
      </c>
      <c r="AT624" s="210" t="s">
        <v>145</v>
      </c>
      <c r="AU624" s="210" t="s">
        <v>86</v>
      </c>
      <c r="AY624" s="18" t="s">
        <v>144</v>
      </c>
      <c r="BE624" s="211">
        <f>IF(N624="základní",J624,0)</f>
        <v>0</v>
      </c>
      <c r="BF624" s="211">
        <f>IF(N624="snížená",J624,0)</f>
        <v>0</v>
      </c>
      <c r="BG624" s="211">
        <f>IF(N624="zákl. přenesená",J624,0)</f>
        <v>0</v>
      </c>
      <c r="BH624" s="211">
        <f>IF(N624="sníž. přenesená",J624,0)</f>
        <v>0</v>
      </c>
      <c r="BI624" s="211">
        <f>IF(N624="nulová",J624,0)</f>
        <v>0</v>
      </c>
      <c r="BJ624" s="18" t="s">
        <v>84</v>
      </c>
      <c r="BK624" s="211">
        <f>ROUND(I624*H624,2)</f>
        <v>0</v>
      </c>
      <c r="BL624" s="18" t="s">
        <v>210</v>
      </c>
      <c r="BM624" s="210" t="s">
        <v>1053</v>
      </c>
    </row>
    <row r="625" spans="1:47" s="2" customFormat="1" ht="12">
      <c r="A625" s="39"/>
      <c r="B625" s="40"/>
      <c r="C625" s="41"/>
      <c r="D625" s="219" t="s">
        <v>372</v>
      </c>
      <c r="E625" s="41"/>
      <c r="F625" s="220" t="s">
        <v>1054</v>
      </c>
      <c r="G625" s="41"/>
      <c r="H625" s="41"/>
      <c r="I625" s="214"/>
      <c r="J625" s="41"/>
      <c r="K625" s="41"/>
      <c r="L625" s="45"/>
      <c r="M625" s="215"/>
      <c r="N625" s="216"/>
      <c r="O625" s="85"/>
      <c r="P625" s="85"/>
      <c r="Q625" s="85"/>
      <c r="R625" s="85"/>
      <c r="S625" s="85"/>
      <c r="T625" s="86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T625" s="18" t="s">
        <v>372</v>
      </c>
      <c r="AU625" s="18" t="s">
        <v>86</v>
      </c>
    </row>
    <row r="626" spans="1:65" s="2" customFormat="1" ht="16.5" customHeight="1">
      <c r="A626" s="39"/>
      <c r="B626" s="40"/>
      <c r="C626" s="199" t="s">
        <v>1055</v>
      </c>
      <c r="D626" s="199" t="s">
        <v>145</v>
      </c>
      <c r="E626" s="200" t="s">
        <v>1056</v>
      </c>
      <c r="F626" s="201" t="s">
        <v>1057</v>
      </c>
      <c r="G626" s="202" t="s">
        <v>985</v>
      </c>
      <c r="H626" s="203">
        <v>3</v>
      </c>
      <c r="I626" s="204"/>
      <c r="J626" s="205">
        <f>ROUND(I626*H626,2)</f>
        <v>0</v>
      </c>
      <c r="K626" s="201" t="s">
        <v>370</v>
      </c>
      <c r="L626" s="45"/>
      <c r="M626" s="206" t="s">
        <v>21</v>
      </c>
      <c r="N626" s="207" t="s">
        <v>47</v>
      </c>
      <c r="O626" s="85"/>
      <c r="P626" s="208">
        <f>O626*H626</f>
        <v>0</v>
      </c>
      <c r="Q626" s="208">
        <v>0</v>
      </c>
      <c r="R626" s="208">
        <f>Q626*H626</f>
        <v>0</v>
      </c>
      <c r="S626" s="208">
        <v>0.155</v>
      </c>
      <c r="T626" s="209">
        <f>S626*H626</f>
        <v>0.46499999999999997</v>
      </c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R626" s="210" t="s">
        <v>210</v>
      </c>
      <c r="AT626" s="210" t="s">
        <v>145</v>
      </c>
      <c r="AU626" s="210" t="s">
        <v>86</v>
      </c>
      <c r="AY626" s="18" t="s">
        <v>144</v>
      </c>
      <c r="BE626" s="211">
        <f>IF(N626="základní",J626,0)</f>
        <v>0</v>
      </c>
      <c r="BF626" s="211">
        <f>IF(N626="snížená",J626,0)</f>
        <v>0</v>
      </c>
      <c r="BG626" s="211">
        <f>IF(N626="zákl. přenesená",J626,0)</f>
        <v>0</v>
      </c>
      <c r="BH626" s="211">
        <f>IF(N626="sníž. přenesená",J626,0)</f>
        <v>0</v>
      </c>
      <c r="BI626" s="211">
        <f>IF(N626="nulová",J626,0)</f>
        <v>0</v>
      </c>
      <c r="BJ626" s="18" t="s">
        <v>84</v>
      </c>
      <c r="BK626" s="211">
        <f>ROUND(I626*H626,2)</f>
        <v>0</v>
      </c>
      <c r="BL626" s="18" t="s">
        <v>210</v>
      </c>
      <c r="BM626" s="210" t="s">
        <v>1058</v>
      </c>
    </row>
    <row r="627" spans="1:47" s="2" customFormat="1" ht="12">
      <c r="A627" s="39"/>
      <c r="B627" s="40"/>
      <c r="C627" s="41"/>
      <c r="D627" s="219" t="s">
        <v>372</v>
      </c>
      <c r="E627" s="41"/>
      <c r="F627" s="220" t="s">
        <v>1059</v>
      </c>
      <c r="G627" s="41"/>
      <c r="H627" s="41"/>
      <c r="I627" s="214"/>
      <c r="J627" s="41"/>
      <c r="K627" s="41"/>
      <c r="L627" s="45"/>
      <c r="M627" s="215"/>
      <c r="N627" s="216"/>
      <c r="O627" s="85"/>
      <c r="P627" s="85"/>
      <c r="Q627" s="85"/>
      <c r="R627" s="85"/>
      <c r="S627" s="85"/>
      <c r="T627" s="86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T627" s="18" t="s">
        <v>372</v>
      </c>
      <c r="AU627" s="18" t="s">
        <v>86</v>
      </c>
    </row>
    <row r="628" spans="1:65" s="2" customFormat="1" ht="16.5" customHeight="1">
      <c r="A628" s="39"/>
      <c r="B628" s="40"/>
      <c r="C628" s="199" t="s">
        <v>1060</v>
      </c>
      <c r="D628" s="199" t="s">
        <v>145</v>
      </c>
      <c r="E628" s="200" t="s">
        <v>1061</v>
      </c>
      <c r="F628" s="201" t="s">
        <v>1062</v>
      </c>
      <c r="G628" s="202" t="s">
        <v>985</v>
      </c>
      <c r="H628" s="203">
        <v>1</v>
      </c>
      <c r="I628" s="204"/>
      <c r="J628" s="205">
        <f>ROUND(I628*H628,2)</f>
        <v>0</v>
      </c>
      <c r="K628" s="201" t="s">
        <v>149</v>
      </c>
      <c r="L628" s="45"/>
      <c r="M628" s="206" t="s">
        <v>21</v>
      </c>
      <c r="N628" s="207" t="s">
        <v>47</v>
      </c>
      <c r="O628" s="85"/>
      <c r="P628" s="208">
        <f>O628*H628</f>
        <v>0</v>
      </c>
      <c r="Q628" s="208">
        <v>0.01066</v>
      </c>
      <c r="R628" s="208">
        <f>Q628*H628</f>
        <v>0.01066</v>
      </c>
      <c r="S628" s="208">
        <v>0</v>
      </c>
      <c r="T628" s="209">
        <f>S628*H628</f>
        <v>0</v>
      </c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R628" s="210" t="s">
        <v>210</v>
      </c>
      <c r="AT628" s="210" t="s">
        <v>145</v>
      </c>
      <c r="AU628" s="210" t="s">
        <v>86</v>
      </c>
      <c r="AY628" s="18" t="s">
        <v>144</v>
      </c>
      <c r="BE628" s="211">
        <f>IF(N628="základní",J628,0)</f>
        <v>0</v>
      </c>
      <c r="BF628" s="211">
        <f>IF(N628="snížená",J628,0)</f>
        <v>0</v>
      </c>
      <c r="BG628" s="211">
        <f>IF(N628="zákl. přenesená",J628,0)</f>
        <v>0</v>
      </c>
      <c r="BH628" s="211">
        <f>IF(N628="sníž. přenesená",J628,0)</f>
        <v>0</v>
      </c>
      <c r="BI628" s="211">
        <f>IF(N628="nulová",J628,0)</f>
        <v>0</v>
      </c>
      <c r="BJ628" s="18" t="s">
        <v>84</v>
      </c>
      <c r="BK628" s="211">
        <f>ROUND(I628*H628,2)</f>
        <v>0</v>
      </c>
      <c r="BL628" s="18" t="s">
        <v>210</v>
      </c>
      <c r="BM628" s="210" t="s">
        <v>1063</v>
      </c>
    </row>
    <row r="629" spans="1:51" s="13" customFormat="1" ht="12">
      <c r="A629" s="13"/>
      <c r="B629" s="221"/>
      <c r="C629" s="222"/>
      <c r="D629" s="212" t="s">
        <v>374</v>
      </c>
      <c r="E629" s="223" t="s">
        <v>21</v>
      </c>
      <c r="F629" s="224" t="s">
        <v>958</v>
      </c>
      <c r="G629" s="222"/>
      <c r="H629" s="225">
        <v>1</v>
      </c>
      <c r="I629" s="226"/>
      <c r="J629" s="222"/>
      <c r="K629" s="222"/>
      <c r="L629" s="227"/>
      <c r="M629" s="228"/>
      <c r="N629" s="229"/>
      <c r="O629" s="229"/>
      <c r="P629" s="229"/>
      <c r="Q629" s="229"/>
      <c r="R629" s="229"/>
      <c r="S629" s="229"/>
      <c r="T629" s="230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31" t="s">
        <v>374</v>
      </c>
      <c r="AU629" s="231" t="s">
        <v>86</v>
      </c>
      <c r="AV629" s="13" t="s">
        <v>86</v>
      </c>
      <c r="AW629" s="13" t="s">
        <v>37</v>
      </c>
      <c r="AX629" s="13" t="s">
        <v>84</v>
      </c>
      <c r="AY629" s="231" t="s">
        <v>144</v>
      </c>
    </row>
    <row r="630" spans="1:65" s="2" customFormat="1" ht="24.15" customHeight="1">
      <c r="A630" s="39"/>
      <c r="B630" s="40"/>
      <c r="C630" s="199" t="s">
        <v>1064</v>
      </c>
      <c r="D630" s="199" t="s">
        <v>145</v>
      </c>
      <c r="E630" s="200" t="s">
        <v>1065</v>
      </c>
      <c r="F630" s="201" t="s">
        <v>1066</v>
      </c>
      <c r="G630" s="202" t="s">
        <v>985</v>
      </c>
      <c r="H630" s="203">
        <v>3</v>
      </c>
      <c r="I630" s="204"/>
      <c r="J630" s="205">
        <f>ROUND(I630*H630,2)</f>
        <v>0</v>
      </c>
      <c r="K630" s="201" t="s">
        <v>370</v>
      </c>
      <c r="L630" s="45"/>
      <c r="M630" s="206" t="s">
        <v>21</v>
      </c>
      <c r="N630" s="207" t="s">
        <v>47</v>
      </c>
      <c r="O630" s="85"/>
      <c r="P630" s="208">
        <f>O630*H630</f>
        <v>0</v>
      </c>
      <c r="Q630" s="208">
        <v>0.03634</v>
      </c>
      <c r="R630" s="208">
        <f>Q630*H630</f>
        <v>0.10901999999999999</v>
      </c>
      <c r="S630" s="208">
        <v>0</v>
      </c>
      <c r="T630" s="209">
        <f>S630*H630</f>
        <v>0</v>
      </c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R630" s="210" t="s">
        <v>210</v>
      </c>
      <c r="AT630" s="210" t="s">
        <v>145</v>
      </c>
      <c r="AU630" s="210" t="s">
        <v>86</v>
      </c>
      <c r="AY630" s="18" t="s">
        <v>144</v>
      </c>
      <c r="BE630" s="211">
        <f>IF(N630="základní",J630,0)</f>
        <v>0</v>
      </c>
      <c r="BF630" s="211">
        <f>IF(N630="snížená",J630,0)</f>
        <v>0</v>
      </c>
      <c r="BG630" s="211">
        <f>IF(N630="zákl. přenesená",J630,0)</f>
        <v>0</v>
      </c>
      <c r="BH630" s="211">
        <f>IF(N630="sníž. přenesená",J630,0)</f>
        <v>0</v>
      </c>
      <c r="BI630" s="211">
        <f>IF(N630="nulová",J630,0)</f>
        <v>0</v>
      </c>
      <c r="BJ630" s="18" t="s">
        <v>84</v>
      </c>
      <c r="BK630" s="211">
        <f>ROUND(I630*H630,2)</f>
        <v>0</v>
      </c>
      <c r="BL630" s="18" t="s">
        <v>210</v>
      </c>
      <c r="BM630" s="210" t="s">
        <v>1067</v>
      </c>
    </row>
    <row r="631" spans="1:47" s="2" customFormat="1" ht="12">
      <c r="A631" s="39"/>
      <c r="B631" s="40"/>
      <c r="C631" s="41"/>
      <c r="D631" s="219" t="s">
        <v>372</v>
      </c>
      <c r="E631" s="41"/>
      <c r="F631" s="220" t="s">
        <v>1068</v>
      </c>
      <c r="G631" s="41"/>
      <c r="H631" s="41"/>
      <c r="I631" s="214"/>
      <c r="J631" s="41"/>
      <c r="K631" s="41"/>
      <c r="L631" s="45"/>
      <c r="M631" s="215"/>
      <c r="N631" s="216"/>
      <c r="O631" s="85"/>
      <c r="P631" s="85"/>
      <c r="Q631" s="85"/>
      <c r="R631" s="85"/>
      <c r="S631" s="85"/>
      <c r="T631" s="86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T631" s="18" t="s">
        <v>372</v>
      </c>
      <c r="AU631" s="18" t="s">
        <v>86</v>
      </c>
    </row>
    <row r="632" spans="1:51" s="13" customFormat="1" ht="12">
      <c r="A632" s="13"/>
      <c r="B632" s="221"/>
      <c r="C632" s="222"/>
      <c r="D632" s="212" t="s">
        <v>374</v>
      </c>
      <c r="E632" s="223" t="s">
        <v>21</v>
      </c>
      <c r="F632" s="224" t="s">
        <v>416</v>
      </c>
      <c r="G632" s="222"/>
      <c r="H632" s="225">
        <v>3</v>
      </c>
      <c r="I632" s="226"/>
      <c r="J632" s="222"/>
      <c r="K632" s="222"/>
      <c r="L632" s="227"/>
      <c r="M632" s="228"/>
      <c r="N632" s="229"/>
      <c r="O632" s="229"/>
      <c r="P632" s="229"/>
      <c r="Q632" s="229"/>
      <c r="R632" s="229"/>
      <c r="S632" s="229"/>
      <c r="T632" s="230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31" t="s">
        <v>374</v>
      </c>
      <c r="AU632" s="231" t="s">
        <v>86</v>
      </c>
      <c r="AV632" s="13" t="s">
        <v>86</v>
      </c>
      <c r="AW632" s="13" t="s">
        <v>37</v>
      </c>
      <c r="AX632" s="13" t="s">
        <v>84</v>
      </c>
      <c r="AY632" s="231" t="s">
        <v>144</v>
      </c>
    </row>
    <row r="633" spans="1:65" s="2" customFormat="1" ht="24.15" customHeight="1">
      <c r="A633" s="39"/>
      <c r="B633" s="40"/>
      <c r="C633" s="199" t="s">
        <v>1069</v>
      </c>
      <c r="D633" s="199" t="s">
        <v>145</v>
      </c>
      <c r="E633" s="200" t="s">
        <v>1070</v>
      </c>
      <c r="F633" s="201" t="s">
        <v>1071</v>
      </c>
      <c r="G633" s="202" t="s">
        <v>379</v>
      </c>
      <c r="H633" s="203">
        <v>0.548</v>
      </c>
      <c r="I633" s="204"/>
      <c r="J633" s="205">
        <f>ROUND(I633*H633,2)</f>
        <v>0</v>
      </c>
      <c r="K633" s="201" t="s">
        <v>370</v>
      </c>
      <c r="L633" s="45"/>
      <c r="M633" s="206" t="s">
        <v>21</v>
      </c>
      <c r="N633" s="207" t="s">
        <v>47</v>
      </c>
      <c r="O633" s="85"/>
      <c r="P633" s="208">
        <f>O633*H633</f>
        <v>0</v>
      </c>
      <c r="Q633" s="208">
        <v>0</v>
      </c>
      <c r="R633" s="208">
        <f>Q633*H633</f>
        <v>0</v>
      </c>
      <c r="S633" s="208">
        <v>0</v>
      </c>
      <c r="T633" s="209">
        <f>S633*H633</f>
        <v>0</v>
      </c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R633" s="210" t="s">
        <v>210</v>
      </c>
      <c r="AT633" s="210" t="s">
        <v>145</v>
      </c>
      <c r="AU633" s="210" t="s">
        <v>86</v>
      </c>
      <c r="AY633" s="18" t="s">
        <v>144</v>
      </c>
      <c r="BE633" s="211">
        <f>IF(N633="základní",J633,0)</f>
        <v>0</v>
      </c>
      <c r="BF633" s="211">
        <f>IF(N633="snížená",J633,0)</f>
        <v>0</v>
      </c>
      <c r="BG633" s="211">
        <f>IF(N633="zákl. přenesená",J633,0)</f>
        <v>0</v>
      </c>
      <c r="BH633" s="211">
        <f>IF(N633="sníž. přenesená",J633,0)</f>
        <v>0</v>
      </c>
      <c r="BI633" s="211">
        <f>IF(N633="nulová",J633,0)</f>
        <v>0</v>
      </c>
      <c r="BJ633" s="18" t="s">
        <v>84</v>
      </c>
      <c r="BK633" s="211">
        <f>ROUND(I633*H633,2)</f>
        <v>0</v>
      </c>
      <c r="BL633" s="18" t="s">
        <v>210</v>
      </c>
      <c r="BM633" s="210" t="s">
        <v>1072</v>
      </c>
    </row>
    <row r="634" spans="1:47" s="2" customFormat="1" ht="12">
      <c r="A634" s="39"/>
      <c r="B634" s="40"/>
      <c r="C634" s="41"/>
      <c r="D634" s="219" t="s">
        <v>372</v>
      </c>
      <c r="E634" s="41"/>
      <c r="F634" s="220" t="s">
        <v>1073</v>
      </c>
      <c r="G634" s="41"/>
      <c r="H634" s="41"/>
      <c r="I634" s="214"/>
      <c r="J634" s="41"/>
      <c r="K634" s="41"/>
      <c r="L634" s="45"/>
      <c r="M634" s="215"/>
      <c r="N634" s="216"/>
      <c r="O634" s="85"/>
      <c r="P634" s="85"/>
      <c r="Q634" s="85"/>
      <c r="R634" s="85"/>
      <c r="S634" s="85"/>
      <c r="T634" s="86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T634" s="18" t="s">
        <v>372</v>
      </c>
      <c r="AU634" s="18" t="s">
        <v>86</v>
      </c>
    </row>
    <row r="635" spans="1:65" s="2" customFormat="1" ht="16.5" customHeight="1">
      <c r="A635" s="39"/>
      <c r="B635" s="40"/>
      <c r="C635" s="199" t="s">
        <v>1074</v>
      </c>
      <c r="D635" s="199" t="s">
        <v>145</v>
      </c>
      <c r="E635" s="200" t="s">
        <v>1075</v>
      </c>
      <c r="F635" s="201" t="s">
        <v>1076</v>
      </c>
      <c r="G635" s="202" t="s">
        <v>413</v>
      </c>
      <c r="H635" s="203">
        <v>2</v>
      </c>
      <c r="I635" s="204"/>
      <c r="J635" s="205">
        <f>ROUND(I635*H635,2)</f>
        <v>0</v>
      </c>
      <c r="K635" s="201" t="s">
        <v>370</v>
      </c>
      <c r="L635" s="45"/>
      <c r="M635" s="206" t="s">
        <v>21</v>
      </c>
      <c r="N635" s="207" t="s">
        <v>47</v>
      </c>
      <c r="O635" s="85"/>
      <c r="P635" s="208">
        <f>O635*H635</f>
        <v>0</v>
      </c>
      <c r="Q635" s="208">
        <v>0</v>
      </c>
      <c r="R635" s="208">
        <f>Q635*H635</f>
        <v>0</v>
      </c>
      <c r="S635" s="208">
        <v>0.00049</v>
      </c>
      <c r="T635" s="209">
        <f>S635*H635</f>
        <v>0.00098</v>
      </c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R635" s="210" t="s">
        <v>210</v>
      </c>
      <c r="AT635" s="210" t="s">
        <v>145</v>
      </c>
      <c r="AU635" s="210" t="s">
        <v>86</v>
      </c>
      <c r="AY635" s="18" t="s">
        <v>144</v>
      </c>
      <c r="BE635" s="211">
        <f>IF(N635="základní",J635,0)</f>
        <v>0</v>
      </c>
      <c r="BF635" s="211">
        <f>IF(N635="snížená",J635,0)</f>
        <v>0</v>
      </c>
      <c r="BG635" s="211">
        <f>IF(N635="zákl. přenesená",J635,0)</f>
        <v>0</v>
      </c>
      <c r="BH635" s="211">
        <f>IF(N635="sníž. přenesená",J635,0)</f>
        <v>0</v>
      </c>
      <c r="BI635" s="211">
        <f>IF(N635="nulová",J635,0)</f>
        <v>0</v>
      </c>
      <c r="BJ635" s="18" t="s">
        <v>84</v>
      </c>
      <c r="BK635" s="211">
        <f>ROUND(I635*H635,2)</f>
        <v>0</v>
      </c>
      <c r="BL635" s="18" t="s">
        <v>210</v>
      </c>
      <c r="BM635" s="210" t="s">
        <v>1077</v>
      </c>
    </row>
    <row r="636" spans="1:47" s="2" customFormat="1" ht="12">
      <c r="A636" s="39"/>
      <c r="B636" s="40"/>
      <c r="C636" s="41"/>
      <c r="D636" s="219" t="s">
        <v>372</v>
      </c>
      <c r="E636" s="41"/>
      <c r="F636" s="220" t="s">
        <v>1078</v>
      </c>
      <c r="G636" s="41"/>
      <c r="H636" s="41"/>
      <c r="I636" s="214"/>
      <c r="J636" s="41"/>
      <c r="K636" s="41"/>
      <c r="L636" s="45"/>
      <c r="M636" s="215"/>
      <c r="N636" s="216"/>
      <c r="O636" s="85"/>
      <c r="P636" s="85"/>
      <c r="Q636" s="85"/>
      <c r="R636" s="85"/>
      <c r="S636" s="85"/>
      <c r="T636" s="86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T636" s="18" t="s">
        <v>372</v>
      </c>
      <c r="AU636" s="18" t="s">
        <v>86</v>
      </c>
    </row>
    <row r="637" spans="1:65" s="2" customFormat="1" ht="16.5" customHeight="1">
      <c r="A637" s="39"/>
      <c r="B637" s="40"/>
      <c r="C637" s="199" t="s">
        <v>1079</v>
      </c>
      <c r="D637" s="199" t="s">
        <v>145</v>
      </c>
      <c r="E637" s="200" t="s">
        <v>1080</v>
      </c>
      <c r="F637" s="201" t="s">
        <v>1081</v>
      </c>
      <c r="G637" s="202" t="s">
        <v>985</v>
      </c>
      <c r="H637" s="203">
        <v>7</v>
      </c>
      <c r="I637" s="204"/>
      <c r="J637" s="205">
        <f>ROUND(I637*H637,2)</f>
        <v>0</v>
      </c>
      <c r="K637" s="201" t="s">
        <v>370</v>
      </c>
      <c r="L637" s="45"/>
      <c r="M637" s="206" t="s">
        <v>21</v>
      </c>
      <c r="N637" s="207" t="s">
        <v>47</v>
      </c>
      <c r="O637" s="85"/>
      <c r="P637" s="208">
        <f>O637*H637</f>
        <v>0</v>
      </c>
      <c r="Q637" s="208">
        <v>0</v>
      </c>
      <c r="R637" s="208">
        <f>Q637*H637</f>
        <v>0</v>
      </c>
      <c r="S637" s="208">
        <v>0.00156</v>
      </c>
      <c r="T637" s="209">
        <f>S637*H637</f>
        <v>0.01092</v>
      </c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R637" s="210" t="s">
        <v>210</v>
      </c>
      <c r="AT637" s="210" t="s">
        <v>145</v>
      </c>
      <c r="AU637" s="210" t="s">
        <v>86</v>
      </c>
      <c r="AY637" s="18" t="s">
        <v>144</v>
      </c>
      <c r="BE637" s="211">
        <f>IF(N637="základní",J637,0)</f>
        <v>0</v>
      </c>
      <c r="BF637" s="211">
        <f>IF(N637="snížená",J637,0)</f>
        <v>0</v>
      </c>
      <c r="BG637" s="211">
        <f>IF(N637="zákl. přenesená",J637,0)</f>
        <v>0</v>
      </c>
      <c r="BH637" s="211">
        <f>IF(N637="sníž. přenesená",J637,0)</f>
        <v>0</v>
      </c>
      <c r="BI637" s="211">
        <f>IF(N637="nulová",J637,0)</f>
        <v>0</v>
      </c>
      <c r="BJ637" s="18" t="s">
        <v>84</v>
      </c>
      <c r="BK637" s="211">
        <f>ROUND(I637*H637,2)</f>
        <v>0</v>
      </c>
      <c r="BL637" s="18" t="s">
        <v>210</v>
      </c>
      <c r="BM637" s="210" t="s">
        <v>1082</v>
      </c>
    </row>
    <row r="638" spans="1:47" s="2" customFormat="1" ht="12">
      <c r="A638" s="39"/>
      <c r="B638" s="40"/>
      <c r="C638" s="41"/>
      <c r="D638" s="219" t="s">
        <v>372</v>
      </c>
      <c r="E638" s="41"/>
      <c r="F638" s="220" t="s">
        <v>1083</v>
      </c>
      <c r="G638" s="41"/>
      <c r="H638" s="41"/>
      <c r="I638" s="214"/>
      <c r="J638" s="41"/>
      <c r="K638" s="41"/>
      <c r="L638" s="45"/>
      <c r="M638" s="215"/>
      <c r="N638" s="216"/>
      <c r="O638" s="85"/>
      <c r="P638" s="85"/>
      <c r="Q638" s="85"/>
      <c r="R638" s="85"/>
      <c r="S638" s="85"/>
      <c r="T638" s="86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T638" s="18" t="s">
        <v>372</v>
      </c>
      <c r="AU638" s="18" t="s">
        <v>86</v>
      </c>
    </row>
    <row r="639" spans="1:65" s="2" customFormat="1" ht="16.5" customHeight="1">
      <c r="A639" s="39"/>
      <c r="B639" s="40"/>
      <c r="C639" s="199" t="s">
        <v>1084</v>
      </c>
      <c r="D639" s="199" t="s">
        <v>145</v>
      </c>
      <c r="E639" s="200" t="s">
        <v>1085</v>
      </c>
      <c r="F639" s="201" t="s">
        <v>1086</v>
      </c>
      <c r="G639" s="202" t="s">
        <v>985</v>
      </c>
      <c r="H639" s="203">
        <v>2</v>
      </c>
      <c r="I639" s="204"/>
      <c r="J639" s="205">
        <f>ROUND(I639*H639,2)</f>
        <v>0</v>
      </c>
      <c r="K639" s="201" t="s">
        <v>370</v>
      </c>
      <c r="L639" s="45"/>
      <c r="M639" s="206" t="s">
        <v>21</v>
      </c>
      <c r="N639" s="207" t="s">
        <v>47</v>
      </c>
      <c r="O639" s="85"/>
      <c r="P639" s="208">
        <f>O639*H639</f>
        <v>0</v>
      </c>
      <c r="Q639" s="208">
        <v>0.0018</v>
      </c>
      <c r="R639" s="208">
        <f>Q639*H639</f>
        <v>0.0036</v>
      </c>
      <c r="S639" s="208">
        <v>0</v>
      </c>
      <c r="T639" s="209">
        <f>S639*H639</f>
        <v>0</v>
      </c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R639" s="210" t="s">
        <v>210</v>
      </c>
      <c r="AT639" s="210" t="s">
        <v>145</v>
      </c>
      <c r="AU639" s="210" t="s">
        <v>86</v>
      </c>
      <c r="AY639" s="18" t="s">
        <v>144</v>
      </c>
      <c r="BE639" s="211">
        <f>IF(N639="základní",J639,0)</f>
        <v>0</v>
      </c>
      <c r="BF639" s="211">
        <f>IF(N639="snížená",J639,0)</f>
        <v>0</v>
      </c>
      <c r="BG639" s="211">
        <f>IF(N639="zákl. přenesená",J639,0)</f>
        <v>0</v>
      </c>
      <c r="BH639" s="211">
        <f>IF(N639="sníž. přenesená",J639,0)</f>
        <v>0</v>
      </c>
      <c r="BI639" s="211">
        <f>IF(N639="nulová",J639,0)</f>
        <v>0</v>
      </c>
      <c r="BJ639" s="18" t="s">
        <v>84</v>
      </c>
      <c r="BK639" s="211">
        <f>ROUND(I639*H639,2)</f>
        <v>0</v>
      </c>
      <c r="BL639" s="18" t="s">
        <v>210</v>
      </c>
      <c r="BM639" s="210" t="s">
        <v>1087</v>
      </c>
    </row>
    <row r="640" spans="1:47" s="2" customFormat="1" ht="12">
      <c r="A640" s="39"/>
      <c r="B640" s="40"/>
      <c r="C640" s="41"/>
      <c r="D640" s="219" t="s">
        <v>372</v>
      </c>
      <c r="E640" s="41"/>
      <c r="F640" s="220" t="s">
        <v>1088</v>
      </c>
      <c r="G640" s="41"/>
      <c r="H640" s="41"/>
      <c r="I640" s="214"/>
      <c r="J640" s="41"/>
      <c r="K640" s="41"/>
      <c r="L640" s="45"/>
      <c r="M640" s="215"/>
      <c r="N640" s="216"/>
      <c r="O640" s="85"/>
      <c r="P640" s="85"/>
      <c r="Q640" s="85"/>
      <c r="R640" s="85"/>
      <c r="S640" s="85"/>
      <c r="T640" s="86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T640" s="18" t="s">
        <v>372</v>
      </c>
      <c r="AU640" s="18" t="s">
        <v>86</v>
      </c>
    </row>
    <row r="641" spans="1:51" s="13" customFormat="1" ht="12">
      <c r="A641" s="13"/>
      <c r="B641" s="221"/>
      <c r="C641" s="222"/>
      <c r="D641" s="212" t="s">
        <v>374</v>
      </c>
      <c r="E641" s="223" t="s">
        <v>21</v>
      </c>
      <c r="F641" s="224" t="s">
        <v>830</v>
      </c>
      <c r="G641" s="222"/>
      <c r="H641" s="225">
        <v>2</v>
      </c>
      <c r="I641" s="226"/>
      <c r="J641" s="222"/>
      <c r="K641" s="222"/>
      <c r="L641" s="227"/>
      <c r="M641" s="228"/>
      <c r="N641" s="229"/>
      <c r="O641" s="229"/>
      <c r="P641" s="229"/>
      <c r="Q641" s="229"/>
      <c r="R641" s="229"/>
      <c r="S641" s="229"/>
      <c r="T641" s="230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31" t="s">
        <v>374</v>
      </c>
      <c r="AU641" s="231" t="s">
        <v>86</v>
      </c>
      <c r="AV641" s="13" t="s">
        <v>86</v>
      </c>
      <c r="AW641" s="13" t="s">
        <v>37</v>
      </c>
      <c r="AX641" s="13" t="s">
        <v>84</v>
      </c>
      <c r="AY641" s="231" t="s">
        <v>144</v>
      </c>
    </row>
    <row r="642" spans="1:65" s="2" customFormat="1" ht="16.5" customHeight="1">
      <c r="A642" s="39"/>
      <c r="B642" s="40"/>
      <c r="C642" s="199" t="s">
        <v>1089</v>
      </c>
      <c r="D642" s="199" t="s">
        <v>145</v>
      </c>
      <c r="E642" s="200" t="s">
        <v>1090</v>
      </c>
      <c r="F642" s="201" t="s">
        <v>1091</v>
      </c>
      <c r="G642" s="202" t="s">
        <v>985</v>
      </c>
      <c r="H642" s="203">
        <v>4</v>
      </c>
      <c r="I642" s="204"/>
      <c r="J642" s="205">
        <f>ROUND(I642*H642,2)</f>
        <v>0</v>
      </c>
      <c r="K642" s="201" t="s">
        <v>370</v>
      </c>
      <c r="L642" s="45"/>
      <c r="M642" s="206" t="s">
        <v>21</v>
      </c>
      <c r="N642" s="207" t="s">
        <v>47</v>
      </c>
      <c r="O642" s="85"/>
      <c r="P642" s="208">
        <f>O642*H642</f>
        <v>0</v>
      </c>
      <c r="Q642" s="208">
        <v>0.00184</v>
      </c>
      <c r="R642" s="208">
        <f>Q642*H642</f>
        <v>0.00736</v>
      </c>
      <c r="S642" s="208">
        <v>0</v>
      </c>
      <c r="T642" s="209">
        <f>S642*H642</f>
        <v>0</v>
      </c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R642" s="210" t="s">
        <v>210</v>
      </c>
      <c r="AT642" s="210" t="s">
        <v>145</v>
      </c>
      <c r="AU642" s="210" t="s">
        <v>86</v>
      </c>
      <c r="AY642" s="18" t="s">
        <v>144</v>
      </c>
      <c r="BE642" s="211">
        <f>IF(N642="základní",J642,0)</f>
        <v>0</v>
      </c>
      <c r="BF642" s="211">
        <f>IF(N642="snížená",J642,0)</f>
        <v>0</v>
      </c>
      <c r="BG642" s="211">
        <f>IF(N642="zákl. přenesená",J642,0)</f>
        <v>0</v>
      </c>
      <c r="BH642" s="211">
        <f>IF(N642="sníž. přenesená",J642,0)</f>
        <v>0</v>
      </c>
      <c r="BI642" s="211">
        <f>IF(N642="nulová",J642,0)</f>
        <v>0</v>
      </c>
      <c r="BJ642" s="18" t="s">
        <v>84</v>
      </c>
      <c r="BK642" s="211">
        <f>ROUND(I642*H642,2)</f>
        <v>0</v>
      </c>
      <c r="BL642" s="18" t="s">
        <v>210</v>
      </c>
      <c r="BM642" s="210" t="s">
        <v>1092</v>
      </c>
    </row>
    <row r="643" spans="1:47" s="2" customFormat="1" ht="12">
      <c r="A643" s="39"/>
      <c r="B643" s="40"/>
      <c r="C643" s="41"/>
      <c r="D643" s="219" t="s">
        <v>372</v>
      </c>
      <c r="E643" s="41"/>
      <c r="F643" s="220" t="s">
        <v>1093</v>
      </c>
      <c r="G643" s="41"/>
      <c r="H643" s="41"/>
      <c r="I643" s="214"/>
      <c r="J643" s="41"/>
      <c r="K643" s="41"/>
      <c r="L643" s="45"/>
      <c r="M643" s="215"/>
      <c r="N643" s="216"/>
      <c r="O643" s="85"/>
      <c r="P643" s="85"/>
      <c r="Q643" s="85"/>
      <c r="R643" s="85"/>
      <c r="S643" s="85"/>
      <c r="T643" s="86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T643" s="18" t="s">
        <v>372</v>
      </c>
      <c r="AU643" s="18" t="s">
        <v>86</v>
      </c>
    </row>
    <row r="644" spans="1:51" s="13" customFormat="1" ht="12">
      <c r="A644" s="13"/>
      <c r="B644" s="221"/>
      <c r="C644" s="222"/>
      <c r="D644" s="212" t="s">
        <v>374</v>
      </c>
      <c r="E644" s="223" t="s">
        <v>21</v>
      </c>
      <c r="F644" s="224" t="s">
        <v>859</v>
      </c>
      <c r="G644" s="222"/>
      <c r="H644" s="225">
        <v>4</v>
      </c>
      <c r="I644" s="226"/>
      <c r="J644" s="222"/>
      <c r="K644" s="222"/>
      <c r="L644" s="227"/>
      <c r="M644" s="228"/>
      <c r="N644" s="229"/>
      <c r="O644" s="229"/>
      <c r="P644" s="229"/>
      <c r="Q644" s="229"/>
      <c r="R644" s="229"/>
      <c r="S644" s="229"/>
      <c r="T644" s="230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31" t="s">
        <v>374</v>
      </c>
      <c r="AU644" s="231" t="s">
        <v>86</v>
      </c>
      <c r="AV644" s="13" t="s">
        <v>86</v>
      </c>
      <c r="AW644" s="13" t="s">
        <v>37</v>
      </c>
      <c r="AX644" s="13" t="s">
        <v>84</v>
      </c>
      <c r="AY644" s="231" t="s">
        <v>144</v>
      </c>
    </row>
    <row r="645" spans="1:65" s="2" customFormat="1" ht="16.5" customHeight="1">
      <c r="A645" s="39"/>
      <c r="B645" s="40"/>
      <c r="C645" s="199" t="s">
        <v>1094</v>
      </c>
      <c r="D645" s="199" t="s">
        <v>145</v>
      </c>
      <c r="E645" s="200" t="s">
        <v>1095</v>
      </c>
      <c r="F645" s="201" t="s">
        <v>1096</v>
      </c>
      <c r="G645" s="202" t="s">
        <v>413</v>
      </c>
      <c r="H645" s="203">
        <v>2</v>
      </c>
      <c r="I645" s="204"/>
      <c r="J645" s="205">
        <f>ROUND(I645*H645,2)</f>
        <v>0</v>
      </c>
      <c r="K645" s="201" t="s">
        <v>370</v>
      </c>
      <c r="L645" s="45"/>
      <c r="M645" s="206" t="s">
        <v>21</v>
      </c>
      <c r="N645" s="207" t="s">
        <v>47</v>
      </c>
      <c r="O645" s="85"/>
      <c r="P645" s="208">
        <f>O645*H645</f>
        <v>0</v>
      </c>
      <c r="Q645" s="208">
        <v>0</v>
      </c>
      <c r="R645" s="208">
        <f>Q645*H645</f>
        <v>0</v>
      </c>
      <c r="S645" s="208">
        <v>0.00225</v>
      </c>
      <c r="T645" s="209">
        <f>S645*H645</f>
        <v>0.0045</v>
      </c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R645" s="210" t="s">
        <v>210</v>
      </c>
      <c r="AT645" s="210" t="s">
        <v>145</v>
      </c>
      <c r="AU645" s="210" t="s">
        <v>86</v>
      </c>
      <c r="AY645" s="18" t="s">
        <v>144</v>
      </c>
      <c r="BE645" s="211">
        <f>IF(N645="základní",J645,0)</f>
        <v>0</v>
      </c>
      <c r="BF645" s="211">
        <f>IF(N645="snížená",J645,0)</f>
        <v>0</v>
      </c>
      <c r="BG645" s="211">
        <f>IF(N645="zákl. přenesená",J645,0)</f>
        <v>0</v>
      </c>
      <c r="BH645" s="211">
        <f>IF(N645="sníž. přenesená",J645,0)</f>
        <v>0</v>
      </c>
      <c r="BI645" s="211">
        <f>IF(N645="nulová",J645,0)</f>
        <v>0</v>
      </c>
      <c r="BJ645" s="18" t="s">
        <v>84</v>
      </c>
      <c r="BK645" s="211">
        <f>ROUND(I645*H645,2)</f>
        <v>0</v>
      </c>
      <c r="BL645" s="18" t="s">
        <v>210</v>
      </c>
      <c r="BM645" s="210" t="s">
        <v>1097</v>
      </c>
    </row>
    <row r="646" spans="1:47" s="2" customFormat="1" ht="12">
      <c r="A646" s="39"/>
      <c r="B646" s="40"/>
      <c r="C646" s="41"/>
      <c r="D646" s="219" t="s">
        <v>372</v>
      </c>
      <c r="E646" s="41"/>
      <c r="F646" s="220" t="s">
        <v>1098</v>
      </c>
      <c r="G646" s="41"/>
      <c r="H646" s="41"/>
      <c r="I646" s="214"/>
      <c r="J646" s="41"/>
      <c r="K646" s="41"/>
      <c r="L646" s="45"/>
      <c r="M646" s="215"/>
      <c r="N646" s="216"/>
      <c r="O646" s="85"/>
      <c r="P646" s="85"/>
      <c r="Q646" s="85"/>
      <c r="R646" s="85"/>
      <c r="S646" s="85"/>
      <c r="T646" s="86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T646" s="18" t="s">
        <v>372</v>
      </c>
      <c r="AU646" s="18" t="s">
        <v>86</v>
      </c>
    </row>
    <row r="647" spans="1:65" s="2" customFormat="1" ht="24.15" customHeight="1">
      <c r="A647" s="39"/>
      <c r="B647" s="40"/>
      <c r="C647" s="199" t="s">
        <v>1099</v>
      </c>
      <c r="D647" s="199" t="s">
        <v>145</v>
      </c>
      <c r="E647" s="200" t="s">
        <v>1100</v>
      </c>
      <c r="F647" s="201" t="s">
        <v>1101</v>
      </c>
      <c r="G647" s="202" t="s">
        <v>985</v>
      </c>
      <c r="H647" s="203">
        <v>2</v>
      </c>
      <c r="I647" s="204"/>
      <c r="J647" s="205">
        <f>ROUND(I647*H647,2)</f>
        <v>0</v>
      </c>
      <c r="K647" s="201" t="s">
        <v>149</v>
      </c>
      <c r="L647" s="45"/>
      <c r="M647" s="206" t="s">
        <v>21</v>
      </c>
      <c r="N647" s="207" t="s">
        <v>47</v>
      </c>
      <c r="O647" s="85"/>
      <c r="P647" s="208">
        <f>O647*H647</f>
        <v>0</v>
      </c>
      <c r="Q647" s="208">
        <v>0.00184</v>
      </c>
      <c r="R647" s="208">
        <f>Q647*H647</f>
        <v>0.00368</v>
      </c>
      <c r="S647" s="208">
        <v>0</v>
      </c>
      <c r="T647" s="209">
        <f>S647*H647</f>
        <v>0</v>
      </c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R647" s="210" t="s">
        <v>210</v>
      </c>
      <c r="AT647" s="210" t="s">
        <v>145</v>
      </c>
      <c r="AU647" s="210" t="s">
        <v>86</v>
      </c>
      <c r="AY647" s="18" t="s">
        <v>144</v>
      </c>
      <c r="BE647" s="211">
        <f>IF(N647="základní",J647,0)</f>
        <v>0</v>
      </c>
      <c r="BF647" s="211">
        <f>IF(N647="snížená",J647,0)</f>
        <v>0</v>
      </c>
      <c r="BG647" s="211">
        <f>IF(N647="zákl. přenesená",J647,0)</f>
        <v>0</v>
      </c>
      <c r="BH647" s="211">
        <f>IF(N647="sníž. přenesená",J647,0)</f>
        <v>0</v>
      </c>
      <c r="BI647" s="211">
        <f>IF(N647="nulová",J647,0)</f>
        <v>0</v>
      </c>
      <c r="BJ647" s="18" t="s">
        <v>84</v>
      </c>
      <c r="BK647" s="211">
        <f>ROUND(I647*H647,2)</f>
        <v>0</v>
      </c>
      <c r="BL647" s="18" t="s">
        <v>210</v>
      </c>
      <c r="BM647" s="210" t="s">
        <v>1102</v>
      </c>
    </row>
    <row r="648" spans="1:51" s="13" customFormat="1" ht="12">
      <c r="A648" s="13"/>
      <c r="B648" s="221"/>
      <c r="C648" s="222"/>
      <c r="D648" s="212" t="s">
        <v>374</v>
      </c>
      <c r="E648" s="223" t="s">
        <v>21</v>
      </c>
      <c r="F648" s="224" t="s">
        <v>830</v>
      </c>
      <c r="G648" s="222"/>
      <c r="H648" s="225">
        <v>2</v>
      </c>
      <c r="I648" s="226"/>
      <c r="J648" s="222"/>
      <c r="K648" s="222"/>
      <c r="L648" s="227"/>
      <c r="M648" s="228"/>
      <c r="N648" s="229"/>
      <c r="O648" s="229"/>
      <c r="P648" s="229"/>
      <c r="Q648" s="229"/>
      <c r="R648" s="229"/>
      <c r="S648" s="229"/>
      <c r="T648" s="230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31" t="s">
        <v>374</v>
      </c>
      <c r="AU648" s="231" t="s">
        <v>86</v>
      </c>
      <c r="AV648" s="13" t="s">
        <v>86</v>
      </c>
      <c r="AW648" s="13" t="s">
        <v>37</v>
      </c>
      <c r="AX648" s="13" t="s">
        <v>84</v>
      </c>
      <c r="AY648" s="231" t="s">
        <v>144</v>
      </c>
    </row>
    <row r="649" spans="1:65" s="2" customFormat="1" ht="16.5" customHeight="1">
      <c r="A649" s="39"/>
      <c r="B649" s="40"/>
      <c r="C649" s="199" t="s">
        <v>1103</v>
      </c>
      <c r="D649" s="199" t="s">
        <v>145</v>
      </c>
      <c r="E649" s="200" t="s">
        <v>1104</v>
      </c>
      <c r="F649" s="201" t="s">
        <v>1105</v>
      </c>
      <c r="G649" s="202" t="s">
        <v>413</v>
      </c>
      <c r="H649" s="203">
        <v>8</v>
      </c>
      <c r="I649" s="204"/>
      <c r="J649" s="205">
        <f>ROUND(I649*H649,2)</f>
        <v>0</v>
      </c>
      <c r="K649" s="201" t="s">
        <v>370</v>
      </c>
      <c r="L649" s="45"/>
      <c r="M649" s="206" t="s">
        <v>21</v>
      </c>
      <c r="N649" s="207" t="s">
        <v>47</v>
      </c>
      <c r="O649" s="85"/>
      <c r="P649" s="208">
        <f>O649*H649</f>
        <v>0</v>
      </c>
      <c r="Q649" s="208">
        <v>0</v>
      </c>
      <c r="R649" s="208">
        <f>Q649*H649</f>
        <v>0</v>
      </c>
      <c r="S649" s="208">
        <v>0.00085</v>
      </c>
      <c r="T649" s="209">
        <f>S649*H649</f>
        <v>0.0068</v>
      </c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R649" s="210" t="s">
        <v>210</v>
      </c>
      <c r="AT649" s="210" t="s">
        <v>145</v>
      </c>
      <c r="AU649" s="210" t="s">
        <v>86</v>
      </c>
      <c r="AY649" s="18" t="s">
        <v>144</v>
      </c>
      <c r="BE649" s="211">
        <f>IF(N649="základní",J649,0)</f>
        <v>0</v>
      </c>
      <c r="BF649" s="211">
        <f>IF(N649="snížená",J649,0)</f>
        <v>0</v>
      </c>
      <c r="BG649" s="211">
        <f>IF(N649="zákl. přenesená",J649,0)</f>
        <v>0</v>
      </c>
      <c r="BH649" s="211">
        <f>IF(N649="sníž. přenesená",J649,0)</f>
        <v>0</v>
      </c>
      <c r="BI649" s="211">
        <f>IF(N649="nulová",J649,0)</f>
        <v>0</v>
      </c>
      <c r="BJ649" s="18" t="s">
        <v>84</v>
      </c>
      <c r="BK649" s="211">
        <f>ROUND(I649*H649,2)</f>
        <v>0</v>
      </c>
      <c r="BL649" s="18" t="s">
        <v>210</v>
      </c>
      <c r="BM649" s="210" t="s">
        <v>1106</v>
      </c>
    </row>
    <row r="650" spans="1:47" s="2" customFormat="1" ht="12">
      <c r="A650" s="39"/>
      <c r="B650" s="40"/>
      <c r="C650" s="41"/>
      <c r="D650" s="219" t="s">
        <v>372</v>
      </c>
      <c r="E650" s="41"/>
      <c r="F650" s="220" t="s">
        <v>1107</v>
      </c>
      <c r="G650" s="41"/>
      <c r="H650" s="41"/>
      <c r="I650" s="214"/>
      <c r="J650" s="41"/>
      <c r="K650" s="41"/>
      <c r="L650" s="45"/>
      <c r="M650" s="215"/>
      <c r="N650" s="216"/>
      <c r="O650" s="85"/>
      <c r="P650" s="85"/>
      <c r="Q650" s="85"/>
      <c r="R650" s="85"/>
      <c r="S650" s="85"/>
      <c r="T650" s="86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T650" s="18" t="s">
        <v>372</v>
      </c>
      <c r="AU650" s="18" t="s">
        <v>86</v>
      </c>
    </row>
    <row r="651" spans="1:65" s="2" customFormat="1" ht="16.5" customHeight="1">
      <c r="A651" s="39"/>
      <c r="B651" s="40"/>
      <c r="C651" s="199" t="s">
        <v>1108</v>
      </c>
      <c r="D651" s="199" t="s">
        <v>145</v>
      </c>
      <c r="E651" s="200" t="s">
        <v>1109</v>
      </c>
      <c r="F651" s="201" t="s">
        <v>1110</v>
      </c>
      <c r="G651" s="202" t="s">
        <v>413</v>
      </c>
      <c r="H651" s="203">
        <v>2</v>
      </c>
      <c r="I651" s="204"/>
      <c r="J651" s="205">
        <f>ROUND(I651*H651,2)</f>
        <v>0</v>
      </c>
      <c r="K651" s="201" t="s">
        <v>370</v>
      </c>
      <c r="L651" s="45"/>
      <c r="M651" s="206" t="s">
        <v>21</v>
      </c>
      <c r="N651" s="207" t="s">
        <v>47</v>
      </c>
      <c r="O651" s="85"/>
      <c r="P651" s="208">
        <f>O651*H651</f>
        <v>0</v>
      </c>
      <c r="Q651" s="208">
        <v>9E-05</v>
      </c>
      <c r="R651" s="208">
        <f>Q651*H651</f>
        <v>0.00018</v>
      </c>
      <c r="S651" s="208">
        <v>0</v>
      </c>
      <c r="T651" s="209">
        <f>S651*H651</f>
        <v>0</v>
      </c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R651" s="210" t="s">
        <v>210</v>
      </c>
      <c r="AT651" s="210" t="s">
        <v>145</v>
      </c>
      <c r="AU651" s="210" t="s">
        <v>86</v>
      </c>
      <c r="AY651" s="18" t="s">
        <v>144</v>
      </c>
      <c r="BE651" s="211">
        <f>IF(N651="základní",J651,0)</f>
        <v>0</v>
      </c>
      <c r="BF651" s="211">
        <f>IF(N651="snížená",J651,0)</f>
        <v>0</v>
      </c>
      <c r="BG651" s="211">
        <f>IF(N651="zákl. přenesená",J651,0)</f>
        <v>0</v>
      </c>
      <c r="BH651" s="211">
        <f>IF(N651="sníž. přenesená",J651,0)</f>
        <v>0</v>
      </c>
      <c r="BI651" s="211">
        <f>IF(N651="nulová",J651,0)</f>
        <v>0</v>
      </c>
      <c r="BJ651" s="18" t="s">
        <v>84</v>
      </c>
      <c r="BK651" s="211">
        <f>ROUND(I651*H651,2)</f>
        <v>0</v>
      </c>
      <c r="BL651" s="18" t="s">
        <v>210</v>
      </c>
      <c r="BM651" s="210" t="s">
        <v>1111</v>
      </c>
    </row>
    <row r="652" spans="1:47" s="2" customFormat="1" ht="12">
      <c r="A652" s="39"/>
      <c r="B652" s="40"/>
      <c r="C652" s="41"/>
      <c r="D652" s="219" t="s">
        <v>372</v>
      </c>
      <c r="E652" s="41"/>
      <c r="F652" s="220" t="s">
        <v>1112</v>
      </c>
      <c r="G652" s="41"/>
      <c r="H652" s="41"/>
      <c r="I652" s="214"/>
      <c r="J652" s="41"/>
      <c r="K652" s="41"/>
      <c r="L652" s="45"/>
      <c r="M652" s="215"/>
      <c r="N652" s="216"/>
      <c r="O652" s="85"/>
      <c r="P652" s="85"/>
      <c r="Q652" s="85"/>
      <c r="R652" s="85"/>
      <c r="S652" s="85"/>
      <c r="T652" s="86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T652" s="18" t="s">
        <v>372</v>
      </c>
      <c r="AU652" s="18" t="s">
        <v>86</v>
      </c>
    </row>
    <row r="653" spans="1:51" s="13" customFormat="1" ht="12">
      <c r="A653" s="13"/>
      <c r="B653" s="221"/>
      <c r="C653" s="222"/>
      <c r="D653" s="212" t="s">
        <v>374</v>
      </c>
      <c r="E653" s="223" t="s">
        <v>21</v>
      </c>
      <c r="F653" s="224" t="s">
        <v>794</v>
      </c>
      <c r="G653" s="222"/>
      <c r="H653" s="225">
        <v>2</v>
      </c>
      <c r="I653" s="226"/>
      <c r="J653" s="222"/>
      <c r="K653" s="222"/>
      <c r="L653" s="227"/>
      <c r="M653" s="228"/>
      <c r="N653" s="229"/>
      <c r="O653" s="229"/>
      <c r="P653" s="229"/>
      <c r="Q653" s="229"/>
      <c r="R653" s="229"/>
      <c r="S653" s="229"/>
      <c r="T653" s="230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31" t="s">
        <v>374</v>
      </c>
      <c r="AU653" s="231" t="s">
        <v>86</v>
      </c>
      <c r="AV653" s="13" t="s">
        <v>86</v>
      </c>
      <c r="AW653" s="13" t="s">
        <v>37</v>
      </c>
      <c r="AX653" s="13" t="s">
        <v>84</v>
      </c>
      <c r="AY653" s="231" t="s">
        <v>144</v>
      </c>
    </row>
    <row r="654" spans="1:65" s="2" customFormat="1" ht="16.5" customHeight="1">
      <c r="A654" s="39"/>
      <c r="B654" s="40"/>
      <c r="C654" s="199" t="s">
        <v>1113</v>
      </c>
      <c r="D654" s="199" t="s">
        <v>145</v>
      </c>
      <c r="E654" s="200" t="s">
        <v>1114</v>
      </c>
      <c r="F654" s="201" t="s">
        <v>1115</v>
      </c>
      <c r="G654" s="202" t="s">
        <v>413</v>
      </c>
      <c r="H654" s="203">
        <v>2</v>
      </c>
      <c r="I654" s="204"/>
      <c r="J654" s="205">
        <f>ROUND(I654*H654,2)</f>
        <v>0</v>
      </c>
      <c r="K654" s="201" t="s">
        <v>370</v>
      </c>
      <c r="L654" s="45"/>
      <c r="M654" s="206" t="s">
        <v>21</v>
      </c>
      <c r="N654" s="207" t="s">
        <v>47</v>
      </c>
      <c r="O654" s="85"/>
      <c r="P654" s="208">
        <f>O654*H654</f>
        <v>0</v>
      </c>
      <c r="Q654" s="208">
        <v>0.00031</v>
      </c>
      <c r="R654" s="208">
        <f>Q654*H654</f>
        <v>0.00062</v>
      </c>
      <c r="S654" s="208">
        <v>0</v>
      </c>
      <c r="T654" s="209">
        <f>S654*H654</f>
        <v>0</v>
      </c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R654" s="210" t="s">
        <v>210</v>
      </c>
      <c r="AT654" s="210" t="s">
        <v>145</v>
      </c>
      <c r="AU654" s="210" t="s">
        <v>86</v>
      </c>
      <c r="AY654" s="18" t="s">
        <v>144</v>
      </c>
      <c r="BE654" s="211">
        <f>IF(N654="základní",J654,0)</f>
        <v>0</v>
      </c>
      <c r="BF654" s="211">
        <f>IF(N654="snížená",J654,0)</f>
        <v>0</v>
      </c>
      <c r="BG654" s="211">
        <f>IF(N654="zákl. přenesená",J654,0)</f>
        <v>0</v>
      </c>
      <c r="BH654" s="211">
        <f>IF(N654="sníž. přenesená",J654,0)</f>
        <v>0</v>
      </c>
      <c r="BI654" s="211">
        <f>IF(N654="nulová",J654,0)</f>
        <v>0</v>
      </c>
      <c r="BJ654" s="18" t="s">
        <v>84</v>
      </c>
      <c r="BK654" s="211">
        <f>ROUND(I654*H654,2)</f>
        <v>0</v>
      </c>
      <c r="BL654" s="18" t="s">
        <v>210</v>
      </c>
      <c r="BM654" s="210" t="s">
        <v>1116</v>
      </c>
    </row>
    <row r="655" spans="1:47" s="2" customFormat="1" ht="12">
      <c r="A655" s="39"/>
      <c r="B655" s="40"/>
      <c r="C655" s="41"/>
      <c r="D655" s="219" t="s">
        <v>372</v>
      </c>
      <c r="E655" s="41"/>
      <c r="F655" s="220" t="s">
        <v>1117</v>
      </c>
      <c r="G655" s="41"/>
      <c r="H655" s="41"/>
      <c r="I655" s="214"/>
      <c r="J655" s="41"/>
      <c r="K655" s="41"/>
      <c r="L655" s="45"/>
      <c r="M655" s="215"/>
      <c r="N655" s="216"/>
      <c r="O655" s="85"/>
      <c r="P655" s="85"/>
      <c r="Q655" s="85"/>
      <c r="R655" s="85"/>
      <c r="S655" s="85"/>
      <c r="T655" s="86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T655" s="18" t="s">
        <v>372</v>
      </c>
      <c r="AU655" s="18" t="s">
        <v>86</v>
      </c>
    </row>
    <row r="656" spans="1:51" s="13" customFormat="1" ht="12">
      <c r="A656" s="13"/>
      <c r="B656" s="221"/>
      <c r="C656" s="222"/>
      <c r="D656" s="212" t="s">
        <v>374</v>
      </c>
      <c r="E656" s="223" t="s">
        <v>21</v>
      </c>
      <c r="F656" s="224" t="s">
        <v>794</v>
      </c>
      <c r="G656" s="222"/>
      <c r="H656" s="225">
        <v>2</v>
      </c>
      <c r="I656" s="226"/>
      <c r="J656" s="222"/>
      <c r="K656" s="222"/>
      <c r="L656" s="227"/>
      <c r="M656" s="228"/>
      <c r="N656" s="229"/>
      <c r="O656" s="229"/>
      <c r="P656" s="229"/>
      <c r="Q656" s="229"/>
      <c r="R656" s="229"/>
      <c r="S656" s="229"/>
      <c r="T656" s="230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31" t="s">
        <v>374</v>
      </c>
      <c r="AU656" s="231" t="s">
        <v>86</v>
      </c>
      <c r="AV656" s="13" t="s">
        <v>86</v>
      </c>
      <c r="AW656" s="13" t="s">
        <v>37</v>
      </c>
      <c r="AX656" s="13" t="s">
        <v>84</v>
      </c>
      <c r="AY656" s="231" t="s">
        <v>144</v>
      </c>
    </row>
    <row r="657" spans="1:65" s="2" customFormat="1" ht="24.15" customHeight="1">
      <c r="A657" s="39"/>
      <c r="B657" s="40"/>
      <c r="C657" s="199" t="s">
        <v>1118</v>
      </c>
      <c r="D657" s="199" t="s">
        <v>145</v>
      </c>
      <c r="E657" s="200" t="s">
        <v>1119</v>
      </c>
      <c r="F657" s="201" t="s">
        <v>1120</v>
      </c>
      <c r="G657" s="202" t="s">
        <v>413</v>
      </c>
      <c r="H657" s="203">
        <v>1</v>
      </c>
      <c r="I657" s="204"/>
      <c r="J657" s="205">
        <f>ROUND(I657*H657,2)</f>
        <v>0</v>
      </c>
      <c r="K657" s="201" t="s">
        <v>370</v>
      </c>
      <c r="L657" s="45"/>
      <c r="M657" s="206" t="s">
        <v>21</v>
      </c>
      <c r="N657" s="207" t="s">
        <v>47</v>
      </c>
      <c r="O657" s="85"/>
      <c r="P657" s="208">
        <f>O657*H657</f>
        <v>0</v>
      </c>
      <c r="Q657" s="208">
        <v>0.00028</v>
      </c>
      <c r="R657" s="208">
        <f>Q657*H657</f>
        <v>0.00028</v>
      </c>
      <c r="S657" s="208">
        <v>0</v>
      </c>
      <c r="T657" s="209">
        <f>S657*H657</f>
        <v>0</v>
      </c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R657" s="210" t="s">
        <v>210</v>
      </c>
      <c r="AT657" s="210" t="s">
        <v>145</v>
      </c>
      <c r="AU657" s="210" t="s">
        <v>86</v>
      </c>
      <c r="AY657" s="18" t="s">
        <v>144</v>
      </c>
      <c r="BE657" s="211">
        <f>IF(N657="základní",J657,0)</f>
        <v>0</v>
      </c>
      <c r="BF657" s="211">
        <f>IF(N657="snížená",J657,0)</f>
        <v>0</v>
      </c>
      <c r="BG657" s="211">
        <f>IF(N657="zákl. přenesená",J657,0)</f>
        <v>0</v>
      </c>
      <c r="BH657" s="211">
        <f>IF(N657="sníž. přenesená",J657,0)</f>
        <v>0</v>
      </c>
      <c r="BI657" s="211">
        <f>IF(N657="nulová",J657,0)</f>
        <v>0</v>
      </c>
      <c r="BJ657" s="18" t="s">
        <v>84</v>
      </c>
      <c r="BK657" s="211">
        <f>ROUND(I657*H657,2)</f>
        <v>0</v>
      </c>
      <c r="BL657" s="18" t="s">
        <v>210</v>
      </c>
      <c r="BM657" s="210" t="s">
        <v>1121</v>
      </c>
    </row>
    <row r="658" spans="1:47" s="2" customFormat="1" ht="12">
      <c r="A658" s="39"/>
      <c r="B658" s="40"/>
      <c r="C658" s="41"/>
      <c r="D658" s="219" t="s">
        <v>372</v>
      </c>
      <c r="E658" s="41"/>
      <c r="F658" s="220" t="s">
        <v>1122</v>
      </c>
      <c r="G658" s="41"/>
      <c r="H658" s="41"/>
      <c r="I658" s="214"/>
      <c r="J658" s="41"/>
      <c r="K658" s="41"/>
      <c r="L658" s="45"/>
      <c r="M658" s="215"/>
      <c r="N658" s="216"/>
      <c r="O658" s="85"/>
      <c r="P658" s="85"/>
      <c r="Q658" s="85"/>
      <c r="R658" s="85"/>
      <c r="S658" s="85"/>
      <c r="T658" s="86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T658" s="18" t="s">
        <v>372</v>
      </c>
      <c r="AU658" s="18" t="s">
        <v>86</v>
      </c>
    </row>
    <row r="659" spans="1:51" s="13" customFormat="1" ht="12">
      <c r="A659" s="13"/>
      <c r="B659" s="221"/>
      <c r="C659" s="222"/>
      <c r="D659" s="212" t="s">
        <v>374</v>
      </c>
      <c r="E659" s="223" t="s">
        <v>21</v>
      </c>
      <c r="F659" s="224" t="s">
        <v>958</v>
      </c>
      <c r="G659" s="222"/>
      <c r="H659" s="225">
        <v>1</v>
      </c>
      <c r="I659" s="226"/>
      <c r="J659" s="222"/>
      <c r="K659" s="222"/>
      <c r="L659" s="227"/>
      <c r="M659" s="228"/>
      <c r="N659" s="229"/>
      <c r="O659" s="229"/>
      <c r="P659" s="229"/>
      <c r="Q659" s="229"/>
      <c r="R659" s="229"/>
      <c r="S659" s="229"/>
      <c r="T659" s="230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31" t="s">
        <v>374</v>
      </c>
      <c r="AU659" s="231" t="s">
        <v>86</v>
      </c>
      <c r="AV659" s="13" t="s">
        <v>86</v>
      </c>
      <c r="AW659" s="13" t="s">
        <v>37</v>
      </c>
      <c r="AX659" s="13" t="s">
        <v>84</v>
      </c>
      <c r="AY659" s="231" t="s">
        <v>144</v>
      </c>
    </row>
    <row r="660" spans="1:65" s="2" customFormat="1" ht="62.7" customHeight="1">
      <c r="A660" s="39"/>
      <c r="B660" s="40"/>
      <c r="C660" s="232" t="s">
        <v>1123</v>
      </c>
      <c r="D660" s="232" t="s">
        <v>383</v>
      </c>
      <c r="E660" s="233" t="s">
        <v>1124</v>
      </c>
      <c r="F660" s="234" t="s">
        <v>1125</v>
      </c>
      <c r="G660" s="235" t="s">
        <v>413</v>
      </c>
      <c r="H660" s="236">
        <v>1</v>
      </c>
      <c r="I660" s="237"/>
      <c r="J660" s="238">
        <f>ROUND(I660*H660,2)</f>
        <v>0</v>
      </c>
      <c r="K660" s="234" t="s">
        <v>149</v>
      </c>
      <c r="L660" s="239"/>
      <c r="M660" s="240" t="s">
        <v>21</v>
      </c>
      <c r="N660" s="241" t="s">
        <v>47</v>
      </c>
      <c r="O660" s="85"/>
      <c r="P660" s="208">
        <f>O660*H660</f>
        <v>0</v>
      </c>
      <c r="Q660" s="208">
        <v>0.00057</v>
      </c>
      <c r="R660" s="208">
        <f>Q660*H660</f>
        <v>0.00057</v>
      </c>
      <c r="S660" s="208">
        <v>0</v>
      </c>
      <c r="T660" s="209">
        <f>S660*H660</f>
        <v>0</v>
      </c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R660" s="210" t="s">
        <v>278</v>
      </c>
      <c r="AT660" s="210" t="s">
        <v>383</v>
      </c>
      <c r="AU660" s="210" t="s">
        <v>86</v>
      </c>
      <c r="AY660" s="18" t="s">
        <v>144</v>
      </c>
      <c r="BE660" s="211">
        <f>IF(N660="základní",J660,0)</f>
        <v>0</v>
      </c>
      <c r="BF660" s="211">
        <f>IF(N660="snížená",J660,0)</f>
        <v>0</v>
      </c>
      <c r="BG660" s="211">
        <f>IF(N660="zákl. přenesená",J660,0)</f>
        <v>0</v>
      </c>
      <c r="BH660" s="211">
        <f>IF(N660="sníž. přenesená",J660,0)</f>
        <v>0</v>
      </c>
      <c r="BI660" s="211">
        <f>IF(N660="nulová",J660,0)</f>
        <v>0</v>
      </c>
      <c r="BJ660" s="18" t="s">
        <v>84</v>
      </c>
      <c r="BK660" s="211">
        <f>ROUND(I660*H660,2)</f>
        <v>0</v>
      </c>
      <c r="BL660" s="18" t="s">
        <v>210</v>
      </c>
      <c r="BM660" s="210" t="s">
        <v>1126</v>
      </c>
    </row>
    <row r="661" spans="1:65" s="2" customFormat="1" ht="24.15" customHeight="1">
      <c r="A661" s="39"/>
      <c r="B661" s="40"/>
      <c r="C661" s="199" t="s">
        <v>1127</v>
      </c>
      <c r="D661" s="199" t="s">
        <v>145</v>
      </c>
      <c r="E661" s="200" t="s">
        <v>1128</v>
      </c>
      <c r="F661" s="201" t="s">
        <v>1129</v>
      </c>
      <c r="G661" s="202" t="s">
        <v>379</v>
      </c>
      <c r="H661" s="203">
        <v>0.334</v>
      </c>
      <c r="I661" s="204"/>
      <c r="J661" s="205">
        <f>ROUND(I661*H661,2)</f>
        <v>0</v>
      </c>
      <c r="K661" s="201" t="s">
        <v>370</v>
      </c>
      <c r="L661" s="45"/>
      <c r="M661" s="206" t="s">
        <v>21</v>
      </c>
      <c r="N661" s="207" t="s">
        <v>47</v>
      </c>
      <c r="O661" s="85"/>
      <c r="P661" s="208">
        <f>O661*H661</f>
        <v>0</v>
      </c>
      <c r="Q661" s="208">
        <v>0</v>
      </c>
      <c r="R661" s="208">
        <f>Q661*H661</f>
        <v>0</v>
      </c>
      <c r="S661" s="208">
        <v>0</v>
      </c>
      <c r="T661" s="209">
        <f>S661*H661</f>
        <v>0</v>
      </c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R661" s="210" t="s">
        <v>210</v>
      </c>
      <c r="AT661" s="210" t="s">
        <v>145</v>
      </c>
      <c r="AU661" s="210" t="s">
        <v>86</v>
      </c>
      <c r="AY661" s="18" t="s">
        <v>144</v>
      </c>
      <c r="BE661" s="211">
        <f>IF(N661="základní",J661,0)</f>
        <v>0</v>
      </c>
      <c r="BF661" s="211">
        <f>IF(N661="snížená",J661,0)</f>
        <v>0</v>
      </c>
      <c r="BG661" s="211">
        <f>IF(N661="zákl. přenesená",J661,0)</f>
        <v>0</v>
      </c>
      <c r="BH661" s="211">
        <f>IF(N661="sníž. přenesená",J661,0)</f>
        <v>0</v>
      </c>
      <c r="BI661" s="211">
        <f>IF(N661="nulová",J661,0)</f>
        <v>0</v>
      </c>
      <c r="BJ661" s="18" t="s">
        <v>84</v>
      </c>
      <c r="BK661" s="211">
        <f>ROUND(I661*H661,2)</f>
        <v>0</v>
      </c>
      <c r="BL661" s="18" t="s">
        <v>210</v>
      </c>
      <c r="BM661" s="210" t="s">
        <v>1130</v>
      </c>
    </row>
    <row r="662" spans="1:47" s="2" customFormat="1" ht="12">
      <c r="A662" s="39"/>
      <c r="B662" s="40"/>
      <c r="C662" s="41"/>
      <c r="D662" s="219" t="s">
        <v>372</v>
      </c>
      <c r="E662" s="41"/>
      <c r="F662" s="220" t="s">
        <v>1131</v>
      </c>
      <c r="G662" s="41"/>
      <c r="H662" s="41"/>
      <c r="I662" s="214"/>
      <c r="J662" s="41"/>
      <c r="K662" s="41"/>
      <c r="L662" s="45"/>
      <c r="M662" s="215"/>
      <c r="N662" s="216"/>
      <c r="O662" s="85"/>
      <c r="P662" s="85"/>
      <c r="Q662" s="85"/>
      <c r="R662" s="85"/>
      <c r="S662" s="85"/>
      <c r="T662" s="86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T662" s="18" t="s">
        <v>372</v>
      </c>
      <c r="AU662" s="18" t="s">
        <v>86</v>
      </c>
    </row>
    <row r="663" spans="1:63" s="12" customFormat="1" ht="22.8" customHeight="1">
      <c r="A663" s="12"/>
      <c r="B663" s="185"/>
      <c r="C663" s="186"/>
      <c r="D663" s="187" t="s">
        <v>75</v>
      </c>
      <c r="E663" s="217" t="s">
        <v>1132</v>
      </c>
      <c r="F663" s="217" t="s">
        <v>1133</v>
      </c>
      <c r="G663" s="186"/>
      <c r="H663" s="186"/>
      <c r="I663" s="189"/>
      <c r="J663" s="218">
        <f>BK663</f>
        <v>0</v>
      </c>
      <c r="K663" s="186"/>
      <c r="L663" s="191"/>
      <c r="M663" s="192"/>
      <c r="N663" s="193"/>
      <c r="O663" s="193"/>
      <c r="P663" s="194">
        <f>SUM(P664:P666)</f>
        <v>0</v>
      </c>
      <c r="Q663" s="193"/>
      <c r="R663" s="194">
        <f>SUM(R664:R666)</f>
        <v>0.00114</v>
      </c>
      <c r="S663" s="193"/>
      <c r="T663" s="195">
        <f>SUM(T664:T666)</f>
        <v>0</v>
      </c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R663" s="196" t="s">
        <v>86</v>
      </c>
      <c r="AT663" s="197" t="s">
        <v>75</v>
      </c>
      <c r="AU663" s="197" t="s">
        <v>84</v>
      </c>
      <c r="AY663" s="196" t="s">
        <v>144</v>
      </c>
      <c r="BK663" s="198">
        <f>SUM(BK664:BK666)</f>
        <v>0</v>
      </c>
    </row>
    <row r="664" spans="1:65" s="2" customFormat="1" ht="16.5" customHeight="1">
      <c r="A664" s="39"/>
      <c r="B664" s="40"/>
      <c r="C664" s="199" t="s">
        <v>1134</v>
      </c>
      <c r="D664" s="199" t="s">
        <v>145</v>
      </c>
      <c r="E664" s="200" t="s">
        <v>1135</v>
      </c>
      <c r="F664" s="201" t="s">
        <v>1136</v>
      </c>
      <c r="G664" s="202" t="s">
        <v>413</v>
      </c>
      <c r="H664" s="203">
        <v>2</v>
      </c>
      <c r="I664" s="204"/>
      <c r="J664" s="205">
        <f>ROUND(I664*H664,2)</f>
        <v>0</v>
      </c>
      <c r="K664" s="201" t="s">
        <v>370</v>
      </c>
      <c r="L664" s="45"/>
      <c r="M664" s="206" t="s">
        <v>21</v>
      </c>
      <c r="N664" s="207" t="s">
        <v>47</v>
      </c>
      <c r="O664" s="85"/>
      <c r="P664" s="208">
        <f>O664*H664</f>
        <v>0</v>
      </c>
      <c r="Q664" s="208">
        <v>0.00057</v>
      </c>
      <c r="R664" s="208">
        <f>Q664*H664</f>
        <v>0.00114</v>
      </c>
      <c r="S664" s="208">
        <v>0</v>
      </c>
      <c r="T664" s="209">
        <f>S664*H664</f>
        <v>0</v>
      </c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R664" s="210" t="s">
        <v>210</v>
      </c>
      <c r="AT664" s="210" t="s">
        <v>145</v>
      </c>
      <c r="AU664" s="210" t="s">
        <v>86</v>
      </c>
      <c r="AY664" s="18" t="s">
        <v>144</v>
      </c>
      <c r="BE664" s="211">
        <f>IF(N664="základní",J664,0)</f>
        <v>0</v>
      </c>
      <c r="BF664" s="211">
        <f>IF(N664="snížená",J664,0)</f>
        <v>0</v>
      </c>
      <c r="BG664" s="211">
        <f>IF(N664="zákl. přenesená",J664,0)</f>
        <v>0</v>
      </c>
      <c r="BH664" s="211">
        <f>IF(N664="sníž. přenesená",J664,0)</f>
        <v>0</v>
      </c>
      <c r="BI664" s="211">
        <f>IF(N664="nulová",J664,0)</f>
        <v>0</v>
      </c>
      <c r="BJ664" s="18" t="s">
        <v>84</v>
      </c>
      <c r="BK664" s="211">
        <f>ROUND(I664*H664,2)</f>
        <v>0</v>
      </c>
      <c r="BL664" s="18" t="s">
        <v>210</v>
      </c>
      <c r="BM664" s="210" t="s">
        <v>1137</v>
      </c>
    </row>
    <row r="665" spans="1:47" s="2" customFormat="1" ht="12">
      <c r="A665" s="39"/>
      <c r="B665" s="40"/>
      <c r="C665" s="41"/>
      <c r="D665" s="219" t="s">
        <v>372</v>
      </c>
      <c r="E665" s="41"/>
      <c r="F665" s="220" t="s">
        <v>1138</v>
      </c>
      <c r="G665" s="41"/>
      <c r="H665" s="41"/>
      <c r="I665" s="214"/>
      <c r="J665" s="41"/>
      <c r="K665" s="41"/>
      <c r="L665" s="45"/>
      <c r="M665" s="215"/>
      <c r="N665" s="216"/>
      <c r="O665" s="85"/>
      <c r="P665" s="85"/>
      <c r="Q665" s="85"/>
      <c r="R665" s="85"/>
      <c r="S665" s="85"/>
      <c r="T665" s="86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T665" s="18" t="s">
        <v>372</v>
      </c>
      <c r="AU665" s="18" t="s">
        <v>86</v>
      </c>
    </row>
    <row r="666" spans="1:51" s="13" customFormat="1" ht="12">
      <c r="A666" s="13"/>
      <c r="B666" s="221"/>
      <c r="C666" s="222"/>
      <c r="D666" s="212" t="s">
        <v>374</v>
      </c>
      <c r="E666" s="223" t="s">
        <v>21</v>
      </c>
      <c r="F666" s="224" t="s">
        <v>794</v>
      </c>
      <c r="G666" s="222"/>
      <c r="H666" s="225">
        <v>2</v>
      </c>
      <c r="I666" s="226"/>
      <c r="J666" s="222"/>
      <c r="K666" s="222"/>
      <c r="L666" s="227"/>
      <c r="M666" s="228"/>
      <c r="N666" s="229"/>
      <c r="O666" s="229"/>
      <c r="P666" s="229"/>
      <c r="Q666" s="229"/>
      <c r="R666" s="229"/>
      <c r="S666" s="229"/>
      <c r="T666" s="230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31" t="s">
        <v>374</v>
      </c>
      <c r="AU666" s="231" t="s">
        <v>86</v>
      </c>
      <c r="AV666" s="13" t="s">
        <v>86</v>
      </c>
      <c r="AW666" s="13" t="s">
        <v>37</v>
      </c>
      <c r="AX666" s="13" t="s">
        <v>84</v>
      </c>
      <c r="AY666" s="231" t="s">
        <v>144</v>
      </c>
    </row>
    <row r="667" spans="1:63" s="12" customFormat="1" ht="22.8" customHeight="1">
      <c r="A667" s="12"/>
      <c r="B667" s="185"/>
      <c r="C667" s="186"/>
      <c r="D667" s="187" t="s">
        <v>75</v>
      </c>
      <c r="E667" s="217" t="s">
        <v>1139</v>
      </c>
      <c r="F667" s="217" t="s">
        <v>1140</v>
      </c>
      <c r="G667" s="186"/>
      <c r="H667" s="186"/>
      <c r="I667" s="189"/>
      <c r="J667" s="218">
        <f>BK667</f>
        <v>0</v>
      </c>
      <c r="K667" s="186"/>
      <c r="L667" s="191"/>
      <c r="M667" s="192"/>
      <c r="N667" s="193"/>
      <c r="O667" s="193"/>
      <c r="P667" s="194">
        <f>SUM(P668:P683)</f>
        <v>0</v>
      </c>
      <c r="Q667" s="193"/>
      <c r="R667" s="194">
        <f>SUM(R668:R683)</f>
        <v>0.013300000000000001</v>
      </c>
      <c r="S667" s="193"/>
      <c r="T667" s="195">
        <f>SUM(T668:T683)</f>
        <v>0.06096</v>
      </c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R667" s="196" t="s">
        <v>86</v>
      </c>
      <c r="AT667" s="197" t="s">
        <v>75</v>
      </c>
      <c r="AU667" s="197" t="s">
        <v>84</v>
      </c>
      <c r="AY667" s="196" t="s">
        <v>144</v>
      </c>
      <c r="BK667" s="198">
        <f>SUM(BK668:BK683)</f>
        <v>0</v>
      </c>
    </row>
    <row r="668" spans="1:65" s="2" customFormat="1" ht="16.5" customHeight="1">
      <c r="A668" s="39"/>
      <c r="B668" s="40"/>
      <c r="C668" s="199" t="s">
        <v>1141</v>
      </c>
      <c r="D668" s="199" t="s">
        <v>145</v>
      </c>
      <c r="E668" s="200" t="s">
        <v>1142</v>
      </c>
      <c r="F668" s="201" t="s">
        <v>1143</v>
      </c>
      <c r="G668" s="202" t="s">
        <v>160</v>
      </c>
      <c r="H668" s="203">
        <v>24</v>
      </c>
      <c r="I668" s="204"/>
      <c r="J668" s="205">
        <f>ROUND(I668*H668,2)</f>
        <v>0</v>
      </c>
      <c r="K668" s="201" t="s">
        <v>370</v>
      </c>
      <c r="L668" s="45"/>
      <c r="M668" s="206" t="s">
        <v>21</v>
      </c>
      <c r="N668" s="207" t="s">
        <v>47</v>
      </c>
      <c r="O668" s="85"/>
      <c r="P668" s="208">
        <f>O668*H668</f>
        <v>0</v>
      </c>
      <c r="Q668" s="208">
        <v>4E-05</v>
      </c>
      <c r="R668" s="208">
        <f>Q668*H668</f>
        <v>0.0009600000000000001</v>
      </c>
      <c r="S668" s="208">
        <v>0.00254</v>
      </c>
      <c r="T668" s="209">
        <f>S668*H668</f>
        <v>0.06096</v>
      </c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R668" s="210" t="s">
        <v>210</v>
      </c>
      <c r="AT668" s="210" t="s">
        <v>145</v>
      </c>
      <c r="AU668" s="210" t="s">
        <v>86</v>
      </c>
      <c r="AY668" s="18" t="s">
        <v>144</v>
      </c>
      <c r="BE668" s="211">
        <f>IF(N668="základní",J668,0)</f>
        <v>0</v>
      </c>
      <c r="BF668" s="211">
        <f>IF(N668="snížená",J668,0)</f>
        <v>0</v>
      </c>
      <c r="BG668" s="211">
        <f>IF(N668="zákl. přenesená",J668,0)</f>
        <v>0</v>
      </c>
      <c r="BH668" s="211">
        <f>IF(N668="sníž. přenesená",J668,0)</f>
        <v>0</v>
      </c>
      <c r="BI668" s="211">
        <f>IF(N668="nulová",J668,0)</f>
        <v>0</v>
      </c>
      <c r="BJ668" s="18" t="s">
        <v>84</v>
      </c>
      <c r="BK668" s="211">
        <f>ROUND(I668*H668,2)</f>
        <v>0</v>
      </c>
      <c r="BL668" s="18" t="s">
        <v>210</v>
      </c>
      <c r="BM668" s="210" t="s">
        <v>1144</v>
      </c>
    </row>
    <row r="669" spans="1:47" s="2" customFormat="1" ht="12">
      <c r="A669" s="39"/>
      <c r="B669" s="40"/>
      <c r="C669" s="41"/>
      <c r="D669" s="219" t="s">
        <v>372</v>
      </c>
      <c r="E669" s="41"/>
      <c r="F669" s="220" t="s">
        <v>1145</v>
      </c>
      <c r="G669" s="41"/>
      <c r="H669" s="41"/>
      <c r="I669" s="214"/>
      <c r="J669" s="41"/>
      <c r="K669" s="41"/>
      <c r="L669" s="45"/>
      <c r="M669" s="215"/>
      <c r="N669" s="216"/>
      <c r="O669" s="85"/>
      <c r="P669" s="85"/>
      <c r="Q669" s="85"/>
      <c r="R669" s="85"/>
      <c r="S669" s="85"/>
      <c r="T669" s="86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T669" s="18" t="s">
        <v>372</v>
      </c>
      <c r="AU669" s="18" t="s">
        <v>86</v>
      </c>
    </row>
    <row r="670" spans="1:51" s="13" customFormat="1" ht="12">
      <c r="A670" s="13"/>
      <c r="B670" s="221"/>
      <c r="C670" s="222"/>
      <c r="D670" s="212" t="s">
        <v>374</v>
      </c>
      <c r="E670" s="223" t="s">
        <v>21</v>
      </c>
      <c r="F670" s="224" t="s">
        <v>1146</v>
      </c>
      <c r="G670" s="222"/>
      <c r="H670" s="225">
        <v>24</v>
      </c>
      <c r="I670" s="226"/>
      <c r="J670" s="222"/>
      <c r="K670" s="222"/>
      <c r="L670" s="227"/>
      <c r="M670" s="228"/>
      <c r="N670" s="229"/>
      <c r="O670" s="229"/>
      <c r="P670" s="229"/>
      <c r="Q670" s="229"/>
      <c r="R670" s="229"/>
      <c r="S670" s="229"/>
      <c r="T670" s="230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31" t="s">
        <v>374</v>
      </c>
      <c r="AU670" s="231" t="s">
        <v>86</v>
      </c>
      <c r="AV670" s="13" t="s">
        <v>86</v>
      </c>
      <c r="AW670" s="13" t="s">
        <v>37</v>
      </c>
      <c r="AX670" s="13" t="s">
        <v>84</v>
      </c>
      <c r="AY670" s="231" t="s">
        <v>144</v>
      </c>
    </row>
    <row r="671" spans="1:65" s="2" customFormat="1" ht="16.5" customHeight="1">
      <c r="A671" s="39"/>
      <c r="B671" s="40"/>
      <c r="C671" s="199" t="s">
        <v>1147</v>
      </c>
      <c r="D671" s="199" t="s">
        <v>145</v>
      </c>
      <c r="E671" s="200" t="s">
        <v>1148</v>
      </c>
      <c r="F671" s="201" t="s">
        <v>1149</v>
      </c>
      <c r="G671" s="202" t="s">
        <v>160</v>
      </c>
      <c r="H671" s="203">
        <v>2</v>
      </c>
      <c r="I671" s="204"/>
      <c r="J671" s="205">
        <f>ROUND(I671*H671,2)</f>
        <v>0</v>
      </c>
      <c r="K671" s="201" t="s">
        <v>370</v>
      </c>
      <c r="L671" s="45"/>
      <c r="M671" s="206" t="s">
        <v>21</v>
      </c>
      <c r="N671" s="207" t="s">
        <v>47</v>
      </c>
      <c r="O671" s="85"/>
      <c r="P671" s="208">
        <f>O671*H671</f>
        <v>0</v>
      </c>
      <c r="Q671" s="208">
        <v>0.00047</v>
      </c>
      <c r="R671" s="208">
        <f>Q671*H671</f>
        <v>0.00094</v>
      </c>
      <c r="S671" s="208">
        <v>0</v>
      </c>
      <c r="T671" s="209">
        <f>S671*H671</f>
        <v>0</v>
      </c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R671" s="210" t="s">
        <v>210</v>
      </c>
      <c r="AT671" s="210" t="s">
        <v>145</v>
      </c>
      <c r="AU671" s="210" t="s">
        <v>86</v>
      </c>
      <c r="AY671" s="18" t="s">
        <v>144</v>
      </c>
      <c r="BE671" s="211">
        <f>IF(N671="základní",J671,0)</f>
        <v>0</v>
      </c>
      <c r="BF671" s="211">
        <f>IF(N671="snížená",J671,0)</f>
        <v>0</v>
      </c>
      <c r="BG671" s="211">
        <f>IF(N671="zákl. přenesená",J671,0)</f>
        <v>0</v>
      </c>
      <c r="BH671" s="211">
        <f>IF(N671="sníž. přenesená",J671,0)</f>
        <v>0</v>
      </c>
      <c r="BI671" s="211">
        <f>IF(N671="nulová",J671,0)</f>
        <v>0</v>
      </c>
      <c r="BJ671" s="18" t="s">
        <v>84</v>
      </c>
      <c r="BK671" s="211">
        <f>ROUND(I671*H671,2)</f>
        <v>0</v>
      </c>
      <c r="BL671" s="18" t="s">
        <v>210</v>
      </c>
      <c r="BM671" s="210" t="s">
        <v>1150</v>
      </c>
    </row>
    <row r="672" spans="1:47" s="2" customFormat="1" ht="12">
      <c r="A672" s="39"/>
      <c r="B672" s="40"/>
      <c r="C672" s="41"/>
      <c r="D672" s="219" t="s">
        <v>372</v>
      </c>
      <c r="E672" s="41"/>
      <c r="F672" s="220" t="s">
        <v>1151</v>
      </c>
      <c r="G672" s="41"/>
      <c r="H672" s="41"/>
      <c r="I672" s="214"/>
      <c r="J672" s="41"/>
      <c r="K672" s="41"/>
      <c r="L672" s="45"/>
      <c r="M672" s="215"/>
      <c r="N672" s="216"/>
      <c r="O672" s="85"/>
      <c r="P672" s="85"/>
      <c r="Q672" s="85"/>
      <c r="R672" s="85"/>
      <c r="S672" s="85"/>
      <c r="T672" s="86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T672" s="18" t="s">
        <v>372</v>
      </c>
      <c r="AU672" s="18" t="s">
        <v>86</v>
      </c>
    </row>
    <row r="673" spans="1:51" s="13" customFormat="1" ht="12">
      <c r="A673" s="13"/>
      <c r="B673" s="221"/>
      <c r="C673" s="222"/>
      <c r="D673" s="212" t="s">
        <v>374</v>
      </c>
      <c r="E673" s="223" t="s">
        <v>21</v>
      </c>
      <c r="F673" s="224" t="s">
        <v>1152</v>
      </c>
      <c r="G673" s="222"/>
      <c r="H673" s="225">
        <v>2</v>
      </c>
      <c r="I673" s="226"/>
      <c r="J673" s="222"/>
      <c r="K673" s="222"/>
      <c r="L673" s="227"/>
      <c r="M673" s="228"/>
      <c r="N673" s="229"/>
      <c r="O673" s="229"/>
      <c r="P673" s="229"/>
      <c r="Q673" s="229"/>
      <c r="R673" s="229"/>
      <c r="S673" s="229"/>
      <c r="T673" s="230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31" t="s">
        <v>374</v>
      </c>
      <c r="AU673" s="231" t="s">
        <v>86</v>
      </c>
      <c r="AV673" s="13" t="s">
        <v>86</v>
      </c>
      <c r="AW673" s="13" t="s">
        <v>37</v>
      </c>
      <c r="AX673" s="13" t="s">
        <v>84</v>
      </c>
      <c r="AY673" s="231" t="s">
        <v>144</v>
      </c>
    </row>
    <row r="674" spans="1:65" s="2" customFormat="1" ht="16.5" customHeight="1">
      <c r="A674" s="39"/>
      <c r="B674" s="40"/>
      <c r="C674" s="199" t="s">
        <v>1153</v>
      </c>
      <c r="D674" s="199" t="s">
        <v>145</v>
      </c>
      <c r="E674" s="200" t="s">
        <v>1154</v>
      </c>
      <c r="F674" s="201" t="s">
        <v>1155</v>
      </c>
      <c r="G674" s="202" t="s">
        <v>160</v>
      </c>
      <c r="H674" s="203">
        <v>20</v>
      </c>
      <c r="I674" s="204"/>
      <c r="J674" s="205">
        <f>ROUND(I674*H674,2)</f>
        <v>0</v>
      </c>
      <c r="K674" s="201" t="s">
        <v>370</v>
      </c>
      <c r="L674" s="45"/>
      <c r="M674" s="206" t="s">
        <v>21</v>
      </c>
      <c r="N674" s="207" t="s">
        <v>47</v>
      </c>
      <c r="O674" s="85"/>
      <c r="P674" s="208">
        <f>O674*H674</f>
        <v>0</v>
      </c>
      <c r="Q674" s="208">
        <v>0.00057</v>
      </c>
      <c r="R674" s="208">
        <f>Q674*H674</f>
        <v>0.0114</v>
      </c>
      <c r="S674" s="208">
        <v>0</v>
      </c>
      <c r="T674" s="209">
        <f>S674*H674</f>
        <v>0</v>
      </c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R674" s="210" t="s">
        <v>210</v>
      </c>
      <c r="AT674" s="210" t="s">
        <v>145</v>
      </c>
      <c r="AU674" s="210" t="s">
        <v>86</v>
      </c>
      <c r="AY674" s="18" t="s">
        <v>144</v>
      </c>
      <c r="BE674" s="211">
        <f>IF(N674="základní",J674,0)</f>
        <v>0</v>
      </c>
      <c r="BF674" s="211">
        <f>IF(N674="snížená",J674,0)</f>
        <v>0</v>
      </c>
      <c r="BG674" s="211">
        <f>IF(N674="zákl. přenesená",J674,0)</f>
        <v>0</v>
      </c>
      <c r="BH674" s="211">
        <f>IF(N674="sníž. přenesená",J674,0)</f>
        <v>0</v>
      </c>
      <c r="BI674" s="211">
        <f>IF(N674="nulová",J674,0)</f>
        <v>0</v>
      </c>
      <c r="BJ674" s="18" t="s">
        <v>84</v>
      </c>
      <c r="BK674" s="211">
        <f>ROUND(I674*H674,2)</f>
        <v>0</v>
      </c>
      <c r="BL674" s="18" t="s">
        <v>210</v>
      </c>
      <c r="BM674" s="210" t="s">
        <v>1156</v>
      </c>
    </row>
    <row r="675" spans="1:47" s="2" customFormat="1" ht="12">
      <c r="A675" s="39"/>
      <c r="B675" s="40"/>
      <c r="C675" s="41"/>
      <c r="D675" s="219" t="s">
        <v>372</v>
      </c>
      <c r="E675" s="41"/>
      <c r="F675" s="220" t="s">
        <v>1157</v>
      </c>
      <c r="G675" s="41"/>
      <c r="H675" s="41"/>
      <c r="I675" s="214"/>
      <c r="J675" s="41"/>
      <c r="K675" s="41"/>
      <c r="L675" s="45"/>
      <c r="M675" s="215"/>
      <c r="N675" s="216"/>
      <c r="O675" s="85"/>
      <c r="P675" s="85"/>
      <c r="Q675" s="85"/>
      <c r="R675" s="85"/>
      <c r="S675" s="85"/>
      <c r="T675" s="86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T675" s="18" t="s">
        <v>372</v>
      </c>
      <c r="AU675" s="18" t="s">
        <v>86</v>
      </c>
    </row>
    <row r="676" spans="1:51" s="13" customFormat="1" ht="12">
      <c r="A676" s="13"/>
      <c r="B676" s="221"/>
      <c r="C676" s="222"/>
      <c r="D676" s="212" t="s">
        <v>374</v>
      </c>
      <c r="E676" s="223" t="s">
        <v>21</v>
      </c>
      <c r="F676" s="224" t="s">
        <v>1158</v>
      </c>
      <c r="G676" s="222"/>
      <c r="H676" s="225">
        <v>20</v>
      </c>
      <c r="I676" s="226"/>
      <c r="J676" s="222"/>
      <c r="K676" s="222"/>
      <c r="L676" s="227"/>
      <c r="M676" s="228"/>
      <c r="N676" s="229"/>
      <c r="O676" s="229"/>
      <c r="P676" s="229"/>
      <c r="Q676" s="229"/>
      <c r="R676" s="229"/>
      <c r="S676" s="229"/>
      <c r="T676" s="230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31" t="s">
        <v>374</v>
      </c>
      <c r="AU676" s="231" t="s">
        <v>86</v>
      </c>
      <c r="AV676" s="13" t="s">
        <v>86</v>
      </c>
      <c r="AW676" s="13" t="s">
        <v>37</v>
      </c>
      <c r="AX676" s="13" t="s">
        <v>84</v>
      </c>
      <c r="AY676" s="231" t="s">
        <v>144</v>
      </c>
    </row>
    <row r="677" spans="1:65" s="2" customFormat="1" ht="16.5" customHeight="1">
      <c r="A677" s="39"/>
      <c r="B677" s="40"/>
      <c r="C677" s="199" t="s">
        <v>1159</v>
      </c>
      <c r="D677" s="199" t="s">
        <v>145</v>
      </c>
      <c r="E677" s="200" t="s">
        <v>1160</v>
      </c>
      <c r="F677" s="201" t="s">
        <v>1161</v>
      </c>
      <c r="G677" s="202" t="s">
        <v>160</v>
      </c>
      <c r="H677" s="203">
        <v>12</v>
      </c>
      <c r="I677" s="204"/>
      <c r="J677" s="205">
        <f>ROUND(I677*H677,2)</f>
        <v>0</v>
      </c>
      <c r="K677" s="201" t="s">
        <v>370</v>
      </c>
      <c r="L677" s="45"/>
      <c r="M677" s="206" t="s">
        <v>21</v>
      </c>
      <c r="N677" s="207" t="s">
        <v>47</v>
      </c>
      <c r="O677" s="85"/>
      <c r="P677" s="208">
        <f>O677*H677</f>
        <v>0</v>
      </c>
      <c r="Q677" s="208">
        <v>0</v>
      </c>
      <c r="R677" s="208">
        <f>Q677*H677</f>
        <v>0</v>
      </c>
      <c r="S677" s="208">
        <v>0</v>
      </c>
      <c r="T677" s="209">
        <f>S677*H677</f>
        <v>0</v>
      </c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R677" s="210" t="s">
        <v>210</v>
      </c>
      <c r="AT677" s="210" t="s">
        <v>145</v>
      </c>
      <c r="AU677" s="210" t="s">
        <v>86</v>
      </c>
      <c r="AY677" s="18" t="s">
        <v>144</v>
      </c>
      <c r="BE677" s="211">
        <f>IF(N677="základní",J677,0)</f>
        <v>0</v>
      </c>
      <c r="BF677" s="211">
        <f>IF(N677="snížená",J677,0)</f>
        <v>0</v>
      </c>
      <c r="BG677" s="211">
        <f>IF(N677="zákl. přenesená",J677,0)</f>
        <v>0</v>
      </c>
      <c r="BH677" s="211">
        <f>IF(N677="sníž. přenesená",J677,0)</f>
        <v>0</v>
      </c>
      <c r="BI677" s="211">
        <f>IF(N677="nulová",J677,0)</f>
        <v>0</v>
      </c>
      <c r="BJ677" s="18" t="s">
        <v>84</v>
      </c>
      <c r="BK677" s="211">
        <f>ROUND(I677*H677,2)</f>
        <v>0</v>
      </c>
      <c r="BL677" s="18" t="s">
        <v>210</v>
      </c>
      <c r="BM677" s="210" t="s">
        <v>1162</v>
      </c>
    </row>
    <row r="678" spans="1:47" s="2" customFormat="1" ht="12">
      <c r="A678" s="39"/>
      <c r="B678" s="40"/>
      <c r="C678" s="41"/>
      <c r="D678" s="219" t="s">
        <v>372</v>
      </c>
      <c r="E678" s="41"/>
      <c r="F678" s="220" t="s">
        <v>1163</v>
      </c>
      <c r="G678" s="41"/>
      <c r="H678" s="41"/>
      <c r="I678" s="214"/>
      <c r="J678" s="41"/>
      <c r="K678" s="41"/>
      <c r="L678" s="45"/>
      <c r="M678" s="215"/>
      <c r="N678" s="216"/>
      <c r="O678" s="85"/>
      <c r="P678" s="85"/>
      <c r="Q678" s="85"/>
      <c r="R678" s="85"/>
      <c r="S678" s="85"/>
      <c r="T678" s="86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T678" s="18" t="s">
        <v>372</v>
      </c>
      <c r="AU678" s="18" t="s">
        <v>86</v>
      </c>
    </row>
    <row r="679" spans="1:51" s="13" customFormat="1" ht="12">
      <c r="A679" s="13"/>
      <c r="B679" s="221"/>
      <c r="C679" s="222"/>
      <c r="D679" s="212" t="s">
        <v>374</v>
      </c>
      <c r="E679" s="223" t="s">
        <v>21</v>
      </c>
      <c r="F679" s="224" t="s">
        <v>1164</v>
      </c>
      <c r="G679" s="222"/>
      <c r="H679" s="225">
        <v>12</v>
      </c>
      <c r="I679" s="226"/>
      <c r="J679" s="222"/>
      <c r="K679" s="222"/>
      <c r="L679" s="227"/>
      <c r="M679" s="228"/>
      <c r="N679" s="229"/>
      <c r="O679" s="229"/>
      <c r="P679" s="229"/>
      <c r="Q679" s="229"/>
      <c r="R679" s="229"/>
      <c r="S679" s="229"/>
      <c r="T679" s="230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31" t="s">
        <v>374</v>
      </c>
      <c r="AU679" s="231" t="s">
        <v>86</v>
      </c>
      <c r="AV679" s="13" t="s">
        <v>86</v>
      </c>
      <c r="AW679" s="13" t="s">
        <v>37</v>
      </c>
      <c r="AX679" s="13" t="s">
        <v>84</v>
      </c>
      <c r="AY679" s="231" t="s">
        <v>144</v>
      </c>
    </row>
    <row r="680" spans="1:65" s="2" customFormat="1" ht="24.15" customHeight="1">
      <c r="A680" s="39"/>
      <c r="B680" s="40"/>
      <c r="C680" s="199" t="s">
        <v>1165</v>
      </c>
      <c r="D680" s="199" t="s">
        <v>145</v>
      </c>
      <c r="E680" s="200" t="s">
        <v>1166</v>
      </c>
      <c r="F680" s="201" t="s">
        <v>1167</v>
      </c>
      <c r="G680" s="202" t="s">
        <v>379</v>
      </c>
      <c r="H680" s="203">
        <v>0.061</v>
      </c>
      <c r="I680" s="204"/>
      <c r="J680" s="205">
        <f>ROUND(I680*H680,2)</f>
        <v>0</v>
      </c>
      <c r="K680" s="201" t="s">
        <v>370</v>
      </c>
      <c r="L680" s="45"/>
      <c r="M680" s="206" t="s">
        <v>21</v>
      </c>
      <c r="N680" s="207" t="s">
        <v>47</v>
      </c>
      <c r="O680" s="85"/>
      <c r="P680" s="208">
        <f>O680*H680</f>
        <v>0</v>
      </c>
      <c r="Q680" s="208">
        <v>0</v>
      </c>
      <c r="R680" s="208">
        <f>Q680*H680</f>
        <v>0</v>
      </c>
      <c r="S680" s="208">
        <v>0</v>
      </c>
      <c r="T680" s="209">
        <f>S680*H680</f>
        <v>0</v>
      </c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R680" s="210" t="s">
        <v>210</v>
      </c>
      <c r="AT680" s="210" t="s">
        <v>145</v>
      </c>
      <c r="AU680" s="210" t="s">
        <v>86</v>
      </c>
      <c r="AY680" s="18" t="s">
        <v>144</v>
      </c>
      <c r="BE680" s="211">
        <f>IF(N680="základní",J680,0)</f>
        <v>0</v>
      </c>
      <c r="BF680" s="211">
        <f>IF(N680="snížená",J680,0)</f>
        <v>0</v>
      </c>
      <c r="BG680" s="211">
        <f>IF(N680="zákl. přenesená",J680,0)</f>
        <v>0</v>
      </c>
      <c r="BH680" s="211">
        <f>IF(N680="sníž. přenesená",J680,0)</f>
        <v>0</v>
      </c>
      <c r="BI680" s="211">
        <f>IF(N680="nulová",J680,0)</f>
        <v>0</v>
      </c>
      <c r="BJ680" s="18" t="s">
        <v>84</v>
      </c>
      <c r="BK680" s="211">
        <f>ROUND(I680*H680,2)</f>
        <v>0</v>
      </c>
      <c r="BL680" s="18" t="s">
        <v>210</v>
      </c>
      <c r="BM680" s="210" t="s">
        <v>1168</v>
      </c>
    </row>
    <row r="681" spans="1:47" s="2" customFormat="1" ht="12">
      <c r="A681" s="39"/>
      <c r="B681" s="40"/>
      <c r="C681" s="41"/>
      <c r="D681" s="219" t="s">
        <v>372</v>
      </c>
      <c r="E681" s="41"/>
      <c r="F681" s="220" t="s">
        <v>1169</v>
      </c>
      <c r="G681" s="41"/>
      <c r="H681" s="41"/>
      <c r="I681" s="214"/>
      <c r="J681" s="41"/>
      <c r="K681" s="41"/>
      <c r="L681" s="45"/>
      <c r="M681" s="215"/>
      <c r="N681" s="216"/>
      <c r="O681" s="85"/>
      <c r="P681" s="85"/>
      <c r="Q681" s="85"/>
      <c r="R681" s="85"/>
      <c r="S681" s="85"/>
      <c r="T681" s="86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T681" s="18" t="s">
        <v>372</v>
      </c>
      <c r="AU681" s="18" t="s">
        <v>86</v>
      </c>
    </row>
    <row r="682" spans="1:65" s="2" customFormat="1" ht="24.15" customHeight="1">
      <c r="A682" s="39"/>
      <c r="B682" s="40"/>
      <c r="C682" s="199" t="s">
        <v>1170</v>
      </c>
      <c r="D682" s="199" t="s">
        <v>145</v>
      </c>
      <c r="E682" s="200" t="s">
        <v>1171</v>
      </c>
      <c r="F682" s="201" t="s">
        <v>1172</v>
      </c>
      <c r="G682" s="202" t="s">
        <v>379</v>
      </c>
      <c r="H682" s="203">
        <v>0.013</v>
      </c>
      <c r="I682" s="204"/>
      <c r="J682" s="205">
        <f>ROUND(I682*H682,2)</f>
        <v>0</v>
      </c>
      <c r="K682" s="201" t="s">
        <v>370</v>
      </c>
      <c r="L682" s="45"/>
      <c r="M682" s="206" t="s">
        <v>21</v>
      </c>
      <c r="N682" s="207" t="s">
        <v>47</v>
      </c>
      <c r="O682" s="85"/>
      <c r="P682" s="208">
        <f>O682*H682</f>
        <v>0</v>
      </c>
      <c r="Q682" s="208">
        <v>0</v>
      </c>
      <c r="R682" s="208">
        <f>Q682*H682</f>
        <v>0</v>
      </c>
      <c r="S682" s="208">
        <v>0</v>
      </c>
      <c r="T682" s="209">
        <f>S682*H682</f>
        <v>0</v>
      </c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R682" s="210" t="s">
        <v>210</v>
      </c>
      <c r="AT682" s="210" t="s">
        <v>145</v>
      </c>
      <c r="AU682" s="210" t="s">
        <v>86</v>
      </c>
      <c r="AY682" s="18" t="s">
        <v>144</v>
      </c>
      <c r="BE682" s="211">
        <f>IF(N682="základní",J682,0)</f>
        <v>0</v>
      </c>
      <c r="BF682" s="211">
        <f>IF(N682="snížená",J682,0)</f>
        <v>0</v>
      </c>
      <c r="BG682" s="211">
        <f>IF(N682="zákl. přenesená",J682,0)</f>
        <v>0</v>
      </c>
      <c r="BH682" s="211">
        <f>IF(N682="sníž. přenesená",J682,0)</f>
        <v>0</v>
      </c>
      <c r="BI682" s="211">
        <f>IF(N682="nulová",J682,0)</f>
        <v>0</v>
      </c>
      <c r="BJ682" s="18" t="s">
        <v>84</v>
      </c>
      <c r="BK682" s="211">
        <f>ROUND(I682*H682,2)</f>
        <v>0</v>
      </c>
      <c r="BL682" s="18" t="s">
        <v>210</v>
      </c>
      <c r="BM682" s="210" t="s">
        <v>1173</v>
      </c>
    </row>
    <row r="683" spans="1:47" s="2" customFormat="1" ht="12">
      <c r="A683" s="39"/>
      <c r="B683" s="40"/>
      <c r="C683" s="41"/>
      <c r="D683" s="219" t="s">
        <v>372</v>
      </c>
      <c r="E683" s="41"/>
      <c r="F683" s="220" t="s">
        <v>1174</v>
      </c>
      <c r="G683" s="41"/>
      <c r="H683" s="41"/>
      <c r="I683" s="214"/>
      <c r="J683" s="41"/>
      <c r="K683" s="41"/>
      <c r="L683" s="45"/>
      <c r="M683" s="215"/>
      <c r="N683" s="216"/>
      <c r="O683" s="85"/>
      <c r="P683" s="85"/>
      <c r="Q683" s="85"/>
      <c r="R683" s="85"/>
      <c r="S683" s="85"/>
      <c r="T683" s="86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T683" s="18" t="s">
        <v>372</v>
      </c>
      <c r="AU683" s="18" t="s">
        <v>86</v>
      </c>
    </row>
    <row r="684" spans="1:63" s="12" customFormat="1" ht="22.8" customHeight="1">
      <c r="A684" s="12"/>
      <c r="B684" s="185"/>
      <c r="C684" s="186"/>
      <c r="D684" s="187" t="s">
        <v>75</v>
      </c>
      <c r="E684" s="217" t="s">
        <v>1175</v>
      </c>
      <c r="F684" s="217" t="s">
        <v>1176</v>
      </c>
      <c r="G684" s="186"/>
      <c r="H684" s="186"/>
      <c r="I684" s="189"/>
      <c r="J684" s="218">
        <f>BK684</f>
        <v>0</v>
      </c>
      <c r="K684" s="186"/>
      <c r="L684" s="191"/>
      <c r="M684" s="192"/>
      <c r="N684" s="193"/>
      <c r="O684" s="193"/>
      <c r="P684" s="194">
        <f>SUM(P685:P703)</f>
        <v>0</v>
      </c>
      <c r="Q684" s="193"/>
      <c r="R684" s="194">
        <f>SUM(R685:R703)</f>
        <v>0.005600000000000001</v>
      </c>
      <c r="S684" s="193"/>
      <c r="T684" s="195">
        <f>SUM(T685:T703)</f>
        <v>0</v>
      </c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R684" s="196" t="s">
        <v>86</v>
      </c>
      <c r="AT684" s="197" t="s">
        <v>75</v>
      </c>
      <c r="AU684" s="197" t="s">
        <v>84</v>
      </c>
      <c r="AY684" s="196" t="s">
        <v>144</v>
      </c>
      <c r="BK684" s="198">
        <f>SUM(BK685:BK703)</f>
        <v>0</v>
      </c>
    </row>
    <row r="685" spans="1:65" s="2" customFormat="1" ht="24.15" customHeight="1">
      <c r="A685" s="39"/>
      <c r="B685" s="40"/>
      <c r="C685" s="199" t="s">
        <v>1177</v>
      </c>
      <c r="D685" s="199" t="s">
        <v>145</v>
      </c>
      <c r="E685" s="200" t="s">
        <v>1178</v>
      </c>
      <c r="F685" s="201" t="s">
        <v>1179</v>
      </c>
      <c r="G685" s="202" t="s">
        <v>413</v>
      </c>
      <c r="H685" s="203">
        <v>5</v>
      </c>
      <c r="I685" s="204"/>
      <c r="J685" s="205">
        <f>ROUND(I685*H685,2)</f>
        <v>0</v>
      </c>
      <c r="K685" s="201" t="s">
        <v>370</v>
      </c>
      <c r="L685" s="45"/>
      <c r="M685" s="206" t="s">
        <v>21</v>
      </c>
      <c r="N685" s="207" t="s">
        <v>47</v>
      </c>
      <c r="O685" s="85"/>
      <c r="P685" s="208">
        <f>O685*H685</f>
        <v>0</v>
      </c>
      <c r="Q685" s="208">
        <v>0.00023</v>
      </c>
      <c r="R685" s="208">
        <f>Q685*H685</f>
        <v>0.00115</v>
      </c>
      <c r="S685" s="208">
        <v>0</v>
      </c>
      <c r="T685" s="209">
        <f>S685*H685</f>
        <v>0</v>
      </c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R685" s="210" t="s">
        <v>210</v>
      </c>
      <c r="AT685" s="210" t="s">
        <v>145</v>
      </c>
      <c r="AU685" s="210" t="s">
        <v>86</v>
      </c>
      <c r="AY685" s="18" t="s">
        <v>144</v>
      </c>
      <c r="BE685" s="211">
        <f>IF(N685="základní",J685,0)</f>
        <v>0</v>
      </c>
      <c r="BF685" s="211">
        <f>IF(N685="snížená",J685,0)</f>
        <v>0</v>
      </c>
      <c r="BG685" s="211">
        <f>IF(N685="zákl. přenesená",J685,0)</f>
        <v>0</v>
      </c>
      <c r="BH685" s="211">
        <f>IF(N685="sníž. přenesená",J685,0)</f>
        <v>0</v>
      </c>
      <c r="BI685" s="211">
        <f>IF(N685="nulová",J685,0)</f>
        <v>0</v>
      </c>
      <c r="BJ685" s="18" t="s">
        <v>84</v>
      </c>
      <c r="BK685" s="211">
        <f>ROUND(I685*H685,2)</f>
        <v>0</v>
      </c>
      <c r="BL685" s="18" t="s">
        <v>210</v>
      </c>
      <c r="BM685" s="210" t="s">
        <v>1180</v>
      </c>
    </row>
    <row r="686" spans="1:47" s="2" customFormat="1" ht="12">
      <c r="A686" s="39"/>
      <c r="B686" s="40"/>
      <c r="C686" s="41"/>
      <c r="D686" s="219" t="s">
        <v>372</v>
      </c>
      <c r="E686" s="41"/>
      <c r="F686" s="220" t="s">
        <v>1181</v>
      </c>
      <c r="G686" s="41"/>
      <c r="H686" s="41"/>
      <c r="I686" s="214"/>
      <c r="J686" s="41"/>
      <c r="K686" s="41"/>
      <c r="L686" s="45"/>
      <c r="M686" s="215"/>
      <c r="N686" s="216"/>
      <c r="O686" s="85"/>
      <c r="P686" s="85"/>
      <c r="Q686" s="85"/>
      <c r="R686" s="85"/>
      <c r="S686" s="85"/>
      <c r="T686" s="86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T686" s="18" t="s">
        <v>372</v>
      </c>
      <c r="AU686" s="18" t="s">
        <v>86</v>
      </c>
    </row>
    <row r="687" spans="1:51" s="13" customFormat="1" ht="12">
      <c r="A687" s="13"/>
      <c r="B687" s="221"/>
      <c r="C687" s="222"/>
      <c r="D687" s="212" t="s">
        <v>374</v>
      </c>
      <c r="E687" s="223" t="s">
        <v>21</v>
      </c>
      <c r="F687" s="224" t="s">
        <v>1182</v>
      </c>
      <c r="G687" s="222"/>
      <c r="H687" s="225">
        <v>2</v>
      </c>
      <c r="I687" s="226"/>
      <c r="J687" s="222"/>
      <c r="K687" s="222"/>
      <c r="L687" s="227"/>
      <c r="M687" s="228"/>
      <c r="N687" s="229"/>
      <c r="O687" s="229"/>
      <c r="P687" s="229"/>
      <c r="Q687" s="229"/>
      <c r="R687" s="229"/>
      <c r="S687" s="229"/>
      <c r="T687" s="230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31" t="s">
        <v>374</v>
      </c>
      <c r="AU687" s="231" t="s">
        <v>86</v>
      </c>
      <c r="AV687" s="13" t="s">
        <v>86</v>
      </c>
      <c r="AW687" s="13" t="s">
        <v>37</v>
      </c>
      <c r="AX687" s="13" t="s">
        <v>76</v>
      </c>
      <c r="AY687" s="231" t="s">
        <v>144</v>
      </c>
    </row>
    <row r="688" spans="1:51" s="13" customFormat="1" ht="12">
      <c r="A688" s="13"/>
      <c r="B688" s="221"/>
      <c r="C688" s="222"/>
      <c r="D688" s="212" t="s">
        <v>374</v>
      </c>
      <c r="E688" s="223" t="s">
        <v>21</v>
      </c>
      <c r="F688" s="224" t="s">
        <v>1183</v>
      </c>
      <c r="G688" s="222"/>
      <c r="H688" s="225">
        <v>3</v>
      </c>
      <c r="I688" s="226"/>
      <c r="J688" s="222"/>
      <c r="K688" s="222"/>
      <c r="L688" s="227"/>
      <c r="M688" s="228"/>
      <c r="N688" s="229"/>
      <c r="O688" s="229"/>
      <c r="P688" s="229"/>
      <c r="Q688" s="229"/>
      <c r="R688" s="229"/>
      <c r="S688" s="229"/>
      <c r="T688" s="230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31" t="s">
        <v>374</v>
      </c>
      <c r="AU688" s="231" t="s">
        <v>86</v>
      </c>
      <c r="AV688" s="13" t="s">
        <v>86</v>
      </c>
      <c r="AW688" s="13" t="s">
        <v>37</v>
      </c>
      <c r="AX688" s="13" t="s">
        <v>76</v>
      </c>
      <c r="AY688" s="231" t="s">
        <v>144</v>
      </c>
    </row>
    <row r="689" spans="1:51" s="14" customFormat="1" ht="12">
      <c r="A689" s="14"/>
      <c r="B689" s="242"/>
      <c r="C689" s="243"/>
      <c r="D689" s="212" t="s">
        <v>374</v>
      </c>
      <c r="E689" s="244" t="s">
        <v>21</v>
      </c>
      <c r="F689" s="245" t="s">
        <v>389</v>
      </c>
      <c r="G689" s="243"/>
      <c r="H689" s="246">
        <v>5</v>
      </c>
      <c r="I689" s="247"/>
      <c r="J689" s="243"/>
      <c r="K689" s="243"/>
      <c r="L689" s="248"/>
      <c r="M689" s="249"/>
      <c r="N689" s="250"/>
      <c r="O689" s="250"/>
      <c r="P689" s="250"/>
      <c r="Q689" s="250"/>
      <c r="R689" s="250"/>
      <c r="S689" s="250"/>
      <c r="T689" s="251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52" t="s">
        <v>374</v>
      </c>
      <c r="AU689" s="252" t="s">
        <v>86</v>
      </c>
      <c r="AV689" s="14" t="s">
        <v>150</v>
      </c>
      <c r="AW689" s="14" t="s">
        <v>37</v>
      </c>
      <c r="AX689" s="14" t="s">
        <v>84</v>
      </c>
      <c r="AY689" s="252" t="s">
        <v>144</v>
      </c>
    </row>
    <row r="690" spans="1:65" s="2" customFormat="1" ht="24.15" customHeight="1">
      <c r="A690" s="39"/>
      <c r="B690" s="40"/>
      <c r="C690" s="199" t="s">
        <v>1184</v>
      </c>
      <c r="D690" s="199" t="s">
        <v>145</v>
      </c>
      <c r="E690" s="200" t="s">
        <v>1185</v>
      </c>
      <c r="F690" s="201" t="s">
        <v>1186</v>
      </c>
      <c r="G690" s="202" t="s">
        <v>413</v>
      </c>
      <c r="H690" s="203">
        <v>5</v>
      </c>
      <c r="I690" s="204"/>
      <c r="J690" s="205">
        <f>ROUND(I690*H690,2)</f>
        <v>0</v>
      </c>
      <c r="K690" s="201" t="s">
        <v>370</v>
      </c>
      <c r="L690" s="45"/>
      <c r="M690" s="206" t="s">
        <v>21</v>
      </c>
      <c r="N690" s="207" t="s">
        <v>47</v>
      </c>
      <c r="O690" s="85"/>
      <c r="P690" s="208">
        <f>O690*H690</f>
        <v>0</v>
      </c>
      <c r="Q690" s="208">
        <v>0.00014</v>
      </c>
      <c r="R690" s="208">
        <f>Q690*H690</f>
        <v>0.0006999999999999999</v>
      </c>
      <c r="S690" s="208">
        <v>0</v>
      </c>
      <c r="T690" s="209">
        <f>S690*H690</f>
        <v>0</v>
      </c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R690" s="210" t="s">
        <v>210</v>
      </c>
      <c r="AT690" s="210" t="s">
        <v>145</v>
      </c>
      <c r="AU690" s="210" t="s">
        <v>86</v>
      </c>
      <c r="AY690" s="18" t="s">
        <v>144</v>
      </c>
      <c r="BE690" s="211">
        <f>IF(N690="základní",J690,0)</f>
        <v>0</v>
      </c>
      <c r="BF690" s="211">
        <f>IF(N690="snížená",J690,0)</f>
        <v>0</v>
      </c>
      <c r="BG690" s="211">
        <f>IF(N690="zákl. přenesená",J690,0)</f>
        <v>0</v>
      </c>
      <c r="BH690" s="211">
        <f>IF(N690="sníž. přenesená",J690,0)</f>
        <v>0</v>
      </c>
      <c r="BI690" s="211">
        <f>IF(N690="nulová",J690,0)</f>
        <v>0</v>
      </c>
      <c r="BJ690" s="18" t="s">
        <v>84</v>
      </c>
      <c r="BK690" s="211">
        <f>ROUND(I690*H690,2)</f>
        <v>0</v>
      </c>
      <c r="BL690" s="18" t="s">
        <v>210</v>
      </c>
      <c r="BM690" s="210" t="s">
        <v>1187</v>
      </c>
    </row>
    <row r="691" spans="1:47" s="2" customFormat="1" ht="12">
      <c r="A691" s="39"/>
      <c r="B691" s="40"/>
      <c r="C691" s="41"/>
      <c r="D691" s="219" t="s">
        <v>372</v>
      </c>
      <c r="E691" s="41"/>
      <c r="F691" s="220" t="s">
        <v>1188</v>
      </c>
      <c r="G691" s="41"/>
      <c r="H691" s="41"/>
      <c r="I691" s="214"/>
      <c r="J691" s="41"/>
      <c r="K691" s="41"/>
      <c r="L691" s="45"/>
      <c r="M691" s="215"/>
      <c r="N691" s="216"/>
      <c r="O691" s="85"/>
      <c r="P691" s="85"/>
      <c r="Q691" s="85"/>
      <c r="R691" s="85"/>
      <c r="S691" s="85"/>
      <c r="T691" s="86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T691" s="18" t="s">
        <v>372</v>
      </c>
      <c r="AU691" s="18" t="s">
        <v>86</v>
      </c>
    </row>
    <row r="692" spans="1:65" s="2" customFormat="1" ht="16.5" customHeight="1">
      <c r="A692" s="39"/>
      <c r="B692" s="40"/>
      <c r="C692" s="199" t="s">
        <v>1189</v>
      </c>
      <c r="D692" s="199" t="s">
        <v>145</v>
      </c>
      <c r="E692" s="200" t="s">
        <v>1190</v>
      </c>
      <c r="F692" s="201" t="s">
        <v>1191</v>
      </c>
      <c r="G692" s="202" t="s">
        <v>413</v>
      </c>
      <c r="H692" s="203">
        <v>10</v>
      </c>
      <c r="I692" s="204"/>
      <c r="J692" s="205">
        <f>ROUND(I692*H692,2)</f>
        <v>0</v>
      </c>
      <c r="K692" s="201" t="s">
        <v>370</v>
      </c>
      <c r="L692" s="45"/>
      <c r="M692" s="206" t="s">
        <v>21</v>
      </c>
      <c r="N692" s="207" t="s">
        <v>47</v>
      </c>
      <c r="O692" s="85"/>
      <c r="P692" s="208">
        <f>O692*H692</f>
        <v>0</v>
      </c>
      <c r="Q692" s="208">
        <v>0.00024</v>
      </c>
      <c r="R692" s="208">
        <f>Q692*H692</f>
        <v>0.0024000000000000002</v>
      </c>
      <c r="S692" s="208">
        <v>0</v>
      </c>
      <c r="T692" s="209">
        <f>S692*H692</f>
        <v>0</v>
      </c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R692" s="210" t="s">
        <v>210</v>
      </c>
      <c r="AT692" s="210" t="s">
        <v>145</v>
      </c>
      <c r="AU692" s="210" t="s">
        <v>86</v>
      </c>
      <c r="AY692" s="18" t="s">
        <v>144</v>
      </c>
      <c r="BE692" s="211">
        <f>IF(N692="základní",J692,0)</f>
        <v>0</v>
      </c>
      <c r="BF692" s="211">
        <f>IF(N692="snížená",J692,0)</f>
        <v>0</v>
      </c>
      <c r="BG692" s="211">
        <f>IF(N692="zákl. přenesená",J692,0)</f>
        <v>0</v>
      </c>
      <c r="BH692" s="211">
        <f>IF(N692="sníž. přenesená",J692,0)</f>
        <v>0</v>
      </c>
      <c r="BI692" s="211">
        <f>IF(N692="nulová",J692,0)</f>
        <v>0</v>
      </c>
      <c r="BJ692" s="18" t="s">
        <v>84</v>
      </c>
      <c r="BK692" s="211">
        <f>ROUND(I692*H692,2)</f>
        <v>0</v>
      </c>
      <c r="BL692" s="18" t="s">
        <v>210</v>
      </c>
      <c r="BM692" s="210" t="s">
        <v>1192</v>
      </c>
    </row>
    <row r="693" spans="1:47" s="2" customFormat="1" ht="12">
      <c r="A693" s="39"/>
      <c r="B693" s="40"/>
      <c r="C693" s="41"/>
      <c r="D693" s="219" t="s">
        <v>372</v>
      </c>
      <c r="E693" s="41"/>
      <c r="F693" s="220" t="s">
        <v>1193</v>
      </c>
      <c r="G693" s="41"/>
      <c r="H693" s="41"/>
      <c r="I693" s="214"/>
      <c r="J693" s="41"/>
      <c r="K693" s="41"/>
      <c r="L693" s="45"/>
      <c r="M693" s="215"/>
      <c r="N693" s="216"/>
      <c r="O693" s="85"/>
      <c r="P693" s="85"/>
      <c r="Q693" s="85"/>
      <c r="R693" s="85"/>
      <c r="S693" s="85"/>
      <c r="T693" s="86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T693" s="18" t="s">
        <v>372</v>
      </c>
      <c r="AU693" s="18" t="s">
        <v>86</v>
      </c>
    </row>
    <row r="694" spans="1:51" s="13" customFormat="1" ht="12">
      <c r="A694" s="13"/>
      <c r="B694" s="221"/>
      <c r="C694" s="222"/>
      <c r="D694" s="212" t="s">
        <v>374</v>
      </c>
      <c r="E694" s="223" t="s">
        <v>21</v>
      </c>
      <c r="F694" s="224" t="s">
        <v>1194</v>
      </c>
      <c r="G694" s="222"/>
      <c r="H694" s="225">
        <v>4</v>
      </c>
      <c r="I694" s="226"/>
      <c r="J694" s="222"/>
      <c r="K694" s="222"/>
      <c r="L694" s="227"/>
      <c r="M694" s="228"/>
      <c r="N694" s="229"/>
      <c r="O694" s="229"/>
      <c r="P694" s="229"/>
      <c r="Q694" s="229"/>
      <c r="R694" s="229"/>
      <c r="S694" s="229"/>
      <c r="T694" s="230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31" t="s">
        <v>374</v>
      </c>
      <c r="AU694" s="231" t="s">
        <v>86</v>
      </c>
      <c r="AV694" s="13" t="s">
        <v>86</v>
      </c>
      <c r="AW694" s="13" t="s">
        <v>37</v>
      </c>
      <c r="AX694" s="13" t="s">
        <v>76</v>
      </c>
      <c r="AY694" s="231" t="s">
        <v>144</v>
      </c>
    </row>
    <row r="695" spans="1:51" s="13" customFormat="1" ht="12">
      <c r="A695" s="13"/>
      <c r="B695" s="221"/>
      <c r="C695" s="222"/>
      <c r="D695" s="212" t="s">
        <v>374</v>
      </c>
      <c r="E695" s="223" t="s">
        <v>21</v>
      </c>
      <c r="F695" s="224" t="s">
        <v>1195</v>
      </c>
      <c r="G695" s="222"/>
      <c r="H695" s="225">
        <v>6</v>
      </c>
      <c r="I695" s="226"/>
      <c r="J695" s="222"/>
      <c r="K695" s="222"/>
      <c r="L695" s="227"/>
      <c r="M695" s="228"/>
      <c r="N695" s="229"/>
      <c r="O695" s="229"/>
      <c r="P695" s="229"/>
      <c r="Q695" s="229"/>
      <c r="R695" s="229"/>
      <c r="S695" s="229"/>
      <c r="T695" s="230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31" t="s">
        <v>374</v>
      </c>
      <c r="AU695" s="231" t="s">
        <v>86</v>
      </c>
      <c r="AV695" s="13" t="s">
        <v>86</v>
      </c>
      <c r="AW695" s="13" t="s">
        <v>37</v>
      </c>
      <c r="AX695" s="13" t="s">
        <v>76</v>
      </c>
      <c r="AY695" s="231" t="s">
        <v>144</v>
      </c>
    </row>
    <row r="696" spans="1:51" s="14" customFormat="1" ht="12">
      <c r="A696" s="14"/>
      <c r="B696" s="242"/>
      <c r="C696" s="243"/>
      <c r="D696" s="212" t="s">
        <v>374</v>
      </c>
      <c r="E696" s="244" t="s">
        <v>21</v>
      </c>
      <c r="F696" s="245" t="s">
        <v>389</v>
      </c>
      <c r="G696" s="243"/>
      <c r="H696" s="246">
        <v>10</v>
      </c>
      <c r="I696" s="247"/>
      <c r="J696" s="243"/>
      <c r="K696" s="243"/>
      <c r="L696" s="248"/>
      <c r="M696" s="249"/>
      <c r="N696" s="250"/>
      <c r="O696" s="250"/>
      <c r="P696" s="250"/>
      <c r="Q696" s="250"/>
      <c r="R696" s="250"/>
      <c r="S696" s="250"/>
      <c r="T696" s="251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52" t="s">
        <v>374</v>
      </c>
      <c r="AU696" s="252" t="s">
        <v>86</v>
      </c>
      <c r="AV696" s="14" t="s">
        <v>150</v>
      </c>
      <c r="AW696" s="14" t="s">
        <v>37</v>
      </c>
      <c r="AX696" s="14" t="s">
        <v>84</v>
      </c>
      <c r="AY696" s="252" t="s">
        <v>144</v>
      </c>
    </row>
    <row r="697" spans="1:65" s="2" customFormat="1" ht="24.15" customHeight="1">
      <c r="A697" s="39"/>
      <c r="B697" s="40"/>
      <c r="C697" s="199" t="s">
        <v>1196</v>
      </c>
      <c r="D697" s="199" t="s">
        <v>145</v>
      </c>
      <c r="E697" s="200" t="s">
        <v>1197</v>
      </c>
      <c r="F697" s="201" t="s">
        <v>1198</v>
      </c>
      <c r="G697" s="202" t="s">
        <v>413</v>
      </c>
      <c r="H697" s="203">
        <v>5</v>
      </c>
      <c r="I697" s="204"/>
      <c r="J697" s="205">
        <f>ROUND(I697*H697,2)</f>
        <v>0</v>
      </c>
      <c r="K697" s="201" t="s">
        <v>370</v>
      </c>
      <c r="L697" s="45"/>
      <c r="M697" s="206" t="s">
        <v>21</v>
      </c>
      <c r="N697" s="207" t="s">
        <v>47</v>
      </c>
      <c r="O697" s="85"/>
      <c r="P697" s="208">
        <f>O697*H697</f>
        <v>0</v>
      </c>
      <c r="Q697" s="208">
        <v>0.00027</v>
      </c>
      <c r="R697" s="208">
        <f>Q697*H697</f>
        <v>0.00135</v>
      </c>
      <c r="S697" s="208">
        <v>0</v>
      </c>
      <c r="T697" s="209">
        <f>S697*H697</f>
        <v>0</v>
      </c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R697" s="210" t="s">
        <v>210</v>
      </c>
      <c r="AT697" s="210" t="s">
        <v>145</v>
      </c>
      <c r="AU697" s="210" t="s">
        <v>86</v>
      </c>
      <c r="AY697" s="18" t="s">
        <v>144</v>
      </c>
      <c r="BE697" s="211">
        <f>IF(N697="základní",J697,0)</f>
        <v>0</v>
      </c>
      <c r="BF697" s="211">
        <f>IF(N697="snížená",J697,0)</f>
        <v>0</v>
      </c>
      <c r="BG697" s="211">
        <f>IF(N697="zákl. přenesená",J697,0)</f>
        <v>0</v>
      </c>
      <c r="BH697" s="211">
        <f>IF(N697="sníž. přenesená",J697,0)</f>
        <v>0</v>
      </c>
      <c r="BI697" s="211">
        <f>IF(N697="nulová",J697,0)</f>
        <v>0</v>
      </c>
      <c r="BJ697" s="18" t="s">
        <v>84</v>
      </c>
      <c r="BK697" s="211">
        <f>ROUND(I697*H697,2)</f>
        <v>0</v>
      </c>
      <c r="BL697" s="18" t="s">
        <v>210</v>
      </c>
      <c r="BM697" s="210" t="s">
        <v>1199</v>
      </c>
    </row>
    <row r="698" spans="1:47" s="2" customFormat="1" ht="12">
      <c r="A698" s="39"/>
      <c r="B698" s="40"/>
      <c r="C698" s="41"/>
      <c r="D698" s="219" t="s">
        <v>372</v>
      </c>
      <c r="E698" s="41"/>
      <c r="F698" s="220" t="s">
        <v>1200</v>
      </c>
      <c r="G698" s="41"/>
      <c r="H698" s="41"/>
      <c r="I698" s="214"/>
      <c r="J698" s="41"/>
      <c r="K698" s="41"/>
      <c r="L698" s="45"/>
      <c r="M698" s="215"/>
      <c r="N698" s="216"/>
      <c r="O698" s="85"/>
      <c r="P698" s="85"/>
      <c r="Q698" s="85"/>
      <c r="R698" s="85"/>
      <c r="S698" s="85"/>
      <c r="T698" s="86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T698" s="18" t="s">
        <v>372</v>
      </c>
      <c r="AU698" s="18" t="s">
        <v>86</v>
      </c>
    </row>
    <row r="699" spans="1:51" s="13" customFormat="1" ht="12">
      <c r="A699" s="13"/>
      <c r="B699" s="221"/>
      <c r="C699" s="222"/>
      <c r="D699" s="212" t="s">
        <v>374</v>
      </c>
      <c r="E699" s="223" t="s">
        <v>21</v>
      </c>
      <c r="F699" s="224" t="s">
        <v>1182</v>
      </c>
      <c r="G699" s="222"/>
      <c r="H699" s="225">
        <v>2</v>
      </c>
      <c r="I699" s="226"/>
      <c r="J699" s="222"/>
      <c r="K699" s="222"/>
      <c r="L699" s="227"/>
      <c r="M699" s="228"/>
      <c r="N699" s="229"/>
      <c r="O699" s="229"/>
      <c r="P699" s="229"/>
      <c r="Q699" s="229"/>
      <c r="R699" s="229"/>
      <c r="S699" s="229"/>
      <c r="T699" s="230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31" t="s">
        <v>374</v>
      </c>
      <c r="AU699" s="231" t="s">
        <v>86</v>
      </c>
      <c r="AV699" s="13" t="s">
        <v>86</v>
      </c>
      <c r="AW699" s="13" t="s">
        <v>37</v>
      </c>
      <c r="AX699" s="13" t="s">
        <v>76</v>
      </c>
      <c r="AY699" s="231" t="s">
        <v>144</v>
      </c>
    </row>
    <row r="700" spans="1:51" s="13" customFormat="1" ht="12">
      <c r="A700" s="13"/>
      <c r="B700" s="221"/>
      <c r="C700" s="222"/>
      <c r="D700" s="212" t="s">
        <v>374</v>
      </c>
      <c r="E700" s="223" t="s">
        <v>21</v>
      </c>
      <c r="F700" s="224" t="s">
        <v>1183</v>
      </c>
      <c r="G700" s="222"/>
      <c r="H700" s="225">
        <v>3</v>
      </c>
      <c r="I700" s="226"/>
      <c r="J700" s="222"/>
      <c r="K700" s="222"/>
      <c r="L700" s="227"/>
      <c r="M700" s="228"/>
      <c r="N700" s="229"/>
      <c r="O700" s="229"/>
      <c r="P700" s="229"/>
      <c r="Q700" s="229"/>
      <c r="R700" s="229"/>
      <c r="S700" s="229"/>
      <c r="T700" s="230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31" t="s">
        <v>374</v>
      </c>
      <c r="AU700" s="231" t="s">
        <v>86</v>
      </c>
      <c r="AV700" s="13" t="s">
        <v>86</v>
      </c>
      <c r="AW700" s="13" t="s">
        <v>37</v>
      </c>
      <c r="AX700" s="13" t="s">
        <v>76</v>
      </c>
      <c r="AY700" s="231" t="s">
        <v>144</v>
      </c>
    </row>
    <row r="701" spans="1:51" s="14" customFormat="1" ht="12">
      <c r="A701" s="14"/>
      <c r="B701" s="242"/>
      <c r="C701" s="243"/>
      <c r="D701" s="212" t="s">
        <v>374</v>
      </c>
      <c r="E701" s="244" t="s">
        <v>21</v>
      </c>
      <c r="F701" s="245" t="s">
        <v>389</v>
      </c>
      <c r="G701" s="243"/>
      <c r="H701" s="246">
        <v>5</v>
      </c>
      <c r="I701" s="247"/>
      <c r="J701" s="243"/>
      <c r="K701" s="243"/>
      <c r="L701" s="248"/>
      <c r="M701" s="249"/>
      <c r="N701" s="250"/>
      <c r="O701" s="250"/>
      <c r="P701" s="250"/>
      <c r="Q701" s="250"/>
      <c r="R701" s="250"/>
      <c r="S701" s="250"/>
      <c r="T701" s="251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52" t="s">
        <v>374</v>
      </c>
      <c r="AU701" s="252" t="s">
        <v>86</v>
      </c>
      <c r="AV701" s="14" t="s">
        <v>150</v>
      </c>
      <c r="AW701" s="14" t="s">
        <v>37</v>
      </c>
      <c r="AX701" s="14" t="s">
        <v>84</v>
      </c>
      <c r="AY701" s="252" t="s">
        <v>144</v>
      </c>
    </row>
    <row r="702" spans="1:65" s="2" customFormat="1" ht="24.15" customHeight="1">
      <c r="A702" s="39"/>
      <c r="B702" s="40"/>
      <c r="C702" s="199" t="s">
        <v>1201</v>
      </c>
      <c r="D702" s="199" t="s">
        <v>145</v>
      </c>
      <c r="E702" s="200" t="s">
        <v>1202</v>
      </c>
      <c r="F702" s="201" t="s">
        <v>1203</v>
      </c>
      <c r="G702" s="202" t="s">
        <v>379</v>
      </c>
      <c r="H702" s="203">
        <v>0.006</v>
      </c>
      <c r="I702" s="204"/>
      <c r="J702" s="205">
        <f>ROUND(I702*H702,2)</f>
        <v>0</v>
      </c>
      <c r="K702" s="201" t="s">
        <v>370</v>
      </c>
      <c r="L702" s="45"/>
      <c r="M702" s="206" t="s">
        <v>21</v>
      </c>
      <c r="N702" s="207" t="s">
        <v>47</v>
      </c>
      <c r="O702" s="85"/>
      <c r="P702" s="208">
        <f>O702*H702</f>
        <v>0</v>
      </c>
      <c r="Q702" s="208">
        <v>0</v>
      </c>
      <c r="R702" s="208">
        <f>Q702*H702</f>
        <v>0</v>
      </c>
      <c r="S702" s="208">
        <v>0</v>
      </c>
      <c r="T702" s="209">
        <f>S702*H702</f>
        <v>0</v>
      </c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R702" s="210" t="s">
        <v>210</v>
      </c>
      <c r="AT702" s="210" t="s">
        <v>145</v>
      </c>
      <c r="AU702" s="210" t="s">
        <v>86</v>
      </c>
      <c r="AY702" s="18" t="s">
        <v>144</v>
      </c>
      <c r="BE702" s="211">
        <f>IF(N702="základní",J702,0)</f>
        <v>0</v>
      </c>
      <c r="BF702" s="211">
        <f>IF(N702="snížená",J702,0)</f>
        <v>0</v>
      </c>
      <c r="BG702" s="211">
        <f>IF(N702="zákl. přenesená",J702,0)</f>
        <v>0</v>
      </c>
      <c r="BH702" s="211">
        <f>IF(N702="sníž. přenesená",J702,0)</f>
        <v>0</v>
      </c>
      <c r="BI702" s="211">
        <f>IF(N702="nulová",J702,0)</f>
        <v>0</v>
      </c>
      <c r="BJ702" s="18" t="s">
        <v>84</v>
      </c>
      <c r="BK702" s="211">
        <f>ROUND(I702*H702,2)</f>
        <v>0</v>
      </c>
      <c r="BL702" s="18" t="s">
        <v>210</v>
      </c>
      <c r="BM702" s="210" t="s">
        <v>1204</v>
      </c>
    </row>
    <row r="703" spans="1:47" s="2" customFormat="1" ht="12">
      <c r="A703" s="39"/>
      <c r="B703" s="40"/>
      <c r="C703" s="41"/>
      <c r="D703" s="219" t="s">
        <v>372</v>
      </c>
      <c r="E703" s="41"/>
      <c r="F703" s="220" t="s">
        <v>1205</v>
      </c>
      <c r="G703" s="41"/>
      <c r="H703" s="41"/>
      <c r="I703" s="214"/>
      <c r="J703" s="41"/>
      <c r="K703" s="41"/>
      <c r="L703" s="45"/>
      <c r="M703" s="215"/>
      <c r="N703" s="216"/>
      <c r="O703" s="85"/>
      <c r="P703" s="85"/>
      <c r="Q703" s="85"/>
      <c r="R703" s="85"/>
      <c r="S703" s="85"/>
      <c r="T703" s="86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T703" s="18" t="s">
        <v>372</v>
      </c>
      <c r="AU703" s="18" t="s">
        <v>86</v>
      </c>
    </row>
    <row r="704" spans="1:63" s="12" customFormat="1" ht="22.8" customHeight="1">
      <c r="A704" s="12"/>
      <c r="B704" s="185"/>
      <c r="C704" s="186"/>
      <c r="D704" s="187" t="s">
        <v>75</v>
      </c>
      <c r="E704" s="217" t="s">
        <v>1206</v>
      </c>
      <c r="F704" s="217" t="s">
        <v>1207</v>
      </c>
      <c r="G704" s="186"/>
      <c r="H704" s="186"/>
      <c r="I704" s="189"/>
      <c r="J704" s="218">
        <f>BK704</f>
        <v>0</v>
      </c>
      <c r="K704" s="186"/>
      <c r="L704" s="191"/>
      <c r="M704" s="192"/>
      <c r="N704" s="193"/>
      <c r="O704" s="193"/>
      <c r="P704" s="194">
        <f>SUM(P705:P722)</f>
        <v>0</v>
      </c>
      <c r="Q704" s="193"/>
      <c r="R704" s="194">
        <f>SUM(R705:R722)</f>
        <v>0.22136999999999998</v>
      </c>
      <c r="S704" s="193"/>
      <c r="T704" s="195">
        <f>SUM(T705:T722)</f>
        <v>0.170612</v>
      </c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R704" s="196" t="s">
        <v>86</v>
      </c>
      <c r="AT704" s="197" t="s">
        <v>75</v>
      </c>
      <c r="AU704" s="197" t="s">
        <v>84</v>
      </c>
      <c r="AY704" s="196" t="s">
        <v>144</v>
      </c>
      <c r="BK704" s="198">
        <f>SUM(BK705:BK722)</f>
        <v>0</v>
      </c>
    </row>
    <row r="705" spans="1:65" s="2" customFormat="1" ht="16.5" customHeight="1">
      <c r="A705" s="39"/>
      <c r="B705" s="40"/>
      <c r="C705" s="199" t="s">
        <v>1208</v>
      </c>
      <c r="D705" s="199" t="s">
        <v>145</v>
      </c>
      <c r="E705" s="200" t="s">
        <v>1209</v>
      </c>
      <c r="F705" s="201" t="s">
        <v>1210</v>
      </c>
      <c r="G705" s="202" t="s">
        <v>399</v>
      </c>
      <c r="H705" s="203">
        <v>3.24</v>
      </c>
      <c r="I705" s="204"/>
      <c r="J705" s="205">
        <f>ROUND(I705*H705,2)</f>
        <v>0</v>
      </c>
      <c r="K705" s="201" t="s">
        <v>370</v>
      </c>
      <c r="L705" s="45"/>
      <c r="M705" s="206" t="s">
        <v>21</v>
      </c>
      <c r="N705" s="207" t="s">
        <v>47</v>
      </c>
      <c r="O705" s="85"/>
      <c r="P705" s="208">
        <f>O705*H705</f>
        <v>0</v>
      </c>
      <c r="Q705" s="208">
        <v>0</v>
      </c>
      <c r="R705" s="208">
        <f>Q705*H705</f>
        <v>0</v>
      </c>
      <c r="S705" s="208">
        <v>0.0238</v>
      </c>
      <c r="T705" s="209">
        <f>S705*H705</f>
        <v>0.07711200000000001</v>
      </c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R705" s="210" t="s">
        <v>210</v>
      </c>
      <c r="AT705" s="210" t="s">
        <v>145</v>
      </c>
      <c r="AU705" s="210" t="s">
        <v>86</v>
      </c>
      <c r="AY705" s="18" t="s">
        <v>144</v>
      </c>
      <c r="BE705" s="211">
        <f>IF(N705="základní",J705,0)</f>
        <v>0</v>
      </c>
      <c r="BF705" s="211">
        <f>IF(N705="snížená",J705,0)</f>
        <v>0</v>
      </c>
      <c r="BG705" s="211">
        <f>IF(N705="zákl. přenesená",J705,0)</f>
        <v>0</v>
      </c>
      <c r="BH705" s="211">
        <f>IF(N705="sníž. přenesená",J705,0)</f>
        <v>0</v>
      </c>
      <c r="BI705" s="211">
        <f>IF(N705="nulová",J705,0)</f>
        <v>0</v>
      </c>
      <c r="BJ705" s="18" t="s">
        <v>84</v>
      </c>
      <c r="BK705" s="211">
        <f>ROUND(I705*H705,2)</f>
        <v>0</v>
      </c>
      <c r="BL705" s="18" t="s">
        <v>210</v>
      </c>
      <c r="BM705" s="210" t="s">
        <v>1211</v>
      </c>
    </row>
    <row r="706" spans="1:47" s="2" customFormat="1" ht="12">
      <c r="A706" s="39"/>
      <c r="B706" s="40"/>
      <c r="C706" s="41"/>
      <c r="D706" s="219" t="s">
        <v>372</v>
      </c>
      <c r="E706" s="41"/>
      <c r="F706" s="220" t="s">
        <v>1212</v>
      </c>
      <c r="G706" s="41"/>
      <c r="H706" s="41"/>
      <c r="I706" s="214"/>
      <c r="J706" s="41"/>
      <c r="K706" s="41"/>
      <c r="L706" s="45"/>
      <c r="M706" s="215"/>
      <c r="N706" s="216"/>
      <c r="O706" s="85"/>
      <c r="P706" s="85"/>
      <c r="Q706" s="85"/>
      <c r="R706" s="85"/>
      <c r="S706" s="85"/>
      <c r="T706" s="86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T706" s="18" t="s">
        <v>372</v>
      </c>
      <c r="AU706" s="18" t="s">
        <v>86</v>
      </c>
    </row>
    <row r="707" spans="1:51" s="13" customFormat="1" ht="12">
      <c r="A707" s="13"/>
      <c r="B707" s="221"/>
      <c r="C707" s="222"/>
      <c r="D707" s="212" t="s">
        <v>374</v>
      </c>
      <c r="E707" s="223" t="s">
        <v>21</v>
      </c>
      <c r="F707" s="224" t="s">
        <v>1213</v>
      </c>
      <c r="G707" s="222"/>
      <c r="H707" s="225">
        <v>3.24</v>
      </c>
      <c r="I707" s="226"/>
      <c r="J707" s="222"/>
      <c r="K707" s="222"/>
      <c r="L707" s="227"/>
      <c r="M707" s="228"/>
      <c r="N707" s="229"/>
      <c r="O707" s="229"/>
      <c r="P707" s="229"/>
      <c r="Q707" s="229"/>
      <c r="R707" s="229"/>
      <c r="S707" s="229"/>
      <c r="T707" s="230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31" t="s">
        <v>374</v>
      </c>
      <c r="AU707" s="231" t="s">
        <v>86</v>
      </c>
      <c r="AV707" s="13" t="s">
        <v>86</v>
      </c>
      <c r="AW707" s="13" t="s">
        <v>37</v>
      </c>
      <c r="AX707" s="13" t="s">
        <v>84</v>
      </c>
      <c r="AY707" s="231" t="s">
        <v>144</v>
      </c>
    </row>
    <row r="708" spans="1:65" s="2" customFormat="1" ht="16.5" customHeight="1">
      <c r="A708" s="39"/>
      <c r="B708" s="40"/>
      <c r="C708" s="199" t="s">
        <v>1214</v>
      </c>
      <c r="D708" s="199" t="s">
        <v>145</v>
      </c>
      <c r="E708" s="200" t="s">
        <v>1215</v>
      </c>
      <c r="F708" s="201" t="s">
        <v>1216</v>
      </c>
      <c r="G708" s="202" t="s">
        <v>413</v>
      </c>
      <c r="H708" s="203">
        <v>2</v>
      </c>
      <c r="I708" s="204"/>
      <c r="J708" s="205">
        <f>ROUND(I708*H708,2)</f>
        <v>0</v>
      </c>
      <c r="K708" s="201" t="s">
        <v>370</v>
      </c>
      <c r="L708" s="45"/>
      <c r="M708" s="206" t="s">
        <v>21</v>
      </c>
      <c r="N708" s="207" t="s">
        <v>47</v>
      </c>
      <c r="O708" s="85"/>
      <c r="P708" s="208">
        <f>O708*H708</f>
        <v>0</v>
      </c>
      <c r="Q708" s="208">
        <v>8E-05</v>
      </c>
      <c r="R708" s="208">
        <f>Q708*H708</f>
        <v>0.00016</v>
      </c>
      <c r="S708" s="208">
        <v>0.04675</v>
      </c>
      <c r="T708" s="209">
        <f>S708*H708</f>
        <v>0.0935</v>
      </c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R708" s="210" t="s">
        <v>210</v>
      </c>
      <c r="AT708" s="210" t="s">
        <v>145</v>
      </c>
      <c r="AU708" s="210" t="s">
        <v>86</v>
      </c>
      <c r="AY708" s="18" t="s">
        <v>144</v>
      </c>
      <c r="BE708" s="211">
        <f>IF(N708="základní",J708,0)</f>
        <v>0</v>
      </c>
      <c r="BF708" s="211">
        <f>IF(N708="snížená",J708,0)</f>
        <v>0</v>
      </c>
      <c r="BG708" s="211">
        <f>IF(N708="zákl. přenesená",J708,0)</f>
        <v>0</v>
      </c>
      <c r="BH708" s="211">
        <f>IF(N708="sníž. přenesená",J708,0)</f>
        <v>0</v>
      </c>
      <c r="BI708" s="211">
        <f>IF(N708="nulová",J708,0)</f>
        <v>0</v>
      </c>
      <c r="BJ708" s="18" t="s">
        <v>84</v>
      </c>
      <c r="BK708" s="211">
        <f>ROUND(I708*H708,2)</f>
        <v>0</v>
      </c>
      <c r="BL708" s="18" t="s">
        <v>210</v>
      </c>
      <c r="BM708" s="210" t="s">
        <v>1217</v>
      </c>
    </row>
    <row r="709" spans="1:47" s="2" customFormat="1" ht="12">
      <c r="A709" s="39"/>
      <c r="B709" s="40"/>
      <c r="C709" s="41"/>
      <c r="D709" s="219" t="s">
        <v>372</v>
      </c>
      <c r="E709" s="41"/>
      <c r="F709" s="220" t="s">
        <v>1218</v>
      </c>
      <c r="G709" s="41"/>
      <c r="H709" s="41"/>
      <c r="I709" s="214"/>
      <c r="J709" s="41"/>
      <c r="K709" s="41"/>
      <c r="L709" s="45"/>
      <c r="M709" s="215"/>
      <c r="N709" s="216"/>
      <c r="O709" s="85"/>
      <c r="P709" s="85"/>
      <c r="Q709" s="85"/>
      <c r="R709" s="85"/>
      <c r="S709" s="85"/>
      <c r="T709" s="86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T709" s="18" t="s">
        <v>372</v>
      </c>
      <c r="AU709" s="18" t="s">
        <v>86</v>
      </c>
    </row>
    <row r="710" spans="1:51" s="13" customFormat="1" ht="12">
      <c r="A710" s="13"/>
      <c r="B710" s="221"/>
      <c r="C710" s="222"/>
      <c r="D710" s="212" t="s">
        <v>374</v>
      </c>
      <c r="E710" s="223" t="s">
        <v>21</v>
      </c>
      <c r="F710" s="224" t="s">
        <v>1219</v>
      </c>
      <c r="G710" s="222"/>
      <c r="H710" s="225">
        <v>2</v>
      </c>
      <c r="I710" s="226"/>
      <c r="J710" s="222"/>
      <c r="K710" s="222"/>
      <c r="L710" s="227"/>
      <c r="M710" s="228"/>
      <c r="N710" s="229"/>
      <c r="O710" s="229"/>
      <c r="P710" s="229"/>
      <c r="Q710" s="229"/>
      <c r="R710" s="229"/>
      <c r="S710" s="229"/>
      <c r="T710" s="230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31" t="s">
        <v>374</v>
      </c>
      <c r="AU710" s="231" t="s">
        <v>86</v>
      </c>
      <c r="AV710" s="13" t="s">
        <v>86</v>
      </c>
      <c r="AW710" s="13" t="s">
        <v>37</v>
      </c>
      <c r="AX710" s="13" t="s">
        <v>84</v>
      </c>
      <c r="AY710" s="231" t="s">
        <v>144</v>
      </c>
    </row>
    <row r="711" spans="1:65" s="2" customFormat="1" ht="16.5" customHeight="1">
      <c r="A711" s="39"/>
      <c r="B711" s="40"/>
      <c r="C711" s="199" t="s">
        <v>1220</v>
      </c>
      <c r="D711" s="199" t="s">
        <v>145</v>
      </c>
      <c r="E711" s="200" t="s">
        <v>1221</v>
      </c>
      <c r="F711" s="201" t="s">
        <v>1222</v>
      </c>
      <c r="G711" s="202" t="s">
        <v>413</v>
      </c>
      <c r="H711" s="203">
        <v>2</v>
      </c>
      <c r="I711" s="204"/>
      <c r="J711" s="205">
        <f>ROUND(I711*H711,2)</f>
        <v>0</v>
      </c>
      <c r="K711" s="201" t="s">
        <v>370</v>
      </c>
      <c r="L711" s="45"/>
      <c r="M711" s="206" t="s">
        <v>21</v>
      </c>
      <c r="N711" s="207" t="s">
        <v>47</v>
      </c>
      <c r="O711" s="85"/>
      <c r="P711" s="208">
        <f>O711*H711</f>
        <v>0</v>
      </c>
      <c r="Q711" s="208">
        <v>0.03454</v>
      </c>
      <c r="R711" s="208">
        <f>Q711*H711</f>
        <v>0.06908</v>
      </c>
      <c r="S711" s="208">
        <v>0</v>
      </c>
      <c r="T711" s="209">
        <f>S711*H711</f>
        <v>0</v>
      </c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R711" s="210" t="s">
        <v>210</v>
      </c>
      <c r="AT711" s="210" t="s">
        <v>145</v>
      </c>
      <c r="AU711" s="210" t="s">
        <v>86</v>
      </c>
      <c r="AY711" s="18" t="s">
        <v>144</v>
      </c>
      <c r="BE711" s="211">
        <f>IF(N711="základní",J711,0)</f>
        <v>0</v>
      </c>
      <c r="BF711" s="211">
        <f>IF(N711="snížená",J711,0)</f>
        <v>0</v>
      </c>
      <c r="BG711" s="211">
        <f>IF(N711="zákl. přenesená",J711,0)</f>
        <v>0</v>
      </c>
      <c r="BH711" s="211">
        <f>IF(N711="sníž. přenesená",J711,0)</f>
        <v>0</v>
      </c>
      <c r="BI711" s="211">
        <f>IF(N711="nulová",J711,0)</f>
        <v>0</v>
      </c>
      <c r="BJ711" s="18" t="s">
        <v>84</v>
      </c>
      <c r="BK711" s="211">
        <f>ROUND(I711*H711,2)</f>
        <v>0</v>
      </c>
      <c r="BL711" s="18" t="s">
        <v>210</v>
      </c>
      <c r="BM711" s="210" t="s">
        <v>1223</v>
      </c>
    </row>
    <row r="712" spans="1:47" s="2" customFormat="1" ht="12">
      <c r="A712" s="39"/>
      <c r="B712" s="40"/>
      <c r="C712" s="41"/>
      <c r="D712" s="219" t="s">
        <v>372</v>
      </c>
      <c r="E712" s="41"/>
      <c r="F712" s="220" t="s">
        <v>1224</v>
      </c>
      <c r="G712" s="41"/>
      <c r="H712" s="41"/>
      <c r="I712" s="214"/>
      <c r="J712" s="41"/>
      <c r="K712" s="41"/>
      <c r="L712" s="45"/>
      <c r="M712" s="215"/>
      <c r="N712" s="216"/>
      <c r="O712" s="85"/>
      <c r="P712" s="85"/>
      <c r="Q712" s="85"/>
      <c r="R712" s="85"/>
      <c r="S712" s="85"/>
      <c r="T712" s="86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T712" s="18" t="s">
        <v>372</v>
      </c>
      <c r="AU712" s="18" t="s">
        <v>86</v>
      </c>
    </row>
    <row r="713" spans="1:51" s="13" customFormat="1" ht="12">
      <c r="A713" s="13"/>
      <c r="B713" s="221"/>
      <c r="C713" s="222"/>
      <c r="D713" s="212" t="s">
        <v>374</v>
      </c>
      <c r="E713" s="223" t="s">
        <v>21</v>
      </c>
      <c r="F713" s="224" t="s">
        <v>1182</v>
      </c>
      <c r="G713" s="222"/>
      <c r="H713" s="225">
        <v>2</v>
      </c>
      <c r="I713" s="226"/>
      <c r="J713" s="222"/>
      <c r="K713" s="222"/>
      <c r="L713" s="227"/>
      <c r="M713" s="228"/>
      <c r="N713" s="229"/>
      <c r="O713" s="229"/>
      <c r="P713" s="229"/>
      <c r="Q713" s="229"/>
      <c r="R713" s="229"/>
      <c r="S713" s="229"/>
      <c r="T713" s="230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31" t="s">
        <v>374</v>
      </c>
      <c r="AU713" s="231" t="s">
        <v>86</v>
      </c>
      <c r="AV713" s="13" t="s">
        <v>86</v>
      </c>
      <c r="AW713" s="13" t="s">
        <v>37</v>
      </c>
      <c r="AX713" s="13" t="s">
        <v>84</v>
      </c>
      <c r="AY713" s="231" t="s">
        <v>144</v>
      </c>
    </row>
    <row r="714" spans="1:65" s="2" customFormat="1" ht="24.15" customHeight="1">
      <c r="A714" s="39"/>
      <c r="B714" s="40"/>
      <c r="C714" s="199" t="s">
        <v>1225</v>
      </c>
      <c r="D714" s="199" t="s">
        <v>145</v>
      </c>
      <c r="E714" s="200" t="s">
        <v>1226</v>
      </c>
      <c r="F714" s="201" t="s">
        <v>1227</v>
      </c>
      <c r="G714" s="202" t="s">
        <v>413</v>
      </c>
      <c r="H714" s="203">
        <v>3</v>
      </c>
      <c r="I714" s="204"/>
      <c r="J714" s="205">
        <f>ROUND(I714*H714,2)</f>
        <v>0</v>
      </c>
      <c r="K714" s="201" t="s">
        <v>370</v>
      </c>
      <c r="L714" s="45"/>
      <c r="M714" s="206" t="s">
        <v>21</v>
      </c>
      <c r="N714" s="207" t="s">
        <v>47</v>
      </c>
      <c r="O714" s="85"/>
      <c r="P714" s="208">
        <f>O714*H714</f>
        <v>0</v>
      </c>
      <c r="Q714" s="208">
        <v>0.05071</v>
      </c>
      <c r="R714" s="208">
        <f>Q714*H714</f>
        <v>0.15213</v>
      </c>
      <c r="S714" s="208">
        <v>0</v>
      </c>
      <c r="T714" s="209">
        <f>S714*H714</f>
        <v>0</v>
      </c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R714" s="210" t="s">
        <v>210</v>
      </c>
      <c r="AT714" s="210" t="s">
        <v>145</v>
      </c>
      <c r="AU714" s="210" t="s">
        <v>86</v>
      </c>
      <c r="AY714" s="18" t="s">
        <v>144</v>
      </c>
      <c r="BE714" s="211">
        <f>IF(N714="základní",J714,0)</f>
        <v>0</v>
      </c>
      <c r="BF714" s="211">
        <f>IF(N714="snížená",J714,0)</f>
        <v>0</v>
      </c>
      <c r="BG714" s="211">
        <f>IF(N714="zákl. přenesená",J714,0)</f>
        <v>0</v>
      </c>
      <c r="BH714" s="211">
        <f>IF(N714="sníž. přenesená",J714,0)</f>
        <v>0</v>
      </c>
      <c r="BI714" s="211">
        <f>IF(N714="nulová",J714,0)</f>
        <v>0</v>
      </c>
      <c r="BJ714" s="18" t="s">
        <v>84</v>
      </c>
      <c r="BK714" s="211">
        <f>ROUND(I714*H714,2)</f>
        <v>0</v>
      </c>
      <c r="BL714" s="18" t="s">
        <v>210</v>
      </c>
      <c r="BM714" s="210" t="s">
        <v>1228</v>
      </c>
    </row>
    <row r="715" spans="1:47" s="2" customFormat="1" ht="12">
      <c r="A715" s="39"/>
      <c r="B715" s="40"/>
      <c r="C715" s="41"/>
      <c r="D715" s="219" t="s">
        <v>372</v>
      </c>
      <c r="E715" s="41"/>
      <c r="F715" s="220" t="s">
        <v>1229</v>
      </c>
      <c r="G715" s="41"/>
      <c r="H715" s="41"/>
      <c r="I715" s="214"/>
      <c r="J715" s="41"/>
      <c r="K715" s="41"/>
      <c r="L715" s="45"/>
      <c r="M715" s="215"/>
      <c r="N715" s="216"/>
      <c r="O715" s="85"/>
      <c r="P715" s="85"/>
      <c r="Q715" s="85"/>
      <c r="R715" s="85"/>
      <c r="S715" s="85"/>
      <c r="T715" s="86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T715" s="18" t="s">
        <v>372</v>
      </c>
      <c r="AU715" s="18" t="s">
        <v>86</v>
      </c>
    </row>
    <row r="716" spans="1:51" s="13" customFormat="1" ht="12">
      <c r="A716" s="13"/>
      <c r="B716" s="221"/>
      <c r="C716" s="222"/>
      <c r="D716" s="212" t="s">
        <v>374</v>
      </c>
      <c r="E716" s="223" t="s">
        <v>21</v>
      </c>
      <c r="F716" s="224" t="s">
        <v>1183</v>
      </c>
      <c r="G716" s="222"/>
      <c r="H716" s="225">
        <v>3</v>
      </c>
      <c r="I716" s="226"/>
      <c r="J716" s="222"/>
      <c r="K716" s="222"/>
      <c r="L716" s="227"/>
      <c r="M716" s="228"/>
      <c r="N716" s="229"/>
      <c r="O716" s="229"/>
      <c r="P716" s="229"/>
      <c r="Q716" s="229"/>
      <c r="R716" s="229"/>
      <c r="S716" s="229"/>
      <c r="T716" s="230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31" t="s">
        <v>374</v>
      </c>
      <c r="AU716" s="231" t="s">
        <v>86</v>
      </c>
      <c r="AV716" s="13" t="s">
        <v>86</v>
      </c>
      <c r="AW716" s="13" t="s">
        <v>37</v>
      </c>
      <c r="AX716" s="13" t="s">
        <v>84</v>
      </c>
      <c r="AY716" s="231" t="s">
        <v>144</v>
      </c>
    </row>
    <row r="717" spans="1:65" s="2" customFormat="1" ht="24.15" customHeight="1">
      <c r="A717" s="39"/>
      <c r="B717" s="40"/>
      <c r="C717" s="199" t="s">
        <v>1230</v>
      </c>
      <c r="D717" s="199" t="s">
        <v>145</v>
      </c>
      <c r="E717" s="200" t="s">
        <v>1231</v>
      </c>
      <c r="F717" s="201" t="s">
        <v>1232</v>
      </c>
      <c r="G717" s="202" t="s">
        <v>1233</v>
      </c>
      <c r="H717" s="203">
        <v>1</v>
      </c>
      <c r="I717" s="204"/>
      <c r="J717" s="205">
        <f>ROUND(I717*H717,2)</f>
        <v>0</v>
      </c>
      <c r="K717" s="201" t="s">
        <v>149</v>
      </c>
      <c r="L717" s="45"/>
      <c r="M717" s="206" t="s">
        <v>21</v>
      </c>
      <c r="N717" s="207" t="s">
        <v>47</v>
      </c>
      <c r="O717" s="85"/>
      <c r="P717" s="208">
        <f>O717*H717</f>
        <v>0</v>
      </c>
      <c r="Q717" s="208">
        <v>0</v>
      </c>
      <c r="R717" s="208">
        <f>Q717*H717</f>
        <v>0</v>
      </c>
      <c r="S717" s="208">
        <v>0</v>
      </c>
      <c r="T717" s="209">
        <f>S717*H717</f>
        <v>0</v>
      </c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R717" s="210" t="s">
        <v>210</v>
      </c>
      <c r="AT717" s="210" t="s">
        <v>145</v>
      </c>
      <c r="AU717" s="210" t="s">
        <v>86</v>
      </c>
      <c r="AY717" s="18" t="s">
        <v>144</v>
      </c>
      <c r="BE717" s="211">
        <f>IF(N717="základní",J717,0)</f>
        <v>0</v>
      </c>
      <c r="BF717" s="211">
        <f>IF(N717="snížená",J717,0)</f>
        <v>0</v>
      </c>
      <c r="BG717" s="211">
        <f>IF(N717="zákl. přenesená",J717,0)</f>
        <v>0</v>
      </c>
      <c r="BH717" s="211">
        <f>IF(N717="sníž. přenesená",J717,0)</f>
        <v>0</v>
      </c>
      <c r="BI717" s="211">
        <f>IF(N717="nulová",J717,0)</f>
        <v>0</v>
      </c>
      <c r="BJ717" s="18" t="s">
        <v>84</v>
      </c>
      <c r="BK717" s="211">
        <f>ROUND(I717*H717,2)</f>
        <v>0</v>
      </c>
      <c r="BL717" s="18" t="s">
        <v>210</v>
      </c>
      <c r="BM717" s="210" t="s">
        <v>1234</v>
      </c>
    </row>
    <row r="718" spans="1:65" s="2" customFormat="1" ht="24.15" customHeight="1">
      <c r="A718" s="39"/>
      <c r="B718" s="40"/>
      <c r="C718" s="199" t="s">
        <v>1235</v>
      </c>
      <c r="D718" s="199" t="s">
        <v>145</v>
      </c>
      <c r="E718" s="200" t="s">
        <v>1236</v>
      </c>
      <c r="F718" s="201" t="s">
        <v>1237</v>
      </c>
      <c r="G718" s="202" t="s">
        <v>1233</v>
      </c>
      <c r="H718" s="203">
        <v>1</v>
      </c>
      <c r="I718" s="204"/>
      <c r="J718" s="205">
        <f>ROUND(I718*H718,2)</f>
        <v>0</v>
      </c>
      <c r="K718" s="201" t="s">
        <v>149</v>
      </c>
      <c r="L718" s="45"/>
      <c r="M718" s="206" t="s">
        <v>21</v>
      </c>
      <c r="N718" s="207" t="s">
        <v>47</v>
      </c>
      <c r="O718" s="85"/>
      <c r="P718" s="208">
        <f>O718*H718</f>
        <v>0</v>
      </c>
      <c r="Q718" s="208">
        <v>0</v>
      </c>
      <c r="R718" s="208">
        <f>Q718*H718</f>
        <v>0</v>
      </c>
      <c r="S718" s="208">
        <v>0</v>
      </c>
      <c r="T718" s="209">
        <f>S718*H718</f>
        <v>0</v>
      </c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R718" s="210" t="s">
        <v>210</v>
      </c>
      <c r="AT718" s="210" t="s">
        <v>145</v>
      </c>
      <c r="AU718" s="210" t="s">
        <v>86</v>
      </c>
      <c r="AY718" s="18" t="s">
        <v>144</v>
      </c>
      <c r="BE718" s="211">
        <f>IF(N718="základní",J718,0)</f>
        <v>0</v>
      </c>
      <c r="BF718" s="211">
        <f>IF(N718="snížená",J718,0)</f>
        <v>0</v>
      </c>
      <c r="BG718" s="211">
        <f>IF(N718="zákl. přenesená",J718,0)</f>
        <v>0</v>
      </c>
      <c r="BH718" s="211">
        <f>IF(N718="sníž. přenesená",J718,0)</f>
        <v>0</v>
      </c>
      <c r="BI718" s="211">
        <f>IF(N718="nulová",J718,0)</f>
        <v>0</v>
      </c>
      <c r="BJ718" s="18" t="s">
        <v>84</v>
      </c>
      <c r="BK718" s="211">
        <f>ROUND(I718*H718,2)</f>
        <v>0</v>
      </c>
      <c r="BL718" s="18" t="s">
        <v>210</v>
      </c>
      <c r="BM718" s="210" t="s">
        <v>1238</v>
      </c>
    </row>
    <row r="719" spans="1:65" s="2" customFormat="1" ht="24.15" customHeight="1">
      <c r="A719" s="39"/>
      <c r="B719" s="40"/>
      <c r="C719" s="199" t="s">
        <v>1239</v>
      </c>
      <c r="D719" s="199" t="s">
        <v>145</v>
      </c>
      <c r="E719" s="200" t="s">
        <v>1240</v>
      </c>
      <c r="F719" s="201" t="s">
        <v>1241</v>
      </c>
      <c r="G719" s="202" t="s">
        <v>379</v>
      </c>
      <c r="H719" s="203">
        <v>0.171</v>
      </c>
      <c r="I719" s="204"/>
      <c r="J719" s="205">
        <f>ROUND(I719*H719,2)</f>
        <v>0</v>
      </c>
      <c r="K719" s="201" t="s">
        <v>370</v>
      </c>
      <c r="L719" s="45"/>
      <c r="M719" s="206" t="s">
        <v>21</v>
      </c>
      <c r="N719" s="207" t="s">
        <v>47</v>
      </c>
      <c r="O719" s="85"/>
      <c r="P719" s="208">
        <f>O719*H719</f>
        <v>0</v>
      </c>
      <c r="Q719" s="208">
        <v>0</v>
      </c>
      <c r="R719" s="208">
        <f>Q719*H719</f>
        <v>0</v>
      </c>
      <c r="S719" s="208">
        <v>0</v>
      </c>
      <c r="T719" s="209">
        <f>S719*H719</f>
        <v>0</v>
      </c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R719" s="210" t="s">
        <v>210</v>
      </c>
      <c r="AT719" s="210" t="s">
        <v>145</v>
      </c>
      <c r="AU719" s="210" t="s">
        <v>86</v>
      </c>
      <c r="AY719" s="18" t="s">
        <v>144</v>
      </c>
      <c r="BE719" s="211">
        <f>IF(N719="základní",J719,0)</f>
        <v>0</v>
      </c>
      <c r="BF719" s="211">
        <f>IF(N719="snížená",J719,0)</f>
        <v>0</v>
      </c>
      <c r="BG719" s="211">
        <f>IF(N719="zákl. přenesená",J719,0)</f>
        <v>0</v>
      </c>
      <c r="BH719" s="211">
        <f>IF(N719="sníž. přenesená",J719,0)</f>
        <v>0</v>
      </c>
      <c r="BI719" s="211">
        <f>IF(N719="nulová",J719,0)</f>
        <v>0</v>
      </c>
      <c r="BJ719" s="18" t="s">
        <v>84</v>
      </c>
      <c r="BK719" s="211">
        <f>ROUND(I719*H719,2)</f>
        <v>0</v>
      </c>
      <c r="BL719" s="18" t="s">
        <v>210</v>
      </c>
      <c r="BM719" s="210" t="s">
        <v>1242</v>
      </c>
    </row>
    <row r="720" spans="1:47" s="2" customFormat="1" ht="12">
      <c r="A720" s="39"/>
      <c r="B720" s="40"/>
      <c r="C720" s="41"/>
      <c r="D720" s="219" t="s">
        <v>372</v>
      </c>
      <c r="E720" s="41"/>
      <c r="F720" s="220" t="s">
        <v>1243</v>
      </c>
      <c r="G720" s="41"/>
      <c r="H720" s="41"/>
      <c r="I720" s="214"/>
      <c r="J720" s="41"/>
      <c r="K720" s="41"/>
      <c r="L720" s="45"/>
      <c r="M720" s="215"/>
      <c r="N720" s="216"/>
      <c r="O720" s="85"/>
      <c r="P720" s="85"/>
      <c r="Q720" s="85"/>
      <c r="R720" s="85"/>
      <c r="S720" s="85"/>
      <c r="T720" s="86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T720" s="18" t="s">
        <v>372</v>
      </c>
      <c r="AU720" s="18" t="s">
        <v>86</v>
      </c>
    </row>
    <row r="721" spans="1:65" s="2" customFormat="1" ht="24.15" customHeight="1">
      <c r="A721" s="39"/>
      <c r="B721" s="40"/>
      <c r="C721" s="199" t="s">
        <v>1244</v>
      </c>
      <c r="D721" s="199" t="s">
        <v>145</v>
      </c>
      <c r="E721" s="200" t="s">
        <v>1245</v>
      </c>
      <c r="F721" s="201" t="s">
        <v>1246</v>
      </c>
      <c r="G721" s="202" t="s">
        <v>379</v>
      </c>
      <c r="H721" s="203">
        <v>0.221</v>
      </c>
      <c r="I721" s="204"/>
      <c r="J721" s="205">
        <f>ROUND(I721*H721,2)</f>
        <v>0</v>
      </c>
      <c r="K721" s="201" t="s">
        <v>370</v>
      </c>
      <c r="L721" s="45"/>
      <c r="M721" s="206" t="s">
        <v>21</v>
      </c>
      <c r="N721" s="207" t="s">
        <v>47</v>
      </c>
      <c r="O721" s="85"/>
      <c r="P721" s="208">
        <f>O721*H721</f>
        <v>0</v>
      </c>
      <c r="Q721" s="208">
        <v>0</v>
      </c>
      <c r="R721" s="208">
        <f>Q721*H721</f>
        <v>0</v>
      </c>
      <c r="S721" s="208">
        <v>0</v>
      </c>
      <c r="T721" s="209">
        <f>S721*H721</f>
        <v>0</v>
      </c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R721" s="210" t="s">
        <v>210</v>
      </c>
      <c r="AT721" s="210" t="s">
        <v>145</v>
      </c>
      <c r="AU721" s="210" t="s">
        <v>86</v>
      </c>
      <c r="AY721" s="18" t="s">
        <v>144</v>
      </c>
      <c r="BE721" s="211">
        <f>IF(N721="základní",J721,0)</f>
        <v>0</v>
      </c>
      <c r="BF721" s="211">
        <f>IF(N721="snížená",J721,0)</f>
        <v>0</v>
      </c>
      <c r="BG721" s="211">
        <f>IF(N721="zákl. přenesená",J721,0)</f>
        <v>0</v>
      </c>
      <c r="BH721" s="211">
        <f>IF(N721="sníž. přenesená",J721,0)</f>
        <v>0</v>
      </c>
      <c r="BI721" s="211">
        <f>IF(N721="nulová",J721,0)</f>
        <v>0</v>
      </c>
      <c r="BJ721" s="18" t="s">
        <v>84</v>
      </c>
      <c r="BK721" s="211">
        <f>ROUND(I721*H721,2)</f>
        <v>0</v>
      </c>
      <c r="BL721" s="18" t="s">
        <v>210</v>
      </c>
      <c r="BM721" s="210" t="s">
        <v>1247</v>
      </c>
    </row>
    <row r="722" spans="1:47" s="2" customFormat="1" ht="12">
      <c r="A722" s="39"/>
      <c r="B722" s="40"/>
      <c r="C722" s="41"/>
      <c r="D722" s="219" t="s">
        <v>372</v>
      </c>
      <c r="E722" s="41"/>
      <c r="F722" s="220" t="s">
        <v>1248</v>
      </c>
      <c r="G722" s="41"/>
      <c r="H722" s="41"/>
      <c r="I722" s="214"/>
      <c r="J722" s="41"/>
      <c r="K722" s="41"/>
      <c r="L722" s="45"/>
      <c r="M722" s="215"/>
      <c r="N722" s="216"/>
      <c r="O722" s="85"/>
      <c r="P722" s="85"/>
      <c r="Q722" s="85"/>
      <c r="R722" s="85"/>
      <c r="S722" s="85"/>
      <c r="T722" s="86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T722" s="18" t="s">
        <v>372</v>
      </c>
      <c r="AU722" s="18" t="s">
        <v>86</v>
      </c>
    </row>
    <row r="723" spans="1:63" s="12" customFormat="1" ht="22.8" customHeight="1">
      <c r="A723" s="12"/>
      <c r="B723" s="185"/>
      <c r="C723" s="186"/>
      <c r="D723" s="187" t="s">
        <v>75</v>
      </c>
      <c r="E723" s="217" t="s">
        <v>1249</v>
      </c>
      <c r="F723" s="217" t="s">
        <v>1250</v>
      </c>
      <c r="G723" s="186"/>
      <c r="H723" s="186"/>
      <c r="I723" s="189"/>
      <c r="J723" s="218">
        <f>BK723</f>
        <v>0</v>
      </c>
      <c r="K723" s="186"/>
      <c r="L723" s="191"/>
      <c r="M723" s="192"/>
      <c r="N723" s="193"/>
      <c r="O723" s="193"/>
      <c r="P723" s="194">
        <f>SUM(P724:P733)</f>
        <v>0</v>
      </c>
      <c r="Q723" s="193"/>
      <c r="R723" s="194">
        <f>SUM(R724:R733)</f>
        <v>0.17514507</v>
      </c>
      <c r="S723" s="193"/>
      <c r="T723" s="195">
        <f>SUM(T724:T733)</f>
        <v>0</v>
      </c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R723" s="196" t="s">
        <v>86</v>
      </c>
      <c r="AT723" s="197" t="s">
        <v>75</v>
      </c>
      <c r="AU723" s="197" t="s">
        <v>84</v>
      </c>
      <c r="AY723" s="196" t="s">
        <v>144</v>
      </c>
      <c r="BK723" s="198">
        <f>SUM(BK724:BK733)</f>
        <v>0</v>
      </c>
    </row>
    <row r="724" spans="1:65" s="2" customFormat="1" ht="33" customHeight="1">
      <c r="A724" s="39"/>
      <c r="B724" s="40"/>
      <c r="C724" s="199" t="s">
        <v>1251</v>
      </c>
      <c r="D724" s="199" t="s">
        <v>145</v>
      </c>
      <c r="E724" s="200" t="s">
        <v>1252</v>
      </c>
      <c r="F724" s="201" t="s">
        <v>1253</v>
      </c>
      <c r="G724" s="202" t="s">
        <v>399</v>
      </c>
      <c r="H724" s="203">
        <v>14.439</v>
      </c>
      <c r="I724" s="204"/>
      <c r="J724" s="205">
        <f>ROUND(I724*H724,2)</f>
        <v>0</v>
      </c>
      <c r="K724" s="201" t="s">
        <v>370</v>
      </c>
      <c r="L724" s="45"/>
      <c r="M724" s="206" t="s">
        <v>21</v>
      </c>
      <c r="N724" s="207" t="s">
        <v>47</v>
      </c>
      <c r="O724" s="85"/>
      <c r="P724" s="208">
        <f>O724*H724</f>
        <v>0</v>
      </c>
      <c r="Q724" s="208">
        <v>0.01213</v>
      </c>
      <c r="R724" s="208">
        <f>Q724*H724</f>
        <v>0.17514507</v>
      </c>
      <c r="S724" s="208">
        <v>0</v>
      </c>
      <c r="T724" s="209">
        <f>S724*H724</f>
        <v>0</v>
      </c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R724" s="210" t="s">
        <v>210</v>
      </c>
      <c r="AT724" s="210" t="s">
        <v>145</v>
      </c>
      <c r="AU724" s="210" t="s">
        <v>86</v>
      </c>
      <c r="AY724" s="18" t="s">
        <v>144</v>
      </c>
      <c r="BE724" s="211">
        <f>IF(N724="základní",J724,0)</f>
        <v>0</v>
      </c>
      <c r="BF724" s="211">
        <f>IF(N724="snížená",J724,0)</f>
        <v>0</v>
      </c>
      <c r="BG724" s="211">
        <f>IF(N724="zákl. přenesená",J724,0)</f>
        <v>0</v>
      </c>
      <c r="BH724" s="211">
        <f>IF(N724="sníž. přenesená",J724,0)</f>
        <v>0</v>
      </c>
      <c r="BI724" s="211">
        <f>IF(N724="nulová",J724,0)</f>
        <v>0</v>
      </c>
      <c r="BJ724" s="18" t="s">
        <v>84</v>
      </c>
      <c r="BK724" s="211">
        <f>ROUND(I724*H724,2)</f>
        <v>0</v>
      </c>
      <c r="BL724" s="18" t="s">
        <v>210</v>
      </c>
      <c r="BM724" s="210" t="s">
        <v>1254</v>
      </c>
    </row>
    <row r="725" spans="1:47" s="2" customFormat="1" ht="12">
      <c r="A725" s="39"/>
      <c r="B725" s="40"/>
      <c r="C725" s="41"/>
      <c r="D725" s="219" t="s">
        <v>372</v>
      </c>
      <c r="E725" s="41"/>
      <c r="F725" s="220" t="s">
        <v>1255</v>
      </c>
      <c r="G725" s="41"/>
      <c r="H725" s="41"/>
      <c r="I725" s="214"/>
      <c r="J725" s="41"/>
      <c r="K725" s="41"/>
      <c r="L725" s="45"/>
      <c r="M725" s="215"/>
      <c r="N725" s="216"/>
      <c r="O725" s="85"/>
      <c r="P725" s="85"/>
      <c r="Q725" s="85"/>
      <c r="R725" s="85"/>
      <c r="S725" s="85"/>
      <c r="T725" s="86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T725" s="18" t="s">
        <v>372</v>
      </c>
      <c r="AU725" s="18" t="s">
        <v>86</v>
      </c>
    </row>
    <row r="726" spans="1:51" s="13" customFormat="1" ht="12">
      <c r="A726" s="13"/>
      <c r="B726" s="221"/>
      <c r="C726" s="222"/>
      <c r="D726" s="212" t="s">
        <v>374</v>
      </c>
      <c r="E726" s="223" t="s">
        <v>21</v>
      </c>
      <c r="F726" s="224" t="s">
        <v>1256</v>
      </c>
      <c r="G726" s="222"/>
      <c r="H726" s="225">
        <v>1.956</v>
      </c>
      <c r="I726" s="226"/>
      <c r="J726" s="222"/>
      <c r="K726" s="222"/>
      <c r="L726" s="227"/>
      <c r="M726" s="228"/>
      <c r="N726" s="229"/>
      <c r="O726" s="229"/>
      <c r="P726" s="229"/>
      <c r="Q726" s="229"/>
      <c r="R726" s="229"/>
      <c r="S726" s="229"/>
      <c r="T726" s="230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31" t="s">
        <v>374</v>
      </c>
      <c r="AU726" s="231" t="s">
        <v>86</v>
      </c>
      <c r="AV726" s="13" t="s">
        <v>86</v>
      </c>
      <c r="AW726" s="13" t="s">
        <v>37</v>
      </c>
      <c r="AX726" s="13" t="s">
        <v>76</v>
      </c>
      <c r="AY726" s="231" t="s">
        <v>144</v>
      </c>
    </row>
    <row r="727" spans="1:51" s="13" customFormat="1" ht="12">
      <c r="A727" s="13"/>
      <c r="B727" s="221"/>
      <c r="C727" s="222"/>
      <c r="D727" s="212" t="s">
        <v>374</v>
      </c>
      <c r="E727" s="223" t="s">
        <v>21</v>
      </c>
      <c r="F727" s="224" t="s">
        <v>1257</v>
      </c>
      <c r="G727" s="222"/>
      <c r="H727" s="225">
        <v>1.908</v>
      </c>
      <c r="I727" s="226"/>
      <c r="J727" s="222"/>
      <c r="K727" s="222"/>
      <c r="L727" s="227"/>
      <c r="M727" s="228"/>
      <c r="N727" s="229"/>
      <c r="O727" s="229"/>
      <c r="P727" s="229"/>
      <c r="Q727" s="229"/>
      <c r="R727" s="229"/>
      <c r="S727" s="229"/>
      <c r="T727" s="230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31" t="s">
        <v>374</v>
      </c>
      <c r="AU727" s="231" t="s">
        <v>86</v>
      </c>
      <c r="AV727" s="13" t="s">
        <v>86</v>
      </c>
      <c r="AW727" s="13" t="s">
        <v>37</v>
      </c>
      <c r="AX727" s="13" t="s">
        <v>76</v>
      </c>
      <c r="AY727" s="231" t="s">
        <v>144</v>
      </c>
    </row>
    <row r="728" spans="1:51" s="13" customFormat="1" ht="12">
      <c r="A728" s="13"/>
      <c r="B728" s="221"/>
      <c r="C728" s="222"/>
      <c r="D728" s="212" t="s">
        <v>374</v>
      </c>
      <c r="E728" s="223" t="s">
        <v>21</v>
      </c>
      <c r="F728" s="224" t="s">
        <v>404</v>
      </c>
      <c r="G728" s="222"/>
      <c r="H728" s="225">
        <v>10.575</v>
      </c>
      <c r="I728" s="226"/>
      <c r="J728" s="222"/>
      <c r="K728" s="222"/>
      <c r="L728" s="227"/>
      <c r="M728" s="228"/>
      <c r="N728" s="229"/>
      <c r="O728" s="229"/>
      <c r="P728" s="229"/>
      <c r="Q728" s="229"/>
      <c r="R728" s="229"/>
      <c r="S728" s="229"/>
      <c r="T728" s="230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31" t="s">
        <v>374</v>
      </c>
      <c r="AU728" s="231" t="s">
        <v>86</v>
      </c>
      <c r="AV728" s="13" t="s">
        <v>86</v>
      </c>
      <c r="AW728" s="13" t="s">
        <v>37</v>
      </c>
      <c r="AX728" s="13" t="s">
        <v>76</v>
      </c>
      <c r="AY728" s="231" t="s">
        <v>144</v>
      </c>
    </row>
    <row r="729" spans="1:51" s="14" customFormat="1" ht="12">
      <c r="A729" s="14"/>
      <c r="B729" s="242"/>
      <c r="C729" s="243"/>
      <c r="D729" s="212" t="s">
        <v>374</v>
      </c>
      <c r="E729" s="244" t="s">
        <v>21</v>
      </c>
      <c r="F729" s="245" t="s">
        <v>389</v>
      </c>
      <c r="G729" s="243"/>
      <c r="H729" s="246">
        <v>14.439</v>
      </c>
      <c r="I729" s="247"/>
      <c r="J729" s="243"/>
      <c r="K729" s="243"/>
      <c r="L729" s="248"/>
      <c r="M729" s="249"/>
      <c r="N729" s="250"/>
      <c r="O729" s="250"/>
      <c r="P729" s="250"/>
      <c r="Q729" s="250"/>
      <c r="R729" s="250"/>
      <c r="S729" s="250"/>
      <c r="T729" s="251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52" t="s">
        <v>374</v>
      </c>
      <c r="AU729" s="252" t="s">
        <v>86</v>
      </c>
      <c r="AV729" s="14" t="s">
        <v>150</v>
      </c>
      <c r="AW729" s="14" t="s">
        <v>37</v>
      </c>
      <c r="AX729" s="14" t="s">
        <v>84</v>
      </c>
      <c r="AY729" s="252" t="s">
        <v>144</v>
      </c>
    </row>
    <row r="730" spans="1:65" s="2" customFormat="1" ht="37.8" customHeight="1">
      <c r="A730" s="39"/>
      <c r="B730" s="40"/>
      <c r="C730" s="199" t="s">
        <v>1258</v>
      </c>
      <c r="D730" s="199" t="s">
        <v>145</v>
      </c>
      <c r="E730" s="200" t="s">
        <v>1259</v>
      </c>
      <c r="F730" s="201" t="s">
        <v>1260</v>
      </c>
      <c r="G730" s="202" t="s">
        <v>379</v>
      </c>
      <c r="H730" s="203">
        <v>0.175</v>
      </c>
      <c r="I730" s="204"/>
      <c r="J730" s="205">
        <f>ROUND(I730*H730,2)</f>
        <v>0</v>
      </c>
      <c r="K730" s="201" t="s">
        <v>370</v>
      </c>
      <c r="L730" s="45"/>
      <c r="M730" s="206" t="s">
        <v>21</v>
      </c>
      <c r="N730" s="207" t="s">
        <v>47</v>
      </c>
      <c r="O730" s="85"/>
      <c r="P730" s="208">
        <f>O730*H730</f>
        <v>0</v>
      </c>
      <c r="Q730" s="208">
        <v>0</v>
      </c>
      <c r="R730" s="208">
        <f>Q730*H730</f>
        <v>0</v>
      </c>
      <c r="S730" s="208">
        <v>0</v>
      </c>
      <c r="T730" s="209">
        <f>S730*H730</f>
        <v>0</v>
      </c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R730" s="210" t="s">
        <v>210</v>
      </c>
      <c r="AT730" s="210" t="s">
        <v>145</v>
      </c>
      <c r="AU730" s="210" t="s">
        <v>86</v>
      </c>
      <c r="AY730" s="18" t="s">
        <v>144</v>
      </c>
      <c r="BE730" s="211">
        <f>IF(N730="základní",J730,0)</f>
        <v>0</v>
      </c>
      <c r="BF730" s="211">
        <f>IF(N730="snížená",J730,0)</f>
        <v>0</v>
      </c>
      <c r="BG730" s="211">
        <f>IF(N730="zákl. přenesená",J730,0)</f>
        <v>0</v>
      </c>
      <c r="BH730" s="211">
        <f>IF(N730="sníž. přenesená",J730,0)</f>
        <v>0</v>
      </c>
      <c r="BI730" s="211">
        <f>IF(N730="nulová",J730,0)</f>
        <v>0</v>
      </c>
      <c r="BJ730" s="18" t="s">
        <v>84</v>
      </c>
      <c r="BK730" s="211">
        <f>ROUND(I730*H730,2)</f>
        <v>0</v>
      </c>
      <c r="BL730" s="18" t="s">
        <v>210</v>
      </c>
      <c r="BM730" s="210" t="s">
        <v>1261</v>
      </c>
    </row>
    <row r="731" spans="1:47" s="2" customFormat="1" ht="12">
      <c r="A731" s="39"/>
      <c r="B731" s="40"/>
      <c r="C731" s="41"/>
      <c r="D731" s="219" t="s">
        <v>372</v>
      </c>
      <c r="E731" s="41"/>
      <c r="F731" s="220" t="s">
        <v>1262</v>
      </c>
      <c r="G731" s="41"/>
      <c r="H731" s="41"/>
      <c r="I731" s="214"/>
      <c r="J731" s="41"/>
      <c r="K731" s="41"/>
      <c r="L731" s="45"/>
      <c r="M731" s="215"/>
      <c r="N731" s="216"/>
      <c r="O731" s="85"/>
      <c r="P731" s="85"/>
      <c r="Q731" s="85"/>
      <c r="R731" s="85"/>
      <c r="S731" s="85"/>
      <c r="T731" s="86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T731" s="18" t="s">
        <v>372</v>
      </c>
      <c r="AU731" s="18" t="s">
        <v>86</v>
      </c>
    </row>
    <row r="732" spans="1:65" s="2" customFormat="1" ht="33" customHeight="1">
      <c r="A732" s="39"/>
      <c r="B732" s="40"/>
      <c r="C732" s="199" t="s">
        <v>1263</v>
      </c>
      <c r="D732" s="199" t="s">
        <v>145</v>
      </c>
      <c r="E732" s="200" t="s">
        <v>1264</v>
      </c>
      <c r="F732" s="201" t="s">
        <v>1265</v>
      </c>
      <c r="G732" s="202" t="s">
        <v>379</v>
      </c>
      <c r="H732" s="203">
        <v>0.175</v>
      </c>
      <c r="I732" s="204"/>
      <c r="J732" s="205">
        <f>ROUND(I732*H732,2)</f>
        <v>0</v>
      </c>
      <c r="K732" s="201" t="s">
        <v>370</v>
      </c>
      <c r="L732" s="45"/>
      <c r="M732" s="206" t="s">
        <v>21</v>
      </c>
      <c r="N732" s="207" t="s">
        <v>47</v>
      </c>
      <c r="O732" s="85"/>
      <c r="P732" s="208">
        <f>O732*H732</f>
        <v>0</v>
      </c>
      <c r="Q732" s="208">
        <v>0</v>
      </c>
      <c r="R732" s="208">
        <f>Q732*H732</f>
        <v>0</v>
      </c>
      <c r="S732" s="208">
        <v>0</v>
      </c>
      <c r="T732" s="209">
        <f>S732*H732</f>
        <v>0</v>
      </c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R732" s="210" t="s">
        <v>210</v>
      </c>
      <c r="AT732" s="210" t="s">
        <v>145</v>
      </c>
      <c r="AU732" s="210" t="s">
        <v>86</v>
      </c>
      <c r="AY732" s="18" t="s">
        <v>144</v>
      </c>
      <c r="BE732" s="211">
        <f>IF(N732="základní",J732,0)</f>
        <v>0</v>
      </c>
      <c r="BF732" s="211">
        <f>IF(N732="snížená",J732,0)</f>
        <v>0</v>
      </c>
      <c r="BG732" s="211">
        <f>IF(N732="zákl. přenesená",J732,0)</f>
        <v>0</v>
      </c>
      <c r="BH732" s="211">
        <f>IF(N732="sníž. přenesená",J732,0)</f>
        <v>0</v>
      </c>
      <c r="BI732" s="211">
        <f>IF(N732="nulová",J732,0)</f>
        <v>0</v>
      </c>
      <c r="BJ732" s="18" t="s">
        <v>84</v>
      </c>
      <c r="BK732" s="211">
        <f>ROUND(I732*H732,2)</f>
        <v>0</v>
      </c>
      <c r="BL732" s="18" t="s">
        <v>210</v>
      </c>
      <c r="BM732" s="210" t="s">
        <v>1266</v>
      </c>
    </row>
    <row r="733" spans="1:47" s="2" customFormat="1" ht="12">
      <c r="A733" s="39"/>
      <c r="B733" s="40"/>
      <c r="C733" s="41"/>
      <c r="D733" s="219" t="s">
        <v>372</v>
      </c>
      <c r="E733" s="41"/>
      <c r="F733" s="220" t="s">
        <v>1267</v>
      </c>
      <c r="G733" s="41"/>
      <c r="H733" s="41"/>
      <c r="I733" s="214"/>
      <c r="J733" s="41"/>
      <c r="K733" s="41"/>
      <c r="L733" s="45"/>
      <c r="M733" s="215"/>
      <c r="N733" s="216"/>
      <c r="O733" s="85"/>
      <c r="P733" s="85"/>
      <c r="Q733" s="85"/>
      <c r="R733" s="85"/>
      <c r="S733" s="85"/>
      <c r="T733" s="86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T733" s="18" t="s">
        <v>372</v>
      </c>
      <c r="AU733" s="18" t="s">
        <v>86</v>
      </c>
    </row>
    <row r="734" spans="1:63" s="12" customFormat="1" ht="22.8" customHeight="1">
      <c r="A734" s="12"/>
      <c r="B734" s="185"/>
      <c r="C734" s="186"/>
      <c r="D734" s="187" t="s">
        <v>75</v>
      </c>
      <c r="E734" s="217" t="s">
        <v>1268</v>
      </c>
      <c r="F734" s="217" t="s">
        <v>1269</v>
      </c>
      <c r="G734" s="186"/>
      <c r="H734" s="186"/>
      <c r="I734" s="189"/>
      <c r="J734" s="218">
        <f>BK734</f>
        <v>0</v>
      </c>
      <c r="K734" s="186"/>
      <c r="L734" s="191"/>
      <c r="M734" s="192"/>
      <c r="N734" s="193"/>
      <c r="O734" s="193"/>
      <c r="P734" s="194">
        <f>SUM(P735:P760)</f>
        <v>0</v>
      </c>
      <c r="Q734" s="193"/>
      <c r="R734" s="194">
        <f>SUM(R735:R760)</f>
        <v>0.6474653</v>
      </c>
      <c r="S734" s="193"/>
      <c r="T734" s="195">
        <f>SUM(T735:T760)</f>
        <v>0.5308</v>
      </c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R734" s="196" t="s">
        <v>86</v>
      </c>
      <c r="AT734" s="197" t="s">
        <v>75</v>
      </c>
      <c r="AU734" s="197" t="s">
        <v>84</v>
      </c>
      <c r="AY734" s="196" t="s">
        <v>144</v>
      </c>
      <c r="BK734" s="198">
        <f>SUM(BK735:BK760)</f>
        <v>0</v>
      </c>
    </row>
    <row r="735" spans="1:65" s="2" customFormat="1" ht="16.5" customHeight="1">
      <c r="A735" s="39"/>
      <c r="B735" s="40"/>
      <c r="C735" s="199" t="s">
        <v>1270</v>
      </c>
      <c r="D735" s="199" t="s">
        <v>145</v>
      </c>
      <c r="E735" s="200" t="s">
        <v>1271</v>
      </c>
      <c r="F735" s="201" t="s">
        <v>1272</v>
      </c>
      <c r="G735" s="202" t="s">
        <v>148</v>
      </c>
      <c r="H735" s="203">
        <v>2</v>
      </c>
      <c r="I735" s="204"/>
      <c r="J735" s="205">
        <f>ROUND(I735*H735,2)</f>
        <v>0</v>
      </c>
      <c r="K735" s="201" t="s">
        <v>149</v>
      </c>
      <c r="L735" s="45"/>
      <c r="M735" s="206" t="s">
        <v>21</v>
      </c>
      <c r="N735" s="207" t="s">
        <v>47</v>
      </c>
      <c r="O735" s="85"/>
      <c r="P735" s="208">
        <f>O735*H735</f>
        <v>0</v>
      </c>
      <c r="Q735" s="208">
        <v>0.15</v>
      </c>
      <c r="R735" s="208">
        <f>Q735*H735</f>
        <v>0.3</v>
      </c>
      <c r="S735" s="208">
        <v>0</v>
      </c>
      <c r="T735" s="209">
        <f>S735*H735</f>
        <v>0</v>
      </c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R735" s="210" t="s">
        <v>210</v>
      </c>
      <c r="AT735" s="210" t="s">
        <v>145</v>
      </c>
      <c r="AU735" s="210" t="s">
        <v>86</v>
      </c>
      <c r="AY735" s="18" t="s">
        <v>144</v>
      </c>
      <c r="BE735" s="211">
        <f>IF(N735="základní",J735,0)</f>
        <v>0</v>
      </c>
      <c r="BF735" s="211">
        <f>IF(N735="snížená",J735,0)</f>
        <v>0</v>
      </c>
      <c r="BG735" s="211">
        <f>IF(N735="zákl. přenesená",J735,0)</f>
        <v>0</v>
      </c>
      <c r="BH735" s="211">
        <f>IF(N735="sníž. přenesená",J735,0)</f>
        <v>0</v>
      </c>
      <c r="BI735" s="211">
        <f>IF(N735="nulová",J735,0)</f>
        <v>0</v>
      </c>
      <c r="BJ735" s="18" t="s">
        <v>84</v>
      </c>
      <c r="BK735" s="211">
        <f>ROUND(I735*H735,2)</f>
        <v>0</v>
      </c>
      <c r="BL735" s="18" t="s">
        <v>210</v>
      </c>
      <c r="BM735" s="210" t="s">
        <v>1273</v>
      </c>
    </row>
    <row r="736" spans="1:51" s="13" customFormat="1" ht="12">
      <c r="A736" s="13"/>
      <c r="B736" s="221"/>
      <c r="C736" s="222"/>
      <c r="D736" s="212" t="s">
        <v>374</v>
      </c>
      <c r="E736" s="223" t="s">
        <v>21</v>
      </c>
      <c r="F736" s="224" t="s">
        <v>1274</v>
      </c>
      <c r="G736" s="222"/>
      <c r="H736" s="225">
        <v>2</v>
      </c>
      <c r="I736" s="226"/>
      <c r="J736" s="222"/>
      <c r="K736" s="222"/>
      <c r="L736" s="227"/>
      <c r="M736" s="228"/>
      <c r="N736" s="229"/>
      <c r="O736" s="229"/>
      <c r="P736" s="229"/>
      <c r="Q736" s="229"/>
      <c r="R736" s="229"/>
      <c r="S736" s="229"/>
      <c r="T736" s="230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31" t="s">
        <v>374</v>
      </c>
      <c r="AU736" s="231" t="s">
        <v>86</v>
      </c>
      <c r="AV736" s="13" t="s">
        <v>86</v>
      </c>
      <c r="AW736" s="13" t="s">
        <v>37</v>
      </c>
      <c r="AX736" s="13" t="s">
        <v>84</v>
      </c>
      <c r="AY736" s="231" t="s">
        <v>144</v>
      </c>
    </row>
    <row r="737" spans="1:65" s="2" customFormat="1" ht="16.5" customHeight="1">
      <c r="A737" s="39"/>
      <c r="B737" s="40"/>
      <c r="C737" s="199" t="s">
        <v>1275</v>
      </c>
      <c r="D737" s="199" t="s">
        <v>145</v>
      </c>
      <c r="E737" s="200" t="s">
        <v>1276</v>
      </c>
      <c r="F737" s="201" t="s">
        <v>1277</v>
      </c>
      <c r="G737" s="202" t="s">
        <v>148</v>
      </c>
      <c r="H737" s="203">
        <v>2</v>
      </c>
      <c r="I737" s="204"/>
      <c r="J737" s="205">
        <f>ROUND(I737*H737,2)</f>
        <v>0</v>
      </c>
      <c r="K737" s="201" t="s">
        <v>149</v>
      </c>
      <c r="L737" s="45"/>
      <c r="M737" s="206" t="s">
        <v>21</v>
      </c>
      <c r="N737" s="207" t="s">
        <v>47</v>
      </c>
      <c r="O737" s="85"/>
      <c r="P737" s="208">
        <f>O737*H737</f>
        <v>0</v>
      </c>
      <c r="Q737" s="208">
        <v>0.15</v>
      </c>
      <c r="R737" s="208">
        <f>Q737*H737</f>
        <v>0.3</v>
      </c>
      <c r="S737" s="208">
        <v>0</v>
      </c>
      <c r="T737" s="209">
        <f>S737*H737</f>
        <v>0</v>
      </c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R737" s="210" t="s">
        <v>210</v>
      </c>
      <c r="AT737" s="210" t="s">
        <v>145</v>
      </c>
      <c r="AU737" s="210" t="s">
        <v>86</v>
      </c>
      <c r="AY737" s="18" t="s">
        <v>144</v>
      </c>
      <c r="BE737" s="211">
        <f>IF(N737="základní",J737,0)</f>
        <v>0</v>
      </c>
      <c r="BF737" s="211">
        <f>IF(N737="snížená",J737,0)</f>
        <v>0</v>
      </c>
      <c r="BG737" s="211">
        <f>IF(N737="zákl. přenesená",J737,0)</f>
        <v>0</v>
      </c>
      <c r="BH737" s="211">
        <f>IF(N737="sníž. přenesená",J737,0)</f>
        <v>0</v>
      </c>
      <c r="BI737" s="211">
        <f>IF(N737="nulová",J737,0)</f>
        <v>0</v>
      </c>
      <c r="BJ737" s="18" t="s">
        <v>84</v>
      </c>
      <c r="BK737" s="211">
        <f>ROUND(I737*H737,2)</f>
        <v>0</v>
      </c>
      <c r="BL737" s="18" t="s">
        <v>210</v>
      </c>
      <c r="BM737" s="210" t="s">
        <v>1278</v>
      </c>
    </row>
    <row r="738" spans="1:51" s="13" customFormat="1" ht="12">
      <c r="A738" s="13"/>
      <c r="B738" s="221"/>
      <c r="C738" s="222"/>
      <c r="D738" s="212" t="s">
        <v>374</v>
      </c>
      <c r="E738" s="223" t="s">
        <v>21</v>
      </c>
      <c r="F738" s="224" t="s">
        <v>1274</v>
      </c>
      <c r="G738" s="222"/>
      <c r="H738" s="225">
        <v>2</v>
      </c>
      <c r="I738" s="226"/>
      <c r="J738" s="222"/>
      <c r="K738" s="222"/>
      <c r="L738" s="227"/>
      <c r="M738" s="228"/>
      <c r="N738" s="229"/>
      <c r="O738" s="229"/>
      <c r="P738" s="229"/>
      <c r="Q738" s="229"/>
      <c r="R738" s="229"/>
      <c r="S738" s="229"/>
      <c r="T738" s="230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31" t="s">
        <v>374</v>
      </c>
      <c r="AU738" s="231" t="s">
        <v>86</v>
      </c>
      <c r="AV738" s="13" t="s">
        <v>86</v>
      </c>
      <c r="AW738" s="13" t="s">
        <v>37</v>
      </c>
      <c r="AX738" s="13" t="s">
        <v>84</v>
      </c>
      <c r="AY738" s="231" t="s">
        <v>144</v>
      </c>
    </row>
    <row r="739" spans="1:65" s="2" customFormat="1" ht="16.5" customHeight="1">
      <c r="A739" s="39"/>
      <c r="B739" s="40"/>
      <c r="C739" s="199" t="s">
        <v>1279</v>
      </c>
      <c r="D739" s="199" t="s">
        <v>145</v>
      </c>
      <c r="E739" s="200" t="s">
        <v>1280</v>
      </c>
      <c r="F739" s="201" t="s">
        <v>1281</v>
      </c>
      <c r="G739" s="202" t="s">
        <v>148</v>
      </c>
      <c r="H739" s="203">
        <v>1</v>
      </c>
      <c r="I739" s="204"/>
      <c r="J739" s="205">
        <f>ROUND(I739*H739,2)</f>
        <v>0</v>
      </c>
      <c r="K739" s="201" t="s">
        <v>21</v>
      </c>
      <c r="L739" s="45"/>
      <c r="M739" s="206" t="s">
        <v>21</v>
      </c>
      <c r="N739" s="207" t="s">
        <v>47</v>
      </c>
      <c r="O739" s="85"/>
      <c r="P739" s="208">
        <f>O739*H739</f>
        <v>0</v>
      </c>
      <c r="Q739" s="208">
        <v>0.0426</v>
      </c>
      <c r="R739" s="208">
        <f>Q739*H739</f>
        <v>0.0426</v>
      </c>
      <c r="S739" s="208">
        <v>0</v>
      </c>
      <c r="T739" s="209">
        <f>S739*H739</f>
        <v>0</v>
      </c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R739" s="210" t="s">
        <v>210</v>
      </c>
      <c r="AT739" s="210" t="s">
        <v>145</v>
      </c>
      <c r="AU739" s="210" t="s">
        <v>86</v>
      </c>
      <c r="AY739" s="18" t="s">
        <v>144</v>
      </c>
      <c r="BE739" s="211">
        <f>IF(N739="základní",J739,0)</f>
        <v>0</v>
      </c>
      <c r="BF739" s="211">
        <f>IF(N739="snížená",J739,0)</f>
        <v>0</v>
      </c>
      <c r="BG739" s="211">
        <f>IF(N739="zákl. přenesená",J739,0)</f>
        <v>0</v>
      </c>
      <c r="BH739" s="211">
        <f>IF(N739="sníž. přenesená",J739,0)</f>
        <v>0</v>
      </c>
      <c r="BI739" s="211">
        <f>IF(N739="nulová",J739,0)</f>
        <v>0</v>
      </c>
      <c r="BJ739" s="18" t="s">
        <v>84</v>
      </c>
      <c r="BK739" s="211">
        <f>ROUND(I739*H739,2)</f>
        <v>0</v>
      </c>
      <c r="BL739" s="18" t="s">
        <v>210</v>
      </c>
      <c r="BM739" s="210" t="s">
        <v>1282</v>
      </c>
    </row>
    <row r="740" spans="1:51" s="13" customFormat="1" ht="12">
      <c r="A740" s="13"/>
      <c r="B740" s="221"/>
      <c r="C740" s="222"/>
      <c r="D740" s="212" t="s">
        <v>374</v>
      </c>
      <c r="E740" s="223" t="s">
        <v>21</v>
      </c>
      <c r="F740" s="224" t="s">
        <v>1283</v>
      </c>
      <c r="G740" s="222"/>
      <c r="H740" s="225">
        <v>1</v>
      </c>
      <c r="I740" s="226"/>
      <c r="J740" s="222"/>
      <c r="K740" s="222"/>
      <c r="L740" s="227"/>
      <c r="M740" s="228"/>
      <c r="N740" s="229"/>
      <c r="O740" s="229"/>
      <c r="P740" s="229"/>
      <c r="Q740" s="229"/>
      <c r="R740" s="229"/>
      <c r="S740" s="229"/>
      <c r="T740" s="230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31" t="s">
        <v>374</v>
      </c>
      <c r="AU740" s="231" t="s">
        <v>86</v>
      </c>
      <c r="AV740" s="13" t="s">
        <v>86</v>
      </c>
      <c r="AW740" s="13" t="s">
        <v>37</v>
      </c>
      <c r="AX740" s="13" t="s">
        <v>84</v>
      </c>
      <c r="AY740" s="231" t="s">
        <v>144</v>
      </c>
    </row>
    <row r="741" spans="1:65" s="2" customFormat="1" ht="24.15" customHeight="1">
      <c r="A741" s="39"/>
      <c r="B741" s="40"/>
      <c r="C741" s="199" t="s">
        <v>1284</v>
      </c>
      <c r="D741" s="199" t="s">
        <v>145</v>
      </c>
      <c r="E741" s="200" t="s">
        <v>1285</v>
      </c>
      <c r="F741" s="201" t="s">
        <v>1286</v>
      </c>
      <c r="G741" s="202" t="s">
        <v>399</v>
      </c>
      <c r="H741" s="203">
        <v>5.082</v>
      </c>
      <c r="I741" s="204"/>
      <c r="J741" s="205">
        <f>ROUND(I741*H741,2)</f>
        <v>0</v>
      </c>
      <c r="K741" s="201" t="s">
        <v>370</v>
      </c>
      <c r="L741" s="45"/>
      <c r="M741" s="206" t="s">
        <v>21</v>
      </c>
      <c r="N741" s="207" t="s">
        <v>47</v>
      </c>
      <c r="O741" s="85"/>
      <c r="P741" s="208">
        <f>O741*H741</f>
        <v>0</v>
      </c>
      <c r="Q741" s="208">
        <v>0.00025</v>
      </c>
      <c r="R741" s="208">
        <f>Q741*H741</f>
        <v>0.0012705</v>
      </c>
      <c r="S741" s="208">
        <v>0</v>
      </c>
      <c r="T741" s="209">
        <f>S741*H741</f>
        <v>0</v>
      </c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R741" s="210" t="s">
        <v>210</v>
      </c>
      <c r="AT741" s="210" t="s">
        <v>145</v>
      </c>
      <c r="AU741" s="210" t="s">
        <v>86</v>
      </c>
      <c r="AY741" s="18" t="s">
        <v>144</v>
      </c>
      <c r="BE741" s="211">
        <f>IF(N741="základní",J741,0)</f>
        <v>0</v>
      </c>
      <c r="BF741" s="211">
        <f>IF(N741="snížená",J741,0)</f>
        <v>0</v>
      </c>
      <c r="BG741" s="211">
        <f>IF(N741="zákl. přenesená",J741,0)</f>
        <v>0</v>
      </c>
      <c r="BH741" s="211">
        <f>IF(N741="sníž. přenesená",J741,0)</f>
        <v>0</v>
      </c>
      <c r="BI741" s="211">
        <f>IF(N741="nulová",J741,0)</f>
        <v>0</v>
      </c>
      <c r="BJ741" s="18" t="s">
        <v>84</v>
      </c>
      <c r="BK741" s="211">
        <f>ROUND(I741*H741,2)</f>
        <v>0</v>
      </c>
      <c r="BL741" s="18" t="s">
        <v>210</v>
      </c>
      <c r="BM741" s="210" t="s">
        <v>1287</v>
      </c>
    </row>
    <row r="742" spans="1:47" s="2" customFormat="1" ht="12">
      <c r="A742" s="39"/>
      <c r="B742" s="40"/>
      <c r="C742" s="41"/>
      <c r="D742" s="219" t="s">
        <v>372</v>
      </c>
      <c r="E742" s="41"/>
      <c r="F742" s="220" t="s">
        <v>1288</v>
      </c>
      <c r="G742" s="41"/>
      <c r="H742" s="41"/>
      <c r="I742" s="214"/>
      <c r="J742" s="41"/>
      <c r="K742" s="41"/>
      <c r="L742" s="45"/>
      <c r="M742" s="215"/>
      <c r="N742" s="216"/>
      <c r="O742" s="85"/>
      <c r="P742" s="85"/>
      <c r="Q742" s="85"/>
      <c r="R742" s="85"/>
      <c r="S742" s="85"/>
      <c r="T742" s="86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T742" s="18" t="s">
        <v>372</v>
      </c>
      <c r="AU742" s="18" t="s">
        <v>86</v>
      </c>
    </row>
    <row r="743" spans="1:51" s="13" customFormat="1" ht="12">
      <c r="A743" s="13"/>
      <c r="B743" s="221"/>
      <c r="C743" s="222"/>
      <c r="D743" s="212" t="s">
        <v>374</v>
      </c>
      <c r="E743" s="223" t="s">
        <v>21</v>
      </c>
      <c r="F743" s="224" t="s">
        <v>1289</v>
      </c>
      <c r="G743" s="222"/>
      <c r="H743" s="225">
        <v>5.082</v>
      </c>
      <c r="I743" s="226"/>
      <c r="J743" s="222"/>
      <c r="K743" s="222"/>
      <c r="L743" s="227"/>
      <c r="M743" s="228"/>
      <c r="N743" s="229"/>
      <c r="O743" s="229"/>
      <c r="P743" s="229"/>
      <c r="Q743" s="229"/>
      <c r="R743" s="229"/>
      <c r="S743" s="229"/>
      <c r="T743" s="230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31" t="s">
        <v>374</v>
      </c>
      <c r="AU743" s="231" t="s">
        <v>86</v>
      </c>
      <c r="AV743" s="13" t="s">
        <v>86</v>
      </c>
      <c r="AW743" s="13" t="s">
        <v>37</v>
      </c>
      <c r="AX743" s="13" t="s">
        <v>84</v>
      </c>
      <c r="AY743" s="231" t="s">
        <v>144</v>
      </c>
    </row>
    <row r="744" spans="1:65" s="2" customFormat="1" ht="24.15" customHeight="1">
      <c r="A744" s="39"/>
      <c r="B744" s="40"/>
      <c r="C744" s="199" t="s">
        <v>1290</v>
      </c>
      <c r="D744" s="199" t="s">
        <v>145</v>
      </c>
      <c r="E744" s="200" t="s">
        <v>1291</v>
      </c>
      <c r="F744" s="201" t="s">
        <v>1292</v>
      </c>
      <c r="G744" s="202" t="s">
        <v>399</v>
      </c>
      <c r="H744" s="203">
        <v>5.082</v>
      </c>
      <c r="I744" s="204"/>
      <c r="J744" s="205">
        <f>ROUND(I744*H744,2)</f>
        <v>0</v>
      </c>
      <c r="K744" s="201" t="s">
        <v>370</v>
      </c>
      <c r="L744" s="45"/>
      <c r="M744" s="206" t="s">
        <v>21</v>
      </c>
      <c r="N744" s="207" t="s">
        <v>47</v>
      </c>
      <c r="O744" s="85"/>
      <c r="P744" s="208">
        <f>O744*H744</f>
        <v>0</v>
      </c>
      <c r="Q744" s="208">
        <v>0</v>
      </c>
      <c r="R744" s="208">
        <f>Q744*H744</f>
        <v>0</v>
      </c>
      <c r="S744" s="208">
        <v>0</v>
      </c>
      <c r="T744" s="209">
        <f>S744*H744</f>
        <v>0</v>
      </c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R744" s="210" t="s">
        <v>210</v>
      </c>
      <c r="AT744" s="210" t="s">
        <v>145</v>
      </c>
      <c r="AU744" s="210" t="s">
        <v>86</v>
      </c>
      <c r="AY744" s="18" t="s">
        <v>144</v>
      </c>
      <c r="BE744" s="211">
        <f>IF(N744="základní",J744,0)</f>
        <v>0</v>
      </c>
      <c r="BF744" s="211">
        <f>IF(N744="snížená",J744,0)</f>
        <v>0</v>
      </c>
      <c r="BG744" s="211">
        <f>IF(N744="zákl. přenesená",J744,0)</f>
        <v>0</v>
      </c>
      <c r="BH744" s="211">
        <f>IF(N744="sníž. přenesená",J744,0)</f>
        <v>0</v>
      </c>
      <c r="BI744" s="211">
        <f>IF(N744="nulová",J744,0)</f>
        <v>0</v>
      </c>
      <c r="BJ744" s="18" t="s">
        <v>84</v>
      </c>
      <c r="BK744" s="211">
        <f>ROUND(I744*H744,2)</f>
        <v>0</v>
      </c>
      <c r="BL744" s="18" t="s">
        <v>210</v>
      </c>
      <c r="BM744" s="210" t="s">
        <v>1293</v>
      </c>
    </row>
    <row r="745" spans="1:47" s="2" customFormat="1" ht="12">
      <c r="A745" s="39"/>
      <c r="B745" s="40"/>
      <c r="C745" s="41"/>
      <c r="D745" s="219" t="s">
        <v>372</v>
      </c>
      <c r="E745" s="41"/>
      <c r="F745" s="220" t="s">
        <v>1294</v>
      </c>
      <c r="G745" s="41"/>
      <c r="H745" s="41"/>
      <c r="I745" s="214"/>
      <c r="J745" s="41"/>
      <c r="K745" s="41"/>
      <c r="L745" s="45"/>
      <c r="M745" s="215"/>
      <c r="N745" s="216"/>
      <c r="O745" s="85"/>
      <c r="P745" s="85"/>
      <c r="Q745" s="85"/>
      <c r="R745" s="85"/>
      <c r="S745" s="85"/>
      <c r="T745" s="86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T745" s="18" t="s">
        <v>372</v>
      </c>
      <c r="AU745" s="18" t="s">
        <v>86</v>
      </c>
    </row>
    <row r="746" spans="1:51" s="13" customFormat="1" ht="12">
      <c r="A746" s="13"/>
      <c r="B746" s="221"/>
      <c r="C746" s="222"/>
      <c r="D746" s="212" t="s">
        <v>374</v>
      </c>
      <c r="E746" s="223" t="s">
        <v>21</v>
      </c>
      <c r="F746" s="224" t="s">
        <v>1295</v>
      </c>
      <c r="G746" s="222"/>
      <c r="H746" s="225">
        <v>5.082</v>
      </c>
      <c r="I746" s="226"/>
      <c r="J746" s="222"/>
      <c r="K746" s="222"/>
      <c r="L746" s="227"/>
      <c r="M746" s="228"/>
      <c r="N746" s="229"/>
      <c r="O746" s="229"/>
      <c r="P746" s="229"/>
      <c r="Q746" s="229"/>
      <c r="R746" s="229"/>
      <c r="S746" s="229"/>
      <c r="T746" s="230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31" t="s">
        <v>374</v>
      </c>
      <c r="AU746" s="231" t="s">
        <v>86</v>
      </c>
      <c r="AV746" s="13" t="s">
        <v>86</v>
      </c>
      <c r="AW746" s="13" t="s">
        <v>37</v>
      </c>
      <c r="AX746" s="13" t="s">
        <v>84</v>
      </c>
      <c r="AY746" s="231" t="s">
        <v>144</v>
      </c>
    </row>
    <row r="747" spans="1:65" s="2" customFormat="1" ht="24.15" customHeight="1">
      <c r="A747" s="39"/>
      <c r="B747" s="40"/>
      <c r="C747" s="199" t="s">
        <v>1296</v>
      </c>
      <c r="D747" s="199" t="s">
        <v>145</v>
      </c>
      <c r="E747" s="200" t="s">
        <v>1297</v>
      </c>
      <c r="F747" s="201" t="s">
        <v>1298</v>
      </c>
      <c r="G747" s="202" t="s">
        <v>160</v>
      </c>
      <c r="H747" s="203">
        <v>18.92</v>
      </c>
      <c r="I747" s="204"/>
      <c r="J747" s="205">
        <f>ROUND(I747*H747,2)</f>
        <v>0</v>
      </c>
      <c r="K747" s="201" t="s">
        <v>370</v>
      </c>
      <c r="L747" s="45"/>
      <c r="M747" s="206" t="s">
        <v>21</v>
      </c>
      <c r="N747" s="207" t="s">
        <v>47</v>
      </c>
      <c r="O747" s="85"/>
      <c r="P747" s="208">
        <f>O747*H747</f>
        <v>0</v>
      </c>
      <c r="Q747" s="208">
        <v>0.00019</v>
      </c>
      <c r="R747" s="208">
        <f>Q747*H747</f>
        <v>0.0035948000000000004</v>
      </c>
      <c r="S747" s="208">
        <v>0</v>
      </c>
      <c r="T747" s="209">
        <f>S747*H747</f>
        <v>0</v>
      </c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R747" s="210" t="s">
        <v>210</v>
      </c>
      <c r="AT747" s="210" t="s">
        <v>145</v>
      </c>
      <c r="AU747" s="210" t="s">
        <v>86</v>
      </c>
      <c r="AY747" s="18" t="s">
        <v>144</v>
      </c>
      <c r="BE747" s="211">
        <f>IF(N747="základní",J747,0)</f>
        <v>0</v>
      </c>
      <c r="BF747" s="211">
        <f>IF(N747="snížená",J747,0)</f>
        <v>0</v>
      </c>
      <c r="BG747" s="211">
        <f>IF(N747="zákl. přenesená",J747,0)</f>
        <v>0</v>
      </c>
      <c r="BH747" s="211">
        <f>IF(N747="sníž. přenesená",J747,0)</f>
        <v>0</v>
      </c>
      <c r="BI747" s="211">
        <f>IF(N747="nulová",J747,0)</f>
        <v>0</v>
      </c>
      <c r="BJ747" s="18" t="s">
        <v>84</v>
      </c>
      <c r="BK747" s="211">
        <f>ROUND(I747*H747,2)</f>
        <v>0</v>
      </c>
      <c r="BL747" s="18" t="s">
        <v>210</v>
      </c>
      <c r="BM747" s="210" t="s">
        <v>1299</v>
      </c>
    </row>
    <row r="748" spans="1:47" s="2" customFormat="1" ht="12">
      <c r="A748" s="39"/>
      <c r="B748" s="40"/>
      <c r="C748" s="41"/>
      <c r="D748" s="219" t="s">
        <v>372</v>
      </c>
      <c r="E748" s="41"/>
      <c r="F748" s="220" t="s">
        <v>1300</v>
      </c>
      <c r="G748" s="41"/>
      <c r="H748" s="41"/>
      <c r="I748" s="214"/>
      <c r="J748" s="41"/>
      <c r="K748" s="41"/>
      <c r="L748" s="45"/>
      <c r="M748" s="215"/>
      <c r="N748" s="216"/>
      <c r="O748" s="85"/>
      <c r="P748" s="85"/>
      <c r="Q748" s="85"/>
      <c r="R748" s="85"/>
      <c r="S748" s="85"/>
      <c r="T748" s="86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T748" s="18" t="s">
        <v>372</v>
      </c>
      <c r="AU748" s="18" t="s">
        <v>86</v>
      </c>
    </row>
    <row r="749" spans="1:51" s="13" customFormat="1" ht="12">
      <c r="A749" s="13"/>
      <c r="B749" s="221"/>
      <c r="C749" s="222"/>
      <c r="D749" s="212" t="s">
        <v>374</v>
      </c>
      <c r="E749" s="223" t="s">
        <v>21</v>
      </c>
      <c r="F749" s="224" t="s">
        <v>1301</v>
      </c>
      <c r="G749" s="222"/>
      <c r="H749" s="225">
        <v>18.92</v>
      </c>
      <c r="I749" s="226"/>
      <c r="J749" s="222"/>
      <c r="K749" s="222"/>
      <c r="L749" s="227"/>
      <c r="M749" s="228"/>
      <c r="N749" s="229"/>
      <c r="O749" s="229"/>
      <c r="P749" s="229"/>
      <c r="Q749" s="229"/>
      <c r="R749" s="229"/>
      <c r="S749" s="229"/>
      <c r="T749" s="230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31" t="s">
        <v>374</v>
      </c>
      <c r="AU749" s="231" t="s">
        <v>86</v>
      </c>
      <c r="AV749" s="13" t="s">
        <v>86</v>
      </c>
      <c r="AW749" s="13" t="s">
        <v>37</v>
      </c>
      <c r="AX749" s="13" t="s">
        <v>84</v>
      </c>
      <c r="AY749" s="231" t="s">
        <v>144</v>
      </c>
    </row>
    <row r="750" spans="1:65" s="2" customFormat="1" ht="24.15" customHeight="1">
      <c r="A750" s="39"/>
      <c r="B750" s="40"/>
      <c r="C750" s="199" t="s">
        <v>1302</v>
      </c>
      <c r="D750" s="199" t="s">
        <v>145</v>
      </c>
      <c r="E750" s="200" t="s">
        <v>1303</v>
      </c>
      <c r="F750" s="201" t="s">
        <v>1304</v>
      </c>
      <c r="G750" s="202" t="s">
        <v>413</v>
      </c>
      <c r="H750" s="203">
        <v>2</v>
      </c>
      <c r="I750" s="204"/>
      <c r="J750" s="205">
        <f>ROUND(I750*H750,2)</f>
        <v>0</v>
      </c>
      <c r="K750" s="201" t="s">
        <v>370</v>
      </c>
      <c r="L750" s="45"/>
      <c r="M750" s="206" t="s">
        <v>21</v>
      </c>
      <c r="N750" s="207" t="s">
        <v>47</v>
      </c>
      <c r="O750" s="85"/>
      <c r="P750" s="208">
        <f>O750*H750</f>
        <v>0</v>
      </c>
      <c r="Q750" s="208">
        <v>0</v>
      </c>
      <c r="R750" s="208">
        <f>Q750*H750</f>
        <v>0</v>
      </c>
      <c r="S750" s="208">
        <v>0.024</v>
      </c>
      <c r="T750" s="209">
        <f>S750*H750</f>
        <v>0.048</v>
      </c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R750" s="210" t="s">
        <v>210</v>
      </c>
      <c r="AT750" s="210" t="s">
        <v>145</v>
      </c>
      <c r="AU750" s="210" t="s">
        <v>86</v>
      </c>
      <c r="AY750" s="18" t="s">
        <v>144</v>
      </c>
      <c r="BE750" s="211">
        <f>IF(N750="základní",J750,0)</f>
        <v>0</v>
      </c>
      <c r="BF750" s="211">
        <f>IF(N750="snížená",J750,0)</f>
        <v>0</v>
      </c>
      <c r="BG750" s="211">
        <f>IF(N750="zákl. přenesená",J750,0)</f>
        <v>0</v>
      </c>
      <c r="BH750" s="211">
        <f>IF(N750="sníž. přenesená",J750,0)</f>
        <v>0</v>
      </c>
      <c r="BI750" s="211">
        <f>IF(N750="nulová",J750,0)</f>
        <v>0</v>
      </c>
      <c r="BJ750" s="18" t="s">
        <v>84</v>
      </c>
      <c r="BK750" s="211">
        <f>ROUND(I750*H750,2)</f>
        <v>0</v>
      </c>
      <c r="BL750" s="18" t="s">
        <v>210</v>
      </c>
      <c r="BM750" s="210" t="s">
        <v>1305</v>
      </c>
    </row>
    <row r="751" spans="1:47" s="2" customFormat="1" ht="12">
      <c r="A751" s="39"/>
      <c r="B751" s="40"/>
      <c r="C751" s="41"/>
      <c r="D751" s="219" t="s">
        <v>372</v>
      </c>
      <c r="E751" s="41"/>
      <c r="F751" s="220" t="s">
        <v>1306</v>
      </c>
      <c r="G751" s="41"/>
      <c r="H751" s="41"/>
      <c r="I751" s="214"/>
      <c r="J751" s="41"/>
      <c r="K751" s="41"/>
      <c r="L751" s="45"/>
      <c r="M751" s="215"/>
      <c r="N751" s="216"/>
      <c r="O751" s="85"/>
      <c r="P751" s="85"/>
      <c r="Q751" s="85"/>
      <c r="R751" s="85"/>
      <c r="S751" s="85"/>
      <c r="T751" s="86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T751" s="18" t="s">
        <v>372</v>
      </c>
      <c r="AU751" s="18" t="s">
        <v>86</v>
      </c>
    </row>
    <row r="752" spans="1:51" s="13" customFormat="1" ht="12">
      <c r="A752" s="13"/>
      <c r="B752" s="221"/>
      <c r="C752" s="222"/>
      <c r="D752" s="212" t="s">
        <v>374</v>
      </c>
      <c r="E752" s="223" t="s">
        <v>21</v>
      </c>
      <c r="F752" s="224" t="s">
        <v>1219</v>
      </c>
      <c r="G752" s="222"/>
      <c r="H752" s="225">
        <v>2</v>
      </c>
      <c r="I752" s="226"/>
      <c r="J752" s="222"/>
      <c r="K752" s="222"/>
      <c r="L752" s="227"/>
      <c r="M752" s="228"/>
      <c r="N752" s="229"/>
      <c r="O752" s="229"/>
      <c r="P752" s="229"/>
      <c r="Q752" s="229"/>
      <c r="R752" s="229"/>
      <c r="S752" s="229"/>
      <c r="T752" s="230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31" t="s">
        <v>374</v>
      </c>
      <c r="AU752" s="231" t="s">
        <v>86</v>
      </c>
      <c r="AV752" s="13" t="s">
        <v>86</v>
      </c>
      <c r="AW752" s="13" t="s">
        <v>37</v>
      </c>
      <c r="AX752" s="13" t="s">
        <v>84</v>
      </c>
      <c r="AY752" s="231" t="s">
        <v>144</v>
      </c>
    </row>
    <row r="753" spans="1:65" s="2" customFormat="1" ht="21.75" customHeight="1">
      <c r="A753" s="39"/>
      <c r="B753" s="40"/>
      <c r="C753" s="199" t="s">
        <v>1307</v>
      </c>
      <c r="D753" s="199" t="s">
        <v>145</v>
      </c>
      <c r="E753" s="200" t="s">
        <v>1308</v>
      </c>
      <c r="F753" s="201" t="s">
        <v>1309</v>
      </c>
      <c r="G753" s="202" t="s">
        <v>413</v>
      </c>
      <c r="H753" s="203">
        <v>2</v>
      </c>
      <c r="I753" s="204"/>
      <c r="J753" s="205">
        <f>ROUND(I753*H753,2)</f>
        <v>0</v>
      </c>
      <c r="K753" s="201" t="s">
        <v>370</v>
      </c>
      <c r="L753" s="45"/>
      <c r="M753" s="206" t="s">
        <v>21</v>
      </c>
      <c r="N753" s="207" t="s">
        <v>47</v>
      </c>
      <c r="O753" s="85"/>
      <c r="P753" s="208">
        <f>O753*H753</f>
        <v>0</v>
      </c>
      <c r="Q753" s="208">
        <v>0</v>
      </c>
      <c r="R753" s="208">
        <f>Q753*H753</f>
        <v>0</v>
      </c>
      <c r="S753" s="208">
        <v>0.131</v>
      </c>
      <c r="T753" s="209">
        <f>S753*H753</f>
        <v>0.262</v>
      </c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R753" s="210" t="s">
        <v>210</v>
      </c>
      <c r="AT753" s="210" t="s">
        <v>145</v>
      </c>
      <c r="AU753" s="210" t="s">
        <v>86</v>
      </c>
      <c r="AY753" s="18" t="s">
        <v>144</v>
      </c>
      <c r="BE753" s="211">
        <f>IF(N753="základní",J753,0)</f>
        <v>0</v>
      </c>
      <c r="BF753" s="211">
        <f>IF(N753="snížená",J753,0)</f>
        <v>0</v>
      </c>
      <c r="BG753" s="211">
        <f>IF(N753="zákl. přenesená",J753,0)</f>
        <v>0</v>
      </c>
      <c r="BH753" s="211">
        <f>IF(N753="sníž. přenesená",J753,0)</f>
        <v>0</v>
      </c>
      <c r="BI753" s="211">
        <f>IF(N753="nulová",J753,0)</f>
        <v>0</v>
      </c>
      <c r="BJ753" s="18" t="s">
        <v>84</v>
      </c>
      <c r="BK753" s="211">
        <f>ROUND(I753*H753,2)</f>
        <v>0</v>
      </c>
      <c r="BL753" s="18" t="s">
        <v>210</v>
      </c>
      <c r="BM753" s="210" t="s">
        <v>1310</v>
      </c>
    </row>
    <row r="754" spans="1:47" s="2" customFormat="1" ht="12">
      <c r="A754" s="39"/>
      <c r="B754" s="40"/>
      <c r="C754" s="41"/>
      <c r="D754" s="219" t="s">
        <v>372</v>
      </c>
      <c r="E754" s="41"/>
      <c r="F754" s="220" t="s">
        <v>1311</v>
      </c>
      <c r="G754" s="41"/>
      <c r="H754" s="41"/>
      <c r="I754" s="214"/>
      <c r="J754" s="41"/>
      <c r="K754" s="41"/>
      <c r="L754" s="45"/>
      <c r="M754" s="215"/>
      <c r="N754" s="216"/>
      <c r="O754" s="85"/>
      <c r="P754" s="85"/>
      <c r="Q754" s="85"/>
      <c r="R754" s="85"/>
      <c r="S754" s="85"/>
      <c r="T754" s="86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T754" s="18" t="s">
        <v>372</v>
      </c>
      <c r="AU754" s="18" t="s">
        <v>86</v>
      </c>
    </row>
    <row r="755" spans="1:51" s="13" customFormat="1" ht="12">
      <c r="A755" s="13"/>
      <c r="B755" s="221"/>
      <c r="C755" s="222"/>
      <c r="D755" s="212" t="s">
        <v>374</v>
      </c>
      <c r="E755" s="223" t="s">
        <v>21</v>
      </c>
      <c r="F755" s="224" t="s">
        <v>1219</v>
      </c>
      <c r="G755" s="222"/>
      <c r="H755" s="225">
        <v>2</v>
      </c>
      <c r="I755" s="226"/>
      <c r="J755" s="222"/>
      <c r="K755" s="222"/>
      <c r="L755" s="227"/>
      <c r="M755" s="228"/>
      <c r="N755" s="229"/>
      <c r="O755" s="229"/>
      <c r="P755" s="229"/>
      <c r="Q755" s="229"/>
      <c r="R755" s="229"/>
      <c r="S755" s="229"/>
      <c r="T755" s="230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31" t="s">
        <v>374</v>
      </c>
      <c r="AU755" s="231" t="s">
        <v>86</v>
      </c>
      <c r="AV755" s="13" t="s">
        <v>86</v>
      </c>
      <c r="AW755" s="13" t="s">
        <v>37</v>
      </c>
      <c r="AX755" s="13" t="s">
        <v>84</v>
      </c>
      <c r="AY755" s="231" t="s">
        <v>144</v>
      </c>
    </row>
    <row r="756" spans="1:65" s="2" customFormat="1" ht="16.5" customHeight="1">
      <c r="A756" s="39"/>
      <c r="B756" s="40"/>
      <c r="C756" s="199" t="s">
        <v>1312</v>
      </c>
      <c r="D756" s="199" t="s">
        <v>145</v>
      </c>
      <c r="E756" s="200" t="s">
        <v>1313</v>
      </c>
      <c r="F756" s="201" t="s">
        <v>1314</v>
      </c>
      <c r="G756" s="202" t="s">
        <v>413</v>
      </c>
      <c r="H756" s="203">
        <v>2</v>
      </c>
      <c r="I756" s="204"/>
      <c r="J756" s="205">
        <f>ROUND(I756*H756,2)</f>
        <v>0</v>
      </c>
      <c r="K756" s="201" t="s">
        <v>370</v>
      </c>
      <c r="L756" s="45"/>
      <c r="M756" s="206" t="s">
        <v>21</v>
      </c>
      <c r="N756" s="207" t="s">
        <v>47</v>
      </c>
      <c r="O756" s="85"/>
      <c r="P756" s="208">
        <f>O756*H756</f>
        <v>0</v>
      </c>
      <c r="Q756" s="208">
        <v>0</v>
      </c>
      <c r="R756" s="208">
        <f>Q756*H756</f>
        <v>0</v>
      </c>
      <c r="S756" s="208">
        <v>0.1104</v>
      </c>
      <c r="T756" s="209">
        <f>S756*H756</f>
        <v>0.2208</v>
      </c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R756" s="210" t="s">
        <v>210</v>
      </c>
      <c r="AT756" s="210" t="s">
        <v>145</v>
      </c>
      <c r="AU756" s="210" t="s">
        <v>86</v>
      </c>
      <c r="AY756" s="18" t="s">
        <v>144</v>
      </c>
      <c r="BE756" s="211">
        <f>IF(N756="základní",J756,0)</f>
        <v>0</v>
      </c>
      <c r="BF756" s="211">
        <f>IF(N756="snížená",J756,0)</f>
        <v>0</v>
      </c>
      <c r="BG756" s="211">
        <f>IF(N756="zákl. přenesená",J756,0)</f>
        <v>0</v>
      </c>
      <c r="BH756" s="211">
        <f>IF(N756="sníž. přenesená",J756,0)</f>
        <v>0</v>
      </c>
      <c r="BI756" s="211">
        <f>IF(N756="nulová",J756,0)</f>
        <v>0</v>
      </c>
      <c r="BJ756" s="18" t="s">
        <v>84</v>
      </c>
      <c r="BK756" s="211">
        <f>ROUND(I756*H756,2)</f>
        <v>0</v>
      </c>
      <c r="BL756" s="18" t="s">
        <v>210</v>
      </c>
      <c r="BM756" s="210" t="s">
        <v>1315</v>
      </c>
    </row>
    <row r="757" spans="1:47" s="2" customFormat="1" ht="12">
      <c r="A757" s="39"/>
      <c r="B757" s="40"/>
      <c r="C757" s="41"/>
      <c r="D757" s="219" t="s">
        <v>372</v>
      </c>
      <c r="E757" s="41"/>
      <c r="F757" s="220" t="s">
        <v>1316</v>
      </c>
      <c r="G757" s="41"/>
      <c r="H757" s="41"/>
      <c r="I757" s="214"/>
      <c r="J757" s="41"/>
      <c r="K757" s="41"/>
      <c r="L757" s="45"/>
      <c r="M757" s="215"/>
      <c r="N757" s="216"/>
      <c r="O757" s="85"/>
      <c r="P757" s="85"/>
      <c r="Q757" s="85"/>
      <c r="R757" s="85"/>
      <c r="S757" s="85"/>
      <c r="T757" s="86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T757" s="18" t="s">
        <v>372</v>
      </c>
      <c r="AU757" s="18" t="s">
        <v>86</v>
      </c>
    </row>
    <row r="758" spans="1:51" s="13" customFormat="1" ht="12">
      <c r="A758" s="13"/>
      <c r="B758" s="221"/>
      <c r="C758" s="222"/>
      <c r="D758" s="212" t="s">
        <v>374</v>
      </c>
      <c r="E758" s="223" t="s">
        <v>21</v>
      </c>
      <c r="F758" s="224" t="s">
        <v>1219</v>
      </c>
      <c r="G758" s="222"/>
      <c r="H758" s="225">
        <v>2</v>
      </c>
      <c r="I758" s="226"/>
      <c r="J758" s="222"/>
      <c r="K758" s="222"/>
      <c r="L758" s="227"/>
      <c r="M758" s="228"/>
      <c r="N758" s="229"/>
      <c r="O758" s="229"/>
      <c r="P758" s="229"/>
      <c r="Q758" s="229"/>
      <c r="R758" s="229"/>
      <c r="S758" s="229"/>
      <c r="T758" s="230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31" t="s">
        <v>374</v>
      </c>
      <c r="AU758" s="231" t="s">
        <v>86</v>
      </c>
      <c r="AV758" s="13" t="s">
        <v>86</v>
      </c>
      <c r="AW758" s="13" t="s">
        <v>37</v>
      </c>
      <c r="AX758" s="13" t="s">
        <v>84</v>
      </c>
      <c r="AY758" s="231" t="s">
        <v>144</v>
      </c>
    </row>
    <row r="759" spans="1:65" s="2" customFormat="1" ht="24.15" customHeight="1">
      <c r="A759" s="39"/>
      <c r="B759" s="40"/>
      <c r="C759" s="199" t="s">
        <v>1317</v>
      </c>
      <c r="D759" s="199" t="s">
        <v>145</v>
      </c>
      <c r="E759" s="200" t="s">
        <v>1318</v>
      </c>
      <c r="F759" s="201" t="s">
        <v>1319</v>
      </c>
      <c r="G759" s="202" t="s">
        <v>379</v>
      </c>
      <c r="H759" s="203">
        <v>0.647</v>
      </c>
      <c r="I759" s="204"/>
      <c r="J759" s="205">
        <f>ROUND(I759*H759,2)</f>
        <v>0</v>
      </c>
      <c r="K759" s="201" t="s">
        <v>370</v>
      </c>
      <c r="L759" s="45"/>
      <c r="M759" s="206" t="s">
        <v>21</v>
      </c>
      <c r="N759" s="207" t="s">
        <v>47</v>
      </c>
      <c r="O759" s="85"/>
      <c r="P759" s="208">
        <f>O759*H759</f>
        <v>0</v>
      </c>
      <c r="Q759" s="208">
        <v>0</v>
      </c>
      <c r="R759" s="208">
        <f>Q759*H759</f>
        <v>0</v>
      </c>
      <c r="S759" s="208">
        <v>0</v>
      </c>
      <c r="T759" s="209">
        <f>S759*H759</f>
        <v>0</v>
      </c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R759" s="210" t="s">
        <v>210</v>
      </c>
      <c r="AT759" s="210" t="s">
        <v>145</v>
      </c>
      <c r="AU759" s="210" t="s">
        <v>86</v>
      </c>
      <c r="AY759" s="18" t="s">
        <v>144</v>
      </c>
      <c r="BE759" s="211">
        <f>IF(N759="základní",J759,0)</f>
        <v>0</v>
      </c>
      <c r="BF759" s="211">
        <f>IF(N759="snížená",J759,0)</f>
        <v>0</v>
      </c>
      <c r="BG759" s="211">
        <f>IF(N759="zákl. přenesená",J759,0)</f>
        <v>0</v>
      </c>
      <c r="BH759" s="211">
        <f>IF(N759="sníž. přenesená",J759,0)</f>
        <v>0</v>
      </c>
      <c r="BI759" s="211">
        <f>IF(N759="nulová",J759,0)</f>
        <v>0</v>
      </c>
      <c r="BJ759" s="18" t="s">
        <v>84</v>
      </c>
      <c r="BK759" s="211">
        <f>ROUND(I759*H759,2)</f>
        <v>0</v>
      </c>
      <c r="BL759" s="18" t="s">
        <v>210</v>
      </c>
      <c r="BM759" s="210" t="s">
        <v>1320</v>
      </c>
    </row>
    <row r="760" spans="1:47" s="2" customFormat="1" ht="12">
      <c r="A760" s="39"/>
      <c r="B760" s="40"/>
      <c r="C760" s="41"/>
      <c r="D760" s="219" t="s">
        <v>372</v>
      </c>
      <c r="E760" s="41"/>
      <c r="F760" s="220" t="s">
        <v>1321</v>
      </c>
      <c r="G760" s="41"/>
      <c r="H760" s="41"/>
      <c r="I760" s="214"/>
      <c r="J760" s="41"/>
      <c r="K760" s="41"/>
      <c r="L760" s="45"/>
      <c r="M760" s="215"/>
      <c r="N760" s="216"/>
      <c r="O760" s="85"/>
      <c r="P760" s="85"/>
      <c r="Q760" s="85"/>
      <c r="R760" s="85"/>
      <c r="S760" s="85"/>
      <c r="T760" s="86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T760" s="18" t="s">
        <v>372</v>
      </c>
      <c r="AU760" s="18" t="s">
        <v>86</v>
      </c>
    </row>
    <row r="761" spans="1:63" s="12" customFormat="1" ht="22.8" customHeight="1">
      <c r="A761" s="12"/>
      <c r="B761" s="185"/>
      <c r="C761" s="186"/>
      <c r="D761" s="187" t="s">
        <v>75</v>
      </c>
      <c r="E761" s="217" t="s">
        <v>1322</v>
      </c>
      <c r="F761" s="217" t="s">
        <v>1323</v>
      </c>
      <c r="G761" s="186"/>
      <c r="H761" s="186"/>
      <c r="I761" s="189"/>
      <c r="J761" s="218">
        <f>BK761</f>
        <v>0</v>
      </c>
      <c r="K761" s="186"/>
      <c r="L761" s="191"/>
      <c r="M761" s="192"/>
      <c r="N761" s="193"/>
      <c r="O761" s="193"/>
      <c r="P761" s="194">
        <f>SUM(P762:P803)</f>
        <v>0</v>
      </c>
      <c r="Q761" s="193"/>
      <c r="R761" s="194">
        <f>SUM(R762:R803)</f>
        <v>4.81395715</v>
      </c>
      <c r="S761" s="193"/>
      <c r="T761" s="195">
        <f>SUM(T762:T803)</f>
        <v>0</v>
      </c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R761" s="196" t="s">
        <v>86</v>
      </c>
      <c r="AT761" s="197" t="s">
        <v>75</v>
      </c>
      <c r="AU761" s="197" t="s">
        <v>84</v>
      </c>
      <c r="AY761" s="196" t="s">
        <v>144</v>
      </c>
      <c r="BK761" s="198">
        <f>SUM(BK762:BK803)</f>
        <v>0</v>
      </c>
    </row>
    <row r="762" spans="1:65" s="2" customFormat="1" ht="16.5" customHeight="1">
      <c r="A762" s="39"/>
      <c r="B762" s="40"/>
      <c r="C762" s="199" t="s">
        <v>1324</v>
      </c>
      <c r="D762" s="199" t="s">
        <v>145</v>
      </c>
      <c r="E762" s="200" t="s">
        <v>1325</v>
      </c>
      <c r="F762" s="201" t="s">
        <v>1326</v>
      </c>
      <c r="G762" s="202" t="s">
        <v>399</v>
      </c>
      <c r="H762" s="203">
        <v>89.87</v>
      </c>
      <c r="I762" s="204"/>
      <c r="J762" s="205">
        <f>ROUND(I762*H762,2)</f>
        <v>0</v>
      </c>
      <c r="K762" s="201" t="s">
        <v>370</v>
      </c>
      <c r="L762" s="45"/>
      <c r="M762" s="206" t="s">
        <v>21</v>
      </c>
      <c r="N762" s="207" t="s">
        <v>47</v>
      </c>
      <c r="O762" s="85"/>
      <c r="P762" s="208">
        <f>O762*H762</f>
        <v>0</v>
      </c>
      <c r="Q762" s="208">
        <v>0</v>
      </c>
      <c r="R762" s="208">
        <f>Q762*H762</f>
        <v>0</v>
      </c>
      <c r="S762" s="208">
        <v>0</v>
      </c>
      <c r="T762" s="209">
        <f>S762*H762</f>
        <v>0</v>
      </c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R762" s="210" t="s">
        <v>210</v>
      </c>
      <c r="AT762" s="210" t="s">
        <v>145</v>
      </c>
      <c r="AU762" s="210" t="s">
        <v>86</v>
      </c>
      <c r="AY762" s="18" t="s">
        <v>144</v>
      </c>
      <c r="BE762" s="211">
        <f>IF(N762="základní",J762,0)</f>
        <v>0</v>
      </c>
      <c r="BF762" s="211">
        <f>IF(N762="snížená",J762,0)</f>
        <v>0</v>
      </c>
      <c r="BG762" s="211">
        <f>IF(N762="zákl. přenesená",J762,0)</f>
        <v>0</v>
      </c>
      <c r="BH762" s="211">
        <f>IF(N762="sníž. přenesená",J762,0)</f>
        <v>0</v>
      </c>
      <c r="BI762" s="211">
        <f>IF(N762="nulová",J762,0)</f>
        <v>0</v>
      </c>
      <c r="BJ762" s="18" t="s">
        <v>84</v>
      </c>
      <c r="BK762" s="211">
        <f>ROUND(I762*H762,2)</f>
        <v>0</v>
      </c>
      <c r="BL762" s="18" t="s">
        <v>210</v>
      </c>
      <c r="BM762" s="210" t="s">
        <v>1327</v>
      </c>
    </row>
    <row r="763" spans="1:47" s="2" customFormat="1" ht="12">
      <c r="A763" s="39"/>
      <c r="B763" s="40"/>
      <c r="C763" s="41"/>
      <c r="D763" s="219" t="s">
        <v>372</v>
      </c>
      <c r="E763" s="41"/>
      <c r="F763" s="220" t="s">
        <v>1328</v>
      </c>
      <c r="G763" s="41"/>
      <c r="H763" s="41"/>
      <c r="I763" s="214"/>
      <c r="J763" s="41"/>
      <c r="K763" s="41"/>
      <c r="L763" s="45"/>
      <c r="M763" s="215"/>
      <c r="N763" s="216"/>
      <c r="O763" s="85"/>
      <c r="P763" s="85"/>
      <c r="Q763" s="85"/>
      <c r="R763" s="85"/>
      <c r="S763" s="85"/>
      <c r="T763" s="86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T763" s="18" t="s">
        <v>372</v>
      </c>
      <c r="AU763" s="18" t="s">
        <v>86</v>
      </c>
    </row>
    <row r="764" spans="1:51" s="13" customFormat="1" ht="12">
      <c r="A764" s="13"/>
      <c r="B764" s="221"/>
      <c r="C764" s="222"/>
      <c r="D764" s="212" t="s">
        <v>374</v>
      </c>
      <c r="E764" s="223" t="s">
        <v>21</v>
      </c>
      <c r="F764" s="224" t="s">
        <v>590</v>
      </c>
      <c r="G764" s="222"/>
      <c r="H764" s="225">
        <v>38.38</v>
      </c>
      <c r="I764" s="226"/>
      <c r="J764" s="222"/>
      <c r="K764" s="222"/>
      <c r="L764" s="227"/>
      <c r="M764" s="228"/>
      <c r="N764" s="229"/>
      <c r="O764" s="229"/>
      <c r="P764" s="229"/>
      <c r="Q764" s="229"/>
      <c r="R764" s="229"/>
      <c r="S764" s="229"/>
      <c r="T764" s="230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31" t="s">
        <v>374</v>
      </c>
      <c r="AU764" s="231" t="s">
        <v>86</v>
      </c>
      <c r="AV764" s="13" t="s">
        <v>86</v>
      </c>
      <c r="AW764" s="13" t="s">
        <v>37</v>
      </c>
      <c r="AX764" s="13" t="s">
        <v>76</v>
      </c>
      <c r="AY764" s="231" t="s">
        <v>144</v>
      </c>
    </row>
    <row r="765" spans="1:51" s="13" customFormat="1" ht="12">
      <c r="A765" s="13"/>
      <c r="B765" s="221"/>
      <c r="C765" s="222"/>
      <c r="D765" s="212" t="s">
        <v>374</v>
      </c>
      <c r="E765" s="223" t="s">
        <v>21</v>
      </c>
      <c r="F765" s="224" t="s">
        <v>591</v>
      </c>
      <c r="G765" s="222"/>
      <c r="H765" s="225">
        <v>32.13</v>
      </c>
      <c r="I765" s="226"/>
      <c r="J765" s="222"/>
      <c r="K765" s="222"/>
      <c r="L765" s="227"/>
      <c r="M765" s="228"/>
      <c r="N765" s="229"/>
      <c r="O765" s="229"/>
      <c r="P765" s="229"/>
      <c r="Q765" s="229"/>
      <c r="R765" s="229"/>
      <c r="S765" s="229"/>
      <c r="T765" s="230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31" t="s">
        <v>374</v>
      </c>
      <c r="AU765" s="231" t="s">
        <v>86</v>
      </c>
      <c r="AV765" s="13" t="s">
        <v>86</v>
      </c>
      <c r="AW765" s="13" t="s">
        <v>37</v>
      </c>
      <c r="AX765" s="13" t="s">
        <v>76</v>
      </c>
      <c r="AY765" s="231" t="s">
        <v>144</v>
      </c>
    </row>
    <row r="766" spans="1:51" s="13" customFormat="1" ht="12">
      <c r="A766" s="13"/>
      <c r="B766" s="221"/>
      <c r="C766" s="222"/>
      <c r="D766" s="212" t="s">
        <v>374</v>
      </c>
      <c r="E766" s="223" t="s">
        <v>21</v>
      </c>
      <c r="F766" s="224" t="s">
        <v>464</v>
      </c>
      <c r="G766" s="222"/>
      <c r="H766" s="225">
        <v>19.36</v>
      </c>
      <c r="I766" s="226"/>
      <c r="J766" s="222"/>
      <c r="K766" s="222"/>
      <c r="L766" s="227"/>
      <c r="M766" s="228"/>
      <c r="N766" s="229"/>
      <c r="O766" s="229"/>
      <c r="P766" s="229"/>
      <c r="Q766" s="229"/>
      <c r="R766" s="229"/>
      <c r="S766" s="229"/>
      <c r="T766" s="230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31" t="s">
        <v>374</v>
      </c>
      <c r="AU766" s="231" t="s">
        <v>86</v>
      </c>
      <c r="AV766" s="13" t="s">
        <v>86</v>
      </c>
      <c r="AW766" s="13" t="s">
        <v>37</v>
      </c>
      <c r="AX766" s="13" t="s">
        <v>76</v>
      </c>
      <c r="AY766" s="231" t="s">
        <v>144</v>
      </c>
    </row>
    <row r="767" spans="1:51" s="14" customFormat="1" ht="12">
      <c r="A767" s="14"/>
      <c r="B767" s="242"/>
      <c r="C767" s="243"/>
      <c r="D767" s="212" t="s">
        <v>374</v>
      </c>
      <c r="E767" s="244" t="s">
        <v>21</v>
      </c>
      <c r="F767" s="245" t="s">
        <v>389</v>
      </c>
      <c r="G767" s="243"/>
      <c r="H767" s="246">
        <v>89.87</v>
      </c>
      <c r="I767" s="247"/>
      <c r="J767" s="243"/>
      <c r="K767" s="243"/>
      <c r="L767" s="248"/>
      <c r="M767" s="249"/>
      <c r="N767" s="250"/>
      <c r="O767" s="250"/>
      <c r="P767" s="250"/>
      <c r="Q767" s="250"/>
      <c r="R767" s="250"/>
      <c r="S767" s="250"/>
      <c r="T767" s="251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252" t="s">
        <v>374</v>
      </c>
      <c r="AU767" s="252" t="s">
        <v>86</v>
      </c>
      <c r="AV767" s="14" t="s">
        <v>150</v>
      </c>
      <c r="AW767" s="14" t="s">
        <v>37</v>
      </c>
      <c r="AX767" s="14" t="s">
        <v>84</v>
      </c>
      <c r="AY767" s="252" t="s">
        <v>144</v>
      </c>
    </row>
    <row r="768" spans="1:65" s="2" customFormat="1" ht="16.5" customHeight="1">
      <c r="A768" s="39"/>
      <c r="B768" s="40"/>
      <c r="C768" s="199" t="s">
        <v>1329</v>
      </c>
      <c r="D768" s="199" t="s">
        <v>145</v>
      </c>
      <c r="E768" s="200" t="s">
        <v>1330</v>
      </c>
      <c r="F768" s="201" t="s">
        <v>1331</v>
      </c>
      <c r="G768" s="202" t="s">
        <v>399</v>
      </c>
      <c r="H768" s="203">
        <v>89.87</v>
      </c>
      <c r="I768" s="204"/>
      <c r="J768" s="205">
        <f>ROUND(I768*H768,2)</f>
        <v>0</v>
      </c>
      <c r="K768" s="201" t="s">
        <v>370</v>
      </c>
      <c r="L768" s="45"/>
      <c r="M768" s="206" t="s">
        <v>21</v>
      </c>
      <c r="N768" s="207" t="s">
        <v>47</v>
      </c>
      <c r="O768" s="85"/>
      <c r="P768" s="208">
        <f>O768*H768</f>
        <v>0</v>
      </c>
      <c r="Q768" s="208">
        <v>0.0003</v>
      </c>
      <c r="R768" s="208">
        <f>Q768*H768</f>
        <v>0.026961</v>
      </c>
      <c r="S768" s="208">
        <v>0</v>
      </c>
      <c r="T768" s="209">
        <f>S768*H768</f>
        <v>0</v>
      </c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R768" s="210" t="s">
        <v>210</v>
      </c>
      <c r="AT768" s="210" t="s">
        <v>145</v>
      </c>
      <c r="AU768" s="210" t="s">
        <v>86</v>
      </c>
      <c r="AY768" s="18" t="s">
        <v>144</v>
      </c>
      <c r="BE768" s="211">
        <f>IF(N768="základní",J768,0)</f>
        <v>0</v>
      </c>
      <c r="BF768" s="211">
        <f>IF(N768="snížená",J768,0)</f>
        <v>0</v>
      </c>
      <c r="BG768" s="211">
        <f>IF(N768="zákl. přenesená",J768,0)</f>
        <v>0</v>
      </c>
      <c r="BH768" s="211">
        <f>IF(N768="sníž. přenesená",J768,0)</f>
        <v>0</v>
      </c>
      <c r="BI768" s="211">
        <f>IF(N768="nulová",J768,0)</f>
        <v>0</v>
      </c>
      <c r="BJ768" s="18" t="s">
        <v>84</v>
      </c>
      <c r="BK768" s="211">
        <f>ROUND(I768*H768,2)</f>
        <v>0</v>
      </c>
      <c r="BL768" s="18" t="s">
        <v>210</v>
      </c>
      <c r="BM768" s="210" t="s">
        <v>1332</v>
      </c>
    </row>
    <row r="769" spans="1:47" s="2" customFormat="1" ht="12">
      <c r="A769" s="39"/>
      <c r="B769" s="40"/>
      <c r="C769" s="41"/>
      <c r="D769" s="219" t="s">
        <v>372</v>
      </c>
      <c r="E769" s="41"/>
      <c r="F769" s="220" t="s">
        <v>1333</v>
      </c>
      <c r="G769" s="41"/>
      <c r="H769" s="41"/>
      <c r="I769" s="214"/>
      <c r="J769" s="41"/>
      <c r="K769" s="41"/>
      <c r="L769" s="45"/>
      <c r="M769" s="215"/>
      <c r="N769" s="216"/>
      <c r="O769" s="85"/>
      <c r="P769" s="85"/>
      <c r="Q769" s="85"/>
      <c r="R769" s="85"/>
      <c r="S769" s="85"/>
      <c r="T769" s="86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T769" s="18" t="s">
        <v>372</v>
      </c>
      <c r="AU769" s="18" t="s">
        <v>86</v>
      </c>
    </row>
    <row r="770" spans="1:65" s="2" customFormat="1" ht="24.15" customHeight="1">
      <c r="A770" s="39"/>
      <c r="B770" s="40"/>
      <c r="C770" s="199" t="s">
        <v>1334</v>
      </c>
      <c r="D770" s="199" t="s">
        <v>145</v>
      </c>
      <c r="E770" s="200" t="s">
        <v>1335</v>
      </c>
      <c r="F770" s="201" t="s">
        <v>1336</v>
      </c>
      <c r="G770" s="202" t="s">
        <v>399</v>
      </c>
      <c r="H770" s="203">
        <v>89.87</v>
      </c>
      <c r="I770" s="204"/>
      <c r="J770" s="205">
        <f>ROUND(I770*H770,2)</f>
        <v>0</v>
      </c>
      <c r="K770" s="201" t="s">
        <v>370</v>
      </c>
      <c r="L770" s="45"/>
      <c r="M770" s="206" t="s">
        <v>21</v>
      </c>
      <c r="N770" s="207" t="s">
        <v>47</v>
      </c>
      <c r="O770" s="85"/>
      <c r="P770" s="208">
        <f>O770*H770</f>
        <v>0</v>
      </c>
      <c r="Q770" s="208">
        <v>0.015</v>
      </c>
      <c r="R770" s="208">
        <f>Q770*H770</f>
        <v>1.34805</v>
      </c>
      <c r="S770" s="208">
        <v>0</v>
      </c>
      <c r="T770" s="209">
        <f>S770*H770</f>
        <v>0</v>
      </c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R770" s="210" t="s">
        <v>210</v>
      </c>
      <c r="AT770" s="210" t="s">
        <v>145</v>
      </c>
      <c r="AU770" s="210" t="s">
        <v>86</v>
      </c>
      <c r="AY770" s="18" t="s">
        <v>144</v>
      </c>
      <c r="BE770" s="211">
        <f>IF(N770="základní",J770,0)</f>
        <v>0</v>
      </c>
      <c r="BF770" s="211">
        <f>IF(N770="snížená",J770,0)</f>
        <v>0</v>
      </c>
      <c r="BG770" s="211">
        <f>IF(N770="zákl. přenesená",J770,0)</f>
        <v>0</v>
      </c>
      <c r="BH770" s="211">
        <f>IF(N770="sníž. přenesená",J770,0)</f>
        <v>0</v>
      </c>
      <c r="BI770" s="211">
        <f>IF(N770="nulová",J770,0)</f>
        <v>0</v>
      </c>
      <c r="BJ770" s="18" t="s">
        <v>84</v>
      </c>
      <c r="BK770" s="211">
        <f>ROUND(I770*H770,2)</f>
        <v>0</v>
      </c>
      <c r="BL770" s="18" t="s">
        <v>210</v>
      </c>
      <c r="BM770" s="210" t="s">
        <v>1337</v>
      </c>
    </row>
    <row r="771" spans="1:47" s="2" customFormat="1" ht="12">
      <c r="A771" s="39"/>
      <c r="B771" s="40"/>
      <c r="C771" s="41"/>
      <c r="D771" s="219" t="s">
        <v>372</v>
      </c>
      <c r="E771" s="41"/>
      <c r="F771" s="220" t="s">
        <v>1338</v>
      </c>
      <c r="G771" s="41"/>
      <c r="H771" s="41"/>
      <c r="I771" s="214"/>
      <c r="J771" s="41"/>
      <c r="K771" s="41"/>
      <c r="L771" s="45"/>
      <c r="M771" s="215"/>
      <c r="N771" s="216"/>
      <c r="O771" s="85"/>
      <c r="P771" s="85"/>
      <c r="Q771" s="85"/>
      <c r="R771" s="85"/>
      <c r="S771" s="85"/>
      <c r="T771" s="86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T771" s="18" t="s">
        <v>372</v>
      </c>
      <c r="AU771" s="18" t="s">
        <v>86</v>
      </c>
    </row>
    <row r="772" spans="1:65" s="2" customFormat="1" ht="21.75" customHeight="1">
      <c r="A772" s="39"/>
      <c r="B772" s="40"/>
      <c r="C772" s="199" t="s">
        <v>1339</v>
      </c>
      <c r="D772" s="199" t="s">
        <v>145</v>
      </c>
      <c r="E772" s="200" t="s">
        <v>1340</v>
      </c>
      <c r="F772" s="201" t="s">
        <v>1341</v>
      </c>
      <c r="G772" s="202" t="s">
        <v>160</v>
      </c>
      <c r="H772" s="203">
        <v>1.65</v>
      </c>
      <c r="I772" s="204"/>
      <c r="J772" s="205">
        <f>ROUND(I772*H772,2)</f>
        <v>0</v>
      </c>
      <c r="K772" s="201" t="s">
        <v>370</v>
      </c>
      <c r="L772" s="45"/>
      <c r="M772" s="206" t="s">
        <v>21</v>
      </c>
      <c r="N772" s="207" t="s">
        <v>47</v>
      </c>
      <c r="O772" s="85"/>
      <c r="P772" s="208">
        <f>O772*H772</f>
        <v>0</v>
      </c>
      <c r="Q772" s="208">
        <v>0.00034</v>
      </c>
      <c r="R772" s="208">
        <f>Q772*H772</f>
        <v>0.000561</v>
      </c>
      <c r="S772" s="208">
        <v>0</v>
      </c>
      <c r="T772" s="209">
        <f>S772*H772</f>
        <v>0</v>
      </c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R772" s="210" t="s">
        <v>210</v>
      </c>
      <c r="AT772" s="210" t="s">
        <v>145</v>
      </c>
      <c r="AU772" s="210" t="s">
        <v>86</v>
      </c>
      <c r="AY772" s="18" t="s">
        <v>144</v>
      </c>
      <c r="BE772" s="211">
        <f>IF(N772="základní",J772,0)</f>
        <v>0</v>
      </c>
      <c r="BF772" s="211">
        <f>IF(N772="snížená",J772,0)</f>
        <v>0</v>
      </c>
      <c r="BG772" s="211">
        <f>IF(N772="zákl. přenesená",J772,0)</f>
        <v>0</v>
      </c>
      <c r="BH772" s="211">
        <f>IF(N772="sníž. přenesená",J772,0)</f>
        <v>0</v>
      </c>
      <c r="BI772" s="211">
        <f>IF(N772="nulová",J772,0)</f>
        <v>0</v>
      </c>
      <c r="BJ772" s="18" t="s">
        <v>84</v>
      </c>
      <c r="BK772" s="211">
        <f>ROUND(I772*H772,2)</f>
        <v>0</v>
      </c>
      <c r="BL772" s="18" t="s">
        <v>210</v>
      </c>
      <c r="BM772" s="210" t="s">
        <v>1342</v>
      </c>
    </row>
    <row r="773" spans="1:47" s="2" customFormat="1" ht="12">
      <c r="A773" s="39"/>
      <c r="B773" s="40"/>
      <c r="C773" s="41"/>
      <c r="D773" s="219" t="s">
        <v>372</v>
      </c>
      <c r="E773" s="41"/>
      <c r="F773" s="220" t="s">
        <v>1343</v>
      </c>
      <c r="G773" s="41"/>
      <c r="H773" s="41"/>
      <c r="I773" s="214"/>
      <c r="J773" s="41"/>
      <c r="K773" s="41"/>
      <c r="L773" s="45"/>
      <c r="M773" s="215"/>
      <c r="N773" s="216"/>
      <c r="O773" s="85"/>
      <c r="P773" s="85"/>
      <c r="Q773" s="85"/>
      <c r="R773" s="85"/>
      <c r="S773" s="85"/>
      <c r="T773" s="86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T773" s="18" t="s">
        <v>372</v>
      </c>
      <c r="AU773" s="18" t="s">
        <v>86</v>
      </c>
    </row>
    <row r="774" spans="1:65" s="2" customFormat="1" ht="16.5" customHeight="1">
      <c r="A774" s="39"/>
      <c r="B774" s="40"/>
      <c r="C774" s="232" t="s">
        <v>1344</v>
      </c>
      <c r="D774" s="232" t="s">
        <v>383</v>
      </c>
      <c r="E774" s="233" t="s">
        <v>1345</v>
      </c>
      <c r="F774" s="234" t="s">
        <v>1346</v>
      </c>
      <c r="G774" s="235" t="s">
        <v>160</v>
      </c>
      <c r="H774" s="236">
        <v>1.815</v>
      </c>
      <c r="I774" s="237"/>
      <c r="J774" s="238">
        <f>ROUND(I774*H774,2)</f>
        <v>0</v>
      </c>
      <c r="K774" s="234" t="s">
        <v>370</v>
      </c>
      <c r="L774" s="239"/>
      <c r="M774" s="240" t="s">
        <v>21</v>
      </c>
      <c r="N774" s="241" t="s">
        <v>47</v>
      </c>
      <c r="O774" s="85"/>
      <c r="P774" s="208">
        <f>O774*H774</f>
        <v>0</v>
      </c>
      <c r="Q774" s="208">
        <v>1E-05</v>
      </c>
      <c r="R774" s="208">
        <f>Q774*H774</f>
        <v>1.815E-05</v>
      </c>
      <c r="S774" s="208">
        <v>0</v>
      </c>
      <c r="T774" s="209">
        <f>S774*H774</f>
        <v>0</v>
      </c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R774" s="210" t="s">
        <v>278</v>
      </c>
      <c r="AT774" s="210" t="s">
        <v>383</v>
      </c>
      <c r="AU774" s="210" t="s">
        <v>86</v>
      </c>
      <c r="AY774" s="18" t="s">
        <v>144</v>
      </c>
      <c r="BE774" s="211">
        <f>IF(N774="základní",J774,0)</f>
        <v>0</v>
      </c>
      <c r="BF774" s="211">
        <f>IF(N774="snížená",J774,0)</f>
        <v>0</v>
      </c>
      <c r="BG774" s="211">
        <f>IF(N774="zákl. přenesená",J774,0)</f>
        <v>0</v>
      </c>
      <c r="BH774" s="211">
        <f>IF(N774="sníž. přenesená",J774,0)</f>
        <v>0</v>
      </c>
      <c r="BI774" s="211">
        <f>IF(N774="nulová",J774,0)</f>
        <v>0</v>
      </c>
      <c r="BJ774" s="18" t="s">
        <v>84</v>
      </c>
      <c r="BK774" s="211">
        <f>ROUND(I774*H774,2)</f>
        <v>0</v>
      </c>
      <c r="BL774" s="18" t="s">
        <v>210</v>
      </c>
      <c r="BM774" s="210" t="s">
        <v>1347</v>
      </c>
    </row>
    <row r="775" spans="1:51" s="13" customFormat="1" ht="12">
      <c r="A775" s="13"/>
      <c r="B775" s="221"/>
      <c r="C775" s="222"/>
      <c r="D775" s="212" t="s">
        <v>374</v>
      </c>
      <c r="E775" s="222"/>
      <c r="F775" s="224" t="s">
        <v>1348</v>
      </c>
      <c r="G775" s="222"/>
      <c r="H775" s="225">
        <v>1.815</v>
      </c>
      <c r="I775" s="226"/>
      <c r="J775" s="222"/>
      <c r="K775" s="222"/>
      <c r="L775" s="227"/>
      <c r="M775" s="228"/>
      <c r="N775" s="229"/>
      <c r="O775" s="229"/>
      <c r="P775" s="229"/>
      <c r="Q775" s="229"/>
      <c r="R775" s="229"/>
      <c r="S775" s="229"/>
      <c r="T775" s="230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31" t="s">
        <v>374</v>
      </c>
      <c r="AU775" s="231" t="s">
        <v>86</v>
      </c>
      <c r="AV775" s="13" t="s">
        <v>86</v>
      </c>
      <c r="AW775" s="13" t="s">
        <v>4</v>
      </c>
      <c r="AX775" s="13" t="s">
        <v>84</v>
      </c>
      <c r="AY775" s="231" t="s">
        <v>144</v>
      </c>
    </row>
    <row r="776" spans="1:65" s="2" customFormat="1" ht="21.75" customHeight="1">
      <c r="A776" s="39"/>
      <c r="B776" s="40"/>
      <c r="C776" s="199" t="s">
        <v>1349</v>
      </c>
      <c r="D776" s="199" t="s">
        <v>145</v>
      </c>
      <c r="E776" s="200" t="s">
        <v>1350</v>
      </c>
      <c r="F776" s="201" t="s">
        <v>1351</v>
      </c>
      <c r="G776" s="202" t="s">
        <v>160</v>
      </c>
      <c r="H776" s="203">
        <v>152.08</v>
      </c>
      <c r="I776" s="204"/>
      <c r="J776" s="205">
        <f>ROUND(I776*H776,2)</f>
        <v>0</v>
      </c>
      <c r="K776" s="201" t="s">
        <v>370</v>
      </c>
      <c r="L776" s="45"/>
      <c r="M776" s="206" t="s">
        <v>21</v>
      </c>
      <c r="N776" s="207" t="s">
        <v>47</v>
      </c>
      <c r="O776" s="85"/>
      <c r="P776" s="208">
        <f>O776*H776</f>
        <v>0</v>
      </c>
      <c r="Q776" s="208">
        <v>0.00058</v>
      </c>
      <c r="R776" s="208">
        <f>Q776*H776</f>
        <v>0.0882064</v>
      </c>
      <c r="S776" s="208">
        <v>0</v>
      </c>
      <c r="T776" s="209">
        <f>S776*H776</f>
        <v>0</v>
      </c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R776" s="210" t="s">
        <v>210</v>
      </c>
      <c r="AT776" s="210" t="s">
        <v>145</v>
      </c>
      <c r="AU776" s="210" t="s">
        <v>86</v>
      </c>
      <c r="AY776" s="18" t="s">
        <v>144</v>
      </c>
      <c r="BE776" s="211">
        <f>IF(N776="základní",J776,0)</f>
        <v>0</v>
      </c>
      <c r="BF776" s="211">
        <f>IF(N776="snížená",J776,0)</f>
        <v>0</v>
      </c>
      <c r="BG776" s="211">
        <f>IF(N776="zákl. přenesená",J776,0)</f>
        <v>0</v>
      </c>
      <c r="BH776" s="211">
        <f>IF(N776="sníž. přenesená",J776,0)</f>
        <v>0</v>
      </c>
      <c r="BI776" s="211">
        <f>IF(N776="nulová",J776,0)</f>
        <v>0</v>
      </c>
      <c r="BJ776" s="18" t="s">
        <v>84</v>
      </c>
      <c r="BK776" s="211">
        <f>ROUND(I776*H776,2)</f>
        <v>0</v>
      </c>
      <c r="BL776" s="18" t="s">
        <v>210</v>
      </c>
      <c r="BM776" s="210" t="s">
        <v>1352</v>
      </c>
    </row>
    <row r="777" spans="1:47" s="2" customFormat="1" ht="12">
      <c r="A777" s="39"/>
      <c r="B777" s="40"/>
      <c r="C777" s="41"/>
      <c r="D777" s="219" t="s">
        <v>372</v>
      </c>
      <c r="E777" s="41"/>
      <c r="F777" s="220" t="s">
        <v>1353</v>
      </c>
      <c r="G777" s="41"/>
      <c r="H777" s="41"/>
      <c r="I777" s="214"/>
      <c r="J777" s="41"/>
      <c r="K777" s="41"/>
      <c r="L777" s="45"/>
      <c r="M777" s="215"/>
      <c r="N777" s="216"/>
      <c r="O777" s="85"/>
      <c r="P777" s="85"/>
      <c r="Q777" s="85"/>
      <c r="R777" s="85"/>
      <c r="S777" s="85"/>
      <c r="T777" s="86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T777" s="18" t="s">
        <v>372</v>
      </c>
      <c r="AU777" s="18" t="s">
        <v>86</v>
      </c>
    </row>
    <row r="778" spans="1:51" s="13" customFormat="1" ht="12">
      <c r="A778" s="13"/>
      <c r="B778" s="221"/>
      <c r="C778" s="222"/>
      <c r="D778" s="212" t="s">
        <v>374</v>
      </c>
      <c r="E778" s="223" t="s">
        <v>21</v>
      </c>
      <c r="F778" s="224" t="s">
        <v>1354</v>
      </c>
      <c r="G778" s="222"/>
      <c r="H778" s="225">
        <v>124.08</v>
      </c>
      <c r="I778" s="226"/>
      <c r="J778" s="222"/>
      <c r="K778" s="222"/>
      <c r="L778" s="227"/>
      <c r="M778" s="228"/>
      <c r="N778" s="229"/>
      <c r="O778" s="229"/>
      <c r="P778" s="229"/>
      <c r="Q778" s="229"/>
      <c r="R778" s="229"/>
      <c r="S778" s="229"/>
      <c r="T778" s="230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31" t="s">
        <v>374</v>
      </c>
      <c r="AU778" s="231" t="s">
        <v>86</v>
      </c>
      <c r="AV778" s="13" t="s">
        <v>86</v>
      </c>
      <c r="AW778" s="13" t="s">
        <v>37</v>
      </c>
      <c r="AX778" s="13" t="s">
        <v>76</v>
      </c>
      <c r="AY778" s="231" t="s">
        <v>144</v>
      </c>
    </row>
    <row r="779" spans="1:51" s="13" customFormat="1" ht="12">
      <c r="A779" s="13"/>
      <c r="B779" s="221"/>
      <c r="C779" s="222"/>
      <c r="D779" s="212" t="s">
        <v>374</v>
      </c>
      <c r="E779" s="223" t="s">
        <v>21</v>
      </c>
      <c r="F779" s="224" t="s">
        <v>1355</v>
      </c>
      <c r="G779" s="222"/>
      <c r="H779" s="225">
        <v>28</v>
      </c>
      <c r="I779" s="226"/>
      <c r="J779" s="222"/>
      <c r="K779" s="222"/>
      <c r="L779" s="227"/>
      <c r="M779" s="228"/>
      <c r="N779" s="229"/>
      <c r="O779" s="229"/>
      <c r="P779" s="229"/>
      <c r="Q779" s="229"/>
      <c r="R779" s="229"/>
      <c r="S779" s="229"/>
      <c r="T779" s="230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31" t="s">
        <v>374</v>
      </c>
      <c r="AU779" s="231" t="s">
        <v>86</v>
      </c>
      <c r="AV779" s="13" t="s">
        <v>86</v>
      </c>
      <c r="AW779" s="13" t="s">
        <v>37</v>
      </c>
      <c r="AX779" s="13" t="s">
        <v>76</v>
      </c>
      <c r="AY779" s="231" t="s">
        <v>144</v>
      </c>
    </row>
    <row r="780" spans="1:51" s="14" customFormat="1" ht="12">
      <c r="A780" s="14"/>
      <c r="B780" s="242"/>
      <c r="C780" s="243"/>
      <c r="D780" s="212" t="s">
        <v>374</v>
      </c>
      <c r="E780" s="244" t="s">
        <v>21</v>
      </c>
      <c r="F780" s="245" t="s">
        <v>389</v>
      </c>
      <c r="G780" s="243"/>
      <c r="H780" s="246">
        <v>152.08</v>
      </c>
      <c r="I780" s="247"/>
      <c r="J780" s="243"/>
      <c r="K780" s="243"/>
      <c r="L780" s="248"/>
      <c r="M780" s="249"/>
      <c r="N780" s="250"/>
      <c r="O780" s="250"/>
      <c r="P780" s="250"/>
      <c r="Q780" s="250"/>
      <c r="R780" s="250"/>
      <c r="S780" s="250"/>
      <c r="T780" s="251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52" t="s">
        <v>374</v>
      </c>
      <c r="AU780" s="252" t="s">
        <v>86</v>
      </c>
      <c r="AV780" s="14" t="s">
        <v>150</v>
      </c>
      <c r="AW780" s="14" t="s">
        <v>37</v>
      </c>
      <c r="AX780" s="14" t="s">
        <v>84</v>
      </c>
      <c r="AY780" s="252" t="s">
        <v>144</v>
      </c>
    </row>
    <row r="781" spans="1:65" s="2" customFormat="1" ht="24.15" customHeight="1">
      <c r="A781" s="39"/>
      <c r="B781" s="40"/>
      <c r="C781" s="199" t="s">
        <v>1356</v>
      </c>
      <c r="D781" s="199" t="s">
        <v>145</v>
      </c>
      <c r="E781" s="200" t="s">
        <v>1357</v>
      </c>
      <c r="F781" s="201" t="s">
        <v>1358</v>
      </c>
      <c r="G781" s="202" t="s">
        <v>399</v>
      </c>
      <c r="H781" s="203">
        <v>89.99</v>
      </c>
      <c r="I781" s="204"/>
      <c r="J781" s="205">
        <f>ROUND(I781*H781,2)</f>
        <v>0</v>
      </c>
      <c r="K781" s="201" t="s">
        <v>370</v>
      </c>
      <c r="L781" s="45"/>
      <c r="M781" s="206" t="s">
        <v>21</v>
      </c>
      <c r="N781" s="207" t="s">
        <v>47</v>
      </c>
      <c r="O781" s="85"/>
      <c r="P781" s="208">
        <f>O781*H781</f>
        <v>0</v>
      </c>
      <c r="Q781" s="208">
        <v>0.009</v>
      </c>
      <c r="R781" s="208">
        <f>Q781*H781</f>
        <v>0.8099099999999999</v>
      </c>
      <c r="S781" s="208">
        <v>0</v>
      </c>
      <c r="T781" s="209">
        <f>S781*H781</f>
        <v>0</v>
      </c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R781" s="210" t="s">
        <v>210</v>
      </c>
      <c r="AT781" s="210" t="s">
        <v>145</v>
      </c>
      <c r="AU781" s="210" t="s">
        <v>86</v>
      </c>
      <c r="AY781" s="18" t="s">
        <v>144</v>
      </c>
      <c r="BE781" s="211">
        <f>IF(N781="základní",J781,0)</f>
        <v>0</v>
      </c>
      <c r="BF781" s="211">
        <f>IF(N781="snížená",J781,0)</f>
        <v>0</v>
      </c>
      <c r="BG781" s="211">
        <f>IF(N781="zákl. přenesená",J781,0)</f>
        <v>0</v>
      </c>
      <c r="BH781" s="211">
        <f>IF(N781="sníž. přenesená",J781,0)</f>
        <v>0</v>
      </c>
      <c r="BI781" s="211">
        <f>IF(N781="nulová",J781,0)</f>
        <v>0</v>
      </c>
      <c r="BJ781" s="18" t="s">
        <v>84</v>
      </c>
      <c r="BK781" s="211">
        <f>ROUND(I781*H781,2)</f>
        <v>0</v>
      </c>
      <c r="BL781" s="18" t="s">
        <v>210</v>
      </c>
      <c r="BM781" s="210" t="s">
        <v>1359</v>
      </c>
    </row>
    <row r="782" spans="1:47" s="2" customFormat="1" ht="12">
      <c r="A782" s="39"/>
      <c r="B782" s="40"/>
      <c r="C782" s="41"/>
      <c r="D782" s="219" t="s">
        <v>372</v>
      </c>
      <c r="E782" s="41"/>
      <c r="F782" s="220" t="s">
        <v>1360</v>
      </c>
      <c r="G782" s="41"/>
      <c r="H782" s="41"/>
      <c r="I782" s="214"/>
      <c r="J782" s="41"/>
      <c r="K782" s="41"/>
      <c r="L782" s="45"/>
      <c r="M782" s="215"/>
      <c r="N782" s="216"/>
      <c r="O782" s="85"/>
      <c r="P782" s="85"/>
      <c r="Q782" s="85"/>
      <c r="R782" s="85"/>
      <c r="S782" s="85"/>
      <c r="T782" s="86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T782" s="18" t="s">
        <v>372</v>
      </c>
      <c r="AU782" s="18" t="s">
        <v>86</v>
      </c>
    </row>
    <row r="783" spans="1:51" s="13" customFormat="1" ht="12">
      <c r="A783" s="13"/>
      <c r="B783" s="221"/>
      <c r="C783" s="222"/>
      <c r="D783" s="212" t="s">
        <v>374</v>
      </c>
      <c r="E783" s="223" t="s">
        <v>21</v>
      </c>
      <c r="F783" s="224" t="s">
        <v>1361</v>
      </c>
      <c r="G783" s="222"/>
      <c r="H783" s="225">
        <v>89.99</v>
      </c>
      <c r="I783" s="226"/>
      <c r="J783" s="222"/>
      <c r="K783" s="222"/>
      <c r="L783" s="227"/>
      <c r="M783" s="228"/>
      <c r="N783" s="229"/>
      <c r="O783" s="229"/>
      <c r="P783" s="229"/>
      <c r="Q783" s="229"/>
      <c r="R783" s="229"/>
      <c r="S783" s="229"/>
      <c r="T783" s="230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31" t="s">
        <v>374</v>
      </c>
      <c r="AU783" s="231" t="s">
        <v>86</v>
      </c>
      <c r="AV783" s="13" t="s">
        <v>86</v>
      </c>
      <c r="AW783" s="13" t="s">
        <v>37</v>
      </c>
      <c r="AX783" s="13" t="s">
        <v>84</v>
      </c>
      <c r="AY783" s="231" t="s">
        <v>144</v>
      </c>
    </row>
    <row r="784" spans="1:65" s="2" customFormat="1" ht="24.15" customHeight="1">
      <c r="A784" s="39"/>
      <c r="B784" s="40"/>
      <c r="C784" s="232" t="s">
        <v>1362</v>
      </c>
      <c r="D784" s="232" t="s">
        <v>383</v>
      </c>
      <c r="E784" s="233" t="s">
        <v>1363</v>
      </c>
      <c r="F784" s="234" t="s">
        <v>1364</v>
      </c>
      <c r="G784" s="235" t="s">
        <v>399</v>
      </c>
      <c r="H784" s="236">
        <v>120.978</v>
      </c>
      <c r="I784" s="237"/>
      <c r="J784" s="238">
        <f>ROUND(I784*H784,2)</f>
        <v>0</v>
      </c>
      <c r="K784" s="234" t="s">
        <v>370</v>
      </c>
      <c r="L784" s="239"/>
      <c r="M784" s="240" t="s">
        <v>21</v>
      </c>
      <c r="N784" s="241" t="s">
        <v>47</v>
      </c>
      <c r="O784" s="85"/>
      <c r="P784" s="208">
        <f>O784*H784</f>
        <v>0</v>
      </c>
      <c r="Q784" s="208">
        <v>0.0192</v>
      </c>
      <c r="R784" s="208">
        <f>Q784*H784</f>
        <v>2.3227775999999998</v>
      </c>
      <c r="S784" s="208">
        <v>0</v>
      </c>
      <c r="T784" s="209">
        <f>S784*H784</f>
        <v>0</v>
      </c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R784" s="210" t="s">
        <v>278</v>
      </c>
      <c r="AT784" s="210" t="s">
        <v>383</v>
      </c>
      <c r="AU784" s="210" t="s">
        <v>86</v>
      </c>
      <c r="AY784" s="18" t="s">
        <v>144</v>
      </c>
      <c r="BE784" s="211">
        <f>IF(N784="základní",J784,0)</f>
        <v>0</v>
      </c>
      <c r="BF784" s="211">
        <f>IF(N784="snížená",J784,0)</f>
        <v>0</v>
      </c>
      <c r="BG784" s="211">
        <f>IF(N784="zákl. přenesená",J784,0)</f>
        <v>0</v>
      </c>
      <c r="BH784" s="211">
        <f>IF(N784="sníž. přenesená",J784,0)</f>
        <v>0</v>
      </c>
      <c r="BI784" s="211">
        <f>IF(N784="nulová",J784,0)</f>
        <v>0</v>
      </c>
      <c r="BJ784" s="18" t="s">
        <v>84</v>
      </c>
      <c r="BK784" s="211">
        <f>ROUND(I784*H784,2)</f>
        <v>0</v>
      </c>
      <c r="BL784" s="18" t="s">
        <v>210</v>
      </c>
      <c r="BM784" s="210" t="s">
        <v>1365</v>
      </c>
    </row>
    <row r="785" spans="1:51" s="13" customFormat="1" ht="12">
      <c r="A785" s="13"/>
      <c r="B785" s="221"/>
      <c r="C785" s="222"/>
      <c r="D785" s="212" t="s">
        <v>374</v>
      </c>
      <c r="E785" s="223" t="s">
        <v>21</v>
      </c>
      <c r="F785" s="224" t="s">
        <v>1366</v>
      </c>
      <c r="G785" s="222"/>
      <c r="H785" s="225">
        <v>105.198</v>
      </c>
      <c r="I785" s="226"/>
      <c r="J785" s="222"/>
      <c r="K785" s="222"/>
      <c r="L785" s="227"/>
      <c r="M785" s="228"/>
      <c r="N785" s="229"/>
      <c r="O785" s="229"/>
      <c r="P785" s="229"/>
      <c r="Q785" s="229"/>
      <c r="R785" s="229"/>
      <c r="S785" s="229"/>
      <c r="T785" s="230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31" t="s">
        <v>374</v>
      </c>
      <c r="AU785" s="231" t="s">
        <v>86</v>
      </c>
      <c r="AV785" s="13" t="s">
        <v>86</v>
      </c>
      <c r="AW785" s="13" t="s">
        <v>37</v>
      </c>
      <c r="AX785" s="13" t="s">
        <v>84</v>
      </c>
      <c r="AY785" s="231" t="s">
        <v>144</v>
      </c>
    </row>
    <row r="786" spans="1:51" s="13" customFormat="1" ht="12">
      <c r="A786" s="13"/>
      <c r="B786" s="221"/>
      <c r="C786" s="222"/>
      <c r="D786" s="212" t="s">
        <v>374</v>
      </c>
      <c r="E786" s="222"/>
      <c r="F786" s="224" t="s">
        <v>1367</v>
      </c>
      <c r="G786" s="222"/>
      <c r="H786" s="225">
        <v>120.978</v>
      </c>
      <c r="I786" s="226"/>
      <c r="J786" s="222"/>
      <c r="K786" s="222"/>
      <c r="L786" s="227"/>
      <c r="M786" s="228"/>
      <c r="N786" s="229"/>
      <c r="O786" s="229"/>
      <c r="P786" s="229"/>
      <c r="Q786" s="229"/>
      <c r="R786" s="229"/>
      <c r="S786" s="229"/>
      <c r="T786" s="230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31" t="s">
        <v>374</v>
      </c>
      <c r="AU786" s="231" t="s">
        <v>86</v>
      </c>
      <c r="AV786" s="13" t="s">
        <v>86</v>
      </c>
      <c r="AW786" s="13" t="s">
        <v>4</v>
      </c>
      <c r="AX786" s="13" t="s">
        <v>84</v>
      </c>
      <c r="AY786" s="231" t="s">
        <v>144</v>
      </c>
    </row>
    <row r="787" spans="1:65" s="2" customFormat="1" ht="16.5" customHeight="1">
      <c r="A787" s="39"/>
      <c r="B787" s="40"/>
      <c r="C787" s="199" t="s">
        <v>1368</v>
      </c>
      <c r="D787" s="199" t="s">
        <v>145</v>
      </c>
      <c r="E787" s="200" t="s">
        <v>1369</v>
      </c>
      <c r="F787" s="201" t="s">
        <v>1370</v>
      </c>
      <c r="G787" s="202" t="s">
        <v>399</v>
      </c>
      <c r="H787" s="203">
        <v>105.198</v>
      </c>
      <c r="I787" s="204"/>
      <c r="J787" s="205">
        <f>ROUND(I787*H787,2)</f>
        <v>0</v>
      </c>
      <c r="K787" s="201" t="s">
        <v>370</v>
      </c>
      <c r="L787" s="45"/>
      <c r="M787" s="206" t="s">
        <v>21</v>
      </c>
      <c r="N787" s="207" t="s">
        <v>47</v>
      </c>
      <c r="O787" s="85"/>
      <c r="P787" s="208">
        <f>O787*H787</f>
        <v>0</v>
      </c>
      <c r="Q787" s="208">
        <v>0.0015</v>
      </c>
      <c r="R787" s="208">
        <f>Q787*H787</f>
        <v>0.157797</v>
      </c>
      <c r="S787" s="208">
        <v>0</v>
      </c>
      <c r="T787" s="209">
        <f>S787*H787</f>
        <v>0</v>
      </c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R787" s="210" t="s">
        <v>210</v>
      </c>
      <c r="AT787" s="210" t="s">
        <v>145</v>
      </c>
      <c r="AU787" s="210" t="s">
        <v>86</v>
      </c>
      <c r="AY787" s="18" t="s">
        <v>144</v>
      </c>
      <c r="BE787" s="211">
        <f>IF(N787="základní",J787,0)</f>
        <v>0</v>
      </c>
      <c r="BF787" s="211">
        <f>IF(N787="snížená",J787,0)</f>
        <v>0</v>
      </c>
      <c r="BG787" s="211">
        <f>IF(N787="zákl. přenesená",J787,0)</f>
        <v>0</v>
      </c>
      <c r="BH787" s="211">
        <f>IF(N787="sníž. přenesená",J787,0)</f>
        <v>0</v>
      </c>
      <c r="BI787" s="211">
        <f>IF(N787="nulová",J787,0)</f>
        <v>0</v>
      </c>
      <c r="BJ787" s="18" t="s">
        <v>84</v>
      </c>
      <c r="BK787" s="211">
        <f>ROUND(I787*H787,2)</f>
        <v>0</v>
      </c>
      <c r="BL787" s="18" t="s">
        <v>210</v>
      </c>
      <c r="BM787" s="210" t="s">
        <v>1371</v>
      </c>
    </row>
    <row r="788" spans="1:47" s="2" customFormat="1" ht="12">
      <c r="A788" s="39"/>
      <c r="B788" s="40"/>
      <c r="C788" s="41"/>
      <c r="D788" s="219" t="s">
        <v>372</v>
      </c>
      <c r="E788" s="41"/>
      <c r="F788" s="220" t="s">
        <v>1372</v>
      </c>
      <c r="G788" s="41"/>
      <c r="H788" s="41"/>
      <c r="I788" s="214"/>
      <c r="J788" s="41"/>
      <c r="K788" s="41"/>
      <c r="L788" s="45"/>
      <c r="M788" s="215"/>
      <c r="N788" s="216"/>
      <c r="O788" s="85"/>
      <c r="P788" s="85"/>
      <c r="Q788" s="85"/>
      <c r="R788" s="85"/>
      <c r="S788" s="85"/>
      <c r="T788" s="86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T788" s="18" t="s">
        <v>372</v>
      </c>
      <c r="AU788" s="18" t="s">
        <v>86</v>
      </c>
    </row>
    <row r="789" spans="1:51" s="13" customFormat="1" ht="12">
      <c r="A789" s="13"/>
      <c r="B789" s="221"/>
      <c r="C789" s="222"/>
      <c r="D789" s="212" t="s">
        <v>374</v>
      </c>
      <c r="E789" s="223" t="s">
        <v>21</v>
      </c>
      <c r="F789" s="224" t="s">
        <v>1373</v>
      </c>
      <c r="G789" s="222"/>
      <c r="H789" s="225">
        <v>105.198</v>
      </c>
      <c r="I789" s="226"/>
      <c r="J789" s="222"/>
      <c r="K789" s="222"/>
      <c r="L789" s="227"/>
      <c r="M789" s="228"/>
      <c r="N789" s="229"/>
      <c r="O789" s="229"/>
      <c r="P789" s="229"/>
      <c r="Q789" s="229"/>
      <c r="R789" s="229"/>
      <c r="S789" s="229"/>
      <c r="T789" s="230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31" t="s">
        <v>374</v>
      </c>
      <c r="AU789" s="231" t="s">
        <v>86</v>
      </c>
      <c r="AV789" s="13" t="s">
        <v>86</v>
      </c>
      <c r="AW789" s="13" t="s">
        <v>37</v>
      </c>
      <c r="AX789" s="13" t="s">
        <v>84</v>
      </c>
      <c r="AY789" s="231" t="s">
        <v>144</v>
      </c>
    </row>
    <row r="790" spans="1:65" s="2" customFormat="1" ht="16.5" customHeight="1">
      <c r="A790" s="39"/>
      <c r="B790" s="40"/>
      <c r="C790" s="199" t="s">
        <v>1374</v>
      </c>
      <c r="D790" s="199" t="s">
        <v>145</v>
      </c>
      <c r="E790" s="200" t="s">
        <v>1375</v>
      </c>
      <c r="F790" s="201" t="s">
        <v>1376</v>
      </c>
      <c r="G790" s="202" t="s">
        <v>160</v>
      </c>
      <c r="H790" s="203">
        <v>152.08</v>
      </c>
      <c r="I790" s="204"/>
      <c r="J790" s="205">
        <f>ROUND(I790*H790,2)</f>
        <v>0</v>
      </c>
      <c r="K790" s="201" t="s">
        <v>370</v>
      </c>
      <c r="L790" s="45"/>
      <c r="M790" s="206" t="s">
        <v>21</v>
      </c>
      <c r="N790" s="207" t="s">
        <v>47</v>
      </c>
      <c r="O790" s="85"/>
      <c r="P790" s="208">
        <f>O790*H790</f>
        <v>0</v>
      </c>
      <c r="Q790" s="208">
        <v>3E-05</v>
      </c>
      <c r="R790" s="208">
        <f>Q790*H790</f>
        <v>0.0045624</v>
      </c>
      <c r="S790" s="208">
        <v>0</v>
      </c>
      <c r="T790" s="209">
        <f>S790*H790</f>
        <v>0</v>
      </c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R790" s="210" t="s">
        <v>210</v>
      </c>
      <c r="AT790" s="210" t="s">
        <v>145</v>
      </c>
      <c r="AU790" s="210" t="s">
        <v>86</v>
      </c>
      <c r="AY790" s="18" t="s">
        <v>144</v>
      </c>
      <c r="BE790" s="211">
        <f>IF(N790="základní",J790,0)</f>
        <v>0</v>
      </c>
      <c r="BF790" s="211">
        <f>IF(N790="snížená",J790,0)</f>
        <v>0</v>
      </c>
      <c r="BG790" s="211">
        <f>IF(N790="zákl. přenesená",J790,0)</f>
        <v>0</v>
      </c>
      <c r="BH790" s="211">
        <f>IF(N790="sníž. přenesená",J790,0)</f>
        <v>0</v>
      </c>
      <c r="BI790" s="211">
        <f>IF(N790="nulová",J790,0)</f>
        <v>0</v>
      </c>
      <c r="BJ790" s="18" t="s">
        <v>84</v>
      </c>
      <c r="BK790" s="211">
        <f>ROUND(I790*H790,2)</f>
        <v>0</v>
      </c>
      <c r="BL790" s="18" t="s">
        <v>210</v>
      </c>
      <c r="BM790" s="210" t="s">
        <v>1377</v>
      </c>
    </row>
    <row r="791" spans="1:47" s="2" customFormat="1" ht="12">
      <c r="A791" s="39"/>
      <c r="B791" s="40"/>
      <c r="C791" s="41"/>
      <c r="D791" s="219" t="s">
        <v>372</v>
      </c>
      <c r="E791" s="41"/>
      <c r="F791" s="220" t="s">
        <v>1378</v>
      </c>
      <c r="G791" s="41"/>
      <c r="H791" s="41"/>
      <c r="I791" s="214"/>
      <c r="J791" s="41"/>
      <c r="K791" s="41"/>
      <c r="L791" s="45"/>
      <c r="M791" s="215"/>
      <c r="N791" s="216"/>
      <c r="O791" s="85"/>
      <c r="P791" s="85"/>
      <c r="Q791" s="85"/>
      <c r="R791" s="85"/>
      <c r="S791" s="85"/>
      <c r="T791" s="86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T791" s="18" t="s">
        <v>372</v>
      </c>
      <c r="AU791" s="18" t="s">
        <v>86</v>
      </c>
    </row>
    <row r="792" spans="1:65" s="2" customFormat="1" ht="16.5" customHeight="1">
      <c r="A792" s="39"/>
      <c r="B792" s="40"/>
      <c r="C792" s="199" t="s">
        <v>1379</v>
      </c>
      <c r="D792" s="199" t="s">
        <v>145</v>
      </c>
      <c r="E792" s="200" t="s">
        <v>1380</v>
      </c>
      <c r="F792" s="201" t="s">
        <v>1381</v>
      </c>
      <c r="G792" s="202" t="s">
        <v>399</v>
      </c>
      <c r="H792" s="203">
        <v>89.87</v>
      </c>
      <c r="I792" s="204"/>
      <c r="J792" s="205">
        <f>ROUND(I792*H792,2)</f>
        <v>0</v>
      </c>
      <c r="K792" s="201" t="s">
        <v>370</v>
      </c>
      <c r="L792" s="45"/>
      <c r="M792" s="206" t="s">
        <v>21</v>
      </c>
      <c r="N792" s="207" t="s">
        <v>47</v>
      </c>
      <c r="O792" s="85"/>
      <c r="P792" s="208">
        <f>O792*H792</f>
        <v>0</v>
      </c>
      <c r="Q792" s="208">
        <v>0</v>
      </c>
      <c r="R792" s="208">
        <f>Q792*H792</f>
        <v>0</v>
      </c>
      <c r="S792" s="208">
        <v>0</v>
      </c>
      <c r="T792" s="209">
        <f>S792*H792</f>
        <v>0</v>
      </c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R792" s="210" t="s">
        <v>210</v>
      </c>
      <c r="AT792" s="210" t="s">
        <v>145</v>
      </c>
      <c r="AU792" s="210" t="s">
        <v>86</v>
      </c>
      <c r="AY792" s="18" t="s">
        <v>144</v>
      </c>
      <c r="BE792" s="211">
        <f>IF(N792="základní",J792,0)</f>
        <v>0</v>
      </c>
      <c r="BF792" s="211">
        <f>IF(N792="snížená",J792,0)</f>
        <v>0</v>
      </c>
      <c r="BG792" s="211">
        <f>IF(N792="zákl. přenesená",J792,0)</f>
        <v>0</v>
      </c>
      <c r="BH792" s="211">
        <f>IF(N792="sníž. přenesená",J792,0)</f>
        <v>0</v>
      </c>
      <c r="BI792" s="211">
        <f>IF(N792="nulová",J792,0)</f>
        <v>0</v>
      </c>
      <c r="BJ792" s="18" t="s">
        <v>84</v>
      </c>
      <c r="BK792" s="211">
        <f>ROUND(I792*H792,2)</f>
        <v>0</v>
      </c>
      <c r="BL792" s="18" t="s">
        <v>210</v>
      </c>
      <c r="BM792" s="210" t="s">
        <v>1382</v>
      </c>
    </row>
    <row r="793" spans="1:47" s="2" customFormat="1" ht="12">
      <c r="A793" s="39"/>
      <c r="B793" s="40"/>
      <c r="C793" s="41"/>
      <c r="D793" s="219" t="s">
        <v>372</v>
      </c>
      <c r="E793" s="41"/>
      <c r="F793" s="220" t="s">
        <v>1383</v>
      </c>
      <c r="G793" s="41"/>
      <c r="H793" s="41"/>
      <c r="I793" s="214"/>
      <c r="J793" s="41"/>
      <c r="K793" s="41"/>
      <c r="L793" s="45"/>
      <c r="M793" s="215"/>
      <c r="N793" s="216"/>
      <c r="O793" s="85"/>
      <c r="P793" s="85"/>
      <c r="Q793" s="85"/>
      <c r="R793" s="85"/>
      <c r="S793" s="85"/>
      <c r="T793" s="86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T793" s="18" t="s">
        <v>372</v>
      </c>
      <c r="AU793" s="18" t="s">
        <v>86</v>
      </c>
    </row>
    <row r="794" spans="1:65" s="2" customFormat="1" ht="16.5" customHeight="1">
      <c r="A794" s="39"/>
      <c r="B794" s="40"/>
      <c r="C794" s="199" t="s">
        <v>1384</v>
      </c>
      <c r="D794" s="199" t="s">
        <v>145</v>
      </c>
      <c r="E794" s="200" t="s">
        <v>1385</v>
      </c>
      <c r="F794" s="201" t="s">
        <v>1386</v>
      </c>
      <c r="G794" s="202" t="s">
        <v>160</v>
      </c>
      <c r="H794" s="203">
        <v>153.48</v>
      </c>
      <c r="I794" s="204"/>
      <c r="J794" s="205">
        <f>ROUND(I794*H794,2)</f>
        <v>0</v>
      </c>
      <c r="K794" s="201" t="s">
        <v>370</v>
      </c>
      <c r="L794" s="45"/>
      <c r="M794" s="206" t="s">
        <v>21</v>
      </c>
      <c r="N794" s="207" t="s">
        <v>47</v>
      </c>
      <c r="O794" s="85"/>
      <c r="P794" s="208">
        <f>O794*H794</f>
        <v>0</v>
      </c>
      <c r="Q794" s="208">
        <v>0.00032</v>
      </c>
      <c r="R794" s="208">
        <f>Q794*H794</f>
        <v>0.0491136</v>
      </c>
      <c r="S794" s="208">
        <v>0</v>
      </c>
      <c r="T794" s="209">
        <f>S794*H794</f>
        <v>0</v>
      </c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R794" s="210" t="s">
        <v>210</v>
      </c>
      <c r="AT794" s="210" t="s">
        <v>145</v>
      </c>
      <c r="AU794" s="210" t="s">
        <v>86</v>
      </c>
      <c r="AY794" s="18" t="s">
        <v>144</v>
      </c>
      <c r="BE794" s="211">
        <f>IF(N794="základní",J794,0)</f>
        <v>0</v>
      </c>
      <c r="BF794" s="211">
        <f>IF(N794="snížená",J794,0)</f>
        <v>0</v>
      </c>
      <c r="BG794" s="211">
        <f>IF(N794="zákl. přenesená",J794,0)</f>
        <v>0</v>
      </c>
      <c r="BH794" s="211">
        <f>IF(N794="sníž. přenesená",J794,0)</f>
        <v>0</v>
      </c>
      <c r="BI794" s="211">
        <f>IF(N794="nulová",J794,0)</f>
        <v>0</v>
      </c>
      <c r="BJ794" s="18" t="s">
        <v>84</v>
      </c>
      <c r="BK794" s="211">
        <f>ROUND(I794*H794,2)</f>
        <v>0</v>
      </c>
      <c r="BL794" s="18" t="s">
        <v>210</v>
      </c>
      <c r="BM794" s="210" t="s">
        <v>1387</v>
      </c>
    </row>
    <row r="795" spans="1:47" s="2" customFormat="1" ht="12">
      <c r="A795" s="39"/>
      <c r="B795" s="40"/>
      <c r="C795" s="41"/>
      <c r="D795" s="219" t="s">
        <v>372</v>
      </c>
      <c r="E795" s="41"/>
      <c r="F795" s="220" t="s">
        <v>1388</v>
      </c>
      <c r="G795" s="41"/>
      <c r="H795" s="41"/>
      <c r="I795" s="214"/>
      <c r="J795" s="41"/>
      <c r="K795" s="41"/>
      <c r="L795" s="45"/>
      <c r="M795" s="215"/>
      <c r="N795" s="216"/>
      <c r="O795" s="85"/>
      <c r="P795" s="85"/>
      <c r="Q795" s="85"/>
      <c r="R795" s="85"/>
      <c r="S795" s="85"/>
      <c r="T795" s="86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T795" s="18" t="s">
        <v>372</v>
      </c>
      <c r="AU795" s="18" t="s">
        <v>86</v>
      </c>
    </row>
    <row r="796" spans="1:51" s="13" customFormat="1" ht="12">
      <c r="A796" s="13"/>
      <c r="B796" s="221"/>
      <c r="C796" s="222"/>
      <c r="D796" s="212" t="s">
        <v>374</v>
      </c>
      <c r="E796" s="223" t="s">
        <v>21</v>
      </c>
      <c r="F796" s="224" t="s">
        <v>1389</v>
      </c>
      <c r="G796" s="222"/>
      <c r="H796" s="225">
        <v>71.78</v>
      </c>
      <c r="I796" s="226"/>
      <c r="J796" s="222"/>
      <c r="K796" s="222"/>
      <c r="L796" s="227"/>
      <c r="M796" s="228"/>
      <c r="N796" s="229"/>
      <c r="O796" s="229"/>
      <c r="P796" s="229"/>
      <c r="Q796" s="229"/>
      <c r="R796" s="229"/>
      <c r="S796" s="229"/>
      <c r="T796" s="230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31" t="s">
        <v>374</v>
      </c>
      <c r="AU796" s="231" t="s">
        <v>86</v>
      </c>
      <c r="AV796" s="13" t="s">
        <v>86</v>
      </c>
      <c r="AW796" s="13" t="s">
        <v>37</v>
      </c>
      <c r="AX796" s="13" t="s">
        <v>76</v>
      </c>
      <c r="AY796" s="231" t="s">
        <v>144</v>
      </c>
    </row>
    <row r="797" spans="1:51" s="13" customFormat="1" ht="12">
      <c r="A797" s="13"/>
      <c r="B797" s="221"/>
      <c r="C797" s="222"/>
      <c r="D797" s="212" t="s">
        <v>374</v>
      </c>
      <c r="E797" s="223" t="s">
        <v>21</v>
      </c>
      <c r="F797" s="224" t="s">
        <v>1390</v>
      </c>
      <c r="G797" s="222"/>
      <c r="H797" s="225">
        <v>53.7</v>
      </c>
      <c r="I797" s="226"/>
      <c r="J797" s="222"/>
      <c r="K797" s="222"/>
      <c r="L797" s="227"/>
      <c r="M797" s="228"/>
      <c r="N797" s="229"/>
      <c r="O797" s="229"/>
      <c r="P797" s="229"/>
      <c r="Q797" s="229"/>
      <c r="R797" s="229"/>
      <c r="S797" s="229"/>
      <c r="T797" s="230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31" t="s">
        <v>374</v>
      </c>
      <c r="AU797" s="231" t="s">
        <v>86</v>
      </c>
      <c r="AV797" s="13" t="s">
        <v>86</v>
      </c>
      <c r="AW797" s="13" t="s">
        <v>37</v>
      </c>
      <c r="AX797" s="13" t="s">
        <v>76</v>
      </c>
      <c r="AY797" s="231" t="s">
        <v>144</v>
      </c>
    </row>
    <row r="798" spans="1:51" s="13" customFormat="1" ht="12">
      <c r="A798" s="13"/>
      <c r="B798" s="221"/>
      <c r="C798" s="222"/>
      <c r="D798" s="212" t="s">
        <v>374</v>
      </c>
      <c r="E798" s="223" t="s">
        <v>21</v>
      </c>
      <c r="F798" s="224" t="s">
        <v>1355</v>
      </c>
      <c r="G798" s="222"/>
      <c r="H798" s="225">
        <v>28</v>
      </c>
      <c r="I798" s="226"/>
      <c r="J798" s="222"/>
      <c r="K798" s="222"/>
      <c r="L798" s="227"/>
      <c r="M798" s="228"/>
      <c r="N798" s="229"/>
      <c r="O798" s="229"/>
      <c r="P798" s="229"/>
      <c r="Q798" s="229"/>
      <c r="R798" s="229"/>
      <c r="S798" s="229"/>
      <c r="T798" s="230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31" t="s">
        <v>374</v>
      </c>
      <c r="AU798" s="231" t="s">
        <v>86</v>
      </c>
      <c r="AV798" s="13" t="s">
        <v>86</v>
      </c>
      <c r="AW798" s="13" t="s">
        <v>37</v>
      </c>
      <c r="AX798" s="13" t="s">
        <v>76</v>
      </c>
      <c r="AY798" s="231" t="s">
        <v>144</v>
      </c>
    </row>
    <row r="799" spans="1:51" s="14" customFormat="1" ht="12">
      <c r="A799" s="14"/>
      <c r="B799" s="242"/>
      <c r="C799" s="243"/>
      <c r="D799" s="212" t="s">
        <v>374</v>
      </c>
      <c r="E799" s="244" t="s">
        <v>21</v>
      </c>
      <c r="F799" s="245" t="s">
        <v>389</v>
      </c>
      <c r="G799" s="243"/>
      <c r="H799" s="246">
        <v>153.48</v>
      </c>
      <c r="I799" s="247"/>
      <c r="J799" s="243"/>
      <c r="K799" s="243"/>
      <c r="L799" s="248"/>
      <c r="M799" s="249"/>
      <c r="N799" s="250"/>
      <c r="O799" s="250"/>
      <c r="P799" s="250"/>
      <c r="Q799" s="250"/>
      <c r="R799" s="250"/>
      <c r="S799" s="250"/>
      <c r="T799" s="251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T799" s="252" t="s">
        <v>374</v>
      </c>
      <c r="AU799" s="252" t="s">
        <v>86</v>
      </c>
      <c r="AV799" s="14" t="s">
        <v>150</v>
      </c>
      <c r="AW799" s="14" t="s">
        <v>37</v>
      </c>
      <c r="AX799" s="14" t="s">
        <v>84</v>
      </c>
      <c r="AY799" s="252" t="s">
        <v>144</v>
      </c>
    </row>
    <row r="800" spans="1:65" s="2" customFormat="1" ht="16.5" customHeight="1">
      <c r="A800" s="39"/>
      <c r="B800" s="40"/>
      <c r="C800" s="199" t="s">
        <v>1391</v>
      </c>
      <c r="D800" s="199" t="s">
        <v>145</v>
      </c>
      <c r="E800" s="200" t="s">
        <v>1392</v>
      </c>
      <c r="F800" s="201" t="s">
        <v>1393</v>
      </c>
      <c r="G800" s="202" t="s">
        <v>399</v>
      </c>
      <c r="H800" s="203">
        <v>120</v>
      </c>
      <c r="I800" s="204"/>
      <c r="J800" s="205">
        <f>ROUND(I800*H800,2)</f>
        <v>0</v>
      </c>
      <c r="K800" s="201" t="s">
        <v>370</v>
      </c>
      <c r="L800" s="45"/>
      <c r="M800" s="206" t="s">
        <v>21</v>
      </c>
      <c r="N800" s="207" t="s">
        <v>47</v>
      </c>
      <c r="O800" s="85"/>
      <c r="P800" s="208">
        <f>O800*H800</f>
        <v>0</v>
      </c>
      <c r="Q800" s="208">
        <v>5E-05</v>
      </c>
      <c r="R800" s="208">
        <f>Q800*H800</f>
        <v>0.006</v>
      </c>
      <c r="S800" s="208">
        <v>0</v>
      </c>
      <c r="T800" s="209">
        <f>S800*H800</f>
        <v>0</v>
      </c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R800" s="210" t="s">
        <v>210</v>
      </c>
      <c r="AT800" s="210" t="s">
        <v>145</v>
      </c>
      <c r="AU800" s="210" t="s">
        <v>86</v>
      </c>
      <c r="AY800" s="18" t="s">
        <v>144</v>
      </c>
      <c r="BE800" s="211">
        <f>IF(N800="základní",J800,0)</f>
        <v>0</v>
      </c>
      <c r="BF800" s="211">
        <f>IF(N800="snížená",J800,0)</f>
        <v>0</v>
      </c>
      <c r="BG800" s="211">
        <f>IF(N800="zákl. přenesená",J800,0)</f>
        <v>0</v>
      </c>
      <c r="BH800" s="211">
        <f>IF(N800="sníž. přenesená",J800,0)</f>
        <v>0</v>
      </c>
      <c r="BI800" s="211">
        <f>IF(N800="nulová",J800,0)</f>
        <v>0</v>
      </c>
      <c r="BJ800" s="18" t="s">
        <v>84</v>
      </c>
      <c r="BK800" s="211">
        <f>ROUND(I800*H800,2)</f>
        <v>0</v>
      </c>
      <c r="BL800" s="18" t="s">
        <v>210</v>
      </c>
      <c r="BM800" s="210" t="s">
        <v>1394</v>
      </c>
    </row>
    <row r="801" spans="1:47" s="2" customFormat="1" ht="12">
      <c r="A801" s="39"/>
      <c r="B801" s="40"/>
      <c r="C801" s="41"/>
      <c r="D801" s="219" t="s">
        <v>372</v>
      </c>
      <c r="E801" s="41"/>
      <c r="F801" s="220" t="s">
        <v>1395</v>
      </c>
      <c r="G801" s="41"/>
      <c r="H801" s="41"/>
      <c r="I801" s="214"/>
      <c r="J801" s="41"/>
      <c r="K801" s="41"/>
      <c r="L801" s="45"/>
      <c r="M801" s="215"/>
      <c r="N801" s="216"/>
      <c r="O801" s="85"/>
      <c r="P801" s="85"/>
      <c r="Q801" s="85"/>
      <c r="R801" s="85"/>
      <c r="S801" s="85"/>
      <c r="T801" s="86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T801" s="18" t="s">
        <v>372</v>
      </c>
      <c r="AU801" s="18" t="s">
        <v>86</v>
      </c>
    </row>
    <row r="802" spans="1:65" s="2" customFormat="1" ht="24.15" customHeight="1">
      <c r="A802" s="39"/>
      <c r="B802" s="40"/>
      <c r="C802" s="199" t="s">
        <v>1396</v>
      </c>
      <c r="D802" s="199" t="s">
        <v>145</v>
      </c>
      <c r="E802" s="200" t="s">
        <v>1397</v>
      </c>
      <c r="F802" s="201" t="s">
        <v>1398</v>
      </c>
      <c r="G802" s="202" t="s">
        <v>379</v>
      </c>
      <c r="H802" s="203">
        <v>4.814</v>
      </c>
      <c r="I802" s="204"/>
      <c r="J802" s="205">
        <f>ROUND(I802*H802,2)</f>
        <v>0</v>
      </c>
      <c r="K802" s="201" t="s">
        <v>370</v>
      </c>
      <c r="L802" s="45"/>
      <c r="M802" s="206" t="s">
        <v>21</v>
      </c>
      <c r="N802" s="207" t="s">
        <v>47</v>
      </c>
      <c r="O802" s="85"/>
      <c r="P802" s="208">
        <f>O802*H802</f>
        <v>0</v>
      </c>
      <c r="Q802" s="208">
        <v>0</v>
      </c>
      <c r="R802" s="208">
        <f>Q802*H802</f>
        <v>0</v>
      </c>
      <c r="S802" s="208">
        <v>0</v>
      </c>
      <c r="T802" s="209">
        <f>S802*H802</f>
        <v>0</v>
      </c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R802" s="210" t="s">
        <v>210</v>
      </c>
      <c r="AT802" s="210" t="s">
        <v>145</v>
      </c>
      <c r="AU802" s="210" t="s">
        <v>86</v>
      </c>
      <c r="AY802" s="18" t="s">
        <v>144</v>
      </c>
      <c r="BE802" s="211">
        <f>IF(N802="základní",J802,0)</f>
        <v>0</v>
      </c>
      <c r="BF802" s="211">
        <f>IF(N802="snížená",J802,0)</f>
        <v>0</v>
      </c>
      <c r="BG802" s="211">
        <f>IF(N802="zákl. přenesená",J802,0)</f>
        <v>0</v>
      </c>
      <c r="BH802" s="211">
        <f>IF(N802="sníž. přenesená",J802,0)</f>
        <v>0</v>
      </c>
      <c r="BI802" s="211">
        <f>IF(N802="nulová",J802,0)</f>
        <v>0</v>
      </c>
      <c r="BJ802" s="18" t="s">
        <v>84</v>
      </c>
      <c r="BK802" s="211">
        <f>ROUND(I802*H802,2)</f>
        <v>0</v>
      </c>
      <c r="BL802" s="18" t="s">
        <v>210</v>
      </c>
      <c r="BM802" s="210" t="s">
        <v>1399</v>
      </c>
    </row>
    <row r="803" spans="1:47" s="2" customFormat="1" ht="12">
      <c r="A803" s="39"/>
      <c r="B803" s="40"/>
      <c r="C803" s="41"/>
      <c r="D803" s="219" t="s">
        <v>372</v>
      </c>
      <c r="E803" s="41"/>
      <c r="F803" s="220" t="s">
        <v>1400</v>
      </c>
      <c r="G803" s="41"/>
      <c r="H803" s="41"/>
      <c r="I803" s="214"/>
      <c r="J803" s="41"/>
      <c r="K803" s="41"/>
      <c r="L803" s="45"/>
      <c r="M803" s="215"/>
      <c r="N803" s="216"/>
      <c r="O803" s="85"/>
      <c r="P803" s="85"/>
      <c r="Q803" s="85"/>
      <c r="R803" s="85"/>
      <c r="S803" s="85"/>
      <c r="T803" s="86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T803" s="18" t="s">
        <v>372</v>
      </c>
      <c r="AU803" s="18" t="s">
        <v>86</v>
      </c>
    </row>
    <row r="804" spans="1:63" s="12" customFormat="1" ht="22.8" customHeight="1">
      <c r="A804" s="12"/>
      <c r="B804" s="185"/>
      <c r="C804" s="186"/>
      <c r="D804" s="187" t="s">
        <v>75</v>
      </c>
      <c r="E804" s="217" t="s">
        <v>1401</v>
      </c>
      <c r="F804" s="217" t="s">
        <v>1402</v>
      </c>
      <c r="G804" s="186"/>
      <c r="H804" s="186"/>
      <c r="I804" s="189"/>
      <c r="J804" s="218">
        <f>BK804</f>
        <v>0</v>
      </c>
      <c r="K804" s="186"/>
      <c r="L804" s="191"/>
      <c r="M804" s="192"/>
      <c r="N804" s="193"/>
      <c r="O804" s="193"/>
      <c r="P804" s="194">
        <f>SUM(P805:P832)</f>
        <v>0</v>
      </c>
      <c r="Q804" s="193"/>
      <c r="R804" s="194">
        <f>SUM(R805:R832)</f>
        <v>0.1837764</v>
      </c>
      <c r="S804" s="193"/>
      <c r="T804" s="195">
        <f>SUM(T805:T832)</f>
        <v>0.04279</v>
      </c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R804" s="196" t="s">
        <v>86</v>
      </c>
      <c r="AT804" s="197" t="s">
        <v>75</v>
      </c>
      <c r="AU804" s="197" t="s">
        <v>84</v>
      </c>
      <c r="AY804" s="196" t="s">
        <v>144</v>
      </c>
      <c r="BK804" s="198">
        <f>SUM(BK805:BK832)</f>
        <v>0</v>
      </c>
    </row>
    <row r="805" spans="1:65" s="2" customFormat="1" ht="21.75" customHeight="1">
      <c r="A805" s="39"/>
      <c r="B805" s="40"/>
      <c r="C805" s="199" t="s">
        <v>1403</v>
      </c>
      <c r="D805" s="199" t="s">
        <v>145</v>
      </c>
      <c r="E805" s="200" t="s">
        <v>1404</v>
      </c>
      <c r="F805" s="201" t="s">
        <v>1405</v>
      </c>
      <c r="G805" s="202" t="s">
        <v>399</v>
      </c>
      <c r="H805" s="203">
        <v>15.16</v>
      </c>
      <c r="I805" s="204"/>
      <c r="J805" s="205">
        <f>ROUND(I805*H805,2)</f>
        <v>0</v>
      </c>
      <c r="K805" s="201" t="s">
        <v>370</v>
      </c>
      <c r="L805" s="45"/>
      <c r="M805" s="206" t="s">
        <v>21</v>
      </c>
      <c r="N805" s="207" t="s">
        <v>47</v>
      </c>
      <c r="O805" s="85"/>
      <c r="P805" s="208">
        <f>O805*H805</f>
        <v>0</v>
      </c>
      <c r="Q805" s="208">
        <v>0</v>
      </c>
      <c r="R805" s="208">
        <f>Q805*H805</f>
        <v>0</v>
      </c>
      <c r="S805" s="208">
        <v>0</v>
      </c>
      <c r="T805" s="209">
        <f>S805*H805</f>
        <v>0</v>
      </c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R805" s="210" t="s">
        <v>210</v>
      </c>
      <c r="AT805" s="210" t="s">
        <v>145</v>
      </c>
      <c r="AU805" s="210" t="s">
        <v>86</v>
      </c>
      <c r="AY805" s="18" t="s">
        <v>144</v>
      </c>
      <c r="BE805" s="211">
        <f>IF(N805="základní",J805,0)</f>
        <v>0</v>
      </c>
      <c r="BF805" s="211">
        <f>IF(N805="snížená",J805,0)</f>
        <v>0</v>
      </c>
      <c r="BG805" s="211">
        <f>IF(N805="zákl. přenesená",J805,0)</f>
        <v>0</v>
      </c>
      <c r="BH805" s="211">
        <f>IF(N805="sníž. přenesená",J805,0)</f>
        <v>0</v>
      </c>
      <c r="BI805" s="211">
        <f>IF(N805="nulová",J805,0)</f>
        <v>0</v>
      </c>
      <c r="BJ805" s="18" t="s">
        <v>84</v>
      </c>
      <c r="BK805" s="211">
        <f>ROUND(I805*H805,2)</f>
        <v>0</v>
      </c>
      <c r="BL805" s="18" t="s">
        <v>210</v>
      </c>
      <c r="BM805" s="210" t="s">
        <v>1406</v>
      </c>
    </row>
    <row r="806" spans="1:47" s="2" customFormat="1" ht="12">
      <c r="A806" s="39"/>
      <c r="B806" s="40"/>
      <c r="C806" s="41"/>
      <c r="D806" s="219" t="s">
        <v>372</v>
      </c>
      <c r="E806" s="41"/>
      <c r="F806" s="220" t="s">
        <v>1407</v>
      </c>
      <c r="G806" s="41"/>
      <c r="H806" s="41"/>
      <c r="I806" s="214"/>
      <c r="J806" s="41"/>
      <c r="K806" s="41"/>
      <c r="L806" s="45"/>
      <c r="M806" s="215"/>
      <c r="N806" s="216"/>
      <c r="O806" s="85"/>
      <c r="P806" s="85"/>
      <c r="Q806" s="85"/>
      <c r="R806" s="85"/>
      <c r="S806" s="85"/>
      <c r="T806" s="86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T806" s="18" t="s">
        <v>372</v>
      </c>
      <c r="AU806" s="18" t="s">
        <v>86</v>
      </c>
    </row>
    <row r="807" spans="1:51" s="13" customFormat="1" ht="12">
      <c r="A807" s="13"/>
      <c r="B807" s="221"/>
      <c r="C807" s="222"/>
      <c r="D807" s="212" t="s">
        <v>374</v>
      </c>
      <c r="E807" s="223" t="s">
        <v>21</v>
      </c>
      <c r="F807" s="224" t="s">
        <v>1408</v>
      </c>
      <c r="G807" s="222"/>
      <c r="H807" s="225">
        <v>15.16</v>
      </c>
      <c r="I807" s="226"/>
      <c r="J807" s="222"/>
      <c r="K807" s="222"/>
      <c r="L807" s="227"/>
      <c r="M807" s="228"/>
      <c r="N807" s="229"/>
      <c r="O807" s="229"/>
      <c r="P807" s="229"/>
      <c r="Q807" s="229"/>
      <c r="R807" s="229"/>
      <c r="S807" s="229"/>
      <c r="T807" s="230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31" t="s">
        <v>374</v>
      </c>
      <c r="AU807" s="231" t="s">
        <v>86</v>
      </c>
      <c r="AV807" s="13" t="s">
        <v>86</v>
      </c>
      <c r="AW807" s="13" t="s">
        <v>37</v>
      </c>
      <c r="AX807" s="13" t="s">
        <v>84</v>
      </c>
      <c r="AY807" s="231" t="s">
        <v>144</v>
      </c>
    </row>
    <row r="808" spans="1:65" s="2" customFormat="1" ht="16.5" customHeight="1">
      <c r="A808" s="39"/>
      <c r="B808" s="40"/>
      <c r="C808" s="199" t="s">
        <v>1409</v>
      </c>
      <c r="D808" s="199" t="s">
        <v>145</v>
      </c>
      <c r="E808" s="200" t="s">
        <v>1410</v>
      </c>
      <c r="F808" s="201" t="s">
        <v>1411</v>
      </c>
      <c r="G808" s="202" t="s">
        <v>399</v>
      </c>
      <c r="H808" s="203">
        <v>15.16</v>
      </c>
      <c r="I808" s="204"/>
      <c r="J808" s="205">
        <f>ROUND(I808*H808,2)</f>
        <v>0</v>
      </c>
      <c r="K808" s="201" t="s">
        <v>370</v>
      </c>
      <c r="L808" s="45"/>
      <c r="M808" s="206" t="s">
        <v>21</v>
      </c>
      <c r="N808" s="207" t="s">
        <v>47</v>
      </c>
      <c r="O808" s="85"/>
      <c r="P808" s="208">
        <f>O808*H808</f>
        <v>0</v>
      </c>
      <c r="Q808" s="208">
        <v>0</v>
      </c>
      <c r="R808" s="208">
        <f>Q808*H808</f>
        <v>0</v>
      </c>
      <c r="S808" s="208">
        <v>0</v>
      </c>
      <c r="T808" s="209">
        <f>S808*H808</f>
        <v>0</v>
      </c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R808" s="210" t="s">
        <v>210</v>
      </c>
      <c r="AT808" s="210" t="s">
        <v>145</v>
      </c>
      <c r="AU808" s="210" t="s">
        <v>86</v>
      </c>
      <c r="AY808" s="18" t="s">
        <v>144</v>
      </c>
      <c r="BE808" s="211">
        <f>IF(N808="základní",J808,0)</f>
        <v>0</v>
      </c>
      <c r="BF808" s="211">
        <f>IF(N808="snížená",J808,0)</f>
        <v>0</v>
      </c>
      <c r="BG808" s="211">
        <f>IF(N808="zákl. přenesená",J808,0)</f>
        <v>0</v>
      </c>
      <c r="BH808" s="211">
        <f>IF(N808="sníž. přenesená",J808,0)</f>
        <v>0</v>
      </c>
      <c r="BI808" s="211">
        <f>IF(N808="nulová",J808,0)</f>
        <v>0</v>
      </c>
      <c r="BJ808" s="18" t="s">
        <v>84</v>
      </c>
      <c r="BK808" s="211">
        <f>ROUND(I808*H808,2)</f>
        <v>0</v>
      </c>
      <c r="BL808" s="18" t="s">
        <v>210</v>
      </c>
      <c r="BM808" s="210" t="s">
        <v>1412</v>
      </c>
    </row>
    <row r="809" spans="1:47" s="2" customFormat="1" ht="12">
      <c r="A809" s="39"/>
      <c r="B809" s="40"/>
      <c r="C809" s="41"/>
      <c r="D809" s="219" t="s">
        <v>372</v>
      </c>
      <c r="E809" s="41"/>
      <c r="F809" s="220" t="s">
        <v>1413</v>
      </c>
      <c r="G809" s="41"/>
      <c r="H809" s="41"/>
      <c r="I809" s="214"/>
      <c r="J809" s="41"/>
      <c r="K809" s="41"/>
      <c r="L809" s="45"/>
      <c r="M809" s="215"/>
      <c r="N809" s="216"/>
      <c r="O809" s="85"/>
      <c r="P809" s="85"/>
      <c r="Q809" s="85"/>
      <c r="R809" s="85"/>
      <c r="S809" s="85"/>
      <c r="T809" s="86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T809" s="18" t="s">
        <v>372</v>
      </c>
      <c r="AU809" s="18" t="s">
        <v>86</v>
      </c>
    </row>
    <row r="810" spans="1:65" s="2" customFormat="1" ht="16.5" customHeight="1">
      <c r="A810" s="39"/>
      <c r="B810" s="40"/>
      <c r="C810" s="199" t="s">
        <v>1414</v>
      </c>
      <c r="D810" s="199" t="s">
        <v>145</v>
      </c>
      <c r="E810" s="200" t="s">
        <v>1415</v>
      </c>
      <c r="F810" s="201" t="s">
        <v>1416</v>
      </c>
      <c r="G810" s="202" t="s">
        <v>399</v>
      </c>
      <c r="H810" s="203">
        <v>15.16</v>
      </c>
      <c r="I810" s="204"/>
      <c r="J810" s="205">
        <f>ROUND(I810*H810,2)</f>
        <v>0</v>
      </c>
      <c r="K810" s="201" t="s">
        <v>370</v>
      </c>
      <c r="L810" s="45"/>
      <c r="M810" s="206" t="s">
        <v>21</v>
      </c>
      <c r="N810" s="207" t="s">
        <v>47</v>
      </c>
      <c r="O810" s="85"/>
      <c r="P810" s="208">
        <f>O810*H810</f>
        <v>0</v>
      </c>
      <c r="Q810" s="208">
        <v>3E-05</v>
      </c>
      <c r="R810" s="208">
        <f>Q810*H810</f>
        <v>0.0004548</v>
      </c>
      <c r="S810" s="208">
        <v>0</v>
      </c>
      <c r="T810" s="209">
        <f>S810*H810</f>
        <v>0</v>
      </c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R810" s="210" t="s">
        <v>210</v>
      </c>
      <c r="AT810" s="210" t="s">
        <v>145</v>
      </c>
      <c r="AU810" s="210" t="s">
        <v>86</v>
      </c>
      <c r="AY810" s="18" t="s">
        <v>144</v>
      </c>
      <c r="BE810" s="211">
        <f>IF(N810="základní",J810,0)</f>
        <v>0</v>
      </c>
      <c r="BF810" s="211">
        <f>IF(N810="snížená",J810,0)</f>
        <v>0</v>
      </c>
      <c r="BG810" s="211">
        <f>IF(N810="zákl. přenesená",J810,0)</f>
        <v>0</v>
      </c>
      <c r="BH810" s="211">
        <f>IF(N810="sníž. přenesená",J810,0)</f>
        <v>0</v>
      </c>
      <c r="BI810" s="211">
        <f>IF(N810="nulová",J810,0)</f>
        <v>0</v>
      </c>
      <c r="BJ810" s="18" t="s">
        <v>84</v>
      </c>
      <c r="BK810" s="211">
        <f>ROUND(I810*H810,2)</f>
        <v>0</v>
      </c>
      <c r="BL810" s="18" t="s">
        <v>210</v>
      </c>
      <c r="BM810" s="210" t="s">
        <v>1417</v>
      </c>
    </row>
    <row r="811" spans="1:47" s="2" customFormat="1" ht="12">
      <c r="A811" s="39"/>
      <c r="B811" s="40"/>
      <c r="C811" s="41"/>
      <c r="D811" s="219" t="s">
        <v>372</v>
      </c>
      <c r="E811" s="41"/>
      <c r="F811" s="220" t="s">
        <v>1418</v>
      </c>
      <c r="G811" s="41"/>
      <c r="H811" s="41"/>
      <c r="I811" s="214"/>
      <c r="J811" s="41"/>
      <c r="K811" s="41"/>
      <c r="L811" s="45"/>
      <c r="M811" s="215"/>
      <c r="N811" s="216"/>
      <c r="O811" s="85"/>
      <c r="P811" s="85"/>
      <c r="Q811" s="85"/>
      <c r="R811" s="85"/>
      <c r="S811" s="85"/>
      <c r="T811" s="86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T811" s="18" t="s">
        <v>372</v>
      </c>
      <c r="AU811" s="18" t="s">
        <v>86</v>
      </c>
    </row>
    <row r="812" spans="1:65" s="2" customFormat="1" ht="21.75" customHeight="1">
      <c r="A812" s="39"/>
      <c r="B812" s="40"/>
      <c r="C812" s="199" t="s">
        <v>1419</v>
      </c>
      <c r="D812" s="199" t="s">
        <v>145</v>
      </c>
      <c r="E812" s="200" t="s">
        <v>1420</v>
      </c>
      <c r="F812" s="201" t="s">
        <v>1421</v>
      </c>
      <c r="G812" s="202" t="s">
        <v>399</v>
      </c>
      <c r="H812" s="203">
        <v>15.16</v>
      </c>
      <c r="I812" s="204"/>
      <c r="J812" s="205">
        <f>ROUND(I812*H812,2)</f>
        <v>0</v>
      </c>
      <c r="K812" s="201" t="s">
        <v>370</v>
      </c>
      <c r="L812" s="45"/>
      <c r="M812" s="206" t="s">
        <v>21</v>
      </c>
      <c r="N812" s="207" t="s">
        <v>47</v>
      </c>
      <c r="O812" s="85"/>
      <c r="P812" s="208">
        <f>O812*H812</f>
        <v>0</v>
      </c>
      <c r="Q812" s="208">
        <v>0.00758</v>
      </c>
      <c r="R812" s="208">
        <f>Q812*H812</f>
        <v>0.1149128</v>
      </c>
      <c r="S812" s="208">
        <v>0</v>
      </c>
      <c r="T812" s="209">
        <f>S812*H812</f>
        <v>0</v>
      </c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R812" s="210" t="s">
        <v>210</v>
      </c>
      <c r="AT812" s="210" t="s">
        <v>145</v>
      </c>
      <c r="AU812" s="210" t="s">
        <v>86</v>
      </c>
      <c r="AY812" s="18" t="s">
        <v>144</v>
      </c>
      <c r="BE812" s="211">
        <f>IF(N812="základní",J812,0)</f>
        <v>0</v>
      </c>
      <c r="BF812" s="211">
        <f>IF(N812="snížená",J812,0)</f>
        <v>0</v>
      </c>
      <c r="BG812" s="211">
        <f>IF(N812="zákl. přenesená",J812,0)</f>
        <v>0</v>
      </c>
      <c r="BH812" s="211">
        <f>IF(N812="sníž. přenesená",J812,0)</f>
        <v>0</v>
      </c>
      <c r="BI812" s="211">
        <f>IF(N812="nulová",J812,0)</f>
        <v>0</v>
      </c>
      <c r="BJ812" s="18" t="s">
        <v>84</v>
      </c>
      <c r="BK812" s="211">
        <f>ROUND(I812*H812,2)</f>
        <v>0</v>
      </c>
      <c r="BL812" s="18" t="s">
        <v>210</v>
      </c>
      <c r="BM812" s="210" t="s">
        <v>1422</v>
      </c>
    </row>
    <row r="813" spans="1:47" s="2" customFormat="1" ht="12">
      <c r="A813" s="39"/>
      <c r="B813" s="40"/>
      <c r="C813" s="41"/>
      <c r="D813" s="219" t="s">
        <v>372</v>
      </c>
      <c r="E813" s="41"/>
      <c r="F813" s="220" t="s">
        <v>1423</v>
      </c>
      <c r="G813" s="41"/>
      <c r="H813" s="41"/>
      <c r="I813" s="214"/>
      <c r="J813" s="41"/>
      <c r="K813" s="41"/>
      <c r="L813" s="45"/>
      <c r="M813" s="215"/>
      <c r="N813" s="216"/>
      <c r="O813" s="85"/>
      <c r="P813" s="85"/>
      <c r="Q813" s="85"/>
      <c r="R813" s="85"/>
      <c r="S813" s="85"/>
      <c r="T813" s="86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T813" s="18" t="s">
        <v>372</v>
      </c>
      <c r="AU813" s="18" t="s">
        <v>86</v>
      </c>
    </row>
    <row r="814" spans="1:65" s="2" customFormat="1" ht="16.5" customHeight="1">
      <c r="A814" s="39"/>
      <c r="B814" s="40"/>
      <c r="C814" s="199" t="s">
        <v>1424</v>
      </c>
      <c r="D814" s="199" t="s">
        <v>145</v>
      </c>
      <c r="E814" s="200" t="s">
        <v>1425</v>
      </c>
      <c r="F814" s="201" t="s">
        <v>1426</v>
      </c>
      <c r="G814" s="202" t="s">
        <v>399</v>
      </c>
      <c r="H814" s="203">
        <v>15.16</v>
      </c>
      <c r="I814" s="204"/>
      <c r="J814" s="205">
        <f>ROUND(I814*H814,2)</f>
        <v>0</v>
      </c>
      <c r="K814" s="201" t="s">
        <v>370</v>
      </c>
      <c r="L814" s="45"/>
      <c r="M814" s="206" t="s">
        <v>21</v>
      </c>
      <c r="N814" s="207" t="s">
        <v>47</v>
      </c>
      <c r="O814" s="85"/>
      <c r="P814" s="208">
        <f>O814*H814</f>
        <v>0</v>
      </c>
      <c r="Q814" s="208">
        <v>0</v>
      </c>
      <c r="R814" s="208">
        <f>Q814*H814</f>
        <v>0</v>
      </c>
      <c r="S814" s="208">
        <v>0.0025</v>
      </c>
      <c r="T814" s="209">
        <f>S814*H814</f>
        <v>0.0379</v>
      </c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R814" s="210" t="s">
        <v>210</v>
      </c>
      <c r="AT814" s="210" t="s">
        <v>145</v>
      </c>
      <c r="AU814" s="210" t="s">
        <v>86</v>
      </c>
      <c r="AY814" s="18" t="s">
        <v>144</v>
      </c>
      <c r="BE814" s="211">
        <f>IF(N814="základní",J814,0)</f>
        <v>0</v>
      </c>
      <c r="BF814" s="211">
        <f>IF(N814="snížená",J814,0)</f>
        <v>0</v>
      </c>
      <c r="BG814" s="211">
        <f>IF(N814="zákl. přenesená",J814,0)</f>
        <v>0</v>
      </c>
      <c r="BH814" s="211">
        <f>IF(N814="sníž. přenesená",J814,0)</f>
        <v>0</v>
      </c>
      <c r="BI814" s="211">
        <f>IF(N814="nulová",J814,0)</f>
        <v>0</v>
      </c>
      <c r="BJ814" s="18" t="s">
        <v>84</v>
      </c>
      <c r="BK814" s="211">
        <f>ROUND(I814*H814,2)</f>
        <v>0</v>
      </c>
      <c r="BL814" s="18" t="s">
        <v>210</v>
      </c>
      <c r="BM814" s="210" t="s">
        <v>1427</v>
      </c>
    </row>
    <row r="815" spans="1:47" s="2" customFormat="1" ht="12">
      <c r="A815" s="39"/>
      <c r="B815" s="40"/>
      <c r="C815" s="41"/>
      <c r="D815" s="219" t="s">
        <v>372</v>
      </c>
      <c r="E815" s="41"/>
      <c r="F815" s="220" t="s">
        <v>1428</v>
      </c>
      <c r="G815" s="41"/>
      <c r="H815" s="41"/>
      <c r="I815" s="214"/>
      <c r="J815" s="41"/>
      <c r="K815" s="41"/>
      <c r="L815" s="45"/>
      <c r="M815" s="215"/>
      <c r="N815" s="216"/>
      <c r="O815" s="85"/>
      <c r="P815" s="85"/>
      <c r="Q815" s="85"/>
      <c r="R815" s="85"/>
      <c r="S815" s="85"/>
      <c r="T815" s="86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T815" s="18" t="s">
        <v>372</v>
      </c>
      <c r="AU815" s="18" t="s">
        <v>86</v>
      </c>
    </row>
    <row r="816" spans="1:51" s="13" customFormat="1" ht="12">
      <c r="A816" s="13"/>
      <c r="B816" s="221"/>
      <c r="C816" s="222"/>
      <c r="D816" s="212" t="s">
        <v>374</v>
      </c>
      <c r="E816" s="223" t="s">
        <v>21</v>
      </c>
      <c r="F816" s="224" t="s">
        <v>1408</v>
      </c>
      <c r="G816" s="222"/>
      <c r="H816" s="225">
        <v>15.16</v>
      </c>
      <c r="I816" s="226"/>
      <c r="J816" s="222"/>
      <c r="K816" s="222"/>
      <c r="L816" s="227"/>
      <c r="M816" s="228"/>
      <c r="N816" s="229"/>
      <c r="O816" s="229"/>
      <c r="P816" s="229"/>
      <c r="Q816" s="229"/>
      <c r="R816" s="229"/>
      <c r="S816" s="229"/>
      <c r="T816" s="230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31" t="s">
        <v>374</v>
      </c>
      <c r="AU816" s="231" t="s">
        <v>86</v>
      </c>
      <c r="AV816" s="13" t="s">
        <v>86</v>
      </c>
      <c r="AW816" s="13" t="s">
        <v>37</v>
      </c>
      <c r="AX816" s="13" t="s">
        <v>84</v>
      </c>
      <c r="AY816" s="231" t="s">
        <v>144</v>
      </c>
    </row>
    <row r="817" spans="1:65" s="2" customFormat="1" ht="16.5" customHeight="1">
      <c r="A817" s="39"/>
      <c r="B817" s="40"/>
      <c r="C817" s="199" t="s">
        <v>1429</v>
      </c>
      <c r="D817" s="199" t="s">
        <v>145</v>
      </c>
      <c r="E817" s="200" t="s">
        <v>1430</v>
      </c>
      <c r="F817" s="201" t="s">
        <v>1431</v>
      </c>
      <c r="G817" s="202" t="s">
        <v>399</v>
      </c>
      <c r="H817" s="203">
        <v>15.16</v>
      </c>
      <c r="I817" s="204"/>
      <c r="J817" s="205">
        <f>ROUND(I817*H817,2)</f>
        <v>0</v>
      </c>
      <c r="K817" s="201" t="s">
        <v>370</v>
      </c>
      <c r="L817" s="45"/>
      <c r="M817" s="206" t="s">
        <v>21</v>
      </c>
      <c r="N817" s="207" t="s">
        <v>47</v>
      </c>
      <c r="O817" s="85"/>
      <c r="P817" s="208">
        <f>O817*H817</f>
        <v>0</v>
      </c>
      <c r="Q817" s="208">
        <v>0.0007</v>
      </c>
      <c r="R817" s="208">
        <f>Q817*H817</f>
        <v>0.010612</v>
      </c>
      <c r="S817" s="208">
        <v>0</v>
      </c>
      <c r="T817" s="209">
        <f>S817*H817</f>
        <v>0</v>
      </c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R817" s="210" t="s">
        <v>210</v>
      </c>
      <c r="AT817" s="210" t="s">
        <v>145</v>
      </c>
      <c r="AU817" s="210" t="s">
        <v>86</v>
      </c>
      <c r="AY817" s="18" t="s">
        <v>144</v>
      </c>
      <c r="BE817" s="211">
        <f>IF(N817="základní",J817,0)</f>
        <v>0</v>
      </c>
      <c r="BF817" s="211">
        <f>IF(N817="snížená",J817,0)</f>
        <v>0</v>
      </c>
      <c r="BG817" s="211">
        <f>IF(N817="zákl. přenesená",J817,0)</f>
        <v>0</v>
      </c>
      <c r="BH817" s="211">
        <f>IF(N817="sníž. přenesená",J817,0)</f>
        <v>0</v>
      </c>
      <c r="BI817" s="211">
        <f>IF(N817="nulová",J817,0)</f>
        <v>0</v>
      </c>
      <c r="BJ817" s="18" t="s">
        <v>84</v>
      </c>
      <c r="BK817" s="211">
        <f>ROUND(I817*H817,2)</f>
        <v>0</v>
      </c>
      <c r="BL817" s="18" t="s">
        <v>210</v>
      </c>
      <c r="BM817" s="210" t="s">
        <v>1432</v>
      </c>
    </row>
    <row r="818" spans="1:47" s="2" customFormat="1" ht="12">
      <c r="A818" s="39"/>
      <c r="B818" s="40"/>
      <c r="C818" s="41"/>
      <c r="D818" s="219" t="s">
        <v>372</v>
      </c>
      <c r="E818" s="41"/>
      <c r="F818" s="220" t="s">
        <v>1433</v>
      </c>
      <c r="G818" s="41"/>
      <c r="H818" s="41"/>
      <c r="I818" s="214"/>
      <c r="J818" s="41"/>
      <c r="K818" s="41"/>
      <c r="L818" s="45"/>
      <c r="M818" s="215"/>
      <c r="N818" s="216"/>
      <c r="O818" s="85"/>
      <c r="P818" s="85"/>
      <c r="Q818" s="85"/>
      <c r="R818" s="85"/>
      <c r="S818" s="85"/>
      <c r="T818" s="86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T818" s="18" t="s">
        <v>372</v>
      </c>
      <c r="AU818" s="18" t="s">
        <v>86</v>
      </c>
    </row>
    <row r="819" spans="1:65" s="2" customFormat="1" ht="33" customHeight="1">
      <c r="A819" s="39"/>
      <c r="B819" s="40"/>
      <c r="C819" s="232" t="s">
        <v>1434</v>
      </c>
      <c r="D819" s="232" t="s">
        <v>383</v>
      </c>
      <c r="E819" s="233" t="s">
        <v>1435</v>
      </c>
      <c r="F819" s="234" t="s">
        <v>1436</v>
      </c>
      <c r="G819" s="235" t="s">
        <v>399</v>
      </c>
      <c r="H819" s="236">
        <v>16.676</v>
      </c>
      <c r="I819" s="237"/>
      <c r="J819" s="238">
        <f>ROUND(I819*H819,2)</f>
        <v>0</v>
      </c>
      <c r="K819" s="234" t="s">
        <v>370</v>
      </c>
      <c r="L819" s="239"/>
      <c r="M819" s="240" t="s">
        <v>21</v>
      </c>
      <c r="N819" s="241" t="s">
        <v>47</v>
      </c>
      <c r="O819" s="85"/>
      <c r="P819" s="208">
        <f>O819*H819</f>
        <v>0</v>
      </c>
      <c r="Q819" s="208">
        <v>0.0032</v>
      </c>
      <c r="R819" s="208">
        <f>Q819*H819</f>
        <v>0.0533632</v>
      </c>
      <c r="S819" s="208">
        <v>0</v>
      </c>
      <c r="T819" s="209">
        <f>S819*H819</f>
        <v>0</v>
      </c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R819" s="210" t="s">
        <v>278</v>
      </c>
      <c r="AT819" s="210" t="s">
        <v>383</v>
      </c>
      <c r="AU819" s="210" t="s">
        <v>86</v>
      </c>
      <c r="AY819" s="18" t="s">
        <v>144</v>
      </c>
      <c r="BE819" s="211">
        <f>IF(N819="základní",J819,0)</f>
        <v>0</v>
      </c>
      <c r="BF819" s="211">
        <f>IF(N819="snížená",J819,0)</f>
        <v>0</v>
      </c>
      <c r="BG819" s="211">
        <f>IF(N819="zákl. přenesená",J819,0)</f>
        <v>0</v>
      </c>
      <c r="BH819" s="211">
        <f>IF(N819="sníž. přenesená",J819,0)</f>
        <v>0</v>
      </c>
      <c r="BI819" s="211">
        <f>IF(N819="nulová",J819,0)</f>
        <v>0</v>
      </c>
      <c r="BJ819" s="18" t="s">
        <v>84</v>
      </c>
      <c r="BK819" s="211">
        <f>ROUND(I819*H819,2)</f>
        <v>0</v>
      </c>
      <c r="BL819" s="18" t="s">
        <v>210</v>
      </c>
      <c r="BM819" s="210" t="s">
        <v>1437</v>
      </c>
    </row>
    <row r="820" spans="1:51" s="13" customFormat="1" ht="12">
      <c r="A820" s="13"/>
      <c r="B820" s="221"/>
      <c r="C820" s="222"/>
      <c r="D820" s="212" t="s">
        <v>374</v>
      </c>
      <c r="E820" s="222"/>
      <c r="F820" s="224" t="s">
        <v>1438</v>
      </c>
      <c r="G820" s="222"/>
      <c r="H820" s="225">
        <v>16.676</v>
      </c>
      <c r="I820" s="226"/>
      <c r="J820" s="222"/>
      <c r="K820" s="222"/>
      <c r="L820" s="227"/>
      <c r="M820" s="228"/>
      <c r="N820" s="229"/>
      <c r="O820" s="229"/>
      <c r="P820" s="229"/>
      <c r="Q820" s="229"/>
      <c r="R820" s="229"/>
      <c r="S820" s="229"/>
      <c r="T820" s="230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31" t="s">
        <v>374</v>
      </c>
      <c r="AU820" s="231" t="s">
        <v>86</v>
      </c>
      <c r="AV820" s="13" t="s">
        <v>86</v>
      </c>
      <c r="AW820" s="13" t="s">
        <v>4</v>
      </c>
      <c r="AX820" s="13" t="s">
        <v>84</v>
      </c>
      <c r="AY820" s="231" t="s">
        <v>144</v>
      </c>
    </row>
    <row r="821" spans="1:65" s="2" customFormat="1" ht="16.5" customHeight="1">
      <c r="A821" s="39"/>
      <c r="B821" s="40"/>
      <c r="C821" s="199" t="s">
        <v>1439</v>
      </c>
      <c r="D821" s="199" t="s">
        <v>145</v>
      </c>
      <c r="E821" s="200" t="s">
        <v>1440</v>
      </c>
      <c r="F821" s="201" t="s">
        <v>1441</v>
      </c>
      <c r="G821" s="202" t="s">
        <v>160</v>
      </c>
      <c r="H821" s="203">
        <v>12</v>
      </c>
      <c r="I821" s="204"/>
      <c r="J821" s="205">
        <f>ROUND(I821*H821,2)</f>
        <v>0</v>
      </c>
      <c r="K821" s="201" t="s">
        <v>370</v>
      </c>
      <c r="L821" s="45"/>
      <c r="M821" s="206" t="s">
        <v>21</v>
      </c>
      <c r="N821" s="207" t="s">
        <v>47</v>
      </c>
      <c r="O821" s="85"/>
      <c r="P821" s="208">
        <f>O821*H821</f>
        <v>0</v>
      </c>
      <c r="Q821" s="208">
        <v>0</v>
      </c>
      <c r="R821" s="208">
        <f>Q821*H821</f>
        <v>0</v>
      </c>
      <c r="S821" s="208">
        <v>0</v>
      </c>
      <c r="T821" s="209">
        <f>S821*H821</f>
        <v>0</v>
      </c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R821" s="210" t="s">
        <v>210</v>
      </c>
      <c r="AT821" s="210" t="s">
        <v>145</v>
      </c>
      <c r="AU821" s="210" t="s">
        <v>86</v>
      </c>
      <c r="AY821" s="18" t="s">
        <v>144</v>
      </c>
      <c r="BE821" s="211">
        <f>IF(N821="základní",J821,0)</f>
        <v>0</v>
      </c>
      <c r="BF821" s="211">
        <f>IF(N821="snížená",J821,0)</f>
        <v>0</v>
      </c>
      <c r="BG821" s="211">
        <f>IF(N821="zákl. přenesená",J821,0)</f>
        <v>0</v>
      </c>
      <c r="BH821" s="211">
        <f>IF(N821="sníž. přenesená",J821,0)</f>
        <v>0</v>
      </c>
      <c r="BI821" s="211">
        <f>IF(N821="nulová",J821,0)</f>
        <v>0</v>
      </c>
      <c r="BJ821" s="18" t="s">
        <v>84</v>
      </c>
      <c r="BK821" s="211">
        <f>ROUND(I821*H821,2)</f>
        <v>0</v>
      </c>
      <c r="BL821" s="18" t="s">
        <v>210</v>
      </c>
      <c r="BM821" s="210" t="s">
        <v>1442</v>
      </c>
    </row>
    <row r="822" spans="1:47" s="2" customFormat="1" ht="12">
      <c r="A822" s="39"/>
      <c r="B822" s="40"/>
      <c r="C822" s="41"/>
      <c r="D822" s="219" t="s">
        <v>372</v>
      </c>
      <c r="E822" s="41"/>
      <c r="F822" s="220" t="s">
        <v>1443</v>
      </c>
      <c r="G822" s="41"/>
      <c r="H822" s="41"/>
      <c r="I822" s="214"/>
      <c r="J822" s="41"/>
      <c r="K822" s="41"/>
      <c r="L822" s="45"/>
      <c r="M822" s="215"/>
      <c r="N822" s="216"/>
      <c r="O822" s="85"/>
      <c r="P822" s="85"/>
      <c r="Q822" s="85"/>
      <c r="R822" s="85"/>
      <c r="S822" s="85"/>
      <c r="T822" s="86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T822" s="18" t="s">
        <v>372</v>
      </c>
      <c r="AU822" s="18" t="s">
        <v>86</v>
      </c>
    </row>
    <row r="823" spans="1:51" s="13" customFormat="1" ht="12">
      <c r="A823" s="13"/>
      <c r="B823" s="221"/>
      <c r="C823" s="222"/>
      <c r="D823" s="212" t="s">
        <v>374</v>
      </c>
      <c r="E823" s="223" t="s">
        <v>21</v>
      </c>
      <c r="F823" s="224" t="s">
        <v>1444</v>
      </c>
      <c r="G823" s="222"/>
      <c r="H823" s="225">
        <v>12</v>
      </c>
      <c r="I823" s="226"/>
      <c r="J823" s="222"/>
      <c r="K823" s="222"/>
      <c r="L823" s="227"/>
      <c r="M823" s="228"/>
      <c r="N823" s="229"/>
      <c r="O823" s="229"/>
      <c r="P823" s="229"/>
      <c r="Q823" s="229"/>
      <c r="R823" s="229"/>
      <c r="S823" s="229"/>
      <c r="T823" s="230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31" t="s">
        <v>374</v>
      </c>
      <c r="AU823" s="231" t="s">
        <v>86</v>
      </c>
      <c r="AV823" s="13" t="s">
        <v>86</v>
      </c>
      <c r="AW823" s="13" t="s">
        <v>37</v>
      </c>
      <c r="AX823" s="13" t="s">
        <v>84</v>
      </c>
      <c r="AY823" s="231" t="s">
        <v>144</v>
      </c>
    </row>
    <row r="824" spans="1:65" s="2" customFormat="1" ht="16.5" customHeight="1">
      <c r="A824" s="39"/>
      <c r="B824" s="40"/>
      <c r="C824" s="199" t="s">
        <v>1445</v>
      </c>
      <c r="D824" s="199" t="s">
        <v>145</v>
      </c>
      <c r="E824" s="200" t="s">
        <v>1446</v>
      </c>
      <c r="F824" s="201" t="s">
        <v>1447</v>
      </c>
      <c r="G824" s="202" t="s">
        <v>160</v>
      </c>
      <c r="H824" s="203">
        <v>16.3</v>
      </c>
      <c r="I824" s="204"/>
      <c r="J824" s="205">
        <f>ROUND(I824*H824,2)</f>
        <v>0</v>
      </c>
      <c r="K824" s="201" t="s">
        <v>370</v>
      </c>
      <c r="L824" s="45"/>
      <c r="M824" s="206" t="s">
        <v>21</v>
      </c>
      <c r="N824" s="207" t="s">
        <v>47</v>
      </c>
      <c r="O824" s="85"/>
      <c r="P824" s="208">
        <f>O824*H824</f>
        <v>0</v>
      </c>
      <c r="Q824" s="208">
        <v>0</v>
      </c>
      <c r="R824" s="208">
        <f>Q824*H824</f>
        <v>0</v>
      </c>
      <c r="S824" s="208">
        <v>0.0003</v>
      </c>
      <c r="T824" s="209">
        <f>S824*H824</f>
        <v>0.004889999999999999</v>
      </c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R824" s="210" t="s">
        <v>210</v>
      </c>
      <c r="AT824" s="210" t="s">
        <v>145</v>
      </c>
      <c r="AU824" s="210" t="s">
        <v>86</v>
      </c>
      <c r="AY824" s="18" t="s">
        <v>144</v>
      </c>
      <c r="BE824" s="211">
        <f>IF(N824="základní",J824,0)</f>
        <v>0</v>
      </c>
      <c r="BF824" s="211">
        <f>IF(N824="snížená",J824,0)</f>
        <v>0</v>
      </c>
      <c r="BG824" s="211">
        <f>IF(N824="zákl. přenesená",J824,0)</f>
        <v>0</v>
      </c>
      <c r="BH824" s="211">
        <f>IF(N824="sníž. přenesená",J824,0)</f>
        <v>0</v>
      </c>
      <c r="BI824" s="211">
        <f>IF(N824="nulová",J824,0)</f>
        <v>0</v>
      </c>
      <c r="BJ824" s="18" t="s">
        <v>84</v>
      </c>
      <c r="BK824" s="211">
        <f>ROUND(I824*H824,2)</f>
        <v>0</v>
      </c>
      <c r="BL824" s="18" t="s">
        <v>210</v>
      </c>
      <c r="BM824" s="210" t="s">
        <v>1448</v>
      </c>
    </row>
    <row r="825" spans="1:47" s="2" customFormat="1" ht="12">
      <c r="A825" s="39"/>
      <c r="B825" s="40"/>
      <c r="C825" s="41"/>
      <c r="D825" s="219" t="s">
        <v>372</v>
      </c>
      <c r="E825" s="41"/>
      <c r="F825" s="220" t="s">
        <v>1449</v>
      </c>
      <c r="G825" s="41"/>
      <c r="H825" s="41"/>
      <c r="I825" s="214"/>
      <c r="J825" s="41"/>
      <c r="K825" s="41"/>
      <c r="L825" s="45"/>
      <c r="M825" s="215"/>
      <c r="N825" s="216"/>
      <c r="O825" s="85"/>
      <c r="P825" s="85"/>
      <c r="Q825" s="85"/>
      <c r="R825" s="85"/>
      <c r="S825" s="85"/>
      <c r="T825" s="86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T825" s="18" t="s">
        <v>372</v>
      </c>
      <c r="AU825" s="18" t="s">
        <v>86</v>
      </c>
    </row>
    <row r="826" spans="1:51" s="13" customFormat="1" ht="12">
      <c r="A826" s="13"/>
      <c r="B826" s="221"/>
      <c r="C826" s="222"/>
      <c r="D826" s="212" t="s">
        <v>374</v>
      </c>
      <c r="E826" s="223" t="s">
        <v>21</v>
      </c>
      <c r="F826" s="224" t="s">
        <v>1450</v>
      </c>
      <c r="G826" s="222"/>
      <c r="H826" s="225">
        <v>16.3</v>
      </c>
      <c r="I826" s="226"/>
      <c r="J826" s="222"/>
      <c r="K826" s="222"/>
      <c r="L826" s="227"/>
      <c r="M826" s="228"/>
      <c r="N826" s="229"/>
      <c r="O826" s="229"/>
      <c r="P826" s="229"/>
      <c r="Q826" s="229"/>
      <c r="R826" s="229"/>
      <c r="S826" s="229"/>
      <c r="T826" s="230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T826" s="231" t="s">
        <v>374</v>
      </c>
      <c r="AU826" s="231" t="s">
        <v>86</v>
      </c>
      <c r="AV826" s="13" t="s">
        <v>86</v>
      </c>
      <c r="AW826" s="13" t="s">
        <v>37</v>
      </c>
      <c r="AX826" s="13" t="s">
        <v>84</v>
      </c>
      <c r="AY826" s="231" t="s">
        <v>144</v>
      </c>
    </row>
    <row r="827" spans="1:65" s="2" customFormat="1" ht="16.5" customHeight="1">
      <c r="A827" s="39"/>
      <c r="B827" s="40"/>
      <c r="C827" s="199" t="s">
        <v>1451</v>
      </c>
      <c r="D827" s="199" t="s">
        <v>145</v>
      </c>
      <c r="E827" s="200" t="s">
        <v>1452</v>
      </c>
      <c r="F827" s="201" t="s">
        <v>1453</v>
      </c>
      <c r="G827" s="202" t="s">
        <v>413</v>
      </c>
      <c r="H827" s="203">
        <v>16.3</v>
      </c>
      <c r="I827" s="204"/>
      <c r="J827" s="205">
        <f>ROUND(I827*H827,2)</f>
        <v>0</v>
      </c>
      <c r="K827" s="201" t="s">
        <v>370</v>
      </c>
      <c r="L827" s="45"/>
      <c r="M827" s="206" t="s">
        <v>21</v>
      </c>
      <c r="N827" s="207" t="s">
        <v>47</v>
      </c>
      <c r="O827" s="85"/>
      <c r="P827" s="208">
        <f>O827*H827</f>
        <v>0</v>
      </c>
      <c r="Q827" s="208">
        <v>3E-05</v>
      </c>
      <c r="R827" s="208">
        <f>Q827*H827</f>
        <v>0.0004890000000000001</v>
      </c>
      <c r="S827" s="208">
        <v>0</v>
      </c>
      <c r="T827" s="209">
        <f>S827*H827</f>
        <v>0</v>
      </c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R827" s="210" t="s">
        <v>210</v>
      </c>
      <c r="AT827" s="210" t="s">
        <v>145</v>
      </c>
      <c r="AU827" s="210" t="s">
        <v>86</v>
      </c>
      <c r="AY827" s="18" t="s">
        <v>144</v>
      </c>
      <c r="BE827" s="211">
        <f>IF(N827="základní",J827,0)</f>
        <v>0</v>
      </c>
      <c r="BF827" s="211">
        <f>IF(N827="snížená",J827,0)</f>
        <v>0</v>
      </c>
      <c r="BG827" s="211">
        <f>IF(N827="zákl. přenesená",J827,0)</f>
        <v>0</v>
      </c>
      <c r="BH827" s="211">
        <f>IF(N827="sníž. přenesená",J827,0)</f>
        <v>0</v>
      </c>
      <c r="BI827" s="211">
        <f>IF(N827="nulová",J827,0)</f>
        <v>0</v>
      </c>
      <c r="BJ827" s="18" t="s">
        <v>84</v>
      </c>
      <c r="BK827" s="211">
        <f>ROUND(I827*H827,2)</f>
        <v>0</v>
      </c>
      <c r="BL827" s="18" t="s">
        <v>210</v>
      </c>
      <c r="BM827" s="210" t="s">
        <v>1454</v>
      </c>
    </row>
    <row r="828" spans="1:47" s="2" customFormat="1" ht="12">
      <c r="A828" s="39"/>
      <c r="B828" s="40"/>
      <c r="C828" s="41"/>
      <c r="D828" s="219" t="s">
        <v>372</v>
      </c>
      <c r="E828" s="41"/>
      <c r="F828" s="220" t="s">
        <v>1455</v>
      </c>
      <c r="G828" s="41"/>
      <c r="H828" s="41"/>
      <c r="I828" s="214"/>
      <c r="J828" s="41"/>
      <c r="K828" s="41"/>
      <c r="L828" s="45"/>
      <c r="M828" s="215"/>
      <c r="N828" s="216"/>
      <c r="O828" s="85"/>
      <c r="P828" s="85"/>
      <c r="Q828" s="85"/>
      <c r="R828" s="85"/>
      <c r="S828" s="85"/>
      <c r="T828" s="86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T828" s="18" t="s">
        <v>372</v>
      </c>
      <c r="AU828" s="18" t="s">
        <v>86</v>
      </c>
    </row>
    <row r="829" spans="1:65" s="2" customFormat="1" ht="16.5" customHeight="1">
      <c r="A829" s="39"/>
      <c r="B829" s="40"/>
      <c r="C829" s="232" t="s">
        <v>1456</v>
      </c>
      <c r="D829" s="232" t="s">
        <v>383</v>
      </c>
      <c r="E829" s="233" t="s">
        <v>1457</v>
      </c>
      <c r="F829" s="234" t="s">
        <v>1458</v>
      </c>
      <c r="G829" s="235" t="s">
        <v>160</v>
      </c>
      <c r="H829" s="236">
        <v>17.93</v>
      </c>
      <c r="I829" s="237"/>
      <c r="J829" s="238">
        <f>ROUND(I829*H829,2)</f>
        <v>0</v>
      </c>
      <c r="K829" s="234" t="s">
        <v>370</v>
      </c>
      <c r="L829" s="239"/>
      <c r="M829" s="240" t="s">
        <v>21</v>
      </c>
      <c r="N829" s="241" t="s">
        <v>47</v>
      </c>
      <c r="O829" s="85"/>
      <c r="P829" s="208">
        <f>O829*H829</f>
        <v>0</v>
      </c>
      <c r="Q829" s="208">
        <v>0.00022</v>
      </c>
      <c r="R829" s="208">
        <f>Q829*H829</f>
        <v>0.0039446</v>
      </c>
      <c r="S829" s="208">
        <v>0</v>
      </c>
      <c r="T829" s="209">
        <f>S829*H829</f>
        <v>0</v>
      </c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R829" s="210" t="s">
        <v>278</v>
      </c>
      <c r="AT829" s="210" t="s">
        <v>383</v>
      </c>
      <c r="AU829" s="210" t="s">
        <v>86</v>
      </c>
      <c r="AY829" s="18" t="s">
        <v>144</v>
      </c>
      <c r="BE829" s="211">
        <f>IF(N829="základní",J829,0)</f>
        <v>0</v>
      </c>
      <c r="BF829" s="211">
        <f>IF(N829="snížená",J829,0)</f>
        <v>0</v>
      </c>
      <c r="BG829" s="211">
        <f>IF(N829="zákl. přenesená",J829,0)</f>
        <v>0</v>
      </c>
      <c r="BH829" s="211">
        <f>IF(N829="sníž. přenesená",J829,0)</f>
        <v>0</v>
      </c>
      <c r="BI829" s="211">
        <f>IF(N829="nulová",J829,0)</f>
        <v>0</v>
      </c>
      <c r="BJ829" s="18" t="s">
        <v>84</v>
      </c>
      <c r="BK829" s="211">
        <f>ROUND(I829*H829,2)</f>
        <v>0</v>
      </c>
      <c r="BL829" s="18" t="s">
        <v>210</v>
      </c>
      <c r="BM829" s="210" t="s">
        <v>1459</v>
      </c>
    </row>
    <row r="830" spans="1:51" s="13" customFormat="1" ht="12">
      <c r="A830" s="13"/>
      <c r="B830" s="221"/>
      <c r="C830" s="222"/>
      <c r="D830" s="212" t="s">
        <v>374</v>
      </c>
      <c r="E830" s="222"/>
      <c r="F830" s="224" t="s">
        <v>1460</v>
      </c>
      <c r="G830" s="222"/>
      <c r="H830" s="225">
        <v>17.93</v>
      </c>
      <c r="I830" s="226"/>
      <c r="J830" s="222"/>
      <c r="K830" s="222"/>
      <c r="L830" s="227"/>
      <c r="M830" s="228"/>
      <c r="N830" s="229"/>
      <c r="O830" s="229"/>
      <c r="P830" s="229"/>
      <c r="Q830" s="229"/>
      <c r="R830" s="229"/>
      <c r="S830" s="229"/>
      <c r="T830" s="230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31" t="s">
        <v>374</v>
      </c>
      <c r="AU830" s="231" t="s">
        <v>86</v>
      </c>
      <c r="AV830" s="13" t="s">
        <v>86</v>
      </c>
      <c r="AW830" s="13" t="s">
        <v>4</v>
      </c>
      <c r="AX830" s="13" t="s">
        <v>84</v>
      </c>
      <c r="AY830" s="231" t="s">
        <v>144</v>
      </c>
    </row>
    <row r="831" spans="1:65" s="2" customFormat="1" ht="24.15" customHeight="1">
      <c r="A831" s="39"/>
      <c r="B831" s="40"/>
      <c r="C831" s="199" t="s">
        <v>1461</v>
      </c>
      <c r="D831" s="199" t="s">
        <v>145</v>
      </c>
      <c r="E831" s="200" t="s">
        <v>1462</v>
      </c>
      <c r="F831" s="201" t="s">
        <v>1463</v>
      </c>
      <c r="G831" s="202" t="s">
        <v>379</v>
      </c>
      <c r="H831" s="203">
        <v>0.184</v>
      </c>
      <c r="I831" s="204"/>
      <c r="J831" s="205">
        <f>ROUND(I831*H831,2)</f>
        <v>0</v>
      </c>
      <c r="K831" s="201" t="s">
        <v>370</v>
      </c>
      <c r="L831" s="45"/>
      <c r="M831" s="206" t="s">
        <v>21</v>
      </c>
      <c r="N831" s="207" t="s">
        <v>47</v>
      </c>
      <c r="O831" s="85"/>
      <c r="P831" s="208">
        <f>O831*H831</f>
        <v>0</v>
      </c>
      <c r="Q831" s="208">
        <v>0</v>
      </c>
      <c r="R831" s="208">
        <f>Q831*H831</f>
        <v>0</v>
      </c>
      <c r="S831" s="208">
        <v>0</v>
      </c>
      <c r="T831" s="209">
        <f>S831*H831</f>
        <v>0</v>
      </c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R831" s="210" t="s">
        <v>210</v>
      </c>
      <c r="AT831" s="210" t="s">
        <v>145</v>
      </c>
      <c r="AU831" s="210" t="s">
        <v>86</v>
      </c>
      <c r="AY831" s="18" t="s">
        <v>144</v>
      </c>
      <c r="BE831" s="211">
        <f>IF(N831="základní",J831,0)</f>
        <v>0</v>
      </c>
      <c r="BF831" s="211">
        <f>IF(N831="snížená",J831,0)</f>
        <v>0</v>
      </c>
      <c r="BG831" s="211">
        <f>IF(N831="zákl. přenesená",J831,0)</f>
        <v>0</v>
      </c>
      <c r="BH831" s="211">
        <f>IF(N831="sníž. přenesená",J831,0)</f>
        <v>0</v>
      </c>
      <c r="BI831" s="211">
        <f>IF(N831="nulová",J831,0)</f>
        <v>0</v>
      </c>
      <c r="BJ831" s="18" t="s">
        <v>84</v>
      </c>
      <c r="BK831" s="211">
        <f>ROUND(I831*H831,2)</f>
        <v>0</v>
      </c>
      <c r="BL831" s="18" t="s">
        <v>210</v>
      </c>
      <c r="BM831" s="210" t="s">
        <v>1464</v>
      </c>
    </row>
    <row r="832" spans="1:47" s="2" customFormat="1" ht="12">
      <c r="A832" s="39"/>
      <c r="B832" s="40"/>
      <c r="C832" s="41"/>
      <c r="D832" s="219" t="s">
        <v>372</v>
      </c>
      <c r="E832" s="41"/>
      <c r="F832" s="220" t="s">
        <v>1465</v>
      </c>
      <c r="G832" s="41"/>
      <c r="H832" s="41"/>
      <c r="I832" s="214"/>
      <c r="J832" s="41"/>
      <c r="K832" s="41"/>
      <c r="L832" s="45"/>
      <c r="M832" s="215"/>
      <c r="N832" s="216"/>
      <c r="O832" s="85"/>
      <c r="P832" s="85"/>
      <c r="Q832" s="85"/>
      <c r="R832" s="85"/>
      <c r="S832" s="85"/>
      <c r="T832" s="86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T832" s="18" t="s">
        <v>372</v>
      </c>
      <c r="AU832" s="18" t="s">
        <v>86</v>
      </c>
    </row>
    <row r="833" spans="1:63" s="12" customFormat="1" ht="22.8" customHeight="1">
      <c r="A833" s="12"/>
      <c r="B833" s="185"/>
      <c r="C833" s="186"/>
      <c r="D833" s="187" t="s">
        <v>75</v>
      </c>
      <c r="E833" s="217" t="s">
        <v>1466</v>
      </c>
      <c r="F833" s="217" t="s">
        <v>1467</v>
      </c>
      <c r="G833" s="186"/>
      <c r="H833" s="186"/>
      <c r="I833" s="189"/>
      <c r="J833" s="218">
        <f>BK833</f>
        <v>0</v>
      </c>
      <c r="K833" s="186"/>
      <c r="L833" s="191"/>
      <c r="M833" s="192"/>
      <c r="N833" s="193"/>
      <c r="O833" s="193"/>
      <c r="P833" s="194">
        <f>SUM(P834:P859)</f>
        <v>0</v>
      </c>
      <c r="Q833" s="193"/>
      <c r="R833" s="194">
        <f>SUM(R834:R859)</f>
        <v>2.3079163999999994</v>
      </c>
      <c r="S833" s="193"/>
      <c r="T833" s="195">
        <f>SUM(T834:T859)</f>
        <v>0</v>
      </c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R833" s="196" t="s">
        <v>86</v>
      </c>
      <c r="AT833" s="197" t="s">
        <v>75</v>
      </c>
      <c r="AU833" s="197" t="s">
        <v>84</v>
      </c>
      <c r="AY833" s="196" t="s">
        <v>144</v>
      </c>
      <c r="BK833" s="198">
        <f>SUM(BK834:BK859)</f>
        <v>0</v>
      </c>
    </row>
    <row r="834" spans="1:65" s="2" customFormat="1" ht="16.5" customHeight="1">
      <c r="A834" s="39"/>
      <c r="B834" s="40"/>
      <c r="C834" s="199" t="s">
        <v>1468</v>
      </c>
      <c r="D834" s="199" t="s">
        <v>145</v>
      </c>
      <c r="E834" s="200" t="s">
        <v>1469</v>
      </c>
      <c r="F834" s="201" t="s">
        <v>1470</v>
      </c>
      <c r="G834" s="202" t="s">
        <v>399</v>
      </c>
      <c r="H834" s="203">
        <v>59.04</v>
      </c>
      <c r="I834" s="204"/>
      <c r="J834" s="205">
        <f>ROUND(I834*H834,2)</f>
        <v>0</v>
      </c>
      <c r="K834" s="201" t="s">
        <v>370</v>
      </c>
      <c r="L834" s="45"/>
      <c r="M834" s="206" t="s">
        <v>21</v>
      </c>
      <c r="N834" s="207" t="s">
        <v>47</v>
      </c>
      <c r="O834" s="85"/>
      <c r="P834" s="208">
        <f>O834*H834</f>
        <v>0</v>
      </c>
      <c r="Q834" s="208">
        <v>0</v>
      </c>
      <c r="R834" s="208">
        <f>Q834*H834</f>
        <v>0</v>
      </c>
      <c r="S834" s="208">
        <v>0</v>
      </c>
      <c r="T834" s="209">
        <f>S834*H834</f>
        <v>0</v>
      </c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R834" s="210" t="s">
        <v>210</v>
      </c>
      <c r="AT834" s="210" t="s">
        <v>145</v>
      </c>
      <c r="AU834" s="210" t="s">
        <v>86</v>
      </c>
      <c r="AY834" s="18" t="s">
        <v>144</v>
      </c>
      <c r="BE834" s="211">
        <f>IF(N834="základní",J834,0)</f>
        <v>0</v>
      </c>
      <c r="BF834" s="211">
        <f>IF(N834="snížená",J834,0)</f>
        <v>0</v>
      </c>
      <c r="BG834" s="211">
        <f>IF(N834="zákl. přenesená",J834,0)</f>
        <v>0</v>
      </c>
      <c r="BH834" s="211">
        <f>IF(N834="sníž. přenesená",J834,0)</f>
        <v>0</v>
      </c>
      <c r="BI834" s="211">
        <f>IF(N834="nulová",J834,0)</f>
        <v>0</v>
      </c>
      <c r="BJ834" s="18" t="s">
        <v>84</v>
      </c>
      <c r="BK834" s="211">
        <f>ROUND(I834*H834,2)</f>
        <v>0</v>
      </c>
      <c r="BL834" s="18" t="s">
        <v>210</v>
      </c>
      <c r="BM834" s="210" t="s">
        <v>1471</v>
      </c>
    </row>
    <row r="835" spans="1:47" s="2" customFormat="1" ht="12">
      <c r="A835" s="39"/>
      <c r="B835" s="40"/>
      <c r="C835" s="41"/>
      <c r="D835" s="219" t="s">
        <v>372</v>
      </c>
      <c r="E835" s="41"/>
      <c r="F835" s="220" t="s">
        <v>1472</v>
      </c>
      <c r="G835" s="41"/>
      <c r="H835" s="41"/>
      <c r="I835" s="214"/>
      <c r="J835" s="41"/>
      <c r="K835" s="41"/>
      <c r="L835" s="45"/>
      <c r="M835" s="215"/>
      <c r="N835" s="216"/>
      <c r="O835" s="85"/>
      <c r="P835" s="85"/>
      <c r="Q835" s="85"/>
      <c r="R835" s="85"/>
      <c r="S835" s="85"/>
      <c r="T835" s="86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T835" s="18" t="s">
        <v>372</v>
      </c>
      <c r="AU835" s="18" t="s">
        <v>86</v>
      </c>
    </row>
    <row r="836" spans="1:51" s="13" customFormat="1" ht="12">
      <c r="A836" s="13"/>
      <c r="B836" s="221"/>
      <c r="C836" s="222"/>
      <c r="D836" s="212" t="s">
        <v>374</v>
      </c>
      <c r="E836" s="223" t="s">
        <v>21</v>
      </c>
      <c r="F836" s="224" t="s">
        <v>1473</v>
      </c>
      <c r="G836" s="222"/>
      <c r="H836" s="225">
        <v>22.8</v>
      </c>
      <c r="I836" s="226"/>
      <c r="J836" s="222"/>
      <c r="K836" s="222"/>
      <c r="L836" s="227"/>
      <c r="M836" s="228"/>
      <c r="N836" s="229"/>
      <c r="O836" s="229"/>
      <c r="P836" s="229"/>
      <c r="Q836" s="229"/>
      <c r="R836" s="229"/>
      <c r="S836" s="229"/>
      <c r="T836" s="230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31" t="s">
        <v>374</v>
      </c>
      <c r="AU836" s="231" t="s">
        <v>86</v>
      </c>
      <c r="AV836" s="13" t="s">
        <v>86</v>
      </c>
      <c r="AW836" s="13" t="s">
        <v>37</v>
      </c>
      <c r="AX836" s="13" t="s">
        <v>76</v>
      </c>
      <c r="AY836" s="231" t="s">
        <v>144</v>
      </c>
    </row>
    <row r="837" spans="1:51" s="13" customFormat="1" ht="12">
      <c r="A837" s="13"/>
      <c r="B837" s="221"/>
      <c r="C837" s="222"/>
      <c r="D837" s="212" t="s">
        <v>374</v>
      </c>
      <c r="E837" s="223" t="s">
        <v>21</v>
      </c>
      <c r="F837" s="224" t="s">
        <v>1474</v>
      </c>
      <c r="G837" s="222"/>
      <c r="H837" s="225">
        <v>21.2</v>
      </c>
      <c r="I837" s="226"/>
      <c r="J837" s="222"/>
      <c r="K837" s="222"/>
      <c r="L837" s="227"/>
      <c r="M837" s="228"/>
      <c r="N837" s="229"/>
      <c r="O837" s="229"/>
      <c r="P837" s="229"/>
      <c r="Q837" s="229"/>
      <c r="R837" s="229"/>
      <c r="S837" s="229"/>
      <c r="T837" s="230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31" t="s">
        <v>374</v>
      </c>
      <c r="AU837" s="231" t="s">
        <v>86</v>
      </c>
      <c r="AV837" s="13" t="s">
        <v>86</v>
      </c>
      <c r="AW837" s="13" t="s">
        <v>37</v>
      </c>
      <c r="AX837" s="13" t="s">
        <v>76</v>
      </c>
      <c r="AY837" s="231" t="s">
        <v>144</v>
      </c>
    </row>
    <row r="838" spans="1:51" s="13" customFormat="1" ht="12">
      <c r="A838" s="13"/>
      <c r="B838" s="221"/>
      <c r="C838" s="222"/>
      <c r="D838" s="212" t="s">
        <v>374</v>
      </c>
      <c r="E838" s="223" t="s">
        <v>21</v>
      </c>
      <c r="F838" s="224" t="s">
        <v>1475</v>
      </c>
      <c r="G838" s="222"/>
      <c r="H838" s="225">
        <v>15.04</v>
      </c>
      <c r="I838" s="226"/>
      <c r="J838" s="222"/>
      <c r="K838" s="222"/>
      <c r="L838" s="227"/>
      <c r="M838" s="228"/>
      <c r="N838" s="229"/>
      <c r="O838" s="229"/>
      <c r="P838" s="229"/>
      <c r="Q838" s="229"/>
      <c r="R838" s="229"/>
      <c r="S838" s="229"/>
      <c r="T838" s="230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31" t="s">
        <v>374</v>
      </c>
      <c r="AU838" s="231" t="s">
        <v>86</v>
      </c>
      <c r="AV838" s="13" t="s">
        <v>86</v>
      </c>
      <c r="AW838" s="13" t="s">
        <v>37</v>
      </c>
      <c r="AX838" s="13" t="s">
        <v>76</v>
      </c>
      <c r="AY838" s="231" t="s">
        <v>144</v>
      </c>
    </row>
    <row r="839" spans="1:51" s="14" customFormat="1" ht="12">
      <c r="A839" s="14"/>
      <c r="B839" s="242"/>
      <c r="C839" s="243"/>
      <c r="D839" s="212" t="s">
        <v>374</v>
      </c>
      <c r="E839" s="244" t="s">
        <v>21</v>
      </c>
      <c r="F839" s="245" t="s">
        <v>389</v>
      </c>
      <c r="G839" s="243"/>
      <c r="H839" s="246">
        <v>59.04</v>
      </c>
      <c r="I839" s="247"/>
      <c r="J839" s="243"/>
      <c r="K839" s="243"/>
      <c r="L839" s="248"/>
      <c r="M839" s="249"/>
      <c r="N839" s="250"/>
      <c r="O839" s="250"/>
      <c r="P839" s="250"/>
      <c r="Q839" s="250"/>
      <c r="R839" s="250"/>
      <c r="S839" s="250"/>
      <c r="T839" s="251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52" t="s">
        <v>374</v>
      </c>
      <c r="AU839" s="252" t="s">
        <v>86</v>
      </c>
      <c r="AV839" s="14" t="s">
        <v>150</v>
      </c>
      <c r="AW839" s="14" t="s">
        <v>37</v>
      </c>
      <c r="AX839" s="14" t="s">
        <v>84</v>
      </c>
      <c r="AY839" s="252" t="s">
        <v>144</v>
      </c>
    </row>
    <row r="840" spans="1:65" s="2" customFormat="1" ht="16.5" customHeight="1">
      <c r="A840" s="39"/>
      <c r="B840" s="40"/>
      <c r="C840" s="199" t="s">
        <v>1476</v>
      </c>
      <c r="D840" s="199" t="s">
        <v>145</v>
      </c>
      <c r="E840" s="200" t="s">
        <v>1477</v>
      </c>
      <c r="F840" s="201" t="s">
        <v>1478</v>
      </c>
      <c r="G840" s="202" t="s">
        <v>399</v>
      </c>
      <c r="H840" s="203">
        <v>59.04</v>
      </c>
      <c r="I840" s="204"/>
      <c r="J840" s="205">
        <f>ROUND(I840*H840,2)</f>
        <v>0</v>
      </c>
      <c r="K840" s="201" t="s">
        <v>370</v>
      </c>
      <c r="L840" s="45"/>
      <c r="M840" s="206" t="s">
        <v>21</v>
      </c>
      <c r="N840" s="207" t="s">
        <v>47</v>
      </c>
      <c r="O840" s="85"/>
      <c r="P840" s="208">
        <f>O840*H840</f>
        <v>0</v>
      </c>
      <c r="Q840" s="208">
        <v>0.0003</v>
      </c>
      <c r="R840" s="208">
        <f>Q840*H840</f>
        <v>0.017712</v>
      </c>
      <c r="S840" s="208">
        <v>0</v>
      </c>
      <c r="T840" s="209">
        <f>S840*H840</f>
        <v>0</v>
      </c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R840" s="210" t="s">
        <v>210</v>
      </c>
      <c r="AT840" s="210" t="s">
        <v>145</v>
      </c>
      <c r="AU840" s="210" t="s">
        <v>86</v>
      </c>
      <c r="AY840" s="18" t="s">
        <v>144</v>
      </c>
      <c r="BE840" s="211">
        <f>IF(N840="základní",J840,0)</f>
        <v>0</v>
      </c>
      <c r="BF840" s="211">
        <f>IF(N840="snížená",J840,0)</f>
        <v>0</v>
      </c>
      <c r="BG840" s="211">
        <f>IF(N840="zákl. přenesená",J840,0)</f>
        <v>0</v>
      </c>
      <c r="BH840" s="211">
        <f>IF(N840="sníž. přenesená",J840,0)</f>
        <v>0</v>
      </c>
      <c r="BI840" s="211">
        <f>IF(N840="nulová",J840,0)</f>
        <v>0</v>
      </c>
      <c r="BJ840" s="18" t="s">
        <v>84</v>
      </c>
      <c r="BK840" s="211">
        <f>ROUND(I840*H840,2)</f>
        <v>0</v>
      </c>
      <c r="BL840" s="18" t="s">
        <v>210</v>
      </c>
      <c r="BM840" s="210" t="s">
        <v>1479</v>
      </c>
    </row>
    <row r="841" spans="1:47" s="2" customFormat="1" ht="12">
      <c r="A841" s="39"/>
      <c r="B841" s="40"/>
      <c r="C841" s="41"/>
      <c r="D841" s="219" t="s">
        <v>372</v>
      </c>
      <c r="E841" s="41"/>
      <c r="F841" s="220" t="s">
        <v>1480</v>
      </c>
      <c r="G841" s="41"/>
      <c r="H841" s="41"/>
      <c r="I841" s="214"/>
      <c r="J841" s="41"/>
      <c r="K841" s="41"/>
      <c r="L841" s="45"/>
      <c r="M841" s="215"/>
      <c r="N841" s="216"/>
      <c r="O841" s="85"/>
      <c r="P841" s="85"/>
      <c r="Q841" s="85"/>
      <c r="R841" s="85"/>
      <c r="S841" s="85"/>
      <c r="T841" s="86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T841" s="18" t="s">
        <v>372</v>
      </c>
      <c r="AU841" s="18" t="s">
        <v>86</v>
      </c>
    </row>
    <row r="842" spans="1:65" s="2" customFormat="1" ht="21.75" customHeight="1">
      <c r="A842" s="39"/>
      <c r="B842" s="40"/>
      <c r="C842" s="199" t="s">
        <v>1481</v>
      </c>
      <c r="D842" s="199" t="s">
        <v>145</v>
      </c>
      <c r="E842" s="200" t="s">
        <v>1482</v>
      </c>
      <c r="F842" s="201" t="s">
        <v>1483</v>
      </c>
      <c r="G842" s="202" t="s">
        <v>399</v>
      </c>
      <c r="H842" s="203">
        <v>59.04</v>
      </c>
      <c r="I842" s="204"/>
      <c r="J842" s="205">
        <f>ROUND(I842*H842,2)</f>
        <v>0</v>
      </c>
      <c r="K842" s="201" t="s">
        <v>370</v>
      </c>
      <c r="L842" s="45"/>
      <c r="M842" s="206" t="s">
        <v>21</v>
      </c>
      <c r="N842" s="207" t="s">
        <v>47</v>
      </c>
      <c r="O842" s="85"/>
      <c r="P842" s="208">
        <f>O842*H842</f>
        <v>0</v>
      </c>
      <c r="Q842" s="208">
        <v>0.0045</v>
      </c>
      <c r="R842" s="208">
        <f>Q842*H842</f>
        <v>0.26567999999999997</v>
      </c>
      <c r="S842" s="208">
        <v>0</v>
      </c>
      <c r="T842" s="209">
        <f>S842*H842</f>
        <v>0</v>
      </c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R842" s="210" t="s">
        <v>210</v>
      </c>
      <c r="AT842" s="210" t="s">
        <v>145</v>
      </c>
      <c r="AU842" s="210" t="s">
        <v>86</v>
      </c>
      <c r="AY842" s="18" t="s">
        <v>144</v>
      </c>
      <c r="BE842" s="211">
        <f>IF(N842="základní",J842,0)</f>
        <v>0</v>
      </c>
      <c r="BF842" s="211">
        <f>IF(N842="snížená",J842,0)</f>
        <v>0</v>
      </c>
      <c r="BG842" s="211">
        <f>IF(N842="zákl. přenesená",J842,0)</f>
        <v>0</v>
      </c>
      <c r="BH842" s="211">
        <f>IF(N842="sníž. přenesená",J842,0)</f>
        <v>0</v>
      </c>
      <c r="BI842" s="211">
        <f>IF(N842="nulová",J842,0)</f>
        <v>0</v>
      </c>
      <c r="BJ842" s="18" t="s">
        <v>84</v>
      </c>
      <c r="BK842" s="211">
        <f>ROUND(I842*H842,2)</f>
        <v>0</v>
      </c>
      <c r="BL842" s="18" t="s">
        <v>210</v>
      </c>
      <c r="BM842" s="210" t="s">
        <v>1484</v>
      </c>
    </row>
    <row r="843" spans="1:47" s="2" customFormat="1" ht="12">
      <c r="A843" s="39"/>
      <c r="B843" s="40"/>
      <c r="C843" s="41"/>
      <c r="D843" s="219" t="s">
        <v>372</v>
      </c>
      <c r="E843" s="41"/>
      <c r="F843" s="220" t="s">
        <v>1485</v>
      </c>
      <c r="G843" s="41"/>
      <c r="H843" s="41"/>
      <c r="I843" s="214"/>
      <c r="J843" s="41"/>
      <c r="K843" s="41"/>
      <c r="L843" s="45"/>
      <c r="M843" s="215"/>
      <c r="N843" s="216"/>
      <c r="O843" s="85"/>
      <c r="P843" s="85"/>
      <c r="Q843" s="85"/>
      <c r="R843" s="85"/>
      <c r="S843" s="85"/>
      <c r="T843" s="86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T843" s="18" t="s">
        <v>372</v>
      </c>
      <c r="AU843" s="18" t="s">
        <v>86</v>
      </c>
    </row>
    <row r="844" spans="1:65" s="2" customFormat="1" ht="24.15" customHeight="1">
      <c r="A844" s="39"/>
      <c r="B844" s="40"/>
      <c r="C844" s="199" t="s">
        <v>1486</v>
      </c>
      <c r="D844" s="199" t="s">
        <v>145</v>
      </c>
      <c r="E844" s="200" t="s">
        <v>1487</v>
      </c>
      <c r="F844" s="201" t="s">
        <v>1488</v>
      </c>
      <c r="G844" s="202" t="s">
        <v>399</v>
      </c>
      <c r="H844" s="203">
        <v>59.04</v>
      </c>
      <c r="I844" s="204"/>
      <c r="J844" s="205">
        <f>ROUND(I844*H844,2)</f>
        <v>0</v>
      </c>
      <c r="K844" s="201" t="s">
        <v>370</v>
      </c>
      <c r="L844" s="45"/>
      <c r="M844" s="206" t="s">
        <v>21</v>
      </c>
      <c r="N844" s="207" t="s">
        <v>47</v>
      </c>
      <c r="O844" s="85"/>
      <c r="P844" s="208">
        <f>O844*H844</f>
        <v>0</v>
      </c>
      <c r="Q844" s="208">
        <v>0.00145</v>
      </c>
      <c r="R844" s="208">
        <f>Q844*H844</f>
        <v>0.08560799999999999</v>
      </c>
      <c r="S844" s="208">
        <v>0</v>
      </c>
      <c r="T844" s="209">
        <f>S844*H844</f>
        <v>0</v>
      </c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R844" s="210" t="s">
        <v>210</v>
      </c>
      <c r="AT844" s="210" t="s">
        <v>145</v>
      </c>
      <c r="AU844" s="210" t="s">
        <v>86</v>
      </c>
      <c r="AY844" s="18" t="s">
        <v>144</v>
      </c>
      <c r="BE844" s="211">
        <f>IF(N844="základní",J844,0)</f>
        <v>0</v>
      </c>
      <c r="BF844" s="211">
        <f>IF(N844="snížená",J844,0)</f>
        <v>0</v>
      </c>
      <c r="BG844" s="211">
        <f>IF(N844="zákl. přenesená",J844,0)</f>
        <v>0</v>
      </c>
      <c r="BH844" s="211">
        <f>IF(N844="sníž. přenesená",J844,0)</f>
        <v>0</v>
      </c>
      <c r="BI844" s="211">
        <f>IF(N844="nulová",J844,0)</f>
        <v>0</v>
      </c>
      <c r="BJ844" s="18" t="s">
        <v>84</v>
      </c>
      <c r="BK844" s="211">
        <f>ROUND(I844*H844,2)</f>
        <v>0</v>
      </c>
      <c r="BL844" s="18" t="s">
        <v>210</v>
      </c>
      <c r="BM844" s="210" t="s">
        <v>1489</v>
      </c>
    </row>
    <row r="845" spans="1:47" s="2" customFormat="1" ht="12">
      <c r="A845" s="39"/>
      <c r="B845" s="40"/>
      <c r="C845" s="41"/>
      <c r="D845" s="219" t="s">
        <v>372</v>
      </c>
      <c r="E845" s="41"/>
      <c r="F845" s="220" t="s">
        <v>1490</v>
      </c>
      <c r="G845" s="41"/>
      <c r="H845" s="41"/>
      <c r="I845" s="214"/>
      <c r="J845" s="41"/>
      <c r="K845" s="41"/>
      <c r="L845" s="45"/>
      <c r="M845" s="215"/>
      <c r="N845" s="216"/>
      <c r="O845" s="85"/>
      <c r="P845" s="85"/>
      <c r="Q845" s="85"/>
      <c r="R845" s="85"/>
      <c r="S845" s="85"/>
      <c r="T845" s="86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T845" s="18" t="s">
        <v>372</v>
      </c>
      <c r="AU845" s="18" t="s">
        <v>86</v>
      </c>
    </row>
    <row r="846" spans="1:65" s="2" customFormat="1" ht="24.15" customHeight="1">
      <c r="A846" s="39"/>
      <c r="B846" s="40"/>
      <c r="C846" s="199" t="s">
        <v>1491</v>
      </c>
      <c r="D846" s="199" t="s">
        <v>145</v>
      </c>
      <c r="E846" s="200" t="s">
        <v>1492</v>
      </c>
      <c r="F846" s="201" t="s">
        <v>1493</v>
      </c>
      <c r="G846" s="202" t="s">
        <v>399</v>
      </c>
      <c r="H846" s="203">
        <v>59.04</v>
      </c>
      <c r="I846" s="204"/>
      <c r="J846" s="205">
        <f>ROUND(I846*H846,2)</f>
        <v>0</v>
      </c>
      <c r="K846" s="201" t="s">
        <v>370</v>
      </c>
      <c r="L846" s="45"/>
      <c r="M846" s="206" t="s">
        <v>21</v>
      </c>
      <c r="N846" s="207" t="s">
        <v>47</v>
      </c>
      <c r="O846" s="85"/>
      <c r="P846" s="208">
        <f>O846*H846</f>
        <v>0</v>
      </c>
      <c r="Q846" s="208">
        <v>0.009</v>
      </c>
      <c r="R846" s="208">
        <f>Q846*H846</f>
        <v>0.5313599999999999</v>
      </c>
      <c r="S846" s="208">
        <v>0</v>
      </c>
      <c r="T846" s="209">
        <f>S846*H846</f>
        <v>0</v>
      </c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R846" s="210" t="s">
        <v>210</v>
      </c>
      <c r="AT846" s="210" t="s">
        <v>145</v>
      </c>
      <c r="AU846" s="210" t="s">
        <v>86</v>
      </c>
      <c r="AY846" s="18" t="s">
        <v>144</v>
      </c>
      <c r="BE846" s="211">
        <f>IF(N846="základní",J846,0)</f>
        <v>0</v>
      </c>
      <c r="BF846" s="211">
        <f>IF(N846="snížená",J846,0)</f>
        <v>0</v>
      </c>
      <c r="BG846" s="211">
        <f>IF(N846="zákl. přenesená",J846,0)</f>
        <v>0</v>
      </c>
      <c r="BH846" s="211">
        <f>IF(N846="sníž. přenesená",J846,0)</f>
        <v>0</v>
      </c>
      <c r="BI846" s="211">
        <f>IF(N846="nulová",J846,0)</f>
        <v>0</v>
      </c>
      <c r="BJ846" s="18" t="s">
        <v>84</v>
      </c>
      <c r="BK846" s="211">
        <f>ROUND(I846*H846,2)</f>
        <v>0</v>
      </c>
      <c r="BL846" s="18" t="s">
        <v>210</v>
      </c>
      <c r="BM846" s="210" t="s">
        <v>1494</v>
      </c>
    </row>
    <row r="847" spans="1:47" s="2" customFormat="1" ht="12">
      <c r="A847" s="39"/>
      <c r="B847" s="40"/>
      <c r="C847" s="41"/>
      <c r="D847" s="219" t="s">
        <v>372</v>
      </c>
      <c r="E847" s="41"/>
      <c r="F847" s="220" t="s">
        <v>1495</v>
      </c>
      <c r="G847" s="41"/>
      <c r="H847" s="41"/>
      <c r="I847" s="214"/>
      <c r="J847" s="41"/>
      <c r="K847" s="41"/>
      <c r="L847" s="45"/>
      <c r="M847" s="215"/>
      <c r="N847" s="216"/>
      <c r="O847" s="85"/>
      <c r="P847" s="85"/>
      <c r="Q847" s="85"/>
      <c r="R847" s="85"/>
      <c r="S847" s="85"/>
      <c r="T847" s="86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T847" s="18" t="s">
        <v>372</v>
      </c>
      <c r="AU847" s="18" t="s">
        <v>86</v>
      </c>
    </row>
    <row r="848" spans="1:65" s="2" customFormat="1" ht="16.5" customHeight="1">
      <c r="A848" s="39"/>
      <c r="B848" s="40"/>
      <c r="C848" s="232" t="s">
        <v>1496</v>
      </c>
      <c r="D848" s="232" t="s">
        <v>383</v>
      </c>
      <c r="E848" s="233" t="s">
        <v>1497</v>
      </c>
      <c r="F848" s="234" t="s">
        <v>1498</v>
      </c>
      <c r="G848" s="235" t="s">
        <v>399</v>
      </c>
      <c r="H848" s="236">
        <v>67.896</v>
      </c>
      <c r="I848" s="237"/>
      <c r="J848" s="238">
        <f>ROUND(I848*H848,2)</f>
        <v>0</v>
      </c>
      <c r="K848" s="234" t="s">
        <v>370</v>
      </c>
      <c r="L848" s="239"/>
      <c r="M848" s="240" t="s">
        <v>21</v>
      </c>
      <c r="N848" s="241" t="s">
        <v>47</v>
      </c>
      <c r="O848" s="85"/>
      <c r="P848" s="208">
        <f>O848*H848</f>
        <v>0</v>
      </c>
      <c r="Q848" s="208">
        <v>0.02</v>
      </c>
      <c r="R848" s="208">
        <f>Q848*H848</f>
        <v>1.35792</v>
      </c>
      <c r="S848" s="208">
        <v>0</v>
      </c>
      <c r="T848" s="209">
        <f>S848*H848</f>
        <v>0</v>
      </c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R848" s="210" t="s">
        <v>278</v>
      </c>
      <c r="AT848" s="210" t="s">
        <v>383</v>
      </c>
      <c r="AU848" s="210" t="s">
        <v>86</v>
      </c>
      <c r="AY848" s="18" t="s">
        <v>144</v>
      </c>
      <c r="BE848" s="211">
        <f>IF(N848="základní",J848,0)</f>
        <v>0</v>
      </c>
      <c r="BF848" s="211">
        <f>IF(N848="snížená",J848,0)</f>
        <v>0</v>
      </c>
      <c r="BG848" s="211">
        <f>IF(N848="zákl. přenesená",J848,0)</f>
        <v>0</v>
      </c>
      <c r="BH848" s="211">
        <f>IF(N848="sníž. přenesená",J848,0)</f>
        <v>0</v>
      </c>
      <c r="BI848" s="211">
        <f>IF(N848="nulová",J848,0)</f>
        <v>0</v>
      </c>
      <c r="BJ848" s="18" t="s">
        <v>84</v>
      </c>
      <c r="BK848" s="211">
        <f>ROUND(I848*H848,2)</f>
        <v>0</v>
      </c>
      <c r="BL848" s="18" t="s">
        <v>210</v>
      </c>
      <c r="BM848" s="210" t="s">
        <v>1499</v>
      </c>
    </row>
    <row r="849" spans="1:51" s="13" customFormat="1" ht="12">
      <c r="A849" s="13"/>
      <c r="B849" s="221"/>
      <c r="C849" s="222"/>
      <c r="D849" s="212" t="s">
        <v>374</v>
      </c>
      <c r="E849" s="222"/>
      <c r="F849" s="224" t="s">
        <v>1500</v>
      </c>
      <c r="G849" s="222"/>
      <c r="H849" s="225">
        <v>67.896</v>
      </c>
      <c r="I849" s="226"/>
      <c r="J849" s="222"/>
      <c r="K849" s="222"/>
      <c r="L849" s="227"/>
      <c r="M849" s="228"/>
      <c r="N849" s="229"/>
      <c r="O849" s="229"/>
      <c r="P849" s="229"/>
      <c r="Q849" s="229"/>
      <c r="R849" s="229"/>
      <c r="S849" s="229"/>
      <c r="T849" s="230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31" t="s">
        <v>374</v>
      </c>
      <c r="AU849" s="231" t="s">
        <v>86</v>
      </c>
      <c r="AV849" s="13" t="s">
        <v>86</v>
      </c>
      <c r="AW849" s="13" t="s">
        <v>4</v>
      </c>
      <c r="AX849" s="13" t="s">
        <v>84</v>
      </c>
      <c r="AY849" s="231" t="s">
        <v>144</v>
      </c>
    </row>
    <row r="850" spans="1:65" s="2" customFormat="1" ht="16.5" customHeight="1">
      <c r="A850" s="39"/>
      <c r="B850" s="40"/>
      <c r="C850" s="199" t="s">
        <v>1501</v>
      </c>
      <c r="D850" s="199" t="s">
        <v>145</v>
      </c>
      <c r="E850" s="200" t="s">
        <v>1502</v>
      </c>
      <c r="F850" s="201" t="s">
        <v>1503</v>
      </c>
      <c r="G850" s="202" t="s">
        <v>160</v>
      </c>
      <c r="H850" s="203">
        <v>77.8</v>
      </c>
      <c r="I850" s="204"/>
      <c r="J850" s="205">
        <f>ROUND(I850*H850,2)</f>
        <v>0</v>
      </c>
      <c r="K850" s="201" t="s">
        <v>370</v>
      </c>
      <c r="L850" s="45"/>
      <c r="M850" s="206" t="s">
        <v>21</v>
      </c>
      <c r="N850" s="207" t="s">
        <v>47</v>
      </c>
      <c r="O850" s="85"/>
      <c r="P850" s="208">
        <f>O850*H850</f>
        <v>0</v>
      </c>
      <c r="Q850" s="208">
        <v>0.00055</v>
      </c>
      <c r="R850" s="208">
        <f>Q850*H850</f>
        <v>0.04279</v>
      </c>
      <c r="S850" s="208">
        <v>0</v>
      </c>
      <c r="T850" s="209">
        <f>S850*H850</f>
        <v>0</v>
      </c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R850" s="210" t="s">
        <v>210</v>
      </c>
      <c r="AT850" s="210" t="s">
        <v>145</v>
      </c>
      <c r="AU850" s="210" t="s">
        <v>86</v>
      </c>
      <c r="AY850" s="18" t="s">
        <v>144</v>
      </c>
      <c r="BE850" s="211">
        <f>IF(N850="základní",J850,0)</f>
        <v>0</v>
      </c>
      <c r="BF850" s="211">
        <f>IF(N850="snížená",J850,0)</f>
        <v>0</v>
      </c>
      <c r="BG850" s="211">
        <f>IF(N850="zákl. přenesená",J850,0)</f>
        <v>0</v>
      </c>
      <c r="BH850" s="211">
        <f>IF(N850="sníž. přenesená",J850,0)</f>
        <v>0</v>
      </c>
      <c r="BI850" s="211">
        <f>IF(N850="nulová",J850,0)</f>
        <v>0</v>
      </c>
      <c r="BJ850" s="18" t="s">
        <v>84</v>
      </c>
      <c r="BK850" s="211">
        <f>ROUND(I850*H850,2)</f>
        <v>0</v>
      </c>
      <c r="BL850" s="18" t="s">
        <v>210</v>
      </c>
      <c r="BM850" s="210" t="s">
        <v>1504</v>
      </c>
    </row>
    <row r="851" spans="1:47" s="2" customFormat="1" ht="12">
      <c r="A851" s="39"/>
      <c r="B851" s="40"/>
      <c r="C851" s="41"/>
      <c r="D851" s="219" t="s">
        <v>372</v>
      </c>
      <c r="E851" s="41"/>
      <c r="F851" s="220" t="s">
        <v>1505</v>
      </c>
      <c r="G851" s="41"/>
      <c r="H851" s="41"/>
      <c r="I851" s="214"/>
      <c r="J851" s="41"/>
      <c r="K851" s="41"/>
      <c r="L851" s="45"/>
      <c r="M851" s="215"/>
      <c r="N851" s="216"/>
      <c r="O851" s="85"/>
      <c r="P851" s="85"/>
      <c r="Q851" s="85"/>
      <c r="R851" s="85"/>
      <c r="S851" s="85"/>
      <c r="T851" s="86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T851" s="18" t="s">
        <v>372</v>
      </c>
      <c r="AU851" s="18" t="s">
        <v>86</v>
      </c>
    </row>
    <row r="852" spans="1:51" s="13" customFormat="1" ht="12">
      <c r="A852" s="13"/>
      <c r="B852" s="221"/>
      <c r="C852" s="222"/>
      <c r="D852" s="212" t="s">
        <v>374</v>
      </c>
      <c r="E852" s="223" t="s">
        <v>21</v>
      </c>
      <c r="F852" s="224" t="s">
        <v>1506</v>
      </c>
      <c r="G852" s="222"/>
      <c r="H852" s="225">
        <v>30.7</v>
      </c>
      <c r="I852" s="226"/>
      <c r="J852" s="222"/>
      <c r="K852" s="222"/>
      <c r="L852" s="227"/>
      <c r="M852" s="228"/>
      <c r="N852" s="229"/>
      <c r="O852" s="229"/>
      <c r="P852" s="229"/>
      <c r="Q852" s="229"/>
      <c r="R852" s="229"/>
      <c r="S852" s="229"/>
      <c r="T852" s="230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231" t="s">
        <v>374</v>
      </c>
      <c r="AU852" s="231" t="s">
        <v>86</v>
      </c>
      <c r="AV852" s="13" t="s">
        <v>86</v>
      </c>
      <c r="AW852" s="13" t="s">
        <v>37</v>
      </c>
      <c r="AX852" s="13" t="s">
        <v>76</v>
      </c>
      <c r="AY852" s="231" t="s">
        <v>144</v>
      </c>
    </row>
    <row r="853" spans="1:51" s="13" customFormat="1" ht="12">
      <c r="A853" s="13"/>
      <c r="B853" s="221"/>
      <c r="C853" s="222"/>
      <c r="D853" s="212" t="s">
        <v>374</v>
      </c>
      <c r="E853" s="223" t="s">
        <v>21</v>
      </c>
      <c r="F853" s="224" t="s">
        <v>1507</v>
      </c>
      <c r="G853" s="222"/>
      <c r="H853" s="225">
        <v>29.7</v>
      </c>
      <c r="I853" s="226"/>
      <c r="J853" s="222"/>
      <c r="K853" s="222"/>
      <c r="L853" s="227"/>
      <c r="M853" s="228"/>
      <c r="N853" s="229"/>
      <c r="O853" s="229"/>
      <c r="P853" s="229"/>
      <c r="Q853" s="229"/>
      <c r="R853" s="229"/>
      <c r="S853" s="229"/>
      <c r="T853" s="230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T853" s="231" t="s">
        <v>374</v>
      </c>
      <c r="AU853" s="231" t="s">
        <v>86</v>
      </c>
      <c r="AV853" s="13" t="s">
        <v>86</v>
      </c>
      <c r="AW853" s="13" t="s">
        <v>37</v>
      </c>
      <c r="AX853" s="13" t="s">
        <v>76</v>
      </c>
      <c r="AY853" s="231" t="s">
        <v>144</v>
      </c>
    </row>
    <row r="854" spans="1:51" s="13" customFormat="1" ht="12">
      <c r="A854" s="13"/>
      <c r="B854" s="221"/>
      <c r="C854" s="222"/>
      <c r="D854" s="212" t="s">
        <v>374</v>
      </c>
      <c r="E854" s="223" t="s">
        <v>21</v>
      </c>
      <c r="F854" s="224" t="s">
        <v>1508</v>
      </c>
      <c r="G854" s="222"/>
      <c r="H854" s="225">
        <v>17.4</v>
      </c>
      <c r="I854" s="226"/>
      <c r="J854" s="222"/>
      <c r="K854" s="222"/>
      <c r="L854" s="227"/>
      <c r="M854" s="228"/>
      <c r="N854" s="229"/>
      <c r="O854" s="229"/>
      <c r="P854" s="229"/>
      <c r="Q854" s="229"/>
      <c r="R854" s="229"/>
      <c r="S854" s="229"/>
      <c r="T854" s="230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231" t="s">
        <v>374</v>
      </c>
      <c r="AU854" s="231" t="s">
        <v>86</v>
      </c>
      <c r="AV854" s="13" t="s">
        <v>86</v>
      </c>
      <c r="AW854" s="13" t="s">
        <v>37</v>
      </c>
      <c r="AX854" s="13" t="s">
        <v>76</v>
      </c>
      <c r="AY854" s="231" t="s">
        <v>144</v>
      </c>
    </row>
    <row r="855" spans="1:51" s="14" customFormat="1" ht="12">
      <c r="A855" s="14"/>
      <c r="B855" s="242"/>
      <c r="C855" s="243"/>
      <c r="D855" s="212" t="s">
        <v>374</v>
      </c>
      <c r="E855" s="244" t="s">
        <v>21</v>
      </c>
      <c r="F855" s="245" t="s">
        <v>389</v>
      </c>
      <c r="G855" s="243"/>
      <c r="H855" s="246">
        <v>77.8</v>
      </c>
      <c r="I855" s="247"/>
      <c r="J855" s="243"/>
      <c r="K855" s="243"/>
      <c r="L855" s="248"/>
      <c r="M855" s="249"/>
      <c r="N855" s="250"/>
      <c r="O855" s="250"/>
      <c r="P855" s="250"/>
      <c r="Q855" s="250"/>
      <c r="R855" s="250"/>
      <c r="S855" s="250"/>
      <c r="T855" s="251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52" t="s">
        <v>374</v>
      </c>
      <c r="AU855" s="252" t="s">
        <v>86</v>
      </c>
      <c r="AV855" s="14" t="s">
        <v>150</v>
      </c>
      <c r="AW855" s="14" t="s">
        <v>37</v>
      </c>
      <c r="AX855" s="14" t="s">
        <v>84</v>
      </c>
      <c r="AY855" s="252" t="s">
        <v>144</v>
      </c>
    </row>
    <row r="856" spans="1:65" s="2" customFormat="1" ht="16.5" customHeight="1">
      <c r="A856" s="39"/>
      <c r="B856" s="40"/>
      <c r="C856" s="232" t="s">
        <v>1509</v>
      </c>
      <c r="D856" s="232" t="s">
        <v>383</v>
      </c>
      <c r="E856" s="233" t="s">
        <v>1510</v>
      </c>
      <c r="F856" s="234" t="s">
        <v>1511</v>
      </c>
      <c r="G856" s="235" t="s">
        <v>160</v>
      </c>
      <c r="H856" s="236">
        <v>85.58</v>
      </c>
      <c r="I856" s="237"/>
      <c r="J856" s="238">
        <f>ROUND(I856*H856,2)</f>
        <v>0</v>
      </c>
      <c r="K856" s="234" t="s">
        <v>370</v>
      </c>
      <c r="L856" s="239"/>
      <c r="M856" s="240" t="s">
        <v>21</v>
      </c>
      <c r="N856" s="241" t="s">
        <v>47</v>
      </c>
      <c r="O856" s="85"/>
      <c r="P856" s="208">
        <f>O856*H856</f>
        <v>0</v>
      </c>
      <c r="Q856" s="208">
        <v>8E-05</v>
      </c>
      <c r="R856" s="208">
        <f>Q856*H856</f>
        <v>0.006846400000000001</v>
      </c>
      <c r="S856" s="208">
        <v>0</v>
      </c>
      <c r="T856" s="209">
        <f>S856*H856</f>
        <v>0</v>
      </c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R856" s="210" t="s">
        <v>278</v>
      </c>
      <c r="AT856" s="210" t="s">
        <v>383</v>
      </c>
      <c r="AU856" s="210" t="s">
        <v>86</v>
      </c>
      <c r="AY856" s="18" t="s">
        <v>144</v>
      </c>
      <c r="BE856" s="211">
        <f>IF(N856="základní",J856,0)</f>
        <v>0</v>
      </c>
      <c r="BF856" s="211">
        <f>IF(N856="snížená",J856,0)</f>
        <v>0</v>
      </c>
      <c r="BG856" s="211">
        <f>IF(N856="zákl. přenesená",J856,0)</f>
        <v>0</v>
      </c>
      <c r="BH856" s="211">
        <f>IF(N856="sníž. přenesená",J856,0)</f>
        <v>0</v>
      </c>
      <c r="BI856" s="211">
        <f>IF(N856="nulová",J856,0)</f>
        <v>0</v>
      </c>
      <c r="BJ856" s="18" t="s">
        <v>84</v>
      </c>
      <c r="BK856" s="211">
        <f>ROUND(I856*H856,2)</f>
        <v>0</v>
      </c>
      <c r="BL856" s="18" t="s">
        <v>210</v>
      </c>
      <c r="BM856" s="210" t="s">
        <v>1512</v>
      </c>
    </row>
    <row r="857" spans="1:51" s="13" customFormat="1" ht="12">
      <c r="A857" s="13"/>
      <c r="B857" s="221"/>
      <c r="C857" s="222"/>
      <c r="D857" s="212" t="s">
        <v>374</v>
      </c>
      <c r="E857" s="222"/>
      <c r="F857" s="224" t="s">
        <v>1513</v>
      </c>
      <c r="G857" s="222"/>
      <c r="H857" s="225">
        <v>85.58</v>
      </c>
      <c r="I857" s="226"/>
      <c r="J857" s="222"/>
      <c r="K857" s="222"/>
      <c r="L857" s="227"/>
      <c r="M857" s="228"/>
      <c r="N857" s="229"/>
      <c r="O857" s="229"/>
      <c r="P857" s="229"/>
      <c r="Q857" s="229"/>
      <c r="R857" s="229"/>
      <c r="S857" s="229"/>
      <c r="T857" s="230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31" t="s">
        <v>374</v>
      </c>
      <c r="AU857" s="231" t="s">
        <v>86</v>
      </c>
      <c r="AV857" s="13" t="s">
        <v>86</v>
      </c>
      <c r="AW857" s="13" t="s">
        <v>4</v>
      </c>
      <c r="AX857" s="13" t="s">
        <v>84</v>
      </c>
      <c r="AY857" s="231" t="s">
        <v>144</v>
      </c>
    </row>
    <row r="858" spans="1:65" s="2" customFormat="1" ht="24.15" customHeight="1">
      <c r="A858" s="39"/>
      <c r="B858" s="40"/>
      <c r="C858" s="199" t="s">
        <v>1514</v>
      </c>
      <c r="D858" s="199" t="s">
        <v>145</v>
      </c>
      <c r="E858" s="200" t="s">
        <v>1515</v>
      </c>
      <c r="F858" s="201" t="s">
        <v>1516</v>
      </c>
      <c r="G858" s="202" t="s">
        <v>379</v>
      </c>
      <c r="H858" s="203">
        <v>2.308</v>
      </c>
      <c r="I858" s="204"/>
      <c r="J858" s="205">
        <f>ROUND(I858*H858,2)</f>
        <v>0</v>
      </c>
      <c r="K858" s="201" t="s">
        <v>370</v>
      </c>
      <c r="L858" s="45"/>
      <c r="M858" s="206" t="s">
        <v>21</v>
      </c>
      <c r="N858" s="207" t="s">
        <v>47</v>
      </c>
      <c r="O858" s="85"/>
      <c r="P858" s="208">
        <f>O858*H858</f>
        <v>0</v>
      </c>
      <c r="Q858" s="208">
        <v>0</v>
      </c>
      <c r="R858" s="208">
        <f>Q858*H858</f>
        <v>0</v>
      </c>
      <c r="S858" s="208">
        <v>0</v>
      </c>
      <c r="T858" s="209">
        <f>S858*H858</f>
        <v>0</v>
      </c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R858" s="210" t="s">
        <v>210</v>
      </c>
      <c r="AT858" s="210" t="s">
        <v>145</v>
      </c>
      <c r="AU858" s="210" t="s">
        <v>86</v>
      </c>
      <c r="AY858" s="18" t="s">
        <v>144</v>
      </c>
      <c r="BE858" s="211">
        <f>IF(N858="základní",J858,0)</f>
        <v>0</v>
      </c>
      <c r="BF858" s="211">
        <f>IF(N858="snížená",J858,0)</f>
        <v>0</v>
      </c>
      <c r="BG858" s="211">
        <f>IF(N858="zákl. přenesená",J858,0)</f>
        <v>0</v>
      </c>
      <c r="BH858" s="211">
        <f>IF(N858="sníž. přenesená",J858,0)</f>
        <v>0</v>
      </c>
      <c r="BI858" s="211">
        <f>IF(N858="nulová",J858,0)</f>
        <v>0</v>
      </c>
      <c r="BJ858" s="18" t="s">
        <v>84</v>
      </c>
      <c r="BK858" s="211">
        <f>ROUND(I858*H858,2)</f>
        <v>0</v>
      </c>
      <c r="BL858" s="18" t="s">
        <v>210</v>
      </c>
      <c r="BM858" s="210" t="s">
        <v>1517</v>
      </c>
    </row>
    <row r="859" spans="1:47" s="2" customFormat="1" ht="12">
      <c r="A859" s="39"/>
      <c r="B859" s="40"/>
      <c r="C859" s="41"/>
      <c r="D859" s="219" t="s">
        <v>372</v>
      </c>
      <c r="E859" s="41"/>
      <c r="F859" s="220" t="s">
        <v>1518</v>
      </c>
      <c r="G859" s="41"/>
      <c r="H859" s="41"/>
      <c r="I859" s="214"/>
      <c r="J859" s="41"/>
      <c r="K859" s="41"/>
      <c r="L859" s="45"/>
      <c r="M859" s="215"/>
      <c r="N859" s="216"/>
      <c r="O859" s="85"/>
      <c r="P859" s="85"/>
      <c r="Q859" s="85"/>
      <c r="R859" s="85"/>
      <c r="S859" s="85"/>
      <c r="T859" s="86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T859" s="18" t="s">
        <v>372</v>
      </c>
      <c r="AU859" s="18" t="s">
        <v>86</v>
      </c>
    </row>
    <row r="860" spans="1:63" s="12" customFormat="1" ht="22.8" customHeight="1">
      <c r="A860" s="12"/>
      <c r="B860" s="185"/>
      <c r="C860" s="186"/>
      <c r="D860" s="187" t="s">
        <v>75</v>
      </c>
      <c r="E860" s="217" t="s">
        <v>1519</v>
      </c>
      <c r="F860" s="217" t="s">
        <v>1520</v>
      </c>
      <c r="G860" s="186"/>
      <c r="H860" s="186"/>
      <c r="I860" s="189"/>
      <c r="J860" s="218">
        <f>BK860</f>
        <v>0</v>
      </c>
      <c r="K860" s="186"/>
      <c r="L860" s="191"/>
      <c r="M860" s="192"/>
      <c r="N860" s="193"/>
      <c r="O860" s="193"/>
      <c r="P860" s="194">
        <f>SUM(P861:P863)</f>
        <v>0</v>
      </c>
      <c r="Q860" s="193"/>
      <c r="R860" s="194">
        <f>SUM(R861:R863)</f>
        <v>9.9E-05</v>
      </c>
      <c r="S860" s="193"/>
      <c r="T860" s="195">
        <f>SUM(T861:T863)</f>
        <v>0</v>
      </c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R860" s="196" t="s">
        <v>86</v>
      </c>
      <c r="AT860" s="197" t="s">
        <v>75</v>
      </c>
      <c r="AU860" s="197" t="s">
        <v>84</v>
      </c>
      <c r="AY860" s="196" t="s">
        <v>144</v>
      </c>
      <c r="BK860" s="198">
        <f>SUM(BK861:BK863)</f>
        <v>0</v>
      </c>
    </row>
    <row r="861" spans="1:65" s="2" customFormat="1" ht="16.5" customHeight="1">
      <c r="A861" s="39"/>
      <c r="B861" s="40"/>
      <c r="C861" s="199" t="s">
        <v>1521</v>
      </c>
      <c r="D861" s="199" t="s">
        <v>145</v>
      </c>
      <c r="E861" s="200" t="s">
        <v>1522</v>
      </c>
      <c r="F861" s="201" t="s">
        <v>1523</v>
      </c>
      <c r="G861" s="202" t="s">
        <v>160</v>
      </c>
      <c r="H861" s="203">
        <v>3.3</v>
      </c>
      <c r="I861" s="204"/>
      <c r="J861" s="205">
        <f>ROUND(I861*H861,2)</f>
        <v>0</v>
      </c>
      <c r="K861" s="201" t="s">
        <v>370</v>
      </c>
      <c r="L861" s="45"/>
      <c r="M861" s="206" t="s">
        <v>21</v>
      </c>
      <c r="N861" s="207" t="s">
        <v>47</v>
      </c>
      <c r="O861" s="85"/>
      <c r="P861" s="208">
        <f>O861*H861</f>
        <v>0</v>
      </c>
      <c r="Q861" s="208">
        <v>3E-05</v>
      </c>
      <c r="R861" s="208">
        <f>Q861*H861</f>
        <v>9.9E-05</v>
      </c>
      <c r="S861" s="208">
        <v>0</v>
      </c>
      <c r="T861" s="209">
        <f>S861*H861</f>
        <v>0</v>
      </c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R861" s="210" t="s">
        <v>210</v>
      </c>
      <c r="AT861" s="210" t="s">
        <v>145</v>
      </c>
      <c r="AU861" s="210" t="s">
        <v>86</v>
      </c>
      <c r="AY861" s="18" t="s">
        <v>144</v>
      </c>
      <c r="BE861" s="211">
        <f>IF(N861="základní",J861,0)</f>
        <v>0</v>
      </c>
      <c r="BF861" s="211">
        <f>IF(N861="snížená",J861,0)</f>
        <v>0</v>
      </c>
      <c r="BG861" s="211">
        <f>IF(N861="zákl. přenesená",J861,0)</f>
        <v>0</v>
      </c>
      <c r="BH861" s="211">
        <f>IF(N861="sníž. přenesená",J861,0)</f>
        <v>0</v>
      </c>
      <c r="BI861" s="211">
        <f>IF(N861="nulová",J861,0)</f>
        <v>0</v>
      </c>
      <c r="BJ861" s="18" t="s">
        <v>84</v>
      </c>
      <c r="BK861" s="211">
        <f>ROUND(I861*H861,2)</f>
        <v>0</v>
      </c>
      <c r="BL861" s="18" t="s">
        <v>210</v>
      </c>
      <c r="BM861" s="210" t="s">
        <v>1524</v>
      </c>
    </row>
    <row r="862" spans="1:47" s="2" customFormat="1" ht="12">
      <c r="A862" s="39"/>
      <c r="B862" s="40"/>
      <c r="C862" s="41"/>
      <c r="D862" s="219" t="s">
        <v>372</v>
      </c>
      <c r="E862" s="41"/>
      <c r="F862" s="220" t="s">
        <v>1525</v>
      </c>
      <c r="G862" s="41"/>
      <c r="H862" s="41"/>
      <c r="I862" s="214"/>
      <c r="J862" s="41"/>
      <c r="K862" s="41"/>
      <c r="L862" s="45"/>
      <c r="M862" s="215"/>
      <c r="N862" s="216"/>
      <c r="O862" s="85"/>
      <c r="P862" s="85"/>
      <c r="Q862" s="85"/>
      <c r="R862" s="85"/>
      <c r="S862" s="85"/>
      <c r="T862" s="86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T862" s="18" t="s">
        <v>372</v>
      </c>
      <c r="AU862" s="18" t="s">
        <v>86</v>
      </c>
    </row>
    <row r="863" spans="1:51" s="13" customFormat="1" ht="12">
      <c r="A863" s="13"/>
      <c r="B863" s="221"/>
      <c r="C863" s="222"/>
      <c r="D863" s="212" t="s">
        <v>374</v>
      </c>
      <c r="E863" s="223" t="s">
        <v>21</v>
      </c>
      <c r="F863" s="224" t="s">
        <v>1526</v>
      </c>
      <c r="G863" s="222"/>
      <c r="H863" s="225">
        <v>3.3</v>
      </c>
      <c r="I863" s="226"/>
      <c r="J863" s="222"/>
      <c r="K863" s="222"/>
      <c r="L863" s="227"/>
      <c r="M863" s="228"/>
      <c r="N863" s="229"/>
      <c r="O863" s="229"/>
      <c r="P863" s="229"/>
      <c r="Q863" s="229"/>
      <c r="R863" s="229"/>
      <c r="S863" s="229"/>
      <c r="T863" s="230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31" t="s">
        <v>374</v>
      </c>
      <c r="AU863" s="231" t="s">
        <v>86</v>
      </c>
      <c r="AV863" s="13" t="s">
        <v>86</v>
      </c>
      <c r="AW863" s="13" t="s">
        <v>37</v>
      </c>
      <c r="AX863" s="13" t="s">
        <v>84</v>
      </c>
      <c r="AY863" s="231" t="s">
        <v>144</v>
      </c>
    </row>
    <row r="864" spans="1:63" s="12" customFormat="1" ht="22.8" customHeight="1">
      <c r="A864" s="12"/>
      <c r="B864" s="185"/>
      <c r="C864" s="186"/>
      <c r="D864" s="187" t="s">
        <v>75</v>
      </c>
      <c r="E864" s="217" t="s">
        <v>1527</v>
      </c>
      <c r="F864" s="217" t="s">
        <v>1528</v>
      </c>
      <c r="G864" s="186"/>
      <c r="H864" s="186"/>
      <c r="I864" s="189"/>
      <c r="J864" s="218">
        <f>BK864</f>
        <v>0</v>
      </c>
      <c r="K864" s="186"/>
      <c r="L864" s="191"/>
      <c r="M864" s="192"/>
      <c r="N864" s="193"/>
      <c r="O864" s="193"/>
      <c r="P864" s="194">
        <f>SUM(P865:P890)</f>
        <v>0</v>
      </c>
      <c r="Q864" s="193"/>
      <c r="R864" s="194">
        <f>SUM(R865:R890)</f>
        <v>0.86628135</v>
      </c>
      <c r="S864" s="193"/>
      <c r="T864" s="195">
        <f>SUM(T865:T890)</f>
        <v>0.16275589000000001</v>
      </c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R864" s="196" t="s">
        <v>86</v>
      </c>
      <c r="AT864" s="197" t="s">
        <v>75</v>
      </c>
      <c r="AU864" s="197" t="s">
        <v>84</v>
      </c>
      <c r="AY864" s="196" t="s">
        <v>144</v>
      </c>
      <c r="BK864" s="198">
        <f>SUM(BK865:BK890)</f>
        <v>0</v>
      </c>
    </row>
    <row r="865" spans="1:65" s="2" customFormat="1" ht="16.5" customHeight="1">
      <c r="A865" s="39"/>
      <c r="B865" s="40"/>
      <c r="C865" s="199" t="s">
        <v>1529</v>
      </c>
      <c r="D865" s="199" t="s">
        <v>145</v>
      </c>
      <c r="E865" s="200" t="s">
        <v>1530</v>
      </c>
      <c r="F865" s="201" t="s">
        <v>1531</v>
      </c>
      <c r="G865" s="202" t="s">
        <v>399</v>
      </c>
      <c r="H865" s="203">
        <v>525.019</v>
      </c>
      <c r="I865" s="204"/>
      <c r="J865" s="205">
        <f>ROUND(I865*H865,2)</f>
        <v>0</v>
      </c>
      <c r="K865" s="201" t="s">
        <v>370</v>
      </c>
      <c r="L865" s="45"/>
      <c r="M865" s="206" t="s">
        <v>21</v>
      </c>
      <c r="N865" s="207" t="s">
        <v>47</v>
      </c>
      <c r="O865" s="85"/>
      <c r="P865" s="208">
        <f>O865*H865</f>
        <v>0</v>
      </c>
      <c r="Q865" s="208">
        <v>0</v>
      </c>
      <c r="R865" s="208">
        <f>Q865*H865</f>
        <v>0</v>
      </c>
      <c r="S865" s="208">
        <v>0</v>
      </c>
      <c r="T865" s="209">
        <f>S865*H865</f>
        <v>0</v>
      </c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R865" s="210" t="s">
        <v>210</v>
      </c>
      <c r="AT865" s="210" t="s">
        <v>145</v>
      </c>
      <c r="AU865" s="210" t="s">
        <v>86</v>
      </c>
      <c r="AY865" s="18" t="s">
        <v>144</v>
      </c>
      <c r="BE865" s="211">
        <f>IF(N865="základní",J865,0)</f>
        <v>0</v>
      </c>
      <c r="BF865" s="211">
        <f>IF(N865="snížená",J865,0)</f>
        <v>0</v>
      </c>
      <c r="BG865" s="211">
        <f>IF(N865="zákl. přenesená",J865,0)</f>
        <v>0</v>
      </c>
      <c r="BH865" s="211">
        <f>IF(N865="sníž. přenesená",J865,0)</f>
        <v>0</v>
      </c>
      <c r="BI865" s="211">
        <f>IF(N865="nulová",J865,0)</f>
        <v>0</v>
      </c>
      <c r="BJ865" s="18" t="s">
        <v>84</v>
      </c>
      <c r="BK865" s="211">
        <f>ROUND(I865*H865,2)</f>
        <v>0</v>
      </c>
      <c r="BL865" s="18" t="s">
        <v>210</v>
      </c>
      <c r="BM865" s="210" t="s">
        <v>1532</v>
      </c>
    </row>
    <row r="866" spans="1:47" s="2" customFormat="1" ht="12">
      <c r="A866" s="39"/>
      <c r="B866" s="40"/>
      <c r="C866" s="41"/>
      <c r="D866" s="219" t="s">
        <v>372</v>
      </c>
      <c r="E866" s="41"/>
      <c r="F866" s="220" t="s">
        <v>1533</v>
      </c>
      <c r="G866" s="41"/>
      <c r="H866" s="41"/>
      <c r="I866" s="214"/>
      <c r="J866" s="41"/>
      <c r="K866" s="41"/>
      <c r="L866" s="45"/>
      <c r="M866" s="215"/>
      <c r="N866" s="216"/>
      <c r="O866" s="85"/>
      <c r="P866" s="85"/>
      <c r="Q866" s="85"/>
      <c r="R866" s="85"/>
      <c r="S866" s="85"/>
      <c r="T866" s="86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T866" s="18" t="s">
        <v>372</v>
      </c>
      <c r="AU866" s="18" t="s">
        <v>86</v>
      </c>
    </row>
    <row r="867" spans="1:51" s="13" customFormat="1" ht="12">
      <c r="A867" s="13"/>
      <c r="B867" s="221"/>
      <c r="C867" s="222"/>
      <c r="D867" s="212" t="s">
        <v>374</v>
      </c>
      <c r="E867" s="223" t="s">
        <v>21</v>
      </c>
      <c r="F867" s="224" t="s">
        <v>1534</v>
      </c>
      <c r="G867" s="222"/>
      <c r="H867" s="225">
        <v>260.615</v>
      </c>
      <c r="I867" s="226"/>
      <c r="J867" s="222"/>
      <c r="K867" s="222"/>
      <c r="L867" s="227"/>
      <c r="M867" s="228"/>
      <c r="N867" s="229"/>
      <c r="O867" s="229"/>
      <c r="P867" s="229"/>
      <c r="Q867" s="229"/>
      <c r="R867" s="229"/>
      <c r="S867" s="229"/>
      <c r="T867" s="230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T867" s="231" t="s">
        <v>374</v>
      </c>
      <c r="AU867" s="231" t="s">
        <v>86</v>
      </c>
      <c r="AV867" s="13" t="s">
        <v>86</v>
      </c>
      <c r="AW867" s="13" t="s">
        <v>37</v>
      </c>
      <c r="AX867" s="13" t="s">
        <v>76</v>
      </c>
      <c r="AY867" s="231" t="s">
        <v>144</v>
      </c>
    </row>
    <row r="868" spans="1:51" s="13" customFormat="1" ht="12">
      <c r="A868" s="13"/>
      <c r="B868" s="221"/>
      <c r="C868" s="222"/>
      <c r="D868" s="212" t="s">
        <v>374</v>
      </c>
      <c r="E868" s="223" t="s">
        <v>21</v>
      </c>
      <c r="F868" s="224" t="s">
        <v>1535</v>
      </c>
      <c r="G868" s="222"/>
      <c r="H868" s="225">
        <v>156.564</v>
      </c>
      <c r="I868" s="226"/>
      <c r="J868" s="222"/>
      <c r="K868" s="222"/>
      <c r="L868" s="227"/>
      <c r="M868" s="228"/>
      <c r="N868" s="229"/>
      <c r="O868" s="229"/>
      <c r="P868" s="229"/>
      <c r="Q868" s="229"/>
      <c r="R868" s="229"/>
      <c r="S868" s="229"/>
      <c r="T868" s="230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31" t="s">
        <v>374</v>
      </c>
      <c r="AU868" s="231" t="s">
        <v>86</v>
      </c>
      <c r="AV868" s="13" t="s">
        <v>86</v>
      </c>
      <c r="AW868" s="13" t="s">
        <v>37</v>
      </c>
      <c r="AX868" s="13" t="s">
        <v>76</v>
      </c>
      <c r="AY868" s="231" t="s">
        <v>144</v>
      </c>
    </row>
    <row r="869" spans="1:51" s="13" customFormat="1" ht="12">
      <c r="A869" s="13"/>
      <c r="B869" s="221"/>
      <c r="C869" s="222"/>
      <c r="D869" s="212" t="s">
        <v>374</v>
      </c>
      <c r="E869" s="223" t="s">
        <v>21</v>
      </c>
      <c r="F869" s="224" t="s">
        <v>1536</v>
      </c>
      <c r="G869" s="222"/>
      <c r="H869" s="225">
        <v>107.84</v>
      </c>
      <c r="I869" s="226"/>
      <c r="J869" s="222"/>
      <c r="K869" s="222"/>
      <c r="L869" s="227"/>
      <c r="M869" s="228"/>
      <c r="N869" s="229"/>
      <c r="O869" s="229"/>
      <c r="P869" s="229"/>
      <c r="Q869" s="229"/>
      <c r="R869" s="229"/>
      <c r="S869" s="229"/>
      <c r="T869" s="230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31" t="s">
        <v>374</v>
      </c>
      <c r="AU869" s="231" t="s">
        <v>86</v>
      </c>
      <c r="AV869" s="13" t="s">
        <v>86</v>
      </c>
      <c r="AW869" s="13" t="s">
        <v>37</v>
      </c>
      <c r="AX869" s="13" t="s">
        <v>76</v>
      </c>
      <c r="AY869" s="231" t="s">
        <v>144</v>
      </c>
    </row>
    <row r="870" spans="1:51" s="14" customFormat="1" ht="12">
      <c r="A870" s="14"/>
      <c r="B870" s="242"/>
      <c r="C870" s="243"/>
      <c r="D870" s="212" t="s">
        <v>374</v>
      </c>
      <c r="E870" s="244" t="s">
        <v>21</v>
      </c>
      <c r="F870" s="245" t="s">
        <v>389</v>
      </c>
      <c r="G870" s="243"/>
      <c r="H870" s="246">
        <v>525.019</v>
      </c>
      <c r="I870" s="247"/>
      <c r="J870" s="243"/>
      <c r="K870" s="243"/>
      <c r="L870" s="248"/>
      <c r="M870" s="249"/>
      <c r="N870" s="250"/>
      <c r="O870" s="250"/>
      <c r="P870" s="250"/>
      <c r="Q870" s="250"/>
      <c r="R870" s="250"/>
      <c r="S870" s="250"/>
      <c r="T870" s="251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T870" s="252" t="s">
        <v>374</v>
      </c>
      <c r="AU870" s="252" t="s">
        <v>86</v>
      </c>
      <c r="AV870" s="14" t="s">
        <v>150</v>
      </c>
      <c r="AW870" s="14" t="s">
        <v>37</v>
      </c>
      <c r="AX870" s="14" t="s">
        <v>84</v>
      </c>
      <c r="AY870" s="252" t="s">
        <v>144</v>
      </c>
    </row>
    <row r="871" spans="1:65" s="2" customFormat="1" ht="16.5" customHeight="1">
      <c r="A871" s="39"/>
      <c r="B871" s="40"/>
      <c r="C871" s="199" t="s">
        <v>1537</v>
      </c>
      <c r="D871" s="199" t="s">
        <v>145</v>
      </c>
      <c r="E871" s="200" t="s">
        <v>1538</v>
      </c>
      <c r="F871" s="201" t="s">
        <v>1539</v>
      </c>
      <c r="G871" s="202" t="s">
        <v>399</v>
      </c>
      <c r="H871" s="203">
        <v>525.019</v>
      </c>
      <c r="I871" s="204"/>
      <c r="J871" s="205">
        <f>ROUND(I871*H871,2)</f>
        <v>0</v>
      </c>
      <c r="K871" s="201" t="s">
        <v>370</v>
      </c>
      <c r="L871" s="45"/>
      <c r="M871" s="206" t="s">
        <v>21</v>
      </c>
      <c r="N871" s="207" t="s">
        <v>47</v>
      </c>
      <c r="O871" s="85"/>
      <c r="P871" s="208">
        <f>O871*H871</f>
        <v>0</v>
      </c>
      <c r="Q871" s="208">
        <v>0.001</v>
      </c>
      <c r="R871" s="208">
        <f>Q871*H871</f>
        <v>0.525019</v>
      </c>
      <c r="S871" s="208">
        <v>0.00031</v>
      </c>
      <c r="T871" s="209">
        <f>S871*H871</f>
        <v>0.16275589000000001</v>
      </c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R871" s="210" t="s">
        <v>210</v>
      </c>
      <c r="AT871" s="210" t="s">
        <v>145</v>
      </c>
      <c r="AU871" s="210" t="s">
        <v>86</v>
      </c>
      <c r="AY871" s="18" t="s">
        <v>144</v>
      </c>
      <c r="BE871" s="211">
        <f>IF(N871="základní",J871,0)</f>
        <v>0</v>
      </c>
      <c r="BF871" s="211">
        <f>IF(N871="snížená",J871,0)</f>
        <v>0</v>
      </c>
      <c r="BG871" s="211">
        <f>IF(N871="zákl. přenesená",J871,0)</f>
        <v>0</v>
      </c>
      <c r="BH871" s="211">
        <f>IF(N871="sníž. přenesená",J871,0)</f>
        <v>0</v>
      </c>
      <c r="BI871" s="211">
        <f>IF(N871="nulová",J871,0)</f>
        <v>0</v>
      </c>
      <c r="BJ871" s="18" t="s">
        <v>84</v>
      </c>
      <c r="BK871" s="211">
        <f>ROUND(I871*H871,2)</f>
        <v>0</v>
      </c>
      <c r="BL871" s="18" t="s">
        <v>210</v>
      </c>
      <c r="BM871" s="210" t="s">
        <v>1540</v>
      </c>
    </row>
    <row r="872" spans="1:47" s="2" customFormat="1" ht="12">
      <c r="A872" s="39"/>
      <c r="B872" s="40"/>
      <c r="C872" s="41"/>
      <c r="D872" s="219" t="s">
        <v>372</v>
      </c>
      <c r="E872" s="41"/>
      <c r="F872" s="220" t="s">
        <v>1541</v>
      </c>
      <c r="G872" s="41"/>
      <c r="H872" s="41"/>
      <c r="I872" s="214"/>
      <c r="J872" s="41"/>
      <c r="K872" s="41"/>
      <c r="L872" s="45"/>
      <c r="M872" s="215"/>
      <c r="N872" s="216"/>
      <c r="O872" s="85"/>
      <c r="P872" s="85"/>
      <c r="Q872" s="85"/>
      <c r="R872" s="85"/>
      <c r="S872" s="85"/>
      <c r="T872" s="86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T872" s="18" t="s">
        <v>372</v>
      </c>
      <c r="AU872" s="18" t="s">
        <v>86</v>
      </c>
    </row>
    <row r="873" spans="1:65" s="2" customFormat="1" ht="16.5" customHeight="1">
      <c r="A873" s="39"/>
      <c r="B873" s="40"/>
      <c r="C873" s="199" t="s">
        <v>1542</v>
      </c>
      <c r="D873" s="199" t="s">
        <v>145</v>
      </c>
      <c r="E873" s="200" t="s">
        <v>1543</v>
      </c>
      <c r="F873" s="201" t="s">
        <v>1544</v>
      </c>
      <c r="G873" s="202" t="s">
        <v>399</v>
      </c>
      <c r="H873" s="203">
        <v>525.019</v>
      </c>
      <c r="I873" s="204"/>
      <c r="J873" s="205">
        <f>ROUND(I873*H873,2)</f>
        <v>0</v>
      </c>
      <c r="K873" s="201" t="s">
        <v>370</v>
      </c>
      <c r="L873" s="45"/>
      <c r="M873" s="206" t="s">
        <v>21</v>
      </c>
      <c r="N873" s="207" t="s">
        <v>47</v>
      </c>
      <c r="O873" s="85"/>
      <c r="P873" s="208">
        <f>O873*H873</f>
        <v>0</v>
      </c>
      <c r="Q873" s="208">
        <v>0</v>
      </c>
      <c r="R873" s="208">
        <f>Q873*H873</f>
        <v>0</v>
      </c>
      <c r="S873" s="208">
        <v>0</v>
      </c>
      <c r="T873" s="209">
        <f>S873*H873</f>
        <v>0</v>
      </c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R873" s="210" t="s">
        <v>210</v>
      </c>
      <c r="AT873" s="210" t="s">
        <v>145</v>
      </c>
      <c r="AU873" s="210" t="s">
        <v>86</v>
      </c>
      <c r="AY873" s="18" t="s">
        <v>144</v>
      </c>
      <c r="BE873" s="211">
        <f>IF(N873="základní",J873,0)</f>
        <v>0</v>
      </c>
      <c r="BF873" s="211">
        <f>IF(N873="snížená",J873,0)</f>
        <v>0</v>
      </c>
      <c r="BG873" s="211">
        <f>IF(N873="zákl. přenesená",J873,0)</f>
        <v>0</v>
      </c>
      <c r="BH873" s="211">
        <f>IF(N873="sníž. přenesená",J873,0)</f>
        <v>0</v>
      </c>
      <c r="BI873" s="211">
        <f>IF(N873="nulová",J873,0)</f>
        <v>0</v>
      </c>
      <c r="BJ873" s="18" t="s">
        <v>84</v>
      </c>
      <c r="BK873" s="211">
        <f>ROUND(I873*H873,2)</f>
        <v>0</v>
      </c>
      <c r="BL873" s="18" t="s">
        <v>210</v>
      </c>
      <c r="BM873" s="210" t="s">
        <v>1545</v>
      </c>
    </row>
    <row r="874" spans="1:47" s="2" customFormat="1" ht="12">
      <c r="A874" s="39"/>
      <c r="B874" s="40"/>
      <c r="C874" s="41"/>
      <c r="D874" s="219" t="s">
        <v>372</v>
      </c>
      <c r="E874" s="41"/>
      <c r="F874" s="220" t="s">
        <v>1546</v>
      </c>
      <c r="G874" s="41"/>
      <c r="H874" s="41"/>
      <c r="I874" s="214"/>
      <c r="J874" s="41"/>
      <c r="K874" s="41"/>
      <c r="L874" s="45"/>
      <c r="M874" s="215"/>
      <c r="N874" s="216"/>
      <c r="O874" s="85"/>
      <c r="P874" s="85"/>
      <c r="Q874" s="85"/>
      <c r="R874" s="85"/>
      <c r="S874" s="85"/>
      <c r="T874" s="86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T874" s="18" t="s">
        <v>372</v>
      </c>
      <c r="AU874" s="18" t="s">
        <v>86</v>
      </c>
    </row>
    <row r="875" spans="1:65" s="2" customFormat="1" ht="24.15" customHeight="1">
      <c r="A875" s="39"/>
      <c r="B875" s="40"/>
      <c r="C875" s="199" t="s">
        <v>1547</v>
      </c>
      <c r="D875" s="199" t="s">
        <v>145</v>
      </c>
      <c r="E875" s="200" t="s">
        <v>1548</v>
      </c>
      <c r="F875" s="201" t="s">
        <v>1549</v>
      </c>
      <c r="G875" s="202" t="s">
        <v>160</v>
      </c>
      <c r="H875" s="203">
        <v>174.728</v>
      </c>
      <c r="I875" s="204"/>
      <c r="J875" s="205">
        <f>ROUND(I875*H875,2)</f>
        <v>0</v>
      </c>
      <c r="K875" s="201" t="s">
        <v>370</v>
      </c>
      <c r="L875" s="45"/>
      <c r="M875" s="206" t="s">
        <v>21</v>
      </c>
      <c r="N875" s="207" t="s">
        <v>47</v>
      </c>
      <c r="O875" s="85"/>
      <c r="P875" s="208">
        <f>O875*H875</f>
        <v>0</v>
      </c>
      <c r="Q875" s="208">
        <v>0</v>
      </c>
      <c r="R875" s="208">
        <f>Q875*H875</f>
        <v>0</v>
      </c>
      <c r="S875" s="208">
        <v>0</v>
      </c>
      <c r="T875" s="209">
        <f>S875*H875</f>
        <v>0</v>
      </c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R875" s="210" t="s">
        <v>210</v>
      </c>
      <c r="AT875" s="210" t="s">
        <v>145</v>
      </c>
      <c r="AU875" s="210" t="s">
        <v>86</v>
      </c>
      <c r="AY875" s="18" t="s">
        <v>144</v>
      </c>
      <c r="BE875" s="211">
        <f>IF(N875="základní",J875,0)</f>
        <v>0</v>
      </c>
      <c r="BF875" s="211">
        <f>IF(N875="snížená",J875,0)</f>
        <v>0</v>
      </c>
      <c r="BG875" s="211">
        <f>IF(N875="zákl. přenesená",J875,0)</f>
        <v>0</v>
      </c>
      <c r="BH875" s="211">
        <f>IF(N875="sníž. přenesená",J875,0)</f>
        <v>0</v>
      </c>
      <c r="BI875" s="211">
        <f>IF(N875="nulová",J875,0)</f>
        <v>0</v>
      </c>
      <c r="BJ875" s="18" t="s">
        <v>84</v>
      </c>
      <c r="BK875" s="211">
        <f>ROUND(I875*H875,2)</f>
        <v>0</v>
      </c>
      <c r="BL875" s="18" t="s">
        <v>210</v>
      </c>
      <c r="BM875" s="210" t="s">
        <v>1550</v>
      </c>
    </row>
    <row r="876" spans="1:47" s="2" customFormat="1" ht="12">
      <c r="A876" s="39"/>
      <c r="B876" s="40"/>
      <c r="C876" s="41"/>
      <c r="D876" s="219" t="s">
        <v>372</v>
      </c>
      <c r="E876" s="41"/>
      <c r="F876" s="220" t="s">
        <v>1551</v>
      </c>
      <c r="G876" s="41"/>
      <c r="H876" s="41"/>
      <c r="I876" s="214"/>
      <c r="J876" s="41"/>
      <c r="K876" s="41"/>
      <c r="L876" s="45"/>
      <c r="M876" s="215"/>
      <c r="N876" s="216"/>
      <c r="O876" s="85"/>
      <c r="P876" s="85"/>
      <c r="Q876" s="85"/>
      <c r="R876" s="85"/>
      <c r="S876" s="85"/>
      <c r="T876" s="86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T876" s="18" t="s">
        <v>372</v>
      </c>
      <c r="AU876" s="18" t="s">
        <v>86</v>
      </c>
    </row>
    <row r="877" spans="1:51" s="13" customFormat="1" ht="12">
      <c r="A877" s="13"/>
      <c r="B877" s="221"/>
      <c r="C877" s="222"/>
      <c r="D877" s="212" t="s">
        <v>374</v>
      </c>
      <c r="E877" s="223" t="s">
        <v>21</v>
      </c>
      <c r="F877" s="224" t="s">
        <v>1552</v>
      </c>
      <c r="G877" s="222"/>
      <c r="H877" s="225">
        <v>174.728</v>
      </c>
      <c r="I877" s="226"/>
      <c r="J877" s="222"/>
      <c r="K877" s="222"/>
      <c r="L877" s="227"/>
      <c r="M877" s="228"/>
      <c r="N877" s="229"/>
      <c r="O877" s="229"/>
      <c r="P877" s="229"/>
      <c r="Q877" s="229"/>
      <c r="R877" s="229"/>
      <c r="S877" s="229"/>
      <c r="T877" s="230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31" t="s">
        <v>374</v>
      </c>
      <c r="AU877" s="231" t="s">
        <v>86</v>
      </c>
      <c r="AV877" s="13" t="s">
        <v>86</v>
      </c>
      <c r="AW877" s="13" t="s">
        <v>37</v>
      </c>
      <c r="AX877" s="13" t="s">
        <v>84</v>
      </c>
      <c r="AY877" s="231" t="s">
        <v>144</v>
      </c>
    </row>
    <row r="878" spans="1:65" s="2" customFormat="1" ht="16.5" customHeight="1">
      <c r="A878" s="39"/>
      <c r="B878" s="40"/>
      <c r="C878" s="232" t="s">
        <v>1553</v>
      </c>
      <c r="D878" s="232" t="s">
        <v>383</v>
      </c>
      <c r="E878" s="233" t="s">
        <v>1554</v>
      </c>
      <c r="F878" s="234" t="s">
        <v>1555</v>
      </c>
      <c r="G878" s="235" t="s">
        <v>160</v>
      </c>
      <c r="H878" s="236">
        <v>183.464</v>
      </c>
      <c r="I878" s="237"/>
      <c r="J878" s="238">
        <f>ROUND(I878*H878,2)</f>
        <v>0</v>
      </c>
      <c r="K878" s="234" t="s">
        <v>370</v>
      </c>
      <c r="L878" s="239"/>
      <c r="M878" s="240" t="s">
        <v>21</v>
      </c>
      <c r="N878" s="241" t="s">
        <v>47</v>
      </c>
      <c r="O878" s="85"/>
      <c r="P878" s="208">
        <f>O878*H878</f>
        <v>0</v>
      </c>
      <c r="Q878" s="208">
        <v>0</v>
      </c>
      <c r="R878" s="208">
        <f>Q878*H878</f>
        <v>0</v>
      </c>
      <c r="S878" s="208">
        <v>0</v>
      </c>
      <c r="T878" s="209">
        <f>S878*H878</f>
        <v>0</v>
      </c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R878" s="210" t="s">
        <v>278</v>
      </c>
      <c r="AT878" s="210" t="s">
        <v>383</v>
      </c>
      <c r="AU878" s="210" t="s">
        <v>86</v>
      </c>
      <c r="AY878" s="18" t="s">
        <v>144</v>
      </c>
      <c r="BE878" s="211">
        <f>IF(N878="základní",J878,0)</f>
        <v>0</v>
      </c>
      <c r="BF878" s="211">
        <f>IF(N878="snížená",J878,0)</f>
        <v>0</v>
      </c>
      <c r="BG878" s="211">
        <f>IF(N878="zákl. přenesená",J878,0)</f>
        <v>0</v>
      </c>
      <c r="BH878" s="211">
        <f>IF(N878="sníž. přenesená",J878,0)</f>
        <v>0</v>
      </c>
      <c r="BI878" s="211">
        <f>IF(N878="nulová",J878,0)</f>
        <v>0</v>
      </c>
      <c r="BJ878" s="18" t="s">
        <v>84</v>
      </c>
      <c r="BK878" s="211">
        <f>ROUND(I878*H878,2)</f>
        <v>0</v>
      </c>
      <c r="BL878" s="18" t="s">
        <v>210</v>
      </c>
      <c r="BM878" s="210" t="s">
        <v>1556</v>
      </c>
    </row>
    <row r="879" spans="1:51" s="13" customFormat="1" ht="12">
      <c r="A879" s="13"/>
      <c r="B879" s="221"/>
      <c r="C879" s="222"/>
      <c r="D879" s="212" t="s">
        <v>374</v>
      </c>
      <c r="E879" s="222"/>
      <c r="F879" s="224" t="s">
        <v>1557</v>
      </c>
      <c r="G879" s="222"/>
      <c r="H879" s="225">
        <v>183.464</v>
      </c>
      <c r="I879" s="226"/>
      <c r="J879" s="222"/>
      <c r="K879" s="222"/>
      <c r="L879" s="227"/>
      <c r="M879" s="228"/>
      <c r="N879" s="229"/>
      <c r="O879" s="229"/>
      <c r="P879" s="229"/>
      <c r="Q879" s="229"/>
      <c r="R879" s="229"/>
      <c r="S879" s="229"/>
      <c r="T879" s="230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31" t="s">
        <v>374</v>
      </c>
      <c r="AU879" s="231" t="s">
        <v>86</v>
      </c>
      <c r="AV879" s="13" t="s">
        <v>86</v>
      </c>
      <c r="AW879" s="13" t="s">
        <v>4</v>
      </c>
      <c r="AX879" s="13" t="s">
        <v>84</v>
      </c>
      <c r="AY879" s="231" t="s">
        <v>144</v>
      </c>
    </row>
    <row r="880" spans="1:65" s="2" customFormat="1" ht="24.15" customHeight="1">
      <c r="A880" s="39"/>
      <c r="B880" s="40"/>
      <c r="C880" s="199" t="s">
        <v>1558</v>
      </c>
      <c r="D880" s="199" t="s">
        <v>145</v>
      </c>
      <c r="E880" s="200" t="s">
        <v>1559</v>
      </c>
      <c r="F880" s="201" t="s">
        <v>1560</v>
      </c>
      <c r="G880" s="202" t="s">
        <v>399</v>
      </c>
      <c r="H880" s="203">
        <v>90.164</v>
      </c>
      <c r="I880" s="204"/>
      <c r="J880" s="205">
        <f>ROUND(I880*H880,2)</f>
        <v>0</v>
      </c>
      <c r="K880" s="201" t="s">
        <v>370</v>
      </c>
      <c r="L880" s="45"/>
      <c r="M880" s="206" t="s">
        <v>21</v>
      </c>
      <c r="N880" s="207" t="s">
        <v>47</v>
      </c>
      <c r="O880" s="85"/>
      <c r="P880" s="208">
        <f>O880*H880</f>
        <v>0</v>
      </c>
      <c r="Q880" s="208">
        <v>0</v>
      </c>
      <c r="R880" s="208">
        <f>Q880*H880</f>
        <v>0</v>
      </c>
      <c r="S880" s="208">
        <v>0</v>
      </c>
      <c r="T880" s="209">
        <f>S880*H880</f>
        <v>0</v>
      </c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R880" s="210" t="s">
        <v>210</v>
      </c>
      <c r="AT880" s="210" t="s">
        <v>145</v>
      </c>
      <c r="AU880" s="210" t="s">
        <v>86</v>
      </c>
      <c r="AY880" s="18" t="s">
        <v>144</v>
      </c>
      <c r="BE880" s="211">
        <f>IF(N880="základní",J880,0)</f>
        <v>0</v>
      </c>
      <c r="BF880" s="211">
        <f>IF(N880="snížená",J880,0)</f>
        <v>0</v>
      </c>
      <c r="BG880" s="211">
        <f>IF(N880="zákl. přenesená",J880,0)</f>
        <v>0</v>
      </c>
      <c r="BH880" s="211">
        <f>IF(N880="sníž. přenesená",J880,0)</f>
        <v>0</v>
      </c>
      <c r="BI880" s="211">
        <f>IF(N880="nulová",J880,0)</f>
        <v>0</v>
      </c>
      <c r="BJ880" s="18" t="s">
        <v>84</v>
      </c>
      <c r="BK880" s="211">
        <f>ROUND(I880*H880,2)</f>
        <v>0</v>
      </c>
      <c r="BL880" s="18" t="s">
        <v>210</v>
      </c>
      <c r="BM880" s="210" t="s">
        <v>1561</v>
      </c>
    </row>
    <row r="881" spans="1:47" s="2" customFormat="1" ht="12">
      <c r="A881" s="39"/>
      <c r="B881" s="40"/>
      <c r="C881" s="41"/>
      <c r="D881" s="219" t="s">
        <v>372</v>
      </c>
      <c r="E881" s="41"/>
      <c r="F881" s="220" t="s">
        <v>1562</v>
      </c>
      <c r="G881" s="41"/>
      <c r="H881" s="41"/>
      <c r="I881" s="214"/>
      <c r="J881" s="41"/>
      <c r="K881" s="41"/>
      <c r="L881" s="45"/>
      <c r="M881" s="215"/>
      <c r="N881" s="216"/>
      <c r="O881" s="85"/>
      <c r="P881" s="85"/>
      <c r="Q881" s="85"/>
      <c r="R881" s="85"/>
      <c r="S881" s="85"/>
      <c r="T881" s="86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T881" s="18" t="s">
        <v>372</v>
      </c>
      <c r="AU881" s="18" t="s">
        <v>86</v>
      </c>
    </row>
    <row r="882" spans="1:51" s="13" customFormat="1" ht="12">
      <c r="A882" s="13"/>
      <c r="B882" s="221"/>
      <c r="C882" s="222"/>
      <c r="D882" s="212" t="s">
        <v>374</v>
      </c>
      <c r="E882" s="223" t="s">
        <v>21</v>
      </c>
      <c r="F882" s="224" t="s">
        <v>1563</v>
      </c>
      <c r="G882" s="222"/>
      <c r="H882" s="225">
        <v>90.164</v>
      </c>
      <c r="I882" s="226"/>
      <c r="J882" s="222"/>
      <c r="K882" s="222"/>
      <c r="L882" s="227"/>
      <c r="M882" s="228"/>
      <c r="N882" s="229"/>
      <c r="O882" s="229"/>
      <c r="P882" s="229"/>
      <c r="Q882" s="229"/>
      <c r="R882" s="229"/>
      <c r="S882" s="229"/>
      <c r="T882" s="230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31" t="s">
        <v>374</v>
      </c>
      <c r="AU882" s="231" t="s">
        <v>86</v>
      </c>
      <c r="AV882" s="13" t="s">
        <v>86</v>
      </c>
      <c r="AW882" s="13" t="s">
        <v>37</v>
      </c>
      <c r="AX882" s="13" t="s">
        <v>84</v>
      </c>
      <c r="AY882" s="231" t="s">
        <v>144</v>
      </c>
    </row>
    <row r="883" spans="1:65" s="2" customFormat="1" ht="16.5" customHeight="1">
      <c r="A883" s="39"/>
      <c r="B883" s="40"/>
      <c r="C883" s="232" t="s">
        <v>1564</v>
      </c>
      <c r="D883" s="232" t="s">
        <v>383</v>
      </c>
      <c r="E883" s="233" t="s">
        <v>1565</v>
      </c>
      <c r="F883" s="234" t="s">
        <v>1566</v>
      </c>
      <c r="G883" s="235" t="s">
        <v>399</v>
      </c>
      <c r="H883" s="236">
        <v>94.672</v>
      </c>
      <c r="I883" s="237"/>
      <c r="J883" s="238">
        <f>ROUND(I883*H883,2)</f>
        <v>0</v>
      </c>
      <c r="K883" s="234" t="s">
        <v>370</v>
      </c>
      <c r="L883" s="239"/>
      <c r="M883" s="240" t="s">
        <v>21</v>
      </c>
      <c r="N883" s="241" t="s">
        <v>47</v>
      </c>
      <c r="O883" s="85"/>
      <c r="P883" s="208">
        <f>O883*H883</f>
        <v>0</v>
      </c>
      <c r="Q883" s="208">
        <v>0</v>
      </c>
      <c r="R883" s="208">
        <f>Q883*H883</f>
        <v>0</v>
      </c>
      <c r="S883" s="208">
        <v>0</v>
      </c>
      <c r="T883" s="209">
        <f>S883*H883</f>
        <v>0</v>
      </c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R883" s="210" t="s">
        <v>278</v>
      </c>
      <c r="AT883" s="210" t="s">
        <v>383</v>
      </c>
      <c r="AU883" s="210" t="s">
        <v>86</v>
      </c>
      <c r="AY883" s="18" t="s">
        <v>144</v>
      </c>
      <c r="BE883" s="211">
        <f>IF(N883="základní",J883,0)</f>
        <v>0</v>
      </c>
      <c r="BF883" s="211">
        <f>IF(N883="snížená",J883,0)</f>
        <v>0</v>
      </c>
      <c r="BG883" s="211">
        <f>IF(N883="zákl. přenesená",J883,0)</f>
        <v>0</v>
      </c>
      <c r="BH883" s="211">
        <f>IF(N883="sníž. přenesená",J883,0)</f>
        <v>0</v>
      </c>
      <c r="BI883" s="211">
        <f>IF(N883="nulová",J883,0)</f>
        <v>0</v>
      </c>
      <c r="BJ883" s="18" t="s">
        <v>84</v>
      </c>
      <c r="BK883" s="211">
        <f>ROUND(I883*H883,2)</f>
        <v>0</v>
      </c>
      <c r="BL883" s="18" t="s">
        <v>210</v>
      </c>
      <c r="BM883" s="210" t="s">
        <v>1567</v>
      </c>
    </row>
    <row r="884" spans="1:51" s="13" customFormat="1" ht="12">
      <c r="A884" s="13"/>
      <c r="B884" s="221"/>
      <c r="C884" s="222"/>
      <c r="D884" s="212" t="s">
        <v>374</v>
      </c>
      <c r="E884" s="222"/>
      <c r="F884" s="224" t="s">
        <v>1568</v>
      </c>
      <c r="G884" s="222"/>
      <c r="H884" s="225">
        <v>94.672</v>
      </c>
      <c r="I884" s="226"/>
      <c r="J884" s="222"/>
      <c r="K884" s="222"/>
      <c r="L884" s="227"/>
      <c r="M884" s="228"/>
      <c r="N884" s="229"/>
      <c r="O884" s="229"/>
      <c r="P884" s="229"/>
      <c r="Q884" s="229"/>
      <c r="R884" s="229"/>
      <c r="S884" s="229"/>
      <c r="T884" s="230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31" t="s">
        <v>374</v>
      </c>
      <c r="AU884" s="231" t="s">
        <v>86</v>
      </c>
      <c r="AV884" s="13" t="s">
        <v>86</v>
      </c>
      <c r="AW884" s="13" t="s">
        <v>4</v>
      </c>
      <c r="AX884" s="13" t="s">
        <v>84</v>
      </c>
      <c r="AY884" s="231" t="s">
        <v>144</v>
      </c>
    </row>
    <row r="885" spans="1:65" s="2" customFormat="1" ht="16.5" customHeight="1">
      <c r="A885" s="39"/>
      <c r="B885" s="40"/>
      <c r="C885" s="199" t="s">
        <v>1569</v>
      </c>
      <c r="D885" s="199" t="s">
        <v>145</v>
      </c>
      <c r="E885" s="200" t="s">
        <v>1570</v>
      </c>
      <c r="F885" s="201" t="s">
        <v>1571</v>
      </c>
      <c r="G885" s="202" t="s">
        <v>399</v>
      </c>
      <c r="H885" s="203">
        <v>525.019</v>
      </c>
      <c r="I885" s="204"/>
      <c r="J885" s="205">
        <f>ROUND(I885*H885,2)</f>
        <v>0</v>
      </c>
      <c r="K885" s="201" t="s">
        <v>370</v>
      </c>
      <c r="L885" s="45"/>
      <c r="M885" s="206" t="s">
        <v>21</v>
      </c>
      <c r="N885" s="207" t="s">
        <v>47</v>
      </c>
      <c r="O885" s="85"/>
      <c r="P885" s="208">
        <f>O885*H885</f>
        <v>0</v>
      </c>
      <c r="Q885" s="208">
        <v>0.0002</v>
      </c>
      <c r="R885" s="208">
        <f>Q885*H885</f>
        <v>0.10500380000000001</v>
      </c>
      <c r="S885" s="208">
        <v>0</v>
      </c>
      <c r="T885" s="209">
        <f>S885*H885</f>
        <v>0</v>
      </c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R885" s="210" t="s">
        <v>210</v>
      </c>
      <c r="AT885" s="210" t="s">
        <v>145</v>
      </c>
      <c r="AU885" s="210" t="s">
        <v>86</v>
      </c>
      <c r="AY885" s="18" t="s">
        <v>144</v>
      </c>
      <c r="BE885" s="211">
        <f>IF(N885="základní",J885,0)</f>
        <v>0</v>
      </c>
      <c r="BF885" s="211">
        <f>IF(N885="snížená",J885,0)</f>
        <v>0</v>
      </c>
      <c r="BG885" s="211">
        <f>IF(N885="zákl. přenesená",J885,0)</f>
        <v>0</v>
      </c>
      <c r="BH885" s="211">
        <f>IF(N885="sníž. přenesená",J885,0)</f>
        <v>0</v>
      </c>
      <c r="BI885" s="211">
        <f>IF(N885="nulová",J885,0)</f>
        <v>0</v>
      </c>
      <c r="BJ885" s="18" t="s">
        <v>84</v>
      </c>
      <c r="BK885" s="211">
        <f>ROUND(I885*H885,2)</f>
        <v>0</v>
      </c>
      <c r="BL885" s="18" t="s">
        <v>210</v>
      </c>
      <c r="BM885" s="210" t="s">
        <v>1572</v>
      </c>
    </row>
    <row r="886" spans="1:47" s="2" customFormat="1" ht="12">
      <c r="A886" s="39"/>
      <c r="B886" s="40"/>
      <c r="C886" s="41"/>
      <c r="D886" s="219" t="s">
        <v>372</v>
      </c>
      <c r="E886" s="41"/>
      <c r="F886" s="220" t="s">
        <v>1573</v>
      </c>
      <c r="G886" s="41"/>
      <c r="H886" s="41"/>
      <c r="I886" s="214"/>
      <c r="J886" s="41"/>
      <c r="K886" s="41"/>
      <c r="L886" s="45"/>
      <c r="M886" s="215"/>
      <c r="N886" s="216"/>
      <c r="O886" s="85"/>
      <c r="P886" s="85"/>
      <c r="Q886" s="85"/>
      <c r="R886" s="85"/>
      <c r="S886" s="85"/>
      <c r="T886" s="86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T886" s="18" t="s">
        <v>372</v>
      </c>
      <c r="AU886" s="18" t="s">
        <v>86</v>
      </c>
    </row>
    <row r="887" spans="1:65" s="2" customFormat="1" ht="24.15" customHeight="1">
      <c r="A887" s="39"/>
      <c r="B887" s="40"/>
      <c r="C887" s="199" t="s">
        <v>1574</v>
      </c>
      <c r="D887" s="199" t="s">
        <v>145</v>
      </c>
      <c r="E887" s="200" t="s">
        <v>1575</v>
      </c>
      <c r="F887" s="201" t="s">
        <v>1576</v>
      </c>
      <c r="G887" s="202" t="s">
        <v>399</v>
      </c>
      <c r="H887" s="203">
        <v>525.019</v>
      </c>
      <c r="I887" s="204"/>
      <c r="J887" s="205">
        <f>ROUND(I887*H887,2)</f>
        <v>0</v>
      </c>
      <c r="K887" s="201" t="s">
        <v>370</v>
      </c>
      <c r="L887" s="45"/>
      <c r="M887" s="206" t="s">
        <v>21</v>
      </c>
      <c r="N887" s="207" t="s">
        <v>47</v>
      </c>
      <c r="O887" s="85"/>
      <c r="P887" s="208">
        <f>O887*H887</f>
        <v>0</v>
      </c>
      <c r="Q887" s="208">
        <v>0.00013</v>
      </c>
      <c r="R887" s="208">
        <f>Q887*H887</f>
        <v>0.06825247</v>
      </c>
      <c r="S887" s="208">
        <v>0</v>
      </c>
      <c r="T887" s="209">
        <f>S887*H887</f>
        <v>0</v>
      </c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R887" s="210" t="s">
        <v>210</v>
      </c>
      <c r="AT887" s="210" t="s">
        <v>145</v>
      </c>
      <c r="AU887" s="210" t="s">
        <v>86</v>
      </c>
      <c r="AY887" s="18" t="s">
        <v>144</v>
      </c>
      <c r="BE887" s="211">
        <f>IF(N887="základní",J887,0)</f>
        <v>0</v>
      </c>
      <c r="BF887" s="211">
        <f>IF(N887="snížená",J887,0)</f>
        <v>0</v>
      </c>
      <c r="BG887" s="211">
        <f>IF(N887="zákl. přenesená",J887,0)</f>
        <v>0</v>
      </c>
      <c r="BH887" s="211">
        <f>IF(N887="sníž. přenesená",J887,0)</f>
        <v>0</v>
      </c>
      <c r="BI887" s="211">
        <f>IF(N887="nulová",J887,0)</f>
        <v>0</v>
      </c>
      <c r="BJ887" s="18" t="s">
        <v>84</v>
      </c>
      <c r="BK887" s="211">
        <f>ROUND(I887*H887,2)</f>
        <v>0</v>
      </c>
      <c r="BL887" s="18" t="s">
        <v>210</v>
      </c>
      <c r="BM887" s="210" t="s">
        <v>1577</v>
      </c>
    </row>
    <row r="888" spans="1:47" s="2" customFormat="1" ht="12">
      <c r="A888" s="39"/>
      <c r="B888" s="40"/>
      <c r="C888" s="41"/>
      <c r="D888" s="219" t="s">
        <v>372</v>
      </c>
      <c r="E888" s="41"/>
      <c r="F888" s="220" t="s">
        <v>1578</v>
      </c>
      <c r="G888" s="41"/>
      <c r="H888" s="41"/>
      <c r="I888" s="214"/>
      <c r="J888" s="41"/>
      <c r="K888" s="41"/>
      <c r="L888" s="45"/>
      <c r="M888" s="215"/>
      <c r="N888" s="216"/>
      <c r="O888" s="85"/>
      <c r="P888" s="85"/>
      <c r="Q888" s="85"/>
      <c r="R888" s="85"/>
      <c r="S888" s="85"/>
      <c r="T888" s="86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T888" s="18" t="s">
        <v>372</v>
      </c>
      <c r="AU888" s="18" t="s">
        <v>86</v>
      </c>
    </row>
    <row r="889" spans="1:65" s="2" customFormat="1" ht="24.15" customHeight="1">
      <c r="A889" s="39"/>
      <c r="B889" s="40"/>
      <c r="C889" s="199" t="s">
        <v>1579</v>
      </c>
      <c r="D889" s="199" t="s">
        <v>145</v>
      </c>
      <c r="E889" s="200" t="s">
        <v>1580</v>
      </c>
      <c r="F889" s="201" t="s">
        <v>1581</v>
      </c>
      <c r="G889" s="202" t="s">
        <v>399</v>
      </c>
      <c r="H889" s="203">
        <v>525.019</v>
      </c>
      <c r="I889" s="204"/>
      <c r="J889" s="205">
        <f>ROUND(I889*H889,2)</f>
        <v>0</v>
      </c>
      <c r="K889" s="201" t="s">
        <v>370</v>
      </c>
      <c r="L889" s="45"/>
      <c r="M889" s="206" t="s">
        <v>21</v>
      </c>
      <c r="N889" s="207" t="s">
        <v>47</v>
      </c>
      <c r="O889" s="85"/>
      <c r="P889" s="208">
        <f>O889*H889</f>
        <v>0</v>
      </c>
      <c r="Q889" s="208">
        <v>0.00032</v>
      </c>
      <c r="R889" s="208">
        <f>Q889*H889</f>
        <v>0.16800608</v>
      </c>
      <c r="S889" s="208">
        <v>0</v>
      </c>
      <c r="T889" s="209">
        <f>S889*H889</f>
        <v>0</v>
      </c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R889" s="210" t="s">
        <v>210</v>
      </c>
      <c r="AT889" s="210" t="s">
        <v>145</v>
      </c>
      <c r="AU889" s="210" t="s">
        <v>86</v>
      </c>
      <c r="AY889" s="18" t="s">
        <v>144</v>
      </c>
      <c r="BE889" s="211">
        <f>IF(N889="základní",J889,0)</f>
        <v>0</v>
      </c>
      <c r="BF889" s="211">
        <f>IF(N889="snížená",J889,0)</f>
        <v>0</v>
      </c>
      <c r="BG889" s="211">
        <f>IF(N889="zákl. přenesená",J889,0)</f>
        <v>0</v>
      </c>
      <c r="BH889" s="211">
        <f>IF(N889="sníž. přenesená",J889,0)</f>
        <v>0</v>
      </c>
      <c r="BI889" s="211">
        <f>IF(N889="nulová",J889,0)</f>
        <v>0</v>
      </c>
      <c r="BJ889" s="18" t="s">
        <v>84</v>
      </c>
      <c r="BK889" s="211">
        <f>ROUND(I889*H889,2)</f>
        <v>0</v>
      </c>
      <c r="BL889" s="18" t="s">
        <v>210</v>
      </c>
      <c r="BM889" s="210" t="s">
        <v>1582</v>
      </c>
    </row>
    <row r="890" spans="1:47" s="2" customFormat="1" ht="12">
      <c r="A890" s="39"/>
      <c r="B890" s="40"/>
      <c r="C890" s="41"/>
      <c r="D890" s="219" t="s">
        <v>372</v>
      </c>
      <c r="E890" s="41"/>
      <c r="F890" s="220" t="s">
        <v>1583</v>
      </c>
      <c r="G890" s="41"/>
      <c r="H890" s="41"/>
      <c r="I890" s="214"/>
      <c r="J890" s="41"/>
      <c r="K890" s="41"/>
      <c r="L890" s="45"/>
      <c r="M890" s="215"/>
      <c r="N890" s="216"/>
      <c r="O890" s="85"/>
      <c r="P890" s="85"/>
      <c r="Q890" s="85"/>
      <c r="R890" s="85"/>
      <c r="S890" s="85"/>
      <c r="T890" s="86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T890" s="18" t="s">
        <v>372</v>
      </c>
      <c r="AU890" s="18" t="s">
        <v>86</v>
      </c>
    </row>
    <row r="891" spans="1:63" s="12" customFormat="1" ht="25.9" customHeight="1">
      <c r="A891" s="12"/>
      <c r="B891" s="185"/>
      <c r="C891" s="186"/>
      <c r="D891" s="187" t="s">
        <v>75</v>
      </c>
      <c r="E891" s="188" t="s">
        <v>383</v>
      </c>
      <c r="F891" s="188" t="s">
        <v>1584</v>
      </c>
      <c r="G891" s="186"/>
      <c r="H891" s="186"/>
      <c r="I891" s="189"/>
      <c r="J891" s="190">
        <f>BK891</f>
        <v>0</v>
      </c>
      <c r="K891" s="186"/>
      <c r="L891" s="191"/>
      <c r="M891" s="192"/>
      <c r="N891" s="193"/>
      <c r="O891" s="193"/>
      <c r="P891" s="194">
        <f>P892</f>
        <v>0</v>
      </c>
      <c r="Q891" s="193"/>
      <c r="R891" s="194">
        <f>R892</f>
        <v>1.3294000000000001</v>
      </c>
      <c r="S891" s="193"/>
      <c r="T891" s="195">
        <f>T892</f>
        <v>0</v>
      </c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R891" s="196" t="s">
        <v>157</v>
      </c>
      <c r="AT891" s="197" t="s">
        <v>75</v>
      </c>
      <c r="AU891" s="197" t="s">
        <v>76</v>
      </c>
      <c r="AY891" s="196" t="s">
        <v>144</v>
      </c>
      <c r="BK891" s="198">
        <f>BK892</f>
        <v>0</v>
      </c>
    </row>
    <row r="892" spans="1:63" s="12" customFormat="1" ht="22.8" customHeight="1">
      <c r="A892" s="12"/>
      <c r="B892" s="185"/>
      <c r="C892" s="186"/>
      <c r="D892" s="187" t="s">
        <v>75</v>
      </c>
      <c r="E892" s="217" t="s">
        <v>1585</v>
      </c>
      <c r="F892" s="217" t="s">
        <v>1586</v>
      </c>
      <c r="G892" s="186"/>
      <c r="H892" s="186"/>
      <c r="I892" s="189"/>
      <c r="J892" s="218">
        <f>BK892</f>
        <v>0</v>
      </c>
      <c r="K892" s="186"/>
      <c r="L892" s="191"/>
      <c r="M892" s="192"/>
      <c r="N892" s="193"/>
      <c r="O892" s="193"/>
      <c r="P892" s="194">
        <f>SUM(P893:P898)</f>
        <v>0</v>
      </c>
      <c r="Q892" s="193"/>
      <c r="R892" s="194">
        <f>SUM(R893:R898)</f>
        <v>1.3294000000000001</v>
      </c>
      <c r="S892" s="193"/>
      <c r="T892" s="195">
        <f>SUM(T893:T898)</f>
        <v>0</v>
      </c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R892" s="196" t="s">
        <v>157</v>
      </c>
      <c r="AT892" s="197" t="s">
        <v>75</v>
      </c>
      <c r="AU892" s="197" t="s">
        <v>84</v>
      </c>
      <c r="AY892" s="196" t="s">
        <v>144</v>
      </c>
      <c r="BK892" s="198">
        <f>SUM(BK893:BK898)</f>
        <v>0</v>
      </c>
    </row>
    <row r="893" spans="1:65" s="2" customFormat="1" ht="24.15" customHeight="1">
      <c r="A893" s="39"/>
      <c r="B893" s="40"/>
      <c r="C893" s="199" t="s">
        <v>1587</v>
      </c>
      <c r="D893" s="199" t="s">
        <v>145</v>
      </c>
      <c r="E893" s="200" t="s">
        <v>1588</v>
      </c>
      <c r="F893" s="201" t="s">
        <v>1589</v>
      </c>
      <c r="G893" s="202" t="s">
        <v>160</v>
      </c>
      <c r="H893" s="203">
        <v>85</v>
      </c>
      <c r="I893" s="204"/>
      <c r="J893" s="205">
        <f>ROUND(I893*H893,2)</f>
        <v>0</v>
      </c>
      <c r="K893" s="201" t="s">
        <v>370</v>
      </c>
      <c r="L893" s="45"/>
      <c r="M893" s="206" t="s">
        <v>21</v>
      </c>
      <c r="N893" s="207" t="s">
        <v>47</v>
      </c>
      <c r="O893" s="85"/>
      <c r="P893" s="208">
        <f>O893*H893</f>
        <v>0</v>
      </c>
      <c r="Q893" s="208">
        <v>0.01564</v>
      </c>
      <c r="R893" s="208">
        <f>Q893*H893</f>
        <v>1.3294000000000001</v>
      </c>
      <c r="S893" s="208">
        <v>0</v>
      </c>
      <c r="T893" s="209">
        <f>S893*H893</f>
        <v>0</v>
      </c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R893" s="210" t="s">
        <v>441</v>
      </c>
      <c r="AT893" s="210" t="s">
        <v>145</v>
      </c>
      <c r="AU893" s="210" t="s">
        <v>86</v>
      </c>
      <c r="AY893" s="18" t="s">
        <v>144</v>
      </c>
      <c r="BE893" s="211">
        <f>IF(N893="základní",J893,0)</f>
        <v>0</v>
      </c>
      <c r="BF893" s="211">
        <f>IF(N893="snížená",J893,0)</f>
        <v>0</v>
      </c>
      <c r="BG893" s="211">
        <f>IF(N893="zákl. přenesená",J893,0)</f>
        <v>0</v>
      </c>
      <c r="BH893" s="211">
        <f>IF(N893="sníž. přenesená",J893,0)</f>
        <v>0</v>
      </c>
      <c r="BI893" s="211">
        <f>IF(N893="nulová",J893,0)</f>
        <v>0</v>
      </c>
      <c r="BJ893" s="18" t="s">
        <v>84</v>
      </c>
      <c r="BK893" s="211">
        <f>ROUND(I893*H893,2)</f>
        <v>0</v>
      </c>
      <c r="BL893" s="18" t="s">
        <v>441</v>
      </c>
      <c r="BM893" s="210" t="s">
        <v>1590</v>
      </c>
    </row>
    <row r="894" spans="1:47" s="2" customFormat="1" ht="12">
      <c r="A894" s="39"/>
      <c r="B894" s="40"/>
      <c r="C894" s="41"/>
      <c r="D894" s="219" t="s">
        <v>372</v>
      </c>
      <c r="E894" s="41"/>
      <c r="F894" s="220" t="s">
        <v>1591</v>
      </c>
      <c r="G894" s="41"/>
      <c r="H894" s="41"/>
      <c r="I894" s="214"/>
      <c r="J894" s="41"/>
      <c r="K894" s="41"/>
      <c r="L894" s="45"/>
      <c r="M894" s="215"/>
      <c r="N894" s="216"/>
      <c r="O894" s="85"/>
      <c r="P894" s="85"/>
      <c r="Q894" s="85"/>
      <c r="R894" s="85"/>
      <c r="S894" s="85"/>
      <c r="T894" s="86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T894" s="18" t="s">
        <v>372</v>
      </c>
      <c r="AU894" s="18" t="s">
        <v>86</v>
      </c>
    </row>
    <row r="895" spans="1:51" s="13" customFormat="1" ht="12">
      <c r="A895" s="13"/>
      <c r="B895" s="221"/>
      <c r="C895" s="222"/>
      <c r="D895" s="212" t="s">
        <v>374</v>
      </c>
      <c r="E895" s="223" t="s">
        <v>21</v>
      </c>
      <c r="F895" s="224" t="s">
        <v>1592</v>
      </c>
      <c r="G895" s="222"/>
      <c r="H895" s="225">
        <v>63</v>
      </c>
      <c r="I895" s="226"/>
      <c r="J895" s="222"/>
      <c r="K895" s="222"/>
      <c r="L895" s="227"/>
      <c r="M895" s="228"/>
      <c r="N895" s="229"/>
      <c r="O895" s="229"/>
      <c r="P895" s="229"/>
      <c r="Q895" s="229"/>
      <c r="R895" s="229"/>
      <c r="S895" s="229"/>
      <c r="T895" s="230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31" t="s">
        <v>374</v>
      </c>
      <c r="AU895" s="231" t="s">
        <v>86</v>
      </c>
      <c r="AV895" s="13" t="s">
        <v>86</v>
      </c>
      <c r="AW895" s="13" t="s">
        <v>37</v>
      </c>
      <c r="AX895" s="13" t="s">
        <v>76</v>
      </c>
      <c r="AY895" s="231" t="s">
        <v>144</v>
      </c>
    </row>
    <row r="896" spans="1:51" s="13" customFormat="1" ht="12">
      <c r="A896" s="13"/>
      <c r="B896" s="221"/>
      <c r="C896" s="222"/>
      <c r="D896" s="212" t="s">
        <v>374</v>
      </c>
      <c r="E896" s="223" t="s">
        <v>21</v>
      </c>
      <c r="F896" s="224" t="s">
        <v>643</v>
      </c>
      <c r="G896" s="222"/>
      <c r="H896" s="225">
        <v>11</v>
      </c>
      <c r="I896" s="226"/>
      <c r="J896" s="222"/>
      <c r="K896" s="222"/>
      <c r="L896" s="227"/>
      <c r="M896" s="228"/>
      <c r="N896" s="229"/>
      <c r="O896" s="229"/>
      <c r="P896" s="229"/>
      <c r="Q896" s="229"/>
      <c r="R896" s="229"/>
      <c r="S896" s="229"/>
      <c r="T896" s="230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T896" s="231" t="s">
        <v>374</v>
      </c>
      <c r="AU896" s="231" t="s">
        <v>86</v>
      </c>
      <c r="AV896" s="13" t="s">
        <v>86</v>
      </c>
      <c r="AW896" s="13" t="s">
        <v>37</v>
      </c>
      <c r="AX896" s="13" t="s">
        <v>76</v>
      </c>
      <c r="AY896" s="231" t="s">
        <v>144</v>
      </c>
    </row>
    <row r="897" spans="1:51" s="13" customFormat="1" ht="12">
      <c r="A897" s="13"/>
      <c r="B897" s="221"/>
      <c r="C897" s="222"/>
      <c r="D897" s="212" t="s">
        <v>374</v>
      </c>
      <c r="E897" s="223" t="s">
        <v>21</v>
      </c>
      <c r="F897" s="224" t="s">
        <v>645</v>
      </c>
      <c r="G897" s="222"/>
      <c r="H897" s="225">
        <v>11</v>
      </c>
      <c r="I897" s="226"/>
      <c r="J897" s="222"/>
      <c r="K897" s="222"/>
      <c r="L897" s="227"/>
      <c r="M897" s="228"/>
      <c r="N897" s="229"/>
      <c r="O897" s="229"/>
      <c r="P897" s="229"/>
      <c r="Q897" s="229"/>
      <c r="R897" s="229"/>
      <c r="S897" s="229"/>
      <c r="T897" s="230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31" t="s">
        <v>374</v>
      </c>
      <c r="AU897" s="231" t="s">
        <v>86</v>
      </c>
      <c r="AV897" s="13" t="s">
        <v>86</v>
      </c>
      <c r="AW897" s="13" t="s">
        <v>37</v>
      </c>
      <c r="AX897" s="13" t="s">
        <v>76</v>
      </c>
      <c r="AY897" s="231" t="s">
        <v>144</v>
      </c>
    </row>
    <row r="898" spans="1:51" s="14" customFormat="1" ht="12">
      <c r="A898" s="14"/>
      <c r="B898" s="242"/>
      <c r="C898" s="243"/>
      <c r="D898" s="212" t="s">
        <v>374</v>
      </c>
      <c r="E898" s="244" t="s">
        <v>21</v>
      </c>
      <c r="F898" s="245" t="s">
        <v>389</v>
      </c>
      <c r="G898" s="243"/>
      <c r="H898" s="246">
        <v>85</v>
      </c>
      <c r="I898" s="247"/>
      <c r="J898" s="243"/>
      <c r="K898" s="243"/>
      <c r="L898" s="248"/>
      <c r="M898" s="249"/>
      <c r="N898" s="250"/>
      <c r="O898" s="250"/>
      <c r="P898" s="250"/>
      <c r="Q898" s="250"/>
      <c r="R898" s="250"/>
      <c r="S898" s="250"/>
      <c r="T898" s="251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52" t="s">
        <v>374</v>
      </c>
      <c r="AU898" s="252" t="s">
        <v>86</v>
      </c>
      <c r="AV898" s="14" t="s">
        <v>150</v>
      </c>
      <c r="AW898" s="14" t="s">
        <v>37</v>
      </c>
      <c r="AX898" s="14" t="s">
        <v>84</v>
      </c>
      <c r="AY898" s="252" t="s">
        <v>144</v>
      </c>
    </row>
    <row r="899" spans="1:63" s="12" customFormat="1" ht="25.9" customHeight="1">
      <c r="A899" s="12"/>
      <c r="B899" s="185"/>
      <c r="C899" s="186"/>
      <c r="D899" s="187" t="s">
        <v>75</v>
      </c>
      <c r="E899" s="188" t="s">
        <v>1593</v>
      </c>
      <c r="F899" s="188" t="s">
        <v>1594</v>
      </c>
      <c r="G899" s="186"/>
      <c r="H899" s="186"/>
      <c r="I899" s="189"/>
      <c r="J899" s="190">
        <f>BK899</f>
        <v>0</v>
      </c>
      <c r="K899" s="186"/>
      <c r="L899" s="191"/>
      <c r="M899" s="192"/>
      <c r="N899" s="193"/>
      <c r="O899" s="193"/>
      <c r="P899" s="194">
        <f>P900+P903+P905</f>
        <v>0</v>
      </c>
      <c r="Q899" s="193"/>
      <c r="R899" s="194">
        <f>R900+R903+R905</f>
        <v>0</v>
      </c>
      <c r="S899" s="193"/>
      <c r="T899" s="195">
        <f>T900+T903+T905</f>
        <v>0</v>
      </c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R899" s="196" t="s">
        <v>167</v>
      </c>
      <c r="AT899" s="197" t="s">
        <v>75</v>
      </c>
      <c r="AU899" s="197" t="s">
        <v>76</v>
      </c>
      <c r="AY899" s="196" t="s">
        <v>144</v>
      </c>
      <c r="BK899" s="198">
        <f>BK900+BK903+BK905</f>
        <v>0</v>
      </c>
    </row>
    <row r="900" spans="1:63" s="12" customFormat="1" ht="22.8" customHeight="1">
      <c r="A900" s="12"/>
      <c r="B900" s="185"/>
      <c r="C900" s="186"/>
      <c r="D900" s="187" t="s">
        <v>75</v>
      </c>
      <c r="E900" s="217" t="s">
        <v>1595</v>
      </c>
      <c r="F900" s="217" t="s">
        <v>1596</v>
      </c>
      <c r="G900" s="186"/>
      <c r="H900" s="186"/>
      <c r="I900" s="189"/>
      <c r="J900" s="218">
        <f>BK900</f>
        <v>0</v>
      </c>
      <c r="K900" s="186"/>
      <c r="L900" s="191"/>
      <c r="M900" s="192"/>
      <c r="N900" s="193"/>
      <c r="O900" s="193"/>
      <c r="P900" s="194">
        <f>SUM(P901:P902)</f>
        <v>0</v>
      </c>
      <c r="Q900" s="193"/>
      <c r="R900" s="194">
        <f>SUM(R901:R902)</f>
        <v>0</v>
      </c>
      <c r="S900" s="193"/>
      <c r="T900" s="195">
        <f>SUM(T901:T902)</f>
        <v>0</v>
      </c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R900" s="196" t="s">
        <v>167</v>
      </c>
      <c r="AT900" s="197" t="s">
        <v>75</v>
      </c>
      <c r="AU900" s="197" t="s">
        <v>84</v>
      </c>
      <c r="AY900" s="196" t="s">
        <v>144</v>
      </c>
      <c r="BK900" s="198">
        <f>SUM(BK901:BK902)</f>
        <v>0</v>
      </c>
    </row>
    <row r="901" spans="1:65" s="2" customFormat="1" ht="24.15" customHeight="1">
      <c r="A901" s="39"/>
      <c r="B901" s="40"/>
      <c r="C901" s="199" t="s">
        <v>1597</v>
      </c>
      <c r="D901" s="199" t="s">
        <v>145</v>
      </c>
      <c r="E901" s="200" t="s">
        <v>1598</v>
      </c>
      <c r="F901" s="201" t="s">
        <v>1599</v>
      </c>
      <c r="G901" s="202" t="s">
        <v>1233</v>
      </c>
      <c r="H901" s="203">
        <v>1</v>
      </c>
      <c r="I901" s="204"/>
      <c r="J901" s="205">
        <f>ROUND(I901*H901,2)</f>
        <v>0</v>
      </c>
      <c r="K901" s="201" t="s">
        <v>149</v>
      </c>
      <c r="L901" s="45"/>
      <c r="M901" s="206" t="s">
        <v>21</v>
      </c>
      <c r="N901" s="207" t="s">
        <v>47</v>
      </c>
      <c r="O901" s="85"/>
      <c r="P901" s="208">
        <f>O901*H901</f>
        <v>0</v>
      </c>
      <c r="Q901" s="208">
        <v>0</v>
      </c>
      <c r="R901" s="208">
        <f>Q901*H901</f>
        <v>0</v>
      </c>
      <c r="S901" s="208">
        <v>0</v>
      </c>
      <c r="T901" s="209">
        <f>S901*H901</f>
        <v>0</v>
      </c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R901" s="210" t="s">
        <v>1600</v>
      </c>
      <c r="AT901" s="210" t="s">
        <v>145</v>
      </c>
      <c r="AU901" s="210" t="s">
        <v>86</v>
      </c>
      <c r="AY901" s="18" t="s">
        <v>144</v>
      </c>
      <c r="BE901" s="211">
        <f>IF(N901="základní",J901,0)</f>
        <v>0</v>
      </c>
      <c r="BF901" s="211">
        <f>IF(N901="snížená",J901,0)</f>
        <v>0</v>
      </c>
      <c r="BG901" s="211">
        <f>IF(N901="zákl. přenesená",J901,0)</f>
        <v>0</v>
      </c>
      <c r="BH901" s="211">
        <f>IF(N901="sníž. přenesená",J901,0)</f>
        <v>0</v>
      </c>
      <c r="BI901" s="211">
        <f>IF(N901="nulová",J901,0)</f>
        <v>0</v>
      </c>
      <c r="BJ901" s="18" t="s">
        <v>84</v>
      </c>
      <c r="BK901" s="211">
        <f>ROUND(I901*H901,2)</f>
        <v>0</v>
      </c>
      <c r="BL901" s="18" t="s">
        <v>1600</v>
      </c>
      <c r="BM901" s="210" t="s">
        <v>1601</v>
      </c>
    </row>
    <row r="902" spans="1:65" s="2" customFormat="1" ht="24.15" customHeight="1">
      <c r="A902" s="39"/>
      <c r="B902" s="40"/>
      <c r="C902" s="199" t="s">
        <v>1602</v>
      </c>
      <c r="D902" s="199" t="s">
        <v>145</v>
      </c>
      <c r="E902" s="200" t="s">
        <v>1603</v>
      </c>
      <c r="F902" s="201" t="s">
        <v>1604</v>
      </c>
      <c r="G902" s="202" t="s">
        <v>1233</v>
      </c>
      <c r="H902" s="203">
        <v>1</v>
      </c>
      <c r="I902" s="204"/>
      <c r="J902" s="205">
        <f>ROUND(I902*H902,2)</f>
        <v>0</v>
      </c>
      <c r="K902" s="201" t="s">
        <v>149</v>
      </c>
      <c r="L902" s="45"/>
      <c r="M902" s="206" t="s">
        <v>21</v>
      </c>
      <c r="N902" s="207" t="s">
        <v>47</v>
      </c>
      <c r="O902" s="85"/>
      <c r="P902" s="208">
        <f>O902*H902</f>
        <v>0</v>
      </c>
      <c r="Q902" s="208">
        <v>0</v>
      </c>
      <c r="R902" s="208">
        <f>Q902*H902</f>
        <v>0</v>
      </c>
      <c r="S902" s="208">
        <v>0</v>
      </c>
      <c r="T902" s="209">
        <f>S902*H902</f>
        <v>0</v>
      </c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R902" s="210" t="s">
        <v>1600</v>
      </c>
      <c r="AT902" s="210" t="s">
        <v>145</v>
      </c>
      <c r="AU902" s="210" t="s">
        <v>86</v>
      </c>
      <c r="AY902" s="18" t="s">
        <v>144</v>
      </c>
      <c r="BE902" s="211">
        <f>IF(N902="základní",J902,0)</f>
        <v>0</v>
      </c>
      <c r="BF902" s="211">
        <f>IF(N902="snížená",J902,0)</f>
        <v>0</v>
      </c>
      <c r="BG902" s="211">
        <f>IF(N902="zákl. přenesená",J902,0)</f>
        <v>0</v>
      </c>
      <c r="BH902" s="211">
        <f>IF(N902="sníž. přenesená",J902,0)</f>
        <v>0</v>
      </c>
      <c r="BI902" s="211">
        <f>IF(N902="nulová",J902,0)</f>
        <v>0</v>
      </c>
      <c r="BJ902" s="18" t="s">
        <v>84</v>
      </c>
      <c r="BK902" s="211">
        <f>ROUND(I902*H902,2)</f>
        <v>0</v>
      </c>
      <c r="BL902" s="18" t="s">
        <v>1600</v>
      </c>
      <c r="BM902" s="210" t="s">
        <v>1605</v>
      </c>
    </row>
    <row r="903" spans="1:63" s="12" customFormat="1" ht="22.8" customHeight="1">
      <c r="A903" s="12"/>
      <c r="B903" s="185"/>
      <c r="C903" s="186"/>
      <c r="D903" s="187" t="s">
        <v>75</v>
      </c>
      <c r="E903" s="217" t="s">
        <v>1606</v>
      </c>
      <c r="F903" s="217" t="s">
        <v>1607</v>
      </c>
      <c r="G903" s="186"/>
      <c r="H903" s="186"/>
      <c r="I903" s="189"/>
      <c r="J903" s="218">
        <f>BK903</f>
        <v>0</v>
      </c>
      <c r="K903" s="186"/>
      <c r="L903" s="191"/>
      <c r="M903" s="192"/>
      <c r="N903" s="193"/>
      <c r="O903" s="193"/>
      <c r="P903" s="194">
        <f>P904</f>
        <v>0</v>
      </c>
      <c r="Q903" s="193"/>
      <c r="R903" s="194">
        <f>R904</f>
        <v>0</v>
      </c>
      <c r="S903" s="193"/>
      <c r="T903" s="195">
        <f>T904</f>
        <v>0</v>
      </c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R903" s="196" t="s">
        <v>167</v>
      </c>
      <c r="AT903" s="197" t="s">
        <v>75</v>
      </c>
      <c r="AU903" s="197" t="s">
        <v>84</v>
      </c>
      <c r="AY903" s="196" t="s">
        <v>144</v>
      </c>
      <c r="BK903" s="198">
        <f>BK904</f>
        <v>0</v>
      </c>
    </row>
    <row r="904" spans="1:65" s="2" customFormat="1" ht="16.5" customHeight="1">
      <c r="A904" s="39"/>
      <c r="B904" s="40"/>
      <c r="C904" s="199" t="s">
        <v>1608</v>
      </c>
      <c r="D904" s="199" t="s">
        <v>145</v>
      </c>
      <c r="E904" s="200" t="s">
        <v>1609</v>
      </c>
      <c r="F904" s="201" t="s">
        <v>1610</v>
      </c>
      <c r="G904" s="202" t="s">
        <v>985</v>
      </c>
      <c r="H904" s="203">
        <v>1</v>
      </c>
      <c r="I904" s="204"/>
      <c r="J904" s="205">
        <f>ROUND(I904*H904,2)</f>
        <v>0</v>
      </c>
      <c r="K904" s="201" t="s">
        <v>149</v>
      </c>
      <c r="L904" s="45"/>
      <c r="M904" s="206" t="s">
        <v>21</v>
      </c>
      <c r="N904" s="207" t="s">
        <v>47</v>
      </c>
      <c r="O904" s="85"/>
      <c r="P904" s="208">
        <f>O904*H904</f>
        <v>0</v>
      </c>
      <c r="Q904" s="208">
        <v>0</v>
      </c>
      <c r="R904" s="208">
        <f>Q904*H904</f>
        <v>0</v>
      </c>
      <c r="S904" s="208">
        <v>0</v>
      </c>
      <c r="T904" s="209">
        <f>S904*H904</f>
        <v>0</v>
      </c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R904" s="210" t="s">
        <v>1600</v>
      </c>
      <c r="AT904" s="210" t="s">
        <v>145</v>
      </c>
      <c r="AU904" s="210" t="s">
        <v>86</v>
      </c>
      <c r="AY904" s="18" t="s">
        <v>144</v>
      </c>
      <c r="BE904" s="211">
        <f>IF(N904="základní",J904,0)</f>
        <v>0</v>
      </c>
      <c r="BF904" s="211">
        <f>IF(N904="snížená",J904,0)</f>
        <v>0</v>
      </c>
      <c r="BG904" s="211">
        <f>IF(N904="zákl. přenesená",J904,0)</f>
        <v>0</v>
      </c>
      <c r="BH904" s="211">
        <f>IF(N904="sníž. přenesená",J904,0)</f>
        <v>0</v>
      </c>
      <c r="BI904" s="211">
        <f>IF(N904="nulová",J904,0)</f>
        <v>0</v>
      </c>
      <c r="BJ904" s="18" t="s">
        <v>84</v>
      </c>
      <c r="BK904" s="211">
        <f>ROUND(I904*H904,2)</f>
        <v>0</v>
      </c>
      <c r="BL904" s="18" t="s">
        <v>1600</v>
      </c>
      <c r="BM904" s="210" t="s">
        <v>1611</v>
      </c>
    </row>
    <row r="905" spans="1:63" s="12" customFormat="1" ht="22.8" customHeight="1">
      <c r="A905" s="12"/>
      <c r="B905" s="185"/>
      <c r="C905" s="186"/>
      <c r="D905" s="187" t="s">
        <v>75</v>
      </c>
      <c r="E905" s="217" t="s">
        <v>1612</v>
      </c>
      <c r="F905" s="217" t="s">
        <v>1613</v>
      </c>
      <c r="G905" s="186"/>
      <c r="H905" s="186"/>
      <c r="I905" s="189"/>
      <c r="J905" s="218">
        <f>BK905</f>
        <v>0</v>
      </c>
      <c r="K905" s="186"/>
      <c r="L905" s="191"/>
      <c r="M905" s="192"/>
      <c r="N905" s="193"/>
      <c r="O905" s="193"/>
      <c r="P905" s="194">
        <f>P906</f>
        <v>0</v>
      </c>
      <c r="Q905" s="193"/>
      <c r="R905" s="194">
        <f>R906</f>
        <v>0</v>
      </c>
      <c r="S905" s="193"/>
      <c r="T905" s="195">
        <f>T906</f>
        <v>0</v>
      </c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R905" s="196" t="s">
        <v>167</v>
      </c>
      <c r="AT905" s="197" t="s">
        <v>75</v>
      </c>
      <c r="AU905" s="197" t="s">
        <v>84</v>
      </c>
      <c r="AY905" s="196" t="s">
        <v>144</v>
      </c>
      <c r="BK905" s="198">
        <f>BK906</f>
        <v>0</v>
      </c>
    </row>
    <row r="906" spans="1:65" s="2" customFormat="1" ht="24.15" customHeight="1">
      <c r="A906" s="39"/>
      <c r="B906" s="40"/>
      <c r="C906" s="199" t="s">
        <v>1614</v>
      </c>
      <c r="D906" s="199" t="s">
        <v>145</v>
      </c>
      <c r="E906" s="200" t="s">
        <v>1615</v>
      </c>
      <c r="F906" s="201" t="s">
        <v>1616</v>
      </c>
      <c r="G906" s="202" t="s">
        <v>1233</v>
      </c>
      <c r="H906" s="203">
        <v>1</v>
      </c>
      <c r="I906" s="204"/>
      <c r="J906" s="205">
        <f>ROUND(I906*H906,2)</f>
        <v>0</v>
      </c>
      <c r="K906" s="201" t="s">
        <v>149</v>
      </c>
      <c r="L906" s="45"/>
      <c r="M906" s="264" t="s">
        <v>21</v>
      </c>
      <c r="N906" s="265" t="s">
        <v>47</v>
      </c>
      <c r="O906" s="266"/>
      <c r="P906" s="267">
        <f>O906*H906</f>
        <v>0</v>
      </c>
      <c r="Q906" s="267">
        <v>0</v>
      </c>
      <c r="R906" s="267">
        <f>Q906*H906</f>
        <v>0</v>
      </c>
      <c r="S906" s="267">
        <v>0</v>
      </c>
      <c r="T906" s="268">
        <f>S906*H906</f>
        <v>0</v>
      </c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R906" s="210" t="s">
        <v>1600</v>
      </c>
      <c r="AT906" s="210" t="s">
        <v>145</v>
      </c>
      <c r="AU906" s="210" t="s">
        <v>86</v>
      </c>
      <c r="AY906" s="18" t="s">
        <v>144</v>
      </c>
      <c r="BE906" s="211">
        <f>IF(N906="základní",J906,0)</f>
        <v>0</v>
      </c>
      <c r="BF906" s="211">
        <f>IF(N906="snížená",J906,0)</f>
        <v>0</v>
      </c>
      <c r="BG906" s="211">
        <f>IF(N906="zákl. přenesená",J906,0)</f>
        <v>0</v>
      </c>
      <c r="BH906" s="211">
        <f>IF(N906="sníž. přenesená",J906,0)</f>
        <v>0</v>
      </c>
      <c r="BI906" s="211">
        <f>IF(N906="nulová",J906,0)</f>
        <v>0</v>
      </c>
      <c r="BJ906" s="18" t="s">
        <v>84</v>
      </c>
      <c r="BK906" s="211">
        <f>ROUND(I906*H906,2)</f>
        <v>0</v>
      </c>
      <c r="BL906" s="18" t="s">
        <v>1600</v>
      </c>
      <c r="BM906" s="210" t="s">
        <v>1617</v>
      </c>
    </row>
    <row r="907" spans="1:31" s="2" customFormat="1" ht="6.95" customHeight="1">
      <c r="A907" s="39"/>
      <c r="B907" s="60"/>
      <c r="C907" s="61"/>
      <c r="D907" s="61"/>
      <c r="E907" s="61"/>
      <c r="F907" s="61"/>
      <c r="G907" s="61"/>
      <c r="H907" s="61"/>
      <c r="I907" s="61"/>
      <c r="J907" s="61"/>
      <c r="K907" s="61"/>
      <c r="L907" s="45"/>
      <c r="M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</row>
  </sheetData>
  <sheetProtection password="CC35" sheet="1" objects="1" scenarios="1" formatColumns="0" formatRows="0" autoFilter="0"/>
  <autoFilter ref="C113:K906"/>
  <mergeCells count="9">
    <mergeCell ref="E7:H7"/>
    <mergeCell ref="E9:H9"/>
    <mergeCell ref="E18:H18"/>
    <mergeCell ref="E27:H27"/>
    <mergeCell ref="E48:H48"/>
    <mergeCell ref="E50:H50"/>
    <mergeCell ref="E104:H104"/>
    <mergeCell ref="E106:H106"/>
    <mergeCell ref="L2:V2"/>
  </mergeCells>
  <hyperlinks>
    <hyperlink ref="F225" r:id="rId1" display="https://podminky.urs.cz/item/CS_URS_2022_01/310279842"/>
    <hyperlink ref="F228" r:id="rId2" display="https://podminky.urs.cz/item/CS_URS_2022_01/317941121"/>
    <hyperlink ref="F234" r:id="rId3" display="https://podminky.urs.cz/item/CS_URS_2022_01/340000999"/>
    <hyperlink ref="F237" r:id="rId4" display="https://podminky.urs.cz/item/CS_URS_2022_01/342272323"/>
    <hyperlink ref="F245" r:id="rId5" display="https://podminky.urs.cz/item/CS_URS_2022_01/342291100_R01"/>
    <hyperlink ref="F251" r:id="rId6" display="https://podminky.urs.cz/item/CS_URS_2022_01/342291131"/>
    <hyperlink ref="F256" r:id="rId7" display="https://podminky.urs.cz/item/CS_URS_2022_01/346481112"/>
    <hyperlink ref="F263" r:id="rId8" display="https://podminky.urs.cz/item/CS_URS_2022_01/411351011"/>
    <hyperlink ref="F266" r:id="rId9" display="https://podminky.urs.cz/item/CS_URS_2022_01/411351012"/>
    <hyperlink ref="F268" r:id="rId10" display="https://podminky.urs.cz/item/CS_URS_2022_01/411354313"/>
    <hyperlink ref="F270" r:id="rId11" display="https://podminky.urs.cz/item/CS_URS_2022_01/411354314"/>
    <hyperlink ref="F273" r:id="rId12" display="https://podminky.urs.cz/item/CS_URS_2022_01/611315422"/>
    <hyperlink ref="F279" r:id="rId13" display="https://podminky.urs.cz/item/CS_URS_2022_01/611315452"/>
    <hyperlink ref="F281" r:id="rId14" display="https://podminky.urs.cz/item/CS_URS_2022_01/612131101"/>
    <hyperlink ref="F287" r:id="rId15" display="https://podminky.urs.cz/item/CS_URS_2022_01/612315422"/>
    <hyperlink ref="F290" r:id="rId16" display="https://podminky.urs.cz/item/CS_URS_2022_01/612315452"/>
    <hyperlink ref="F292" r:id="rId17" display="https://podminky.urs.cz/item/CS_URS_2022_01/612321141"/>
    <hyperlink ref="F295" r:id="rId18" display="https://podminky.urs.cz/item/CS_URS_2022_01/619996145"/>
    <hyperlink ref="F298" r:id="rId19" display="https://podminky.urs.cz/item/CS_URS_2022_01/621215104"/>
    <hyperlink ref="F300" r:id="rId20" display="https://podminky.urs.cz/item/CS_URS_2022_01/622215104"/>
    <hyperlink ref="F302" r:id="rId21" display="https://podminky.urs.cz/item/CS_URS_2022_01/622252002"/>
    <hyperlink ref="F307" r:id="rId22" display="https://podminky.urs.cz/item/CS_URS_2022_01/631311114"/>
    <hyperlink ref="F310" r:id="rId23" display="https://podminky.urs.cz/item/CS_URS_2022_01/631312141"/>
    <hyperlink ref="F316" r:id="rId24" display="https://podminky.urs.cz/item/CS_URS_2022_01/631319181"/>
    <hyperlink ref="F318" r:id="rId25" display="https://podminky.urs.cz/item/CS_URS_2022_01/631362021"/>
    <hyperlink ref="F325" r:id="rId26" display="https://podminky.urs.cz/item/CS_URS_2022_01/949101111"/>
    <hyperlink ref="F332" r:id="rId27" display="https://podminky.urs.cz/item/CS_URS_2022_01/952901111"/>
    <hyperlink ref="F335" r:id="rId28" display="https://podminky.urs.cz/item/CS_URS_2022_01/962031132"/>
    <hyperlink ref="F342" r:id="rId29" display="https://podminky.urs.cz/item/CS_URS_2022_01/965042121"/>
    <hyperlink ref="F347" r:id="rId30" display="https://podminky.urs.cz/item/CS_URS_2022_01/965081213"/>
    <hyperlink ref="F353" r:id="rId31" display="https://podminky.urs.cz/item/CS_URS_2022_01/965081223"/>
    <hyperlink ref="F356" r:id="rId32" display="https://podminky.urs.cz/item/CS_URS_2022_01/965081611"/>
    <hyperlink ref="F363" r:id="rId33" display="https://podminky.urs.cz/item/CS_URS_2022_01/966081125"/>
    <hyperlink ref="F366" r:id="rId34" display="https://podminky.urs.cz/item/CS_URS_2022_01/968062245"/>
    <hyperlink ref="F369" r:id="rId35" display="https://podminky.urs.cz/item/CS_URS_2022_01/968062375"/>
    <hyperlink ref="F372" r:id="rId36" display="https://podminky.urs.cz/item/CS_URS_2022_01/968072455"/>
    <hyperlink ref="F377" r:id="rId37" display="https://podminky.urs.cz/item/CS_URS_2022_01/968072747"/>
    <hyperlink ref="F380" r:id="rId38" display="https://podminky.urs.cz/item/CS_URS_2022_01/974031153"/>
    <hyperlink ref="F387" r:id="rId39" display="https://podminky.urs.cz/item/CS_URS_2022_01/977151111"/>
    <hyperlink ref="F390" r:id="rId40" display="https://podminky.urs.cz/item/CS_URS_2022_01/977151119"/>
    <hyperlink ref="F395" r:id="rId41" display="https://podminky.urs.cz/item/CS_URS_2022_01/977151123"/>
    <hyperlink ref="F400" r:id="rId42" display="https://podminky.urs.cz/item/CS_URS_2022_01/978011141"/>
    <hyperlink ref="F406" r:id="rId43" display="https://podminky.urs.cz/item/CS_URS_2022_01/978013141"/>
    <hyperlink ref="F412" r:id="rId44" display="https://podminky.urs.cz/item/CS_URS_2022_01/978059541"/>
    <hyperlink ref="F422" r:id="rId45" display="https://podminky.urs.cz/item/CS_URS_2022_01/997013211"/>
    <hyperlink ref="F424" r:id="rId46" display="https://podminky.urs.cz/item/CS_URS_2022_01/997013501"/>
    <hyperlink ref="F426" r:id="rId47" display="https://podminky.urs.cz/item/CS_URS_2022_01/997013509"/>
    <hyperlink ref="F429" r:id="rId48" display="https://podminky.urs.cz/item/CS_URS_2022_01/997013631"/>
    <hyperlink ref="F432" r:id="rId49" display="https://podminky.urs.cz/item/CS_URS_2022_01/998011001"/>
    <hyperlink ref="F436" r:id="rId50" display="https://podminky.urs.cz/item/CS_URS_2021_01/711111001"/>
    <hyperlink ref="F441" r:id="rId51" display="https://podminky.urs.cz/item/CS_URS_2021_01/711141559"/>
    <hyperlink ref="F445" r:id="rId52" display="https://podminky.urs.cz/item/CS_URS_2021_01/998711101"/>
    <hyperlink ref="F448" r:id="rId53" display="https://podminky.urs.cz/item/CS_URS_2022_01/721140802"/>
    <hyperlink ref="F451" r:id="rId54" display="https://podminky.urs.cz/item/CS_URS_2022_01/721140806"/>
    <hyperlink ref="F454" r:id="rId55" display="https://podminky.urs.cz/item/CS_URS_2022_01/721173315"/>
    <hyperlink ref="F459" r:id="rId56" display="https://podminky.urs.cz/item/CS_URS_2022_01/721173317"/>
    <hyperlink ref="F464" r:id="rId57" display="https://podminky.urs.cz/item/CS_URS_2022_01/721175001"/>
    <hyperlink ref="F469" r:id="rId58" display="https://podminky.urs.cz/item/CS_URS_2022_01/721175003"/>
    <hyperlink ref="F472" r:id="rId59" display="https://podminky.urs.cz/item/CS_URS_2022_01/721175013"/>
    <hyperlink ref="F475" r:id="rId60" display="https://podminky.urs.cz/item/CS_URS_2022_01/721194105"/>
    <hyperlink ref="F480" r:id="rId61" display="https://podminky.urs.cz/item/CS_URS_2022_01/721194109"/>
    <hyperlink ref="F485" r:id="rId62" display="https://podminky.urs.cz/item/CS_URS_2022_01/721211422"/>
    <hyperlink ref="F488" r:id="rId63" display="https://podminky.urs.cz/item/CS_URS_2022_01/721226512"/>
    <hyperlink ref="F493" r:id="rId64" display="https://podminky.urs.cz/item/CS_URS_2022_01/721226514"/>
    <hyperlink ref="F498" r:id="rId65" display="https://podminky.urs.cz/item/CS_URS_2022_01/721274121"/>
    <hyperlink ref="F502" r:id="rId66" display="https://podminky.urs.cz/item/CS_URS_2022_01/998721101"/>
    <hyperlink ref="F505" r:id="rId67" display="https://podminky.urs.cz/item/CS_URS_2022_01/722130802"/>
    <hyperlink ref="F508" r:id="rId68" display="https://podminky.urs.cz/item/CS_URS_2022_01/722174002"/>
    <hyperlink ref="F511" r:id="rId69" display="https://podminky.urs.cz/item/CS_URS_2022_01/722174003"/>
    <hyperlink ref="F516" r:id="rId70" display="https://podminky.urs.cz/item/CS_URS_2022_01/722174004"/>
    <hyperlink ref="F519" r:id="rId71" display="https://podminky.urs.cz/item/CS_URS_2022_01/722174005"/>
    <hyperlink ref="F522" r:id="rId72" display="https://podminky.urs.cz/item/CS_URS_2022_01/722174006"/>
    <hyperlink ref="F525" r:id="rId73" display="https://podminky.urs.cz/item/CS_URS_2022_01/722174022"/>
    <hyperlink ref="F530" r:id="rId74" display="https://podminky.urs.cz/item/CS_URS_2022_01/722174023"/>
    <hyperlink ref="F533" r:id="rId75" display="https://podminky.urs.cz/item/CS_URS_2022_01/722181241"/>
    <hyperlink ref="F536" r:id="rId76" display="https://podminky.urs.cz/item/CS_URS_2022_01/722181242"/>
    <hyperlink ref="F541" r:id="rId77" display="https://podminky.urs.cz/item/CS_URS_2022_01/722182012"/>
    <hyperlink ref="F544" r:id="rId78" display="https://podminky.urs.cz/item/CS_URS_2022_01/722182013"/>
    <hyperlink ref="F547" r:id="rId79" display="https://podminky.urs.cz/item/CS_URS_2022_01/722182014"/>
    <hyperlink ref="F550" r:id="rId80" display="https://podminky.urs.cz/item/CS_URS_2022_01/722182015"/>
    <hyperlink ref="F553" r:id="rId81" display="https://podminky.urs.cz/item/CS_URS_2022_01/722190401"/>
    <hyperlink ref="F558" r:id="rId82" display="https://podminky.urs.cz/item/CS_URS_2022_01/722220111"/>
    <hyperlink ref="F563" r:id="rId83" display="https://podminky.urs.cz/item/CS_URS_2022_01/722220121"/>
    <hyperlink ref="F566" r:id="rId84" display="https://podminky.urs.cz/item/CS_URS_2022_01/722231222"/>
    <hyperlink ref="F569" r:id="rId85" display="https://podminky.urs.cz/item/CS_URS_2022_01/722232062"/>
    <hyperlink ref="F574" r:id="rId86" display="https://podminky.urs.cz/item/CS_URS_2022_01/722232063"/>
    <hyperlink ref="F579" r:id="rId87" display="https://podminky.urs.cz/item/CS_URS_2022_01/722290215"/>
    <hyperlink ref="F584" r:id="rId88" display="https://podminky.urs.cz/item/CS_URS_2022_01/722290234"/>
    <hyperlink ref="F586" r:id="rId89" display="https://podminky.urs.cz/item/CS_URS_2022_01/998722101"/>
    <hyperlink ref="F589" r:id="rId90" display="https://podminky.urs.cz/item/CS_URS_2022_01/725110811"/>
    <hyperlink ref="F591" r:id="rId91" display="https://podminky.urs.cz/item/CS_URS_2022_01/725112183"/>
    <hyperlink ref="F594" r:id="rId92" display="https://podminky.urs.cz/item/CS_URS_2022_01/725210821"/>
    <hyperlink ref="F596" r:id="rId93" display="https://podminky.urs.cz/item/CS_URS_2022_01/725211601"/>
    <hyperlink ref="F599" r:id="rId94" display="https://podminky.urs.cz/item/CS_URS_2022_01/725211602"/>
    <hyperlink ref="F604" r:id="rId95" display="https://podminky.urs.cz/item/CS_URS_2022_01/725291511"/>
    <hyperlink ref="F607" r:id="rId96" display="https://podminky.urs.cz/item/CS_URS_2022_01/725291621"/>
    <hyperlink ref="F610" r:id="rId97" display="https://podminky.urs.cz/item/CS_URS_2022_01/725291631"/>
    <hyperlink ref="F617" r:id="rId98" display="https://podminky.urs.cz/item/CS_URS_2022_01/725310823"/>
    <hyperlink ref="F619" r:id="rId99" display="https://podminky.urs.cz/item/CS_URS_2022_01/725310828"/>
    <hyperlink ref="F621" r:id="rId100" display="https://podminky.urs.cz/item/CS_URS_2022_01/725319111"/>
    <hyperlink ref="F625" r:id="rId101" display="https://podminky.urs.cz/item/CS_URS_2022_01/725330840"/>
    <hyperlink ref="F627" r:id="rId102" display="https://podminky.urs.cz/item/CS_URS_2022_01/725530823"/>
    <hyperlink ref="F631" r:id="rId103" display="https://podminky.urs.cz/item/CS_URS_2022_01/725532114"/>
    <hyperlink ref="F634" r:id="rId104" display="https://podminky.urs.cz/item/CS_URS_2022_01/725590811"/>
    <hyperlink ref="F636" r:id="rId105" display="https://podminky.urs.cz/item/CS_URS_2022_01/725810811"/>
    <hyperlink ref="F638" r:id="rId106" display="https://podminky.urs.cz/item/CS_URS_2022_01/725820801"/>
    <hyperlink ref="F640" r:id="rId107" display="https://podminky.urs.cz/item/CS_URS_2022_01/725821329R01"/>
    <hyperlink ref="F643" r:id="rId108" display="https://podminky.urs.cz/item/CS_URS_2022_01/725822613"/>
    <hyperlink ref="F646" r:id="rId109" display="https://podminky.urs.cz/item/CS_URS_2022_01/725840850"/>
    <hyperlink ref="F650" r:id="rId110" display="https://podminky.urs.cz/item/CS_URS_2022_01/725860811"/>
    <hyperlink ref="F652" r:id="rId111" display="https://podminky.urs.cz/item/CS_URS_2022_01/725980122"/>
    <hyperlink ref="F655" r:id="rId112" display="https://podminky.urs.cz/item/CS_URS_2022_01/725980123"/>
    <hyperlink ref="F658" r:id="rId113" display="https://podminky.urs.cz/item/CS_URS_2022_01/734229143"/>
    <hyperlink ref="F662" r:id="rId114" display="https://podminky.urs.cz/item/CS_URS_2022_01/998725101"/>
    <hyperlink ref="F665" r:id="rId115" display="https://podminky.urs.cz/item/CS_URS_2022_01/727121108"/>
    <hyperlink ref="F669" r:id="rId116" display="https://podminky.urs.cz/item/CS_URS_2022_01/733120815"/>
    <hyperlink ref="F672" r:id="rId117" display="https://podminky.urs.cz/item/CS_URS_2022_01/733221202"/>
    <hyperlink ref="F675" r:id="rId118" display="https://podminky.urs.cz/item/CS_URS_2022_01/733221203"/>
    <hyperlink ref="F678" r:id="rId119" display="https://podminky.urs.cz/item/CS_URS_2022_01/733391101"/>
    <hyperlink ref="F681" r:id="rId120" display="https://podminky.urs.cz/item/CS_URS_2022_01/733890801"/>
    <hyperlink ref="F683" r:id="rId121" display="https://podminky.urs.cz/item/CS_URS_2022_01/998733101"/>
    <hyperlink ref="F686" r:id="rId122" display="https://podminky.urs.cz/item/CS_URS_2022_01/734221542"/>
    <hyperlink ref="F691" r:id="rId123" display="https://podminky.urs.cz/item/CS_URS_2022_01/734221682"/>
    <hyperlink ref="F693" r:id="rId124" display="https://podminky.urs.cz/item/CS_URS_2022_01/734261417"/>
    <hyperlink ref="F698" r:id="rId125" display="https://podminky.urs.cz/item/CS_URS_2022_01/734292723"/>
    <hyperlink ref="F703" r:id="rId126" display="https://podminky.urs.cz/item/CS_URS_2022_01/998734101"/>
    <hyperlink ref="F706" r:id="rId127" display="https://podminky.urs.cz/item/CS_URS_2022_01/735111810"/>
    <hyperlink ref="F709" r:id="rId128" display="https://podminky.urs.cz/item/CS_URS_2022_01/735151822"/>
    <hyperlink ref="F712" r:id="rId129" display="https://podminky.urs.cz/item/CS_URS_2022_01/735152593"/>
    <hyperlink ref="F715" r:id="rId130" display="https://podminky.urs.cz/item/CS_URS_2022_01/735152596"/>
    <hyperlink ref="F720" r:id="rId131" display="https://podminky.urs.cz/item/CS_URS_2022_01/735890801"/>
    <hyperlink ref="F722" r:id="rId132" display="https://podminky.urs.cz/item/CS_URS_2022_01/998735101"/>
    <hyperlink ref="F725" r:id="rId133" display="https://podminky.urs.cz/item/CS_URS_2022_01/763121422"/>
    <hyperlink ref="F731" r:id="rId134" display="https://podminky.urs.cz/item/CS_URS_2022_01/998763301"/>
    <hyperlink ref="F733" r:id="rId135" display="https://podminky.urs.cz/item/CS_URS_2022_01/998763381"/>
    <hyperlink ref="F742" r:id="rId136" display="https://podminky.urs.cz/item/CS_URS_2022_01/766622133"/>
    <hyperlink ref="F745" r:id="rId137" display="https://podminky.urs.cz/item/CS_URS_2022_01/766622834"/>
    <hyperlink ref="F748" r:id="rId138" display="https://podminky.urs.cz/item/CS_URS_2022_01/766629513"/>
    <hyperlink ref="F751" r:id="rId139" display="https://podminky.urs.cz/item/CS_URS_2022_01/766691914"/>
    <hyperlink ref="F754" r:id="rId140" display="https://podminky.urs.cz/item/CS_URS_2022_01/766812820"/>
    <hyperlink ref="F757" r:id="rId141" display="https://podminky.urs.cz/item/CS_URS_2022_01/766825821"/>
    <hyperlink ref="F760" r:id="rId142" display="https://podminky.urs.cz/item/CS_URS_2022_01/998766101"/>
    <hyperlink ref="F763" r:id="rId143" display="https://podminky.urs.cz/item/CS_URS_2022_01/771111011"/>
    <hyperlink ref="F769" r:id="rId144" display="https://podminky.urs.cz/item/CS_URS_2022_01/771121011"/>
    <hyperlink ref="F771" r:id="rId145" display="https://podminky.urs.cz/item/CS_URS_2022_01/771151014"/>
    <hyperlink ref="F773" r:id="rId146" display="https://podminky.urs.cz/item/CS_URS_2022_01/771161023"/>
    <hyperlink ref="F777" r:id="rId147" display="https://podminky.urs.cz/item/CS_URS_2022_01/771474113"/>
    <hyperlink ref="F782" r:id="rId148" display="https://podminky.urs.cz/item/CS_URS_2022_01/771574262"/>
    <hyperlink ref="F788" r:id="rId149" display="https://podminky.urs.cz/item/CS_URS_2022_01/771591112"/>
    <hyperlink ref="F791" r:id="rId150" display="https://podminky.urs.cz/item/CS_URS_2022_01/771591115"/>
    <hyperlink ref="F793" r:id="rId151" display="https://podminky.urs.cz/item/CS_URS_2022_01/771591192"/>
    <hyperlink ref="F795" r:id="rId152" display="https://podminky.urs.cz/item/CS_URS_2022_01/771591264"/>
    <hyperlink ref="F801" r:id="rId153" display="https://podminky.urs.cz/item/CS_URS_2022_01/771592011"/>
    <hyperlink ref="F803" r:id="rId154" display="https://podminky.urs.cz/item/CS_URS_2022_01/998771101"/>
    <hyperlink ref="F806" r:id="rId155" display="https://podminky.urs.cz/item/CS_URS_2022_01/776111116"/>
    <hyperlink ref="F809" r:id="rId156" display="https://podminky.urs.cz/item/CS_URS_2022_01/776111311"/>
    <hyperlink ref="F811" r:id="rId157" display="https://podminky.urs.cz/item/CS_URS_2022_01/776121112"/>
    <hyperlink ref="F813" r:id="rId158" display="https://podminky.urs.cz/item/CS_URS_2022_01/776141112"/>
    <hyperlink ref="F815" r:id="rId159" display="https://podminky.urs.cz/item/CS_URS_2022_01/776201811"/>
    <hyperlink ref="F818" r:id="rId160" display="https://podminky.urs.cz/item/CS_URS_2022_01/776222111"/>
    <hyperlink ref="F822" r:id="rId161" display="https://podminky.urs.cz/item/CS_URS_2022_01/776223112"/>
    <hyperlink ref="F825" r:id="rId162" display="https://podminky.urs.cz/item/CS_URS_2022_01/776410811"/>
    <hyperlink ref="F828" r:id="rId163" display="https://podminky.urs.cz/item/CS_URS_2022_01/776411213"/>
    <hyperlink ref="F832" r:id="rId164" display="https://podminky.urs.cz/item/CS_URS_2022_01/998776101"/>
    <hyperlink ref="F835" r:id="rId165" display="https://podminky.urs.cz/item/CS_URS_2022_01/781111011"/>
    <hyperlink ref="F841" r:id="rId166" display="https://podminky.urs.cz/item/CS_URS_2022_01/781121011"/>
    <hyperlink ref="F843" r:id="rId167" display="https://podminky.urs.cz/item/CS_URS_2022_01/781151031"/>
    <hyperlink ref="F845" r:id="rId168" display="https://podminky.urs.cz/item/CS_URS_2022_01/781151041"/>
    <hyperlink ref="F847" r:id="rId169" display="https://podminky.urs.cz/item/CS_URS_2022_01/781474154"/>
    <hyperlink ref="F851" r:id="rId170" display="https://podminky.urs.cz/item/CS_URS_2022_01/781494111"/>
    <hyperlink ref="F859" r:id="rId171" display="https://podminky.urs.cz/item/CS_URS_2022_01/998781101"/>
    <hyperlink ref="F862" r:id="rId172" display="https://podminky.urs.cz/item/CS_URS_2022_01/783442101"/>
    <hyperlink ref="F866" r:id="rId173" display="https://podminky.urs.cz/item/CS_URS_2022_01/784111001"/>
    <hyperlink ref="F872" r:id="rId174" display="https://podminky.urs.cz/item/CS_URS_2022_01/784121001"/>
    <hyperlink ref="F874" r:id="rId175" display="https://podminky.urs.cz/item/CS_URS_2022_01/784121011"/>
    <hyperlink ref="F876" r:id="rId176" display="https://podminky.urs.cz/item/CS_URS_2022_01/784171001"/>
    <hyperlink ref="F881" r:id="rId177" display="https://podminky.urs.cz/item/CS_URS_2022_01/784171111"/>
    <hyperlink ref="F886" r:id="rId178" display="https://podminky.urs.cz/item/CS_URS_2022_01/784181121"/>
    <hyperlink ref="F888" r:id="rId179" display="https://podminky.urs.cz/item/CS_URS_2022_01/784211001"/>
    <hyperlink ref="F890" r:id="rId180" display="https://podminky.urs.cz/item/CS_URS_2022_01/784211131"/>
    <hyperlink ref="F894" r:id="rId181" display="https://podminky.urs.cz/item/CS_URS_2022_01/46094132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8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9" customWidth="1"/>
    <col min="2" max="2" width="1.7109375" style="269" customWidth="1"/>
    <col min="3" max="4" width="5.00390625" style="269" customWidth="1"/>
    <col min="5" max="5" width="11.7109375" style="269" customWidth="1"/>
    <col min="6" max="6" width="9.140625" style="269" customWidth="1"/>
    <col min="7" max="7" width="5.00390625" style="269" customWidth="1"/>
    <col min="8" max="8" width="77.8515625" style="269" customWidth="1"/>
    <col min="9" max="10" width="20.00390625" style="269" customWidth="1"/>
    <col min="11" max="11" width="1.7109375" style="269" customWidth="1"/>
  </cols>
  <sheetData>
    <row r="1" s="1" customFormat="1" ht="37.5" customHeight="1"/>
    <row r="2" spans="2:11" s="1" customFormat="1" ht="7.5" customHeight="1">
      <c r="B2" s="270"/>
      <c r="C2" s="271"/>
      <c r="D2" s="271"/>
      <c r="E2" s="271"/>
      <c r="F2" s="271"/>
      <c r="G2" s="271"/>
      <c r="H2" s="271"/>
      <c r="I2" s="271"/>
      <c r="J2" s="271"/>
      <c r="K2" s="272"/>
    </row>
    <row r="3" spans="2:11" s="16" customFormat="1" ht="45" customHeight="1">
      <c r="B3" s="273"/>
      <c r="C3" s="274" t="s">
        <v>1618</v>
      </c>
      <c r="D3" s="274"/>
      <c r="E3" s="274"/>
      <c r="F3" s="274"/>
      <c r="G3" s="274"/>
      <c r="H3" s="274"/>
      <c r="I3" s="274"/>
      <c r="J3" s="274"/>
      <c r="K3" s="275"/>
    </row>
    <row r="4" spans="2:11" s="1" customFormat="1" ht="25.5" customHeight="1">
      <c r="B4" s="276"/>
      <c r="C4" s="277" t="s">
        <v>1619</v>
      </c>
      <c r="D4" s="277"/>
      <c r="E4" s="277"/>
      <c r="F4" s="277"/>
      <c r="G4" s="277"/>
      <c r="H4" s="277"/>
      <c r="I4" s="277"/>
      <c r="J4" s="277"/>
      <c r="K4" s="278"/>
    </row>
    <row r="5" spans="2:11" s="1" customFormat="1" ht="5.25" customHeight="1">
      <c r="B5" s="276"/>
      <c r="C5" s="279"/>
      <c r="D5" s="279"/>
      <c r="E5" s="279"/>
      <c r="F5" s="279"/>
      <c r="G5" s="279"/>
      <c r="H5" s="279"/>
      <c r="I5" s="279"/>
      <c r="J5" s="279"/>
      <c r="K5" s="278"/>
    </row>
    <row r="6" spans="2:11" s="1" customFormat="1" ht="15" customHeight="1">
      <c r="B6" s="276"/>
      <c r="C6" s="280" t="s">
        <v>1620</v>
      </c>
      <c r="D6" s="280"/>
      <c r="E6" s="280"/>
      <c r="F6" s="280"/>
      <c r="G6" s="280"/>
      <c r="H6" s="280"/>
      <c r="I6" s="280"/>
      <c r="J6" s="280"/>
      <c r="K6" s="278"/>
    </row>
    <row r="7" spans="2:11" s="1" customFormat="1" ht="15" customHeight="1">
      <c r="B7" s="281"/>
      <c r="C7" s="280" t="s">
        <v>1621</v>
      </c>
      <c r="D7" s="280"/>
      <c r="E7" s="280"/>
      <c r="F7" s="280"/>
      <c r="G7" s="280"/>
      <c r="H7" s="280"/>
      <c r="I7" s="280"/>
      <c r="J7" s="280"/>
      <c r="K7" s="278"/>
    </row>
    <row r="8" spans="2:11" s="1" customFormat="1" ht="12.75" customHeight="1">
      <c r="B8" s="281"/>
      <c r="C8" s="280"/>
      <c r="D8" s="280"/>
      <c r="E8" s="280"/>
      <c r="F8" s="280"/>
      <c r="G8" s="280"/>
      <c r="H8" s="280"/>
      <c r="I8" s="280"/>
      <c r="J8" s="280"/>
      <c r="K8" s="278"/>
    </row>
    <row r="9" spans="2:11" s="1" customFormat="1" ht="15" customHeight="1">
      <c r="B9" s="281"/>
      <c r="C9" s="280" t="s">
        <v>1622</v>
      </c>
      <c r="D9" s="280"/>
      <c r="E9" s="280"/>
      <c r="F9" s="280"/>
      <c r="G9" s="280"/>
      <c r="H9" s="280"/>
      <c r="I9" s="280"/>
      <c r="J9" s="280"/>
      <c r="K9" s="278"/>
    </row>
    <row r="10" spans="2:11" s="1" customFormat="1" ht="15" customHeight="1">
      <c r="B10" s="281"/>
      <c r="C10" s="280"/>
      <c r="D10" s="280" t="s">
        <v>1623</v>
      </c>
      <c r="E10" s="280"/>
      <c r="F10" s="280"/>
      <c r="G10" s="280"/>
      <c r="H10" s="280"/>
      <c r="I10" s="280"/>
      <c r="J10" s="280"/>
      <c r="K10" s="278"/>
    </row>
    <row r="11" spans="2:11" s="1" customFormat="1" ht="15" customHeight="1">
      <c r="B11" s="281"/>
      <c r="C11" s="282"/>
      <c r="D11" s="280" t="s">
        <v>1624</v>
      </c>
      <c r="E11" s="280"/>
      <c r="F11" s="280"/>
      <c r="G11" s="280"/>
      <c r="H11" s="280"/>
      <c r="I11" s="280"/>
      <c r="J11" s="280"/>
      <c r="K11" s="278"/>
    </row>
    <row r="12" spans="2:11" s="1" customFormat="1" ht="15" customHeight="1">
      <c r="B12" s="281"/>
      <c r="C12" s="282"/>
      <c r="D12" s="280"/>
      <c r="E12" s="280"/>
      <c r="F12" s="280"/>
      <c r="G12" s="280"/>
      <c r="H12" s="280"/>
      <c r="I12" s="280"/>
      <c r="J12" s="280"/>
      <c r="K12" s="278"/>
    </row>
    <row r="13" spans="2:11" s="1" customFormat="1" ht="15" customHeight="1">
      <c r="B13" s="281"/>
      <c r="C13" s="282"/>
      <c r="D13" s="283" t="s">
        <v>1625</v>
      </c>
      <c r="E13" s="280"/>
      <c r="F13" s="280"/>
      <c r="G13" s="280"/>
      <c r="H13" s="280"/>
      <c r="I13" s="280"/>
      <c r="J13" s="280"/>
      <c r="K13" s="278"/>
    </row>
    <row r="14" spans="2:11" s="1" customFormat="1" ht="12.75" customHeight="1">
      <c r="B14" s="281"/>
      <c r="C14" s="282"/>
      <c r="D14" s="282"/>
      <c r="E14" s="282"/>
      <c r="F14" s="282"/>
      <c r="G14" s="282"/>
      <c r="H14" s="282"/>
      <c r="I14" s="282"/>
      <c r="J14" s="282"/>
      <c r="K14" s="278"/>
    </row>
    <row r="15" spans="2:11" s="1" customFormat="1" ht="15" customHeight="1">
      <c r="B15" s="281"/>
      <c r="C15" s="282"/>
      <c r="D15" s="280" t="s">
        <v>1626</v>
      </c>
      <c r="E15" s="280"/>
      <c r="F15" s="280"/>
      <c r="G15" s="280"/>
      <c r="H15" s="280"/>
      <c r="I15" s="280"/>
      <c r="J15" s="280"/>
      <c r="K15" s="278"/>
    </row>
    <row r="16" spans="2:11" s="1" customFormat="1" ht="15" customHeight="1">
      <c r="B16" s="281"/>
      <c r="C16" s="282"/>
      <c r="D16" s="280" t="s">
        <v>1627</v>
      </c>
      <c r="E16" s="280"/>
      <c r="F16" s="280"/>
      <c r="G16" s="280"/>
      <c r="H16" s="280"/>
      <c r="I16" s="280"/>
      <c r="J16" s="280"/>
      <c r="K16" s="278"/>
    </row>
    <row r="17" spans="2:11" s="1" customFormat="1" ht="15" customHeight="1">
      <c r="B17" s="281"/>
      <c r="C17" s="282"/>
      <c r="D17" s="280" t="s">
        <v>1628</v>
      </c>
      <c r="E17" s="280"/>
      <c r="F17" s="280"/>
      <c r="G17" s="280"/>
      <c r="H17" s="280"/>
      <c r="I17" s="280"/>
      <c r="J17" s="280"/>
      <c r="K17" s="278"/>
    </row>
    <row r="18" spans="2:11" s="1" customFormat="1" ht="15" customHeight="1">
      <c r="B18" s="281"/>
      <c r="C18" s="282"/>
      <c r="D18" s="282"/>
      <c r="E18" s="284" t="s">
        <v>83</v>
      </c>
      <c r="F18" s="280" t="s">
        <v>1629</v>
      </c>
      <c r="G18" s="280"/>
      <c r="H18" s="280"/>
      <c r="I18" s="280"/>
      <c r="J18" s="280"/>
      <c r="K18" s="278"/>
    </row>
    <row r="19" spans="2:11" s="1" customFormat="1" ht="15" customHeight="1">
      <c r="B19" s="281"/>
      <c r="C19" s="282"/>
      <c r="D19" s="282"/>
      <c r="E19" s="284" t="s">
        <v>1630</v>
      </c>
      <c r="F19" s="280" t="s">
        <v>1631</v>
      </c>
      <c r="G19" s="280"/>
      <c r="H19" s="280"/>
      <c r="I19" s="280"/>
      <c r="J19" s="280"/>
      <c r="K19" s="278"/>
    </row>
    <row r="20" spans="2:11" s="1" customFormat="1" ht="15" customHeight="1">
      <c r="B20" s="281"/>
      <c r="C20" s="282"/>
      <c r="D20" s="282"/>
      <c r="E20" s="284" t="s">
        <v>1632</v>
      </c>
      <c r="F20" s="280" t="s">
        <v>1633</v>
      </c>
      <c r="G20" s="280"/>
      <c r="H20" s="280"/>
      <c r="I20" s="280"/>
      <c r="J20" s="280"/>
      <c r="K20" s="278"/>
    </row>
    <row r="21" spans="2:11" s="1" customFormat="1" ht="15" customHeight="1">
      <c r="B21" s="281"/>
      <c r="C21" s="282"/>
      <c r="D21" s="282"/>
      <c r="E21" s="284" t="s">
        <v>1634</v>
      </c>
      <c r="F21" s="280" t="s">
        <v>1635</v>
      </c>
      <c r="G21" s="280"/>
      <c r="H21" s="280"/>
      <c r="I21" s="280"/>
      <c r="J21" s="280"/>
      <c r="K21" s="278"/>
    </row>
    <row r="22" spans="2:11" s="1" customFormat="1" ht="15" customHeight="1">
      <c r="B22" s="281"/>
      <c r="C22" s="282"/>
      <c r="D22" s="282"/>
      <c r="E22" s="284" t="s">
        <v>1636</v>
      </c>
      <c r="F22" s="280" t="s">
        <v>1637</v>
      </c>
      <c r="G22" s="280"/>
      <c r="H22" s="280"/>
      <c r="I22" s="280"/>
      <c r="J22" s="280"/>
      <c r="K22" s="278"/>
    </row>
    <row r="23" spans="2:11" s="1" customFormat="1" ht="15" customHeight="1">
      <c r="B23" s="281"/>
      <c r="C23" s="282"/>
      <c r="D23" s="282"/>
      <c r="E23" s="284" t="s">
        <v>1638</v>
      </c>
      <c r="F23" s="280" t="s">
        <v>1639</v>
      </c>
      <c r="G23" s="280"/>
      <c r="H23" s="280"/>
      <c r="I23" s="280"/>
      <c r="J23" s="280"/>
      <c r="K23" s="278"/>
    </row>
    <row r="24" spans="2:11" s="1" customFormat="1" ht="12.75" customHeight="1">
      <c r="B24" s="281"/>
      <c r="C24" s="282"/>
      <c r="D24" s="282"/>
      <c r="E24" s="282"/>
      <c r="F24" s="282"/>
      <c r="G24" s="282"/>
      <c r="H24" s="282"/>
      <c r="I24" s="282"/>
      <c r="J24" s="282"/>
      <c r="K24" s="278"/>
    </row>
    <row r="25" spans="2:11" s="1" customFormat="1" ht="15" customHeight="1">
      <c r="B25" s="281"/>
      <c r="C25" s="280" t="s">
        <v>1640</v>
      </c>
      <c r="D25" s="280"/>
      <c r="E25" s="280"/>
      <c r="F25" s="280"/>
      <c r="G25" s="280"/>
      <c r="H25" s="280"/>
      <c r="I25" s="280"/>
      <c r="J25" s="280"/>
      <c r="K25" s="278"/>
    </row>
    <row r="26" spans="2:11" s="1" customFormat="1" ht="15" customHeight="1">
      <c r="B26" s="281"/>
      <c r="C26" s="280" t="s">
        <v>1641</v>
      </c>
      <c r="D26" s="280"/>
      <c r="E26" s="280"/>
      <c r="F26" s="280"/>
      <c r="G26" s="280"/>
      <c r="H26" s="280"/>
      <c r="I26" s="280"/>
      <c r="J26" s="280"/>
      <c r="K26" s="278"/>
    </row>
    <row r="27" spans="2:11" s="1" customFormat="1" ht="15" customHeight="1">
      <c r="B27" s="281"/>
      <c r="C27" s="280"/>
      <c r="D27" s="280" t="s">
        <v>1642</v>
      </c>
      <c r="E27" s="280"/>
      <c r="F27" s="280"/>
      <c r="G27" s="280"/>
      <c r="H27" s="280"/>
      <c r="I27" s="280"/>
      <c r="J27" s="280"/>
      <c r="K27" s="278"/>
    </row>
    <row r="28" spans="2:11" s="1" customFormat="1" ht="15" customHeight="1">
      <c r="B28" s="281"/>
      <c r="C28" s="282"/>
      <c r="D28" s="280" t="s">
        <v>1643</v>
      </c>
      <c r="E28" s="280"/>
      <c r="F28" s="280"/>
      <c r="G28" s="280"/>
      <c r="H28" s="280"/>
      <c r="I28" s="280"/>
      <c r="J28" s="280"/>
      <c r="K28" s="278"/>
    </row>
    <row r="29" spans="2:11" s="1" customFormat="1" ht="12.75" customHeight="1">
      <c r="B29" s="281"/>
      <c r="C29" s="282"/>
      <c r="D29" s="282"/>
      <c r="E29" s="282"/>
      <c r="F29" s="282"/>
      <c r="G29" s="282"/>
      <c r="H29" s="282"/>
      <c r="I29" s="282"/>
      <c r="J29" s="282"/>
      <c r="K29" s="278"/>
    </row>
    <row r="30" spans="2:11" s="1" customFormat="1" ht="15" customHeight="1">
      <c r="B30" s="281"/>
      <c r="C30" s="282"/>
      <c r="D30" s="280" t="s">
        <v>1644</v>
      </c>
      <c r="E30" s="280"/>
      <c r="F30" s="280"/>
      <c r="G30" s="280"/>
      <c r="H30" s="280"/>
      <c r="I30" s="280"/>
      <c r="J30" s="280"/>
      <c r="K30" s="278"/>
    </row>
    <row r="31" spans="2:11" s="1" customFormat="1" ht="15" customHeight="1">
      <c r="B31" s="281"/>
      <c r="C31" s="282"/>
      <c r="D31" s="280" t="s">
        <v>1645</v>
      </c>
      <c r="E31" s="280"/>
      <c r="F31" s="280"/>
      <c r="G31" s="280"/>
      <c r="H31" s="280"/>
      <c r="I31" s="280"/>
      <c r="J31" s="280"/>
      <c r="K31" s="278"/>
    </row>
    <row r="32" spans="2:11" s="1" customFormat="1" ht="12.75" customHeight="1">
      <c r="B32" s="281"/>
      <c r="C32" s="282"/>
      <c r="D32" s="282"/>
      <c r="E32" s="282"/>
      <c r="F32" s="282"/>
      <c r="G32" s="282"/>
      <c r="H32" s="282"/>
      <c r="I32" s="282"/>
      <c r="J32" s="282"/>
      <c r="K32" s="278"/>
    </row>
    <row r="33" spans="2:11" s="1" customFormat="1" ht="15" customHeight="1">
      <c r="B33" s="281"/>
      <c r="C33" s="282"/>
      <c r="D33" s="280" t="s">
        <v>1646</v>
      </c>
      <c r="E33" s="280"/>
      <c r="F33" s="280"/>
      <c r="G33" s="280"/>
      <c r="H33" s="280"/>
      <c r="I33" s="280"/>
      <c r="J33" s="280"/>
      <c r="K33" s="278"/>
    </row>
    <row r="34" spans="2:11" s="1" customFormat="1" ht="15" customHeight="1">
      <c r="B34" s="281"/>
      <c r="C34" s="282"/>
      <c r="D34" s="280" t="s">
        <v>1647</v>
      </c>
      <c r="E34" s="280"/>
      <c r="F34" s="280"/>
      <c r="G34" s="280"/>
      <c r="H34" s="280"/>
      <c r="I34" s="280"/>
      <c r="J34" s="280"/>
      <c r="K34" s="278"/>
    </row>
    <row r="35" spans="2:11" s="1" customFormat="1" ht="15" customHeight="1">
      <c r="B35" s="281"/>
      <c r="C35" s="282"/>
      <c r="D35" s="280" t="s">
        <v>1648</v>
      </c>
      <c r="E35" s="280"/>
      <c r="F35" s="280"/>
      <c r="G35" s="280"/>
      <c r="H35" s="280"/>
      <c r="I35" s="280"/>
      <c r="J35" s="280"/>
      <c r="K35" s="278"/>
    </row>
    <row r="36" spans="2:11" s="1" customFormat="1" ht="15" customHeight="1">
      <c r="B36" s="281"/>
      <c r="C36" s="282"/>
      <c r="D36" s="280"/>
      <c r="E36" s="283" t="s">
        <v>130</v>
      </c>
      <c r="F36" s="280"/>
      <c r="G36" s="280" t="s">
        <v>1649</v>
      </c>
      <c r="H36" s="280"/>
      <c r="I36" s="280"/>
      <c r="J36" s="280"/>
      <c r="K36" s="278"/>
    </row>
    <row r="37" spans="2:11" s="1" customFormat="1" ht="30.75" customHeight="1">
      <c r="B37" s="281"/>
      <c r="C37" s="282"/>
      <c r="D37" s="280"/>
      <c r="E37" s="283" t="s">
        <v>1650</v>
      </c>
      <c r="F37" s="280"/>
      <c r="G37" s="280" t="s">
        <v>1651</v>
      </c>
      <c r="H37" s="280"/>
      <c r="I37" s="280"/>
      <c r="J37" s="280"/>
      <c r="K37" s="278"/>
    </row>
    <row r="38" spans="2:11" s="1" customFormat="1" ht="15" customHeight="1">
      <c r="B38" s="281"/>
      <c r="C38" s="282"/>
      <c r="D38" s="280"/>
      <c r="E38" s="283" t="s">
        <v>57</v>
      </c>
      <c r="F38" s="280"/>
      <c r="G38" s="280" t="s">
        <v>1652</v>
      </c>
      <c r="H38" s="280"/>
      <c r="I38" s="280"/>
      <c r="J38" s="280"/>
      <c r="K38" s="278"/>
    </row>
    <row r="39" spans="2:11" s="1" customFormat="1" ht="15" customHeight="1">
      <c r="B39" s="281"/>
      <c r="C39" s="282"/>
      <c r="D39" s="280"/>
      <c r="E39" s="283" t="s">
        <v>58</v>
      </c>
      <c r="F39" s="280"/>
      <c r="G39" s="280" t="s">
        <v>1653</v>
      </c>
      <c r="H39" s="280"/>
      <c r="I39" s="280"/>
      <c r="J39" s="280"/>
      <c r="K39" s="278"/>
    </row>
    <row r="40" spans="2:11" s="1" customFormat="1" ht="15" customHeight="1">
      <c r="B40" s="281"/>
      <c r="C40" s="282"/>
      <c r="D40" s="280"/>
      <c r="E40" s="283" t="s">
        <v>131</v>
      </c>
      <c r="F40" s="280"/>
      <c r="G40" s="280" t="s">
        <v>1654</v>
      </c>
      <c r="H40" s="280"/>
      <c r="I40" s="280"/>
      <c r="J40" s="280"/>
      <c r="K40" s="278"/>
    </row>
    <row r="41" spans="2:11" s="1" customFormat="1" ht="15" customHeight="1">
      <c r="B41" s="281"/>
      <c r="C41" s="282"/>
      <c r="D41" s="280"/>
      <c r="E41" s="283" t="s">
        <v>132</v>
      </c>
      <c r="F41" s="280"/>
      <c r="G41" s="280" t="s">
        <v>1655</v>
      </c>
      <c r="H41" s="280"/>
      <c r="I41" s="280"/>
      <c r="J41" s="280"/>
      <c r="K41" s="278"/>
    </row>
    <row r="42" spans="2:11" s="1" customFormat="1" ht="15" customHeight="1">
      <c r="B42" s="281"/>
      <c r="C42" s="282"/>
      <c r="D42" s="280"/>
      <c r="E42" s="283" t="s">
        <v>1656</v>
      </c>
      <c r="F42" s="280"/>
      <c r="G42" s="280" t="s">
        <v>1657</v>
      </c>
      <c r="H42" s="280"/>
      <c r="I42" s="280"/>
      <c r="J42" s="280"/>
      <c r="K42" s="278"/>
    </row>
    <row r="43" spans="2:11" s="1" customFormat="1" ht="15" customHeight="1">
      <c r="B43" s="281"/>
      <c r="C43" s="282"/>
      <c r="D43" s="280"/>
      <c r="E43" s="283"/>
      <c r="F43" s="280"/>
      <c r="G43" s="280" t="s">
        <v>1658</v>
      </c>
      <c r="H43" s="280"/>
      <c r="I43" s="280"/>
      <c r="J43" s="280"/>
      <c r="K43" s="278"/>
    </row>
    <row r="44" spans="2:11" s="1" customFormat="1" ht="15" customHeight="1">
      <c r="B44" s="281"/>
      <c r="C44" s="282"/>
      <c r="D44" s="280"/>
      <c r="E44" s="283" t="s">
        <v>1659</v>
      </c>
      <c r="F44" s="280"/>
      <c r="G44" s="280" t="s">
        <v>1660</v>
      </c>
      <c r="H44" s="280"/>
      <c r="I44" s="280"/>
      <c r="J44" s="280"/>
      <c r="K44" s="278"/>
    </row>
    <row r="45" spans="2:11" s="1" customFormat="1" ht="15" customHeight="1">
      <c r="B45" s="281"/>
      <c r="C45" s="282"/>
      <c r="D45" s="280"/>
      <c r="E45" s="283" t="s">
        <v>134</v>
      </c>
      <c r="F45" s="280"/>
      <c r="G45" s="280" t="s">
        <v>1661</v>
      </c>
      <c r="H45" s="280"/>
      <c r="I45" s="280"/>
      <c r="J45" s="280"/>
      <c r="K45" s="278"/>
    </row>
    <row r="46" spans="2:11" s="1" customFormat="1" ht="12.75" customHeight="1">
      <c r="B46" s="281"/>
      <c r="C46" s="282"/>
      <c r="D46" s="280"/>
      <c r="E46" s="280"/>
      <c r="F46" s="280"/>
      <c r="G46" s="280"/>
      <c r="H46" s="280"/>
      <c r="I46" s="280"/>
      <c r="J46" s="280"/>
      <c r="K46" s="278"/>
    </row>
    <row r="47" spans="2:11" s="1" customFormat="1" ht="15" customHeight="1">
      <c r="B47" s="281"/>
      <c r="C47" s="282"/>
      <c r="D47" s="280" t="s">
        <v>1662</v>
      </c>
      <c r="E47" s="280"/>
      <c r="F47" s="280"/>
      <c r="G47" s="280"/>
      <c r="H47" s="280"/>
      <c r="I47" s="280"/>
      <c r="J47" s="280"/>
      <c r="K47" s="278"/>
    </row>
    <row r="48" spans="2:11" s="1" customFormat="1" ht="15" customHeight="1">
      <c r="B48" s="281"/>
      <c r="C48" s="282"/>
      <c r="D48" s="282"/>
      <c r="E48" s="280" t="s">
        <v>1663</v>
      </c>
      <c r="F48" s="280"/>
      <c r="G48" s="280"/>
      <c r="H48" s="280"/>
      <c r="I48" s="280"/>
      <c r="J48" s="280"/>
      <c r="K48" s="278"/>
    </row>
    <row r="49" spans="2:11" s="1" customFormat="1" ht="15" customHeight="1">
      <c r="B49" s="281"/>
      <c r="C49" s="282"/>
      <c r="D49" s="282"/>
      <c r="E49" s="280" t="s">
        <v>1664</v>
      </c>
      <c r="F49" s="280"/>
      <c r="G49" s="280"/>
      <c r="H49" s="280"/>
      <c r="I49" s="280"/>
      <c r="J49" s="280"/>
      <c r="K49" s="278"/>
    </row>
    <row r="50" spans="2:11" s="1" customFormat="1" ht="15" customHeight="1">
      <c r="B50" s="281"/>
      <c r="C50" s="282"/>
      <c r="D50" s="282"/>
      <c r="E50" s="280" t="s">
        <v>1665</v>
      </c>
      <c r="F50" s="280"/>
      <c r="G50" s="280"/>
      <c r="H50" s="280"/>
      <c r="I50" s="280"/>
      <c r="J50" s="280"/>
      <c r="K50" s="278"/>
    </row>
    <row r="51" spans="2:11" s="1" customFormat="1" ht="15" customHeight="1">
      <c r="B51" s="281"/>
      <c r="C51" s="282"/>
      <c r="D51" s="280" t="s">
        <v>1666</v>
      </c>
      <c r="E51" s="280"/>
      <c r="F51" s="280"/>
      <c r="G51" s="280"/>
      <c r="H51" s="280"/>
      <c r="I51" s="280"/>
      <c r="J51" s="280"/>
      <c r="K51" s="278"/>
    </row>
    <row r="52" spans="2:11" s="1" customFormat="1" ht="25.5" customHeight="1">
      <c r="B52" s="276"/>
      <c r="C52" s="277" t="s">
        <v>1667</v>
      </c>
      <c r="D52" s="277"/>
      <c r="E52" s="277"/>
      <c r="F52" s="277"/>
      <c r="G52" s="277"/>
      <c r="H52" s="277"/>
      <c r="I52" s="277"/>
      <c r="J52" s="277"/>
      <c r="K52" s="278"/>
    </row>
    <row r="53" spans="2:11" s="1" customFormat="1" ht="5.25" customHeight="1">
      <c r="B53" s="276"/>
      <c r="C53" s="279"/>
      <c r="D53" s="279"/>
      <c r="E53" s="279"/>
      <c r="F53" s="279"/>
      <c r="G53" s="279"/>
      <c r="H53" s="279"/>
      <c r="I53" s="279"/>
      <c r="J53" s="279"/>
      <c r="K53" s="278"/>
    </row>
    <row r="54" spans="2:11" s="1" customFormat="1" ht="15" customHeight="1">
      <c r="B54" s="276"/>
      <c r="C54" s="280" t="s">
        <v>1668</v>
      </c>
      <c r="D54" s="280"/>
      <c r="E54" s="280"/>
      <c r="F54" s="280"/>
      <c r="G54" s="280"/>
      <c r="H54" s="280"/>
      <c r="I54" s="280"/>
      <c r="J54" s="280"/>
      <c r="K54" s="278"/>
    </row>
    <row r="55" spans="2:11" s="1" customFormat="1" ht="15" customHeight="1">
      <c r="B55" s="276"/>
      <c r="C55" s="280" t="s">
        <v>1669</v>
      </c>
      <c r="D55" s="280"/>
      <c r="E55" s="280"/>
      <c r="F55" s="280"/>
      <c r="G55" s="280"/>
      <c r="H55" s="280"/>
      <c r="I55" s="280"/>
      <c r="J55" s="280"/>
      <c r="K55" s="278"/>
    </row>
    <row r="56" spans="2:11" s="1" customFormat="1" ht="12.75" customHeight="1">
      <c r="B56" s="276"/>
      <c r="C56" s="280"/>
      <c r="D56" s="280"/>
      <c r="E56" s="280"/>
      <c r="F56" s="280"/>
      <c r="G56" s="280"/>
      <c r="H56" s="280"/>
      <c r="I56" s="280"/>
      <c r="J56" s="280"/>
      <c r="K56" s="278"/>
    </row>
    <row r="57" spans="2:11" s="1" customFormat="1" ht="15" customHeight="1">
      <c r="B57" s="276"/>
      <c r="C57" s="280" t="s">
        <v>1670</v>
      </c>
      <c r="D57" s="280"/>
      <c r="E57" s="280"/>
      <c r="F57" s="280"/>
      <c r="G57" s="280"/>
      <c r="H57" s="280"/>
      <c r="I57" s="280"/>
      <c r="J57" s="280"/>
      <c r="K57" s="278"/>
    </row>
    <row r="58" spans="2:11" s="1" customFormat="1" ht="15" customHeight="1">
      <c r="B58" s="276"/>
      <c r="C58" s="282"/>
      <c r="D58" s="280" t="s">
        <v>1671</v>
      </c>
      <c r="E58" s="280"/>
      <c r="F58" s="280"/>
      <c r="G58" s="280"/>
      <c r="H58" s="280"/>
      <c r="I58" s="280"/>
      <c r="J58" s="280"/>
      <c r="K58" s="278"/>
    </row>
    <row r="59" spans="2:11" s="1" customFormat="1" ht="15" customHeight="1">
      <c r="B59" s="276"/>
      <c r="C59" s="282"/>
      <c r="D59" s="280" t="s">
        <v>1672</v>
      </c>
      <c r="E59" s="280"/>
      <c r="F59" s="280"/>
      <c r="G59" s="280"/>
      <c r="H59" s="280"/>
      <c r="I59" s="280"/>
      <c r="J59" s="280"/>
      <c r="K59" s="278"/>
    </row>
    <row r="60" spans="2:11" s="1" customFormat="1" ht="15" customHeight="1">
      <c r="B60" s="276"/>
      <c r="C60" s="282"/>
      <c r="D60" s="280" t="s">
        <v>1673</v>
      </c>
      <c r="E60" s="280"/>
      <c r="F60" s="280"/>
      <c r="G60" s="280"/>
      <c r="H60" s="280"/>
      <c r="I60" s="280"/>
      <c r="J60" s="280"/>
      <c r="K60" s="278"/>
    </row>
    <row r="61" spans="2:11" s="1" customFormat="1" ht="15" customHeight="1">
      <c r="B61" s="276"/>
      <c r="C61" s="282"/>
      <c r="D61" s="280" t="s">
        <v>1674</v>
      </c>
      <c r="E61" s="280"/>
      <c r="F61" s="280"/>
      <c r="G61" s="280"/>
      <c r="H61" s="280"/>
      <c r="I61" s="280"/>
      <c r="J61" s="280"/>
      <c r="K61" s="278"/>
    </row>
    <row r="62" spans="2:11" s="1" customFormat="1" ht="15" customHeight="1">
      <c r="B62" s="276"/>
      <c r="C62" s="282"/>
      <c r="D62" s="285" t="s">
        <v>1675</v>
      </c>
      <c r="E62" s="285"/>
      <c r="F62" s="285"/>
      <c r="G62" s="285"/>
      <c r="H62" s="285"/>
      <c r="I62" s="285"/>
      <c r="J62" s="285"/>
      <c r="K62" s="278"/>
    </row>
    <row r="63" spans="2:11" s="1" customFormat="1" ht="15" customHeight="1">
      <c r="B63" s="276"/>
      <c r="C63" s="282"/>
      <c r="D63" s="280" t="s">
        <v>1676</v>
      </c>
      <c r="E63" s="280"/>
      <c r="F63" s="280"/>
      <c r="G63" s="280"/>
      <c r="H63" s="280"/>
      <c r="I63" s="280"/>
      <c r="J63" s="280"/>
      <c r="K63" s="278"/>
    </row>
    <row r="64" spans="2:11" s="1" customFormat="1" ht="12.75" customHeight="1">
      <c r="B64" s="276"/>
      <c r="C64" s="282"/>
      <c r="D64" s="282"/>
      <c r="E64" s="286"/>
      <c r="F64" s="282"/>
      <c r="G64" s="282"/>
      <c r="H64" s="282"/>
      <c r="I64" s="282"/>
      <c r="J64" s="282"/>
      <c r="K64" s="278"/>
    </row>
    <row r="65" spans="2:11" s="1" customFormat="1" ht="15" customHeight="1">
      <c r="B65" s="276"/>
      <c r="C65" s="282"/>
      <c r="D65" s="280" t="s">
        <v>1677</v>
      </c>
      <c r="E65" s="280"/>
      <c r="F65" s="280"/>
      <c r="G65" s="280"/>
      <c r="H65" s="280"/>
      <c r="I65" s="280"/>
      <c r="J65" s="280"/>
      <c r="K65" s="278"/>
    </row>
    <row r="66" spans="2:11" s="1" customFormat="1" ht="15" customHeight="1">
      <c r="B66" s="276"/>
      <c r="C66" s="282"/>
      <c r="D66" s="285" t="s">
        <v>1678</v>
      </c>
      <c r="E66" s="285"/>
      <c r="F66" s="285"/>
      <c r="G66" s="285"/>
      <c r="H66" s="285"/>
      <c r="I66" s="285"/>
      <c r="J66" s="285"/>
      <c r="K66" s="278"/>
    </row>
    <row r="67" spans="2:11" s="1" customFormat="1" ht="15" customHeight="1">
      <c r="B67" s="276"/>
      <c r="C67" s="282"/>
      <c r="D67" s="280" t="s">
        <v>1679</v>
      </c>
      <c r="E67" s="280"/>
      <c r="F67" s="280"/>
      <c r="G67" s="280"/>
      <c r="H67" s="280"/>
      <c r="I67" s="280"/>
      <c r="J67" s="280"/>
      <c r="K67" s="278"/>
    </row>
    <row r="68" spans="2:11" s="1" customFormat="1" ht="15" customHeight="1">
      <c r="B68" s="276"/>
      <c r="C68" s="282"/>
      <c r="D68" s="280" t="s">
        <v>1680</v>
      </c>
      <c r="E68" s="280"/>
      <c r="F68" s="280"/>
      <c r="G68" s="280"/>
      <c r="H68" s="280"/>
      <c r="I68" s="280"/>
      <c r="J68" s="280"/>
      <c r="K68" s="278"/>
    </row>
    <row r="69" spans="2:11" s="1" customFormat="1" ht="15" customHeight="1">
      <c r="B69" s="276"/>
      <c r="C69" s="282"/>
      <c r="D69" s="280" t="s">
        <v>1681</v>
      </c>
      <c r="E69" s="280"/>
      <c r="F69" s="280"/>
      <c r="G69" s="280"/>
      <c r="H69" s="280"/>
      <c r="I69" s="280"/>
      <c r="J69" s="280"/>
      <c r="K69" s="278"/>
    </row>
    <row r="70" spans="2:11" s="1" customFormat="1" ht="15" customHeight="1">
      <c r="B70" s="276"/>
      <c r="C70" s="282"/>
      <c r="D70" s="280" t="s">
        <v>1682</v>
      </c>
      <c r="E70" s="280"/>
      <c r="F70" s="280"/>
      <c r="G70" s="280"/>
      <c r="H70" s="280"/>
      <c r="I70" s="280"/>
      <c r="J70" s="280"/>
      <c r="K70" s="278"/>
    </row>
    <row r="71" spans="2:11" s="1" customFormat="1" ht="12.75" customHeight="1">
      <c r="B71" s="287"/>
      <c r="C71" s="288"/>
      <c r="D71" s="288"/>
      <c r="E71" s="288"/>
      <c r="F71" s="288"/>
      <c r="G71" s="288"/>
      <c r="H71" s="288"/>
      <c r="I71" s="288"/>
      <c r="J71" s="288"/>
      <c r="K71" s="289"/>
    </row>
    <row r="72" spans="2:11" s="1" customFormat="1" ht="18.75" customHeight="1">
      <c r="B72" s="290"/>
      <c r="C72" s="290"/>
      <c r="D72" s="290"/>
      <c r="E72" s="290"/>
      <c r="F72" s="290"/>
      <c r="G72" s="290"/>
      <c r="H72" s="290"/>
      <c r="I72" s="290"/>
      <c r="J72" s="290"/>
      <c r="K72" s="291"/>
    </row>
    <row r="73" spans="2:11" s="1" customFormat="1" ht="18.75" customHeight="1">
      <c r="B73" s="291"/>
      <c r="C73" s="291"/>
      <c r="D73" s="291"/>
      <c r="E73" s="291"/>
      <c r="F73" s="291"/>
      <c r="G73" s="291"/>
      <c r="H73" s="291"/>
      <c r="I73" s="291"/>
      <c r="J73" s="291"/>
      <c r="K73" s="291"/>
    </row>
    <row r="74" spans="2:11" s="1" customFormat="1" ht="7.5" customHeight="1">
      <c r="B74" s="292"/>
      <c r="C74" s="293"/>
      <c r="D74" s="293"/>
      <c r="E74" s="293"/>
      <c r="F74" s="293"/>
      <c r="G74" s="293"/>
      <c r="H74" s="293"/>
      <c r="I74" s="293"/>
      <c r="J74" s="293"/>
      <c r="K74" s="294"/>
    </row>
    <row r="75" spans="2:11" s="1" customFormat="1" ht="45" customHeight="1">
      <c r="B75" s="295"/>
      <c r="C75" s="296" t="s">
        <v>1683</v>
      </c>
      <c r="D75" s="296"/>
      <c r="E75" s="296"/>
      <c r="F75" s="296"/>
      <c r="G75" s="296"/>
      <c r="H75" s="296"/>
      <c r="I75" s="296"/>
      <c r="J75" s="296"/>
      <c r="K75" s="297"/>
    </row>
    <row r="76" spans="2:11" s="1" customFormat="1" ht="17.25" customHeight="1">
      <c r="B76" s="295"/>
      <c r="C76" s="298" t="s">
        <v>1684</v>
      </c>
      <c r="D76" s="298"/>
      <c r="E76" s="298"/>
      <c r="F76" s="298" t="s">
        <v>1685</v>
      </c>
      <c r="G76" s="299"/>
      <c r="H76" s="298" t="s">
        <v>58</v>
      </c>
      <c r="I76" s="298" t="s">
        <v>61</v>
      </c>
      <c r="J76" s="298" t="s">
        <v>1686</v>
      </c>
      <c r="K76" s="297"/>
    </row>
    <row r="77" spans="2:11" s="1" customFormat="1" ht="17.25" customHeight="1">
      <c r="B77" s="295"/>
      <c r="C77" s="300" t="s">
        <v>1687</v>
      </c>
      <c r="D77" s="300"/>
      <c r="E77" s="300"/>
      <c r="F77" s="301" t="s">
        <v>1688</v>
      </c>
      <c r="G77" s="302"/>
      <c r="H77" s="300"/>
      <c r="I77" s="300"/>
      <c r="J77" s="300" t="s">
        <v>1689</v>
      </c>
      <c r="K77" s="297"/>
    </row>
    <row r="78" spans="2:11" s="1" customFormat="1" ht="5.25" customHeight="1">
      <c r="B78" s="295"/>
      <c r="C78" s="303"/>
      <c r="D78" s="303"/>
      <c r="E78" s="303"/>
      <c r="F78" s="303"/>
      <c r="G78" s="304"/>
      <c r="H78" s="303"/>
      <c r="I78" s="303"/>
      <c r="J78" s="303"/>
      <c r="K78" s="297"/>
    </row>
    <row r="79" spans="2:11" s="1" customFormat="1" ht="15" customHeight="1">
      <c r="B79" s="295"/>
      <c r="C79" s="283" t="s">
        <v>57</v>
      </c>
      <c r="D79" s="305"/>
      <c r="E79" s="305"/>
      <c r="F79" s="306" t="s">
        <v>1690</v>
      </c>
      <c r="G79" s="307"/>
      <c r="H79" s="283" t="s">
        <v>1691</v>
      </c>
      <c r="I79" s="283" t="s">
        <v>1692</v>
      </c>
      <c r="J79" s="283">
        <v>20</v>
      </c>
      <c r="K79" s="297"/>
    </row>
    <row r="80" spans="2:11" s="1" customFormat="1" ht="15" customHeight="1">
      <c r="B80" s="295"/>
      <c r="C80" s="283" t="s">
        <v>1693</v>
      </c>
      <c r="D80" s="283"/>
      <c r="E80" s="283"/>
      <c r="F80" s="306" t="s">
        <v>1690</v>
      </c>
      <c r="G80" s="307"/>
      <c r="H80" s="283" t="s">
        <v>1694</v>
      </c>
      <c r="I80" s="283" t="s">
        <v>1692</v>
      </c>
      <c r="J80" s="283">
        <v>120</v>
      </c>
      <c r="K80" s="297"/>
    </row>
    <row r="81" spans="2:11" s="1" customFormat="1" ht="15" customHeight="1">
      <c r="B81" s="308"/>
      <c r="C81" s="283" t="s">
        <v>1695</v>
      </c>
      <c r="D81" s="283"/>
      <c r="E81" s="283"/>
      <c r="F81" s="306" t="s">
        <v>1696</v>
      </c>
      <c r="G81" s="307"/>
      <c r="H81" s="283" t="s">
        <v>1697</v>
      </c>
      <c r="I81" s="283" t="s">
        <v>1692</v>
      </c>
      <c r="J81" s="283">
        <v>50</v>
      </c>
      <c r="K81" s="297"/>
    </row>
    <row r="82" spans="2:11" s="1" customFormat="1" ht="15" customHeight="1">
      <c r="B82" s="308"/>
      <c r="C82" s="283" t="s">
        <v>1698</v>
      </c>
      <c r="D82" s="283"/>
      <c r="E82" s="283"/>
      <c r="F82" s="306" t="s">
        <v>1690</v>
      </c>
      <c r="G82" s="307"/>
      <c r="H82" s="283" t="s">
        <v>1699</v>
      </c>
      <c r="I82" s="283" t="s">
        <v>1700</v>
      </c>
      <c r="J82" s="283"/>
      <c r="K82" s="297"/>
    </row>
    <row r="83" spans="2:11" s="1" customFormat="1" ht="15" customHeight="1">
      <c r="B83" s="308"/>
      <c r="C83" s="309" t="s">
        <v>1701</v>
      </c>
      <c r="D83" s="309"/>
      <c r="E83" s="309"/>
      <c r="F83" s="310" t="s">
        <v>1696</v>
      </c>
      <c r="G83" s="309"/>
      <c r="H83" s="309" t="s">
        <v>1702</v>
      </c>
      <c r="I83" s="309" t="s">
        <v>1692</v>
      </c>
      <c r="J83" s="309">
        <v>15</v>
      </c>
      <c r="K83" s="297"/>
    </row>
    <row r="84" spans="2:11" s="1" customFormat="1" ht="15" customHeight="1">
      <c r="B84" s="308"/>
      <c r="C84" s="309" t="s">
        <v>1703</v>
      </c>
      <c r="D84" s="309"/>
      <c r="E84" s="309"/>
      <c r="F84" s="310" t="s">
        <v>1696</v>
      </c>
      <c r="G84" s="309"/>
      <c r="H84" s="309" t="s">
        <v>1704</v>
      </c>
      <c r="I84" s="309" t="s">
        <v>1692</v>
      </c>
      <c r="J84" s="309">
        <v>15</v>
      </c>
      <c r="K84" s="297"/>
    </row>
    <row r="85" spans="2:11" s="1" customFormat="1" ht="15" customHeight="1">
      <c r="B85" s="308"/>
      <c r="C85" s="309" t="s">
        <v>1705</v>
      </c>
      <c r="D85" s="309"/>
      <c r="E85" s="309"/>
      <c r="F85" s="310" t="s">
        <v>1696</v>
      </c>
      <c r="G85" s="309"/>
      <c r="H85" s="309" t="s">
        <v>1706</v>
      </c>
      <c r="I85" s="309" t="s">
        <v>1692</v>
      </c>
      <c r="J85" s="309">
        <v>20</v>
      </c>
      <c r="K85" s="297"/>
    </row>
    <row r="86" spans="2:11" s="1" customFormat="1" ht="15" customHeight="1">
      <c r="B86" s="308"/>
      <c r="C86" s="309" t="s">
        <v>1707</v>
      </c>
      <c r="D86" s="309"/>
      <c r="E86" s="309"/>
      <c r="F86" s="310" t="s">
        <v>1696</v>
      </c>
      <c r="G86" s="309"/>
      <c r="H86" s="309" t="s">
        <v>1708</v>
      </c>
      <c r="I86" s="309" t="s">
        <v>1692</v>
      </c>
      <c r="J86" s="309">
        <v>20</v>
      </c>
      <c r="K86" s="297"/>
    </row>
    <row r="87" spans="2:11" s="1" customFormat="1" ht="15" customHeight="1">
      <c r="B87" s="308"/>
      <c r="C87" s="283" t="s">
        <v>1709</v>
      </c>
      <c r="D87" s="283"/>
      <c r="E87" s="283"/>
      <c r="F87" s="306" t="s">
        <v>1696</v>
      </c>
      <c r="G87" s="307"/>
      <c r="H87" s="283" t="s">
        <v>1710</v>
      </c>
      <c r="I87" s="283" t="s">
        <v>1692</v>
      </c>
      <c r="J87" s="283">
        <v>50</v>
      </c>
      <c r="K87" s="297"/>
    </row>
    <row r="88" spans="2:11" s="1" customFormat="1" ht="15" customHeight="1">
      <c r="B88" s="308"/>
      <c r="C88" s="283" t="s">
        <v>1711</v>
      </c>
      <c r="D88" s="283"/>
      <c r="E88" s="283"/>
      <c r="F88" s="306" t="s">
        <v>1696</v>
      </c>
      <c r="G88" s="307"/>
      <c r="H88" s="283" t="s">
        <v>1712</v>
      </c>
      <c r="I88" s="283" t="s">
        <v>1692</v>
      </c>
      <c r="J88" s="283">
        <v>20</v>
      </c>
      <c r="K88" s="297"/>
    </row>
    <row r="89" spans="2:11" s="1" customFormat="1" ht="15" customHeight="1">
      <c r="B89" s="308"/>
      <c r="C89" s="283" t="s">
        <v>1713</v>
      </c>
      <c r="D89" s="283"/>
      <c r="E89" s="283"/>
      <c r="F89" s="306" t="s">
        <v>1696</v>
      </c>
      <c r="G89" s="307"/>
      <c r="H89" s="283" t="s">
        <v>1714</v>
      </c>
      <c r="I89" s="283" t="s">
        <v>1692</v>
      </c>
      <c r="J89" s="283">
        <v>20</v>
      </c>
      <c r="K89" s="297"/>
    </row>
    <row r="90" spans="2:11" s="1" customFormat="1" ht="15" customHeight="1">
      <c r="B90" s="308"/>
      <c r="C90" s="283" t="s">
        <v>1715</v>
      </c>
      <c r="D90" s="283"/>
      <c r="E90" s="283"/>
      <c r="F90" s="306" t="s">
        <v>1696</v>
      </c>
      <c r="G90" s="307"/>
      <c r="H90" s="283" t="s">
        <v>1716</v>
      </c>
      <c r="I90" s="283" t="s">
        <v>1692</v>
      </c>
      <c r="J90" s="283">
        <v>50</v>
      </c>
      <c r="K90" s="297"/>
    </row>
    <row r="91" spans="2:11" s="1" customFormat="1" ht="15" customHeight="1">
      <c r="B91" s="308"/>
      <c r="C91" s="283" t="s">
        <v>1717</v>
      </c>
      <c r="D91" s="283"/>
      <c r="E91" s="283"/>
      <c r="F91" s="306" t="s">
        <v>1696</v>
      </c>
      <c r="G91" s="307"/>
      <c r="H91" s="283" t="s">
        <v>1717</v>
      </c>
      <c r="I91" s="283" t="s">
        <v>1692</v>
      </c>
      <c r="J91" s="283">
        <v>50</v>
      </c>
      <c r="K91" s="297"/>
    </row>
    <row r="92" spans="2:11" s="1" customFormat="1" ht="15" customHeight="1">
      <c r="B92" s="308"/>
      <c r="C92" s="283" t="s">
        <v>1718</v>
      </c>
      <c r="D92" s="283"/>
      <c r="E92" s="283"/>
      <c r="F92" s="306" t="s">
        <v>1696</v>
      </c>
      <c r="G92" s="307"/>
      <c r="H92" s="283" t="s">
        <v>1719</v>
      </c>
      <c r="I92" s="283" t="s">
        <v>1692</v>
      </c>
      <c r="J92" s="283">
        <v>255</v>
      </c>
      <c r="K92" s="297"/>
    </row>
    <row r="93" spans="2:11" s="1" customFormat="1" ht="15" customHeight="1">
      <c r="B93" s="308"/>
      <c r="C93" s="283" t="s">
        <v>1720</v>
      </c>
      <c r="D93" s="283"/>
      <c r="E93" s="283"/>
      <c r="F93" s="306" t="s">
        <v>1690</v>
      </c>
      <c r="G93" s="307"/>
      <c r="H93" s="283" t="s">
        <v>1721</v>
      </c>
      <c r="I93" s="283" t="s">
        <v>1722</v>
      </c>
      <c r="J93" s="283"/>
      <c r="K93" s="297"/>
    </row>
    <row r="94" spans="2:11" s="1" customFormat="1" ht="15" customHeight="1">
      <c r="B94" s="308"/>
      <c r="C94" s="283" t="s">
        <v>1723</v>
      </c>
      <c r="D94" s="283"/>
      <c r="E94" s="283"/>
      <c r="F94" s="306" t="s">
        <v>1690</v>
      </c>
      <c r="G94" s="307"/>
      <c r="H94" s="283" t="s">
        <v>1724</v>
      </c>
      <c r="I94" s="283" t="s">
        <v>1725</v>
      </c>
      <c r="J94" s="283"/>
      <c r="K94" s="297"/>
    </row>
    <row r="95" spans="2:11" s="1" customFormat="1" ht="15" customHeight="1">
      <c r="B95" s="308"/>
      <c r="C95" s="283" t="s">
        <v>1726</v>
      </c>
      <c r="D95" s="283"/>
      <c r="E95" s="283"/>
      <c r="F95" s="306" t="s">
        <v>1690</v>
      </c>
      <c r="G95" s="307"/>
      <c r="H95" s="283" t="s">
        <v>1726</v>
      </c>
      <c r="I95" s="283" t="s">
        <v>1725</v>
      </c>
      <c r="J95" s="283"/>
      <c r="K95" s="297"/>
    </row>
    <row r="96" spans="2:11" s="1" customFormat="1" ht="15" customHeight="1">
      <c r="B96" s="308"/>
      <c r="C96" s="283" t="s">
        <v>42</v>
      </c>
      <c r="D96" s="283"/>
      <c r="E96" s="283"/>
      <c r="F96" s="306" t="s">
        <v>1690</v>
      </c>
      <c r="G96" s="307"/>
      <c r="H96" s="283" t="s">
        <v>1727</v>
      </c>
      <c r="I96" s="283" t="s">
        <v>1725</v>
      </c>
      <c r="J96" s="283"/>
      <c r="K96" s="297"/>
    </row>
    <row r="97" spans="2:11" s="1" customFormat="1" ht="15" customHeight="1">
      <c r="B97" s="308"/>
      <c r="C97" s="283" t="s">
        <v>52</v>
      </c>
      <c r="D97" s="283"/>
      <c r="E97" s="283"/>
      <c r="F97" s="306" t="s">
        <v>1690</v>
      </c>
      <c r="G97" s="307"/>
      <c r="H97" s="283" t="s">
        <v>1728</v>
      </c>
      <c r="I97" s="283" t="s">
        <v>1725</v>
      </c>
      <c r="J97" s="283"/>
      <c r="K97" s="297"/>
    </row>
    <row r="98" spans="2:11" s="1" customFormat="1" ht="15" customHeight="1">
      <c r="B98" s="311"/>
      <c r="C98" s="312"/>
      <c r="D98" s="312"/>
      <c r="E98" s="312"/>
      <c r="F98" s="312"/>
      <c r="G98" s="312"/>
      <c r="H98" s="312"/>
      <c r="I98" s="312"/>
      <c r="J98" s="312"/>
      <c r="K98" s="313"/>
    </row>
    <row r="99" spans="2:11" s="1" customFormat="1" ht="18.75" customHeight="1">
      <c r="B99" s="314"/>
      <c r="C99" s="315"/>
      <c r="D99" s="315"/>
      <c r="E99" s="315"/>
      <c r="F99" s="315"/>
      <c r="G99" s="315"/>
      <c r="H99" s="315"/>
      <c r="I99" s="315"/>
      <c r="J99" s="315"/>
      <c r="K99" s="314"/>
    </row>
    <row r="100" spans="2:11" s="1" customFormat="1" ht="18.75" customHeight="1">
      <c r="B100" s="291"/>
      <c r="C100" s="291"/>
      <c r="D100" s="291"/>
      <c r="E100" s="291"/>
      <c r="F100" s="291"/>
      <c r="G100" s="291"/>
      <c r="H100" s="291"/>
      <c r="I100" s="291"/>
      <c r="J100" s="291"/>
      <c r="K100" s="291"/>
    </row>
    <row r="101" spans="2:11" s="1" customFormat="1" ht="7.5" customHeight="1">
      <c r="B101" s="292"/>
      <c r="C101" s="293"/>
      <c r="D101" s="293"/>
      <c r="E101" s="293"/>
      <c r="F101" s="293"/>
      <c r="G101" s="293"/>
      <c r="H101" s="293"/>
      <c r="I101" s="293"/>
      <c r="J101" s="293"/>
      <c r="K101" s="294"/>
    </row>
    <row r="102" spans="2:11" s="1" customFormat="1" ht="45" customHeight="1">
      <c r="B102" s="295"/>
      <c r="C102" s="296" t="s">
        <v>1729</v>
      </c>
      <c r="D102" s="296"/>
      <c r="E102" s="296"/>
      <c r="F102" s="296"/>
      <c r="G102" s="296"/>
      <c r="H102" s="296"/>
      <c r="I102" s="296"/>
      <c r="J102" s="296"/>
      <c r="K102" s="297"/>
    </row>
    <row r="103" spans="2:11" s="1" customFormat="1" ht="17.25" customHeight="1">
      <c r="B103" s="295"/>
      <c r="C103" s="298" t="s">
        <v>1684</v>
      </c>
      <c r="D103" s="298"/>
      <c r="E103" s="298"/>
      <c r="F103" s="298" t="s">
        <v>1685</v>
      </c>
      <c r="G103" s="299"/>
      <c r="H103" s="298" t="s">
        <v>58</v>
      </c>
      <c r="I103" s="298" t="s">
        <v>61</v>
      </c>
      <c r="J103" s="298" t="s">
        <v>1686</v>
      </c>
      <c r="K103" s="297"/>
    </row>
    <row r="104" spans="2:11" s="1" customFormat="1" ht="17.25" customHeight="1">
      <c r="B104" s="295"/>
      <c r="C104" s="300" t="s">
        <v>1687</v>
      </c>
      <c r="D104" s="300"/>
      <c r="E104" s="300"/>
      <c r="F104" s="301" t="s">
        <v>1688</v>
      </c>
      <c r="G104" s="302"/>
      <c r="H104" s="300"/>
      <c r="I104" s="300"/>
      <c r="J104" s="300" t="s">
        <v>1689</v>
      </c>
      <c r="K104" s="297"/>
    </row>
    <row r="105" spans="2:11" s="1" customFormat="1" ht="5.25" customHeight="1">
      <c r="B105" s="295"/>
      <c r="C105" s="298"/>
      <c r="D105" s="298"/>
      <c r="E105" s="298"/>
      <c r="F105" s="298"/>
      <c r="G105" s="316"/>
      <c r="H105" s="298"/>
      <c r="I105" s="298"/>
      <c r="J105" s="298"/>
      <c r="K105" s="297"/>
    </row>
    <row r="106" spans="2:11" s="1" customFormat="1" ht="15" customHeight="1">
      <c r="B106" s="295"/>
      <c r="C106" s="283" t="s">
        <v>57</v>
      </c>
      <c r="D106" s="305"/>
      <c r="E106" s="305"/>
      <c r="F106" s="306" t="s">
        <v>1690</v>
      </c>
      <c r="G106" s="283"/>
      <c r="H106" s="283" t="s">
        <v>1730</v>
      </c>
      <c r="I106" s="283" t="s">
        <v>1692</v>
      </c>
      <c r="J106" s="283">
        <v>20</v>
      </c>
      <c r="K106" s="297"/>
    </row>
    <row r="107" spans="2:11" s="1" customFormat="1" ht="15" customHeight="1">
      <c r="B107" s="295"/>
      <c r="C107" s="283" t="s">
        <v>1693</v>
      </c>
      <c r="D107" s="283"/>
      <c r="E107" s="283"/>
      <c r="F107" s="306" t="s">
        <v>1690</v>
      </c>
      <c r="G107" s="283"/>
      <c r="H107" s="283" t="s">
        <v>1730</v>
      </c>
      <c r="I107" s="283" t="s">
        <v>1692</v>
      </c>
      <c r="J107" s="283">
        <v>120</v>
      </c>
      <c r="K107" s="297"/>
    </row>
    <row r="108" spans="2:11" s="1" customFormat="1" ht="15" customHeight="1">
      <c r="B108" s="308"/>
      <c r="C108" s="283" t="s">
        <v>1695</v>
      </c>
      <c r="D108" s="283"/>
      <c r="E108" s="283"/>
      <c r="F108" s="306" t="s">
        <v>1696</v>
      </c>
      <c r="G108" s="283"/>
      <c r="H108" s="283" t="s">
        <v>1730</v>
      </c>
      <c r="I108" s="283" t="s">
        <v>1692</v>
      </c>
      <c r="J108" s="283">
        <v>50</v>
      </c>
      <c r="K108" s="297"/>
    </row>
    <row r="109" spans="2:11" s="1" customFormat="1" ht="15" customHeight="1">
      <c r="B109" s="308"/>
      <c r="C109" s="283" t="s">
        <v>1698</v>
      </c>
      <c r="D109" s="283"/>
      <c r="E109" s="283"/>
      <c r="F109" s="306" t="s">
        <v>1690</v>
      </c>
      <c r="G109" s="283"/>
      <c r="H109" s="283" t="s">
        <v>1730</v>
      </c>
      <c r="I109" s="283" t="s">
        <v>1700</v>
      </c>
      <c r="J109" s="283"/>
      <c r="K109" s="297"/>
    </row>
    <row r="110" spans="2:11" s="1" customFormat="1" ht="15" customHeight="1">
      <c r="B110" s="308"/>
      <c r="C110" s="283" t="s">
        <v>1709</v>
      </c>
      <c r="D110" s="283"/>
      <c r="E110" s="283"/>
      <c r="F110" s="306" t="s">
        <v>1696</v>
      </c>
      <c r="G110" s="283"/>
      <c r="H110" s="283" t="s">
        <v>1730</v>
      </c>
      <c r="I110" s="283" t="s">
        <v>1692</v>
      </c>
      <c r="J110" s="283">
        <v>50</v>
      </c>
      <c r="K110" s="297"/>
    </row>
    <row r="111" spans="2:11" s="1" customFormat="1" ht="15" customHeight="1">
      <c r="B111" s="308"/>
      <c r="C111" s="283" t="s">
        <v>1717</v>
      </c>
      <c r="D111" s="283"/>
      <c r="E111" s="283"/>
      <c r="F111" s="306" t="s">
        <v>1696</v>
      </c>
      <c r="G111" s="283"/>
      <c r="H111" s="283" t="s">
        <v>1730</v>
      </c>
      <c r="I111" s="283" t="s">
        <v>1692</v>
      </c>
      <c r="J111" s="283">
        <v>50</v>
      </c>
      <c r="K111" s="297"/>
    </row>
    <row r="112" spans="2:11" s="1" customFormat="1" ht="15" customHeight="1">
      <c r="B112" s="308"/>
      <c r="C112" s="283" t="s">
        <v>1715</v>
      </c>
      <c r="D112" s="283"/>
      <c r="E112" s="283"/>
      <c r="F112" s="306" t="s">
        <v>1696</v>
      </c>
      <c r="G112" s="283"/>
      <c r="H112" s="283" t="s">
        <v>1730</v>
      </c>
      <c r="I112" s="283" t="s">
        <v>1692</v>
      </c>
      <c r="J112" s="283">
        <v>50</v>
      </c>
      <c r="K112" s="297"/>
    </row>
    <row r="113" spans="2:11" s="1" customFormat="1" ht="15" customHeight="1">
      <c r="B113" s="308"/>
      <c r="C113" s="283" t="s">
        <v>57</v>
      </c>
      <c r="D113" s="283"/>
      <c r="E113" s="283"/>
      <c r="F113" s="306" t="s">
        <v>1690</v>
      </c>
      <c r="G113" s="283"/>
      <c r="H113" s="283" t="s">
        <v>1731</v>
      </c>
      <c r="I113" s="283" t="s">
        <v>1692</v>
      </c>
      <c r="J113" s="283">
        <v>20</v>
      </c>
      <c r="K113" s="297"/>
    </row>
    <row r="114" spans="2:11" s="1" customFormat="1" ht="15" customHeight="1">
      <c r="B114" s="308"/>
      <c r="C114" s="283" t="s">
        <v>1732</v>
      </c>
      <c r="D114" s="283"/>
      <c r="E114" s="283"/>
      <c r="F114" s="306" t="s">
        <v>1690</v>
      </c>
      <c r="G114" s="283"/>
      <c r="H114" s="283" t="s">
        <v>1733</v>
      </c>
      <c r="I114" s="283" t="s">
        <v>1692</v>
      </c>
      <c r="J114" s="283">
        <v>120</v>
      </c>
      <c r="K114" s="297"/>
    </row>
    <row r="115" spans="2:11" s="1" customFormat="1" ht="15" customHeight="1">
      <c r="B115" s="308"/>
      <c r="C115" s="283" t="s">
        <v>42</v>
      </c>
      <c r="D115" s="283"/>
      <c r="E115" s="283"/>
      <c r="F115" s="306" t="s">
        <v>1690</v>
      </c>
      <c r="G115" s="283"/>
      <c r="H115" s="283" t="s">
        <v>1734</v>
      </c>
      <c r="I115" s="283" t="s">
        <v>1725</v>
      </c>
      <c r="J115" s="283"/>
      <c r="K115" s="297"/>
    </row>
    <row r="116" spans="2:11" s="1" customFormat="1" ht="15" customHeight="1">
      <c r="B116" s="308"/>
      <c r="C116" s="283" t="s">
        <v>52</v>
      </c>
      <c r="D116" s="283"/>
      <c r="E116" s="283"/>
      <c r="F116" s="306" t="s">
        <v>1690</v>
      </c>
      <c r="G116" s="283"/>
      <c r="H116" s="283" t="s">
        <v>1735</v>
      </c>
      <c r="I116" s="283" t="s">
        <v>1725</v>
      </c>
      <c r="J116" s="283"/>
      <c r="K116" s="297"/>
    </row>
    <row r="117" spans="2:11" s="1" customFormat="1" ht="15" customHeight="1">
      <c r="B117" s="308"/>
      <c r="C117" s="283" t="s">
        <v>61</v>
      </c>
      <c r="D117" s="283"/>
      <c r="E117" s="283"/>
      <c r="F117" s="306" t="s">
        <v>1690</v>
      </c>
      <c r="G117" s="283"/>
      <c r="H117" s="283" t="s">
        <v>1736</v>
      </c>
      <c r="I117" s="283" t="s">
        <v>1737</v>
      </c>
      <c r="J117" s="283"/>
      <c r="K117" s="297"/>
    </row>
    <row r="118" spans="2:11" s="1" customFormat="1" ht="15" customHeight="1">
      <c r="B118" s="311"/>
      <c r="C118" s="317"/>
      <c r="D118" s="317"/>
      <c r="E118" s="317"/>
      <c r="F118" s="317"/>
      <c r="G118" s="317"/>
      <c r="H118" s="317"/>
      <c r="I118" s="317"/>
      <c r="J118" s="317"/>
      <c r="K118" s="313"/>
    </row>
    <row r="119" spans="2:11" s="1" customFormat="1" ht="18.75" customHeight="1">
      <c r="B119" s="318"/>
      <c r="C119" s="319"/>
      <c r="D119" s="319"/>
      <c r="E119" s="319"/>
      <c r="F119" s="320"/>
      <c r="G119" s="319"/>
      <c r="H119" s="319"/>
      <c r="I119" s="319"/>
      <c r="J119" s="319"/>
      <c r="K119" s="318"/>
    </row>
    <row r="120" spans="2:11" s="1" customFormat="1" ht="18.75" customHeight="1">
      <c r="B120" s="291"/>
      <c r="C120" s="291"/>
      <c r="D120" s="291"/>
      <c r="E120" s="291"/>
      <c r="F120" s="291"/>
      <c r="G120" s="291"/>
      <c r="H120" s="291"/>
      <c r="I120" s="291"/>
      <c r="J120" s="291"/>
      <c r="K120" s="291"/>
    </row>
    <row r="121" spans="2:11" s="1" customFormat="1" ht="7.5" customHeight="1">
      <c r="B121" s="321"/>
      <c r="C121" s="322"/>
      <c r="D121" s="322"/>
      <c r="E121" s="322"/>
      <c r="F121" s="322"/>
      <c r="G121" s="322"/>
      <c r="H121" s="322"/>
      <c r="I121" s="322"/>
      <c r="J121" s="322"/>
      <c r="K121" s="323"/>
    </row>
    <row r="122" spans="2:11" s="1" customFormat="1" ht="45" customHeight="1">
      <c r="B122" s="324"/>
      <c r="C122" s="274" t="s">
        <v>1738</v>
      </c>
      <c r="D122" s="274"/>
      <c r="E122" s="274"/>
      <c r="F122" s="274"/>
      <c r="G122" s="274"/>
      <c r="H122" s="274"/>
      <c r="I122" s="274"/>
      <c r="J122" s="274"/>
      <c r="K122" s="325"/>
    </row>
    <row r="123" spans="2:11" s="1" customFormat="1" ht="17.25" customHeight="1">
      <c r="B123" s="326"/>
      <c r="C123" s="298" t="s">
        <v>1684</v>
      </c>
      <c r="D123" s="298"/>
      <c r="E123" s="298"/>
      <c r="F123" s="298" t="s">
        <v>1685</v>
      </c>
      <c r="G123" s="299"/>
      <c r="H123" s="298" t="s">
        <v>58</v>
      </c>
      <c r="I123" s="298" t="s">
        <v>61</v>
      </c>
      <c r="J123" s="298" t="s">
        <v>1686</v>
      </c>
      <c r="K123" s="327"/>
    </row>
    <row r="124" spans="2:11" s="1" customFormat="1" ht="17.25" customHeight="1">
      <c r="B124" s="326"/>
      <c r="C124" s="300" t="s">
        <v>1687</v>
      </c>
      <c r="D124" s="300"/>
      <c r="E124" s="300"/>
      <c r="F124" s="301" t="s">
        <v>1688</v>
      </c>
      <c r="G124" s="302"/>
      <c r="H124" s="300"/>
      <c r="I124" s="300"/>
      <c r="J124" s="300" t="s">
        <v>1689</v>
      </c>
      <c r="K124" s="327"/>
    </row>
    <row r="125" spans="2:11" s="1" customFormat="1" ht="5.25" customHeight="1">
      <c r="B125" s="328"/>
      <c r="C125" s="303"/>
      <c r="D125" s="303"/>
      <c r="E125" s="303"/>
      <c r="F125" s="303"/>
      <c r="G125" s="329"/>
      <c r="H125" s="303"/>
      <c r="I125" s="303"/>
      <c r="J125" s="303"/>
      <c r="K125" s="330"/>
    </row>
    <row r="126" spans="2:11" s="1" customFormat="1" ht="15" customHeight="1">
      <c r="B126" s="328"/>
      <c r="C126" s="283" t="s">
        <v>1693</v>
      </c>
      <c r="D126" s="305"/>
      <c r="E126" s="305"/>
      <c r="F126" s="306" t="s">
        <v>1690</v>
      </c>
      <c r="G126" s="283"/>
      <c r="H126" s="283" t="s">
        <v>1730</v>
      </c>
      <c r="I126" s="283" t="s">
        <v>1692</v>
      </c>
      <c r="J126" s="283">
        <v>120</v>
      </c>
      <c r="K126" s="331"/>
    </row>
    <row r="127" spans="2:11" s="1" customFormat="1" ht="15" customHeight="1">
      <c r="B127" s="328"/>
      <c r="C127" s="283" t="s">
        <v>1739</v>
      </c>
      <c r="D127" s="283"/>
      <c r="E127" s="283"/>
      <c r="F127" s="306" t="s">
        <v>1690</v>
      </c>
      <c r="G127" s="283"/>
      <c r="H127" s="283" t="s">
        <v>1740</v>
      </c>
      <c r="I127" s="283" t="s">
        <v>1692</v>
      </c>
      <c r="J127" s="283" t="s">
        <v>1741</v>
      </c>
      <c r="K127" s="331"/>
    </row>
    <row r="128" spans="2:11" s="1" customFormat="1" ht="15" customHeight="1">
      <c r="B128" s="328"/>
      <c r="C128" s="283" t="s">
        <v>1638</v>
      </c>
      <c r="D128" s="283"/>
      <c r="E128" s="283"/>
      <c r="F128" s="306" t="s">
        <v>1690</v>
      </c>
      <c r="G128" s="283"/>
      <c r="H128" s="283" t="s">
        <v>1742</v>
      </c>
      <c r="I128" s="283" t="s">
        <v>1692</v>
      </c>
      <c r="J128" s="283" t="s">
        <v>1741</v>
      </c>
      <c r="K128" s="331"/>
    </row>
    <row r="129" spans="2:11" s="1" customFormat="1" ht="15" customHeight="1">
      <c r="B129" s="328"/>
      <c r="C129" s="283" t="s">
        <v>1701</v>
      </c>
      <c r="D129" s="283"/>
      <c r="E129" s="283"/>
      <c r="F129" s="306" t="s">
        <v>1696</v>
      </c>
      <c r="G129" s="283"/>
      <c r="H129" s="283" t="s">
        <v>1702</v>
      </c>
      <c r="I129" s="283" t="s">
        <v>1692</v>
      </c>
      <c r="J129" s="283">
        <v>15</v>
      </c>
      <c r="K129" s="331"/>
    </row>
    <row r="130" spans="2:11" s="1" customFormat="1" ht="15" customHeight="1">
      <c r="B130" s="328"/>
      <c r="C130" s="309" t="s">
        <v>1703</v>
      </c>
      <c r="D130" s="309"/>
      <c r="E130" s="309"/>
      <c r="F130" s="310" t="s">
        <v>1696</v>
      </c>
      <c r="G130" s="309"/>
      <c r="H130" s="309" t="s">
        <v>1704</v>
      </c>
      <c r="I130" s="309" t="s">
        <v>1692</v>
      </c>
      <c r="J130" s="309">
        <v>15</v>
      </c>
      <c r="K130" s="331"/>
    </row>
    <row r="131" spans="2:11" s="1" customFormat="1" ht="15" customHeight="1">
      <c r="B131" s="328"/>
      <c r="C131" s="309" t="s">
        <v>1705</v>
      </c>
      <c r="D131" s="309"/>
      <c r="E131" s="309"/>
      <c r="F131" s="310" t="s">
        <v>1696</v>
      </c>
      <c r="G131" s="309"/>
      <c r="H131" s="309" t="s">
        <v>1706</v>
      </c>
      <c r="I131" s="309" t="s">
        <v>1692</v>
      </c>
      <c r="J131" s="309">
        <v>20</v>
      </c>
      <c r="K131" s="331"/>
    </row>
    <row r="132" spans="2:11" s="1" customFormat="1" ht="15" customHeight="1">
      <c r="B132" s="328"/>
      <c r="C132" s="309" t="s">
        <v>1707</v>
      </c>
      <c r="D132" s="309"/>
      <c r="E132" s="309"/>
      <c r="F132" s="310" t="s">
        <v>1696</v>
      </c>
      <c r="G132" s="309"/>
      <c r="H132" s="309" t="s">
        <v>1708</v>
      </c>
      <c r="I132" s="309" t="s">
        <v>1692</v>
      </c>
      <c r="J132" s="309">
        <v>20</v>
      </c>
      <c r="K132" s="331"/>
    </row>
    <row r="133" spans="2:11" s="1" customFormat="1" ht="15" customHeight="1">
      <c r="B133" s="328"/>
      <c r="C133" s="283" t="s">
        <v>1695</v>
      </c>
      <c r="D133" s="283"/>
      <c r="E133" s="283"/>
      <c r="F133" s="306" t="s">
        <v>1696</v>
      </c>
      <c r="G133" s="283"/>
      <c r="H133" s="283" t="s">
        <v>1730</v>
      </c>
      <c r="I133" s="283" t="s">
        <v>1692</v>
      </c>
      <c r="J133" s="283">
        <v>50</v>
      </c>
      <c r="K133" s="331"/>
    </row>
    <row r="134" spans="2:11" s="1" customFormat="1" ht="15" customHeight="1">
      <c r="B134" s="328"/>
      <c r="C134" s="283" t="s">
        <v>1709</v>
      </c>
      <c r="D134" s="283"/>
      <c r="E134" s="283"/>
      <c r="F134" s="306" t="s">
        <v>1696</v>
      </c>
      <c r="G134" s="283"/>
      <c r="H134" s="283" t="s">
        <v>1730</v>
      </c>
      <c r="I134" s="283" t="s">
        <v>1692</v>
      </c>
      <c r="J134" s="283">
        <v>50</v>
      </c>
      <c r="K134" s="331"/>
    </row>
    <row r="135" spans="2:11" s="1" customFormat="1" ht="15" customHeight="1">
      <c r="B135" s="328"/>
      <c r="C135" s="283" t="s">
        <v>1715</v>
      </c>
      <c r="D135" s="283"/>
      <c r="E135" s="283"/>
      <c r="F135" s="306" t="s">
        <v>1696</v>
      </c>
      <c r="G135" s="283"/>
      <c r="H135" s="283" t="s">
        <v>1730</v>
      </c>
      <c r="I135" s="283" t="s">
        <v>1692</v>
      </c>
      <c r="J135" s="283">
        <v>50</v>
      </c>
      <c r="K135" s="331"/>
    </row>
    <row r="136" spans="2:11" s="1" customFormat="1" ht="15" customHeight="1">
      <c r="B136" s="328"/>
      <c r="C136" s="283" t="s">
        <v>1717</v>
      </c>
      <c r="D136" s="283"/>
      <c r="E136" s="283"/>
      <c r="F136" s="306" t="s">
        <v>1696</v>
      </c>
      <c r="G136" s="283"/>
      <c r="H136" s="283" t="s">
        <v>1730</v>
      </c>
      <c r="I136" s="283" t="s">
        <v>1692</v>
      </c>
      <c r="J136" s="283">
        <v>50</v>
      </c>
      <c r="K136" s="331"/>
    </row>
    <row r="137" spans="2:11" s="1" customFormat="1" ht="15" customHeight="1">
      <c r="B137" s="328"/>
      <c r="C137" s="283" t="s">
        <v>1718</v>
      </c>
      <c r="D137" s="283"/>
      <c r="E137" s="283"/>
      <c r="F137" s="306" t="s">
        <v>1696</v>
      </c>
      <c r="G137" s="283"/>
      <c r="H137" s="283" t="s">
        <v>1743</v>
      </c>
      <c r="I137" s="283" t="s">
        <v>1692</v>
      </c>
      <c r="J137" s="283">
        <v>255</v>
      </c>
      <c r="K137" s="331"/>
    </row>
    <row r="138" spans="2:11" s="1" customFormat="1" ht="15" customHeight="1">
      <c r="B138" s="328"/>
      <c r="C138" s="283" t="s">
        <v>1720</v>
      </c>
      <c r="D138" s="283"/>
      <c r="E138" s="283"/>
      <c r="F138" s="306" t="s">
        <v>1690</v>
      </c>
      <c r="G138" s="283"/>
      <c r="H138" s="283" t="s">
        <v>1744</v>
      </c>
      <c r="I138" s="283" t="s">
        <v>1722</v>
      </c>
      <c r="J138" s="283"/>
      <c r="K138" s="331"/>
    </row>
    <row r="139" spans="2:11" s="1" customFormat="1" ht="15" customHeight="1">
      <c r="B139" s="328"/>
      <c r="C139" s="283" t="s">
        <v>1723</v>
      </c>
      <c r="D139" s="283"/>
      <c r="E139" s="283"/>
      <c r="F139" s="306" t="s">
        <v>1690</v>
      </c>
      <c r="G139" s="283"/>
      <c r="H139" s="283" t="s">
        <v>1745</v>
      </c>
      <c r="I139" s="283" t="s">
        <v>1725</v>
      </c>
      <c r="J139" s="283"/>
      <c r="K139" s="331"/>
    </row>
    <row r="140" spans="2:11" s="1" customFormat="1" ht="15" customHeight="1">
      <c r="B140" s="328"/>
      <c r="C140" s="283" t="s">
        <v>1726</v>
      </c>
      <c r="D140" s="283"/>
      <c r="E140" s="283"/>
      <c r="F140" s="306" t="s">
        <v>1690</v>
      </c>
      <c r="G140" s="283"/>
      <c r="H140" s="283" t="s">
        <v>1726</v>
      </c>
      <c r="I140" s="283" t="s">
        <v>1725</v>
      </c>
      <c r="J140" s="283"/>
      <c r="K140" s="331"/>
    </row>
    <row r="141" spans="2:11" s="1" customFormat="1" ht="15" customHeight="1">
      <c r="B141" s="328"/>
      <c r="C141" s="283" t="s">
        <v>42</v>
      </c>
      <c r="D141" s="283"/>
      <c r="E141" s="283"/>
      <c r="F141" s="306" t="s">
        <v>1690</v>
      </c>
      <c r="G141" s="283"/>
      <c r="H141" s="283" t="s">
        <v>1746</v>
      </c>
      <c r="I141" s="283" t="s">
        <v>1725</v>
      </c>
      <c r="J141" s="283"/>
      <c r="K141" s="331"/>
    </row>
    <row r="142" spans="2:11" s="1" customFormat="1" ht="15" customHeight="1">
      <c r="B142" s="328"/>
      <c r="C142" s="283" t="s">
        <v>1747</v>
      </c>
      <c r="D142" s="283"/>
      <c r="E142" s="283"/>
      <c r="F142" s="306" t="s">
        <v>1690</v>
      </c>
      <c r="G142" s="283"/>
      <c r="H142" s="283" t="s">
        <v>1748</v>
      </c>
      <c r="I142" s="283" t="s">
        <v>1725</v>
      </c>
      <c r="J142" s="283"/>
      <c r="K142" s="331"/>
    </row>
    <row r="143" spans="2:11" s="1" customFormat="1" ht="15" customHeight="1">
      <c r="B143" s="332"/>
      <c r="C143" s="333"/>
      <c r="D143" s="333"/>
      <c r="E143" s="333"/>
      <c r="F143" s="333"/>
      <c r="G143" s="333"/>
      <c r="H143" s="333"/>
      <c r="I143" s="333"/>
      <c r="J143" s="333"/>
      <c r="K143" s="334"/>
    </row>
    <row r="144" spans="2:11" s="1" customFormat="1" ht="18.75" customHeight="1">
      <c r="B144" s="319"/>
      <c r="C144" s="319"/>
      <c r="D144" s="319"/>
      <c r="E144" s="319"/>
      <c r="F144" s="320"/>
      <c r="G144" s="319"/>
      <c r="H144" s="319"/>
      <c r="I144" s="319"/>
      <c r="J144" s="319"/>
      <c r="K144" s="319"/>
    </row>
    <row r="145" spans="2:11" s="1" customFormat="1" ht="18.75" customHeight="1">
      <c r="B145" s="291"/>
      <c r="C145" s="291"/>
      <c r="D145" s="291"/>
      <c r="E145" s="291"/>
      <c r="F145" s="291"/>
      <c r="G145" s="291"/>
      <c r="H145" s="291"/>
      <c r="I145" s="291"/>
      <c r="J145" s="291"/>
      <c r="K145" s="291"/>
    </row>
    <row r="146" spans="2:11" s="1" customFormat="1" ht="7.5" customHeight="1">
      <c r="B146" s="292"/>
      <c r="C146" s="293"/>
      <c r="D146" s="293"/>
      <c r="E146" s="293"/>
      <c r="F146" s="293"/>
      <c r="G146" s="293"/>
      <c r="H146" s="293"/>
      <c r="I146" s="293"/>
      <c r="J146" s="293"/>
      <c r="K146" s="294"/>
    </row>
    <row r="147" spans="2:11" s="1" customFormat="1" ht="45" customHeight="1">
      <c r="B147" s="295"/>
      <c r="C147" s="296" t="s">
        <v>1749</v>
      </c>
      <c r="D147" s="296"/>
      <c r="E147" s="296"/>
      <c r="F147" s="296"/>
      <c r="G147" s="296"/>
      <c r="H147" s="296"/>
      <c r="I147" s="296"/>
      <c r="J147" s="296"/>
      <c r="K147" s="297"/>
    </row>
    <row r="148" spans="2:11" s="1" customFormat="1" ht="17.25" customHeight="1">
      <c r="B148" s="295"/>
      <c r="C148" s="298" t="s">
        <v>1684</v>
      </c>
      <c r="D148" s="298"/>
      <c r="E148" s="298"/>
      <c r="F148" s="298" t="s">
        <v>1685</v>
      </c>
      <c r="G148" s="299"/>
      <c r="H148" s="298" t="s">
        <v>58</v>
      </c>
      <c r="I148" s="298" t="s">
        <v>61</v>
      </c>
      <c r="J148" s="298" t="s">
        <v>1686</v>
      </c>
      <c r="K148" s="297"/>
    </row>
    <row r="149" spans="2:11" s="1" customFormat="1" ht="17.25" customHeight="1">
      <c r="B149" s="295"/>
      <c r="C149" s="300" t="s">
        <v>1687</v>
      </c>
      <c r="D149" s="300"/>
      <c r="E149" s="300"/>
      <c r="F149" s="301" t="s">
        <v>1688</v>
      </c>
      <c r="G149" s="302"/>
      <c r="H149" s="300"/>
      <c r="I149" s="300"/>
      <c r="J149" s="300" t="s">
        <v>1689</v>
      </c>
      <c r="K149" s="297"/>
    </row>
    <row r="150" spans="2:11" s="1" customFormat="1" ht="5.25" customHeight="1">
      <c r="B150" s="308"/>
      <c r="C150" s="303"/>
      <c r="D150" s="303"/>
      <c r="E150" s="303"/>
      <c r="F150" s="303"/>
      <c r="G150" s="304"/>
      <c r="H150" s="303"/>
      <c r="I150" s="303"/>
      <c r="J150" s="303"/>
      <c r="K150" s="331"/>
    </row>
    <row r="151" spans="2:11" s="1" customFormat="1" ht="15" customHeight="1">
      <c r="B151" s="308"/>
      <c r="C151" s="335" t="s">
        <v>1693</v>
      </c>
      <c r="D151" s="283"/>
      <c r="E151" s="283"/>
      <c r="F151" s="336" t="s">
        <v>1690</v>
      </c>
      <c r="G151" s="283"/>
      <c r="H151" s="335" t="s">
        <v>1730</v>
      </c>
      <c r="I151" s="335" t="s">
        <v>1692</v>
      </c>
      <c r="J151" s="335">
        <v>120</v>
      </c>
      <c r="K151" s="331"/>
    </row>
    <row r="152" spans="2:11" s="1" customFormat="1" ht="15" customHeight="1">
      <c r="B152" s="308"/>
      <c r="C152" s="335" t="s">
        <v>1739</v>
      </c>
      <c r="D152" s="283"/>
      <c r="E152" s="283"/>
      <c r="F152" s="336" t="s">
        <v>1690</v>
      </c>
      <c r="G152" s="283"/>
      <c r="H152" s="335" t="s">
        <v>1750</v>
      </c>
      <c r="I152" s="335" t="s">
        <v>1692</v>
      </c>
      <c r="J152" s="335" t="s">
        <v>1741</v>
      </c>
      <c r="K152" s="331"/>
    </row>
    <row r="153" spans="2:11" s="1" customFormat="1" ht="15" customHeight="1">
      <c r="B153" s="308"/>
      <c r="C153" s="335" t="s">
        <v>1638</v>
      </c>
      <c r="D153" s="283"/>
      <c r="E153" s="283"/>
      <c r="F153" s="336" t="s">
        <v>1690</v>
      </c>
      <c r="G153" s="283"/>
      <c r="H153" s="335" t="s">
        <v>1751</v>
      </c>
      <c r="I153" s="335" t="s">
        <v>1692</v>
      </c>
      <c r="J153" s="335" t="s">
        <v>1741</v>
      </c>
      <c r="K153" s="331"/>
    </row>
    <row r="154" spans="2:11" s="1" customFormat="1" ht="15" customHeight="1">
      <c r="B154" s="308"/>
      <c r="C154" s="335" t="s">
        <v>1695</v>
      </c>
      <c r="D154" s="283"/>
      <c r="E154" s="283"/>
      <c r="F154" s="336" t="s">
        <v>1696</v>
      </c>
      <c r="G154" s="283"/>
      <c r="H154" s="335" t="s">
        <v>1730</v>
      </c>
      <c r="I154" s="335" t="s">
        <v>1692</v>
      </c>
      <c r="J154" s="335">
        <v>50</v>
      </c>
      <c r="K154" s="331"/>
    </row>
    <row r="155" spans="2:11" s="1" customFormat="1" ht="15" customHeight="1">
      <c r="B155" s="308"/>
      <c r="C155" s="335" t="s">
        <v>1698</v>
      </c>
      <c r="D155" s="283"/>
      <c r="E155" s="283"/>
      <c r="F155" s="336" t="s">
        <v>1690</v>
      </c>
      <c r="G155" s="283"/>
      <c r="H155" s="335" t="s">
        <v>1730</v>
      </c>
      <c r="I155" s="335" t="s">
        <v>1700</v>
      </c>
      <c r="J155" s="335"/>
      <c r="K155" s="331"/>
    </row>
    <row r="156" spans="2:11" s="1" customFormat="1" ht="15" customHeight="1">
      <c r="B156" s="308"/>
      <c r="C156" s="335" t="s">
        <v>1709</v>
      </c>
      <c r="D156" s="283"/>
      <c r="E156" s="283"/>
      <c r="F156" s="336" t="s">
        <v>1696</v>
      </c>
      <c r="G156" s="283"/>
      <c r="H156" s="335" t="s">
        <v>1730</v>
      </c>
      <c r="I156" s="335" t="s">
        <v>1692</v>
      </c>
      <c r="J156" s="335">
        <v>50</v>
      </c>
      <c r="K156" s="331"/>
    </row>
    <row r="157" spans="2:11" s="1" customFormat="1" ht="15" customHeight="1">
      <c r="B157" s="308"/>
      <c r="C157" s="335" t="s">
        <v>1717</v>
      </c>
      <c r="D157" s="283"/>
      <c r="E157" s="283"/>
      <c r="F157" s="336" t="s">
        <v>1696</v>
      </c>
      <c r="G157" s="283"/>
      <c r="H157" s="335" t="s">
        <v>1730</v>
      </c>
      <c r="I157" s="335" t="s">
        <v>1692</v>
      </c>
      <c r="J157" s="335">
        <v>50</v>
      </c>
      <c r="K157" s="331"/>
    </row>
    <row r="158" spans="2:11" s="1" customFormat="1" ht="15" customHeight="1">
      <c r="B158" s="308"/>
      <c r="C158" s="335" t="s">
        <v>1715</v>
      </c>
      <c r="D158" s="283"/>
      <c r="E158" s="283"/>
      <c r="F158" s="336" t="s">
        <v>1696</v>
      </c>
      <c r="G158" s="283"/>
      <c r="H158" s="335" t="s">
        <v>1730</v>
      </c>
      <c r="I158" s="335" t="s">
        <v>1692</v>
      </c>
      <c r="J158" s="335">
        <v>50</v>
      </c>
      <c r="K158" s="331"/>
    </row>
    <row r="159" spans="2:11" s="1" customFormat="1" ht="15" customHeight="1">
      <c r="B159" s="308"/>
      <c r="C159" s="335" t="s">
        <v>91</v>
      </c>
      <c r="D159" s="283"/>
      <c r="E159" s="283"/>
      <c r="F159" s="336" t="s">
        <v>1690</v>
      </c>
      <c r="G159" s="283"/>
      <c r="H159" s="335" t="s">
        <v>1752</v>
      </c>
      <c r="I159" s="335" t="s">
        <v>1692</v>
      </c>
      <c r="J159" s="335" t="s">
        <v>1753</v>
      </c>
      <c r="K159" s="331"/>
    </row>
    <row r="160" spans="2:11" s="1" customFormat="1" ht="15" customHeight="1">
      <c r="B160" s="308"/>
      <c r="C160" s="335" t="s">
        <v>1754</v>
      </c>
      <c r="D160" s="283"/>
      <c r="E160" s="283"/>
      <c r="F160" s="336" t="s">
        <v>1690</v>
      </c>
      <c r="G160" s="283"/>
      <c r="H160" s="335" t="s">
        <v>1755</v>
      </c>
      <c r="I160" s="335" t="s">
        <v>1725</v>
      </c>
      <c r="J160" s="335"/>
      <c r="K160" s="331"/>
    </row>
    <row r="161" spans="2:11" s="1" customFormat="1" ht="15" customHeight="1">
      <c r="B161" s="337"/>
      <c r="C161" s="317"/>
      <c r="D161" s="317"/>
      <c r="E161" s="317"/>
      <c r="F161" s="317"/>
      <c r="G161" s="317"/>
      <c r="H161" s="317"/>
      <c r="I161" s="317"/>
      <c r="J161" s="317"/>
      <c r="K161" s="338"/>
    </row>
    <row r="162" spans="2:11" s="1" customFormat="1" ht="18.75" customHeight="1">
      <c r="B162" s="319"/>
      <c r="C162" s="329"/>
      <c r="D162" s="329"/>
      <c r="E162" s="329"/>
      <c r="F162" s="339"/>
      <c r="G162" s="329"/>
      <c r="H162" s="329"/>
      <c r="I162" s="329"/>
      <c r="J162" s="329"/>
      <c r="K162" s="319"/>
    </row>
    <row r="163" spans="2:11" s="1" customFormat="1" ht="18.75" customHeight="1">
      <c r="B163" s="291"/>
      <c r="C163" s="291"/>
      <c r="D163" s="291"/>
      <c r="E163" s="291"/>
      <c r="F163" s="291"/>
      <c r="G163" s="291"/>
      <c r="H163" s="291"/>
      <c r="I163" s="291"/>
      <c r="J163" s="291"/>
      <c r="K163" s="291"/>
    </row>
    <row r="164" spans="2:11" s="1" customFormat="1" ht="7.5" customHeight="1">
      <c r="B164" s="270"/>
      <c r="C164" s="271"/>
      <c r="D164" s="271"/>
      <c r="E164" s="271"/>
      <c r="F164" s="271"/>
      <c r="G164" s="271"/>
      <c r="H164" s="271"/>
      <c r="I164" s="271"/>
      <c r="J164" s="271"/>
      <c r="K164" s="272"/>
    </row>
    <row r="165" spans="2:11" s="1" customFormat="1" ht="45" customHeight="1">
      <c r="B165" s="273"/>
      <c r="C165" s="274" t="s">
        <v>1756</v>
      </c>
      <c r="D165" s="274"/>
      <c r="E165" s="274"/>
      <c r="F165" s="274"/>
      <c r="G165" s="274"/>
      <c r="H165" s="274"/>
      <c r="I165" s="274"/>
      <c r="J165" s="274"/>
      <c r="K165" s="275"/>
    </row>
    <row r="166" spans="2:11" s="1" customFormat="1" ht="17.25" customHeight="1">
      <c r="B166" s="273"/>
      <c r="C166" s="298" t="s">
        <v>1684</v>
      </c>
      <c r="D166" s="298"/>
      <c r="E166" s="298"/>
      <c r="F166" s="298" t="s">
        <v>1685</v>
      </c>
      <c r="G166" s="340"/>
      <c r="H166" s="341" t="s">
        <v>58</v>
      </c>
      <c r="I166" s="341" t="s">
        <v>61</v>
      </c>
      <c r="J166" s="298" t="s">
        <v>1686</v>
      </c>
      <c r="K166" s="275"/>
    </row>
    <row r="167" spans="2:11" s="1" customFormat="1" ht="17.25" customHeight="1">
      <c r="B167" s="276"/>
      <c r="C167" s="300" t="s">
        <v>1687</v>
      </c>
      <c r="D167" s="300"/>
      <c r="E167" s="300"/>
      <c r="F167" s="301" t="s">
        <v>1688</v>
      </c>
      <c r="G167" s="342"/>
      <c r="H167" s="343"/>
      <c r="I167" s="343"/>
      <c r="J167" s="300" t="s">
        <v>1689</v>
      </c>
      <c r="K167" s="278"/>
    </row>
    <row r="168" spans="2:11" s="1" customFormat="1" ht="5.25" customHeight="1">
      <c r="B168" s="308"/>
      <c r="C168" s="303"/>
      <c r="D168" s="303"/>
      <c r="E168" s="303"/>
      <c r="F168" s="303"/>
      <c r="G168" s="304"/>
      <c r="H168" s="303"/>
      <c r="I168" s="303"/>
      <c r="J168" s="303"/>
      <c r="K168" s="331"/>
    </row>
    <row r="169" spans="2:11" s="1" customFormat="1" ht="15" customHeight="1">
      <c r="B169" s="308"/>
      <c r="C169" s="283" t="s">
        <v>1693</v>
      </c>
      <c r="D169" s="283"/>
      <c r="E169" s="283"/>
      <c r="F169" s="306" t="s">
        <v>1690</v>
      </c>
      <c r="G169" s="283"/>
      <c r="H169" s="283" t="s">
        <v>1730</v>
      </c>
      <c r="I169" s="283" t="s">
        <v>1692</v>
      </c>
      <c r="J169" s="283">
        <v>120</v>
      </c>
      <c r="K169" s="331"/>
    </row>
    <row r="170" spans="2:11" s="1" customFormat="1" ht="15" customHeight="1">
      <c r="B170" s="308"/>
      <c r="C170" s="283" t="s">
        <v>1739</v>
      </c>
      <c r="D170" s="283"/>
      <c r="E170" s="283"/>
      <c r="F170" s="306" t="s">
        <v>1690</v>
      </c>
      <c r="G170" s="283"/>
      <c r="H170" s="283" t="s">
        <v>1740</v>
      </c>
      <c r="I170" s="283" t="s">
        <v>1692</v>
      </c>
      <c r="J170" s="283" t="s">
        <v>1741</v>
      </c>
      <c r="K170" s="331"/>
    </row>
    <row r="171" spans="2:11" s="1" customFormat="1" ht="15" customHeight="1">
      <c r="B171" s="308"/>
      <c r="C171" s="283" t="s">
        <v>1638</v>
      </c>
      <c r="D171" s="283"/>
      <c r="E171" s="283"/>
      <c r="F171" s="306" t="s">
        <v>1690</v>
      </c>
      <c r="G171" s="283"/>
      <c r="H171" s="283" t="s">
        <v>1757</v>
      </c>
      <c r="I171" s="283" t="s">
        <v>1692</v>
      </c>
      <c r="J171" s="283" t="s">
        <v>1741</v>
      </c>
      <c r="K171" s="331"/>
    </row>
    <row r="172" spans="2:11" s="1" customFormat="1" ht="15" customHeight="1">
      <c r="B172" s="308"/>
      <c r="C172" s="283" t="s">
        <v>1695</v>
      </c>
      <c r="D172" s="283"/>
      <c r="E172" s="283"/>
      <c r="F172" s="306" t="s">
        <v>1696</v>
      </c>
      <c r="G172" s="283"/>
      <c r="H172" s="283" t="s">
        <v>1757</v>
      </c>
      <c r="I172" s="283" t="s">
        <v>1692</v>
      </c>
      <c r="J172" s="283">
        <v>50</v>
      </c>
      <c r="K172" s="331"/>
    </row>
    <row r="173" spans="2:11" s="1" customFormat="1" ht="15" customHeight="1">
      <c r="B173" s="308"/>
      <c r="C173" s="283" t="s">
        <v>1698</v>
      </c>
      <c r="D173" s="283"/>
      <c r="E173" s="283"/>
      <c r="F173" s="306" t="s">
        <v>1690</v>
      </c>
      <c r="G173" s="283"/>
      <c r="H173" s="283" t="s">
        <v>1757</v>
      </c>
      <c r="I173" s="283" t="s">
        <v>1700</v>
      </c>
      <c r="J173" s="283"/>
      <c r="K173" s="331"/>
    </row>
    <row r="174" spans="2:11" s="1" customFormat="1" ht="15" customHeight="1">
      <c r="B174" s="308"/>
      <c r="C174" s="283" t="s">
        <v>1709</v>
      </c>
      <c r="D174" s="283"/>
      <c r="E174" s="283"/>
      <c r="F174" s="306" t="s">
        <v>1696</v>
      </c>
      <c r="G174" s="283"/>
      <c r="H174" s="283" t="s">
        <v>1757</v>
      </c>
      <c r="I174" s="283" t="s">
        <v>1692</v>
      </c>
      <c r="J174" s="283">
        <v>50</v>
      </c>
      <c r="K174" s="331"/>
    </row>
    <row r="175" spans="2:11" s="1" customFormat="1" ht="15" customHeight="1">
      <c r="B175" s="308"/>
      <c r="C175" s="283" t="s">
        <v>1717</v>
      </c>
      <c r="D175" s="283"/>
      <c r="E175" s="283"/>
      <c r="F175" s="306" t="s">
        <v>1696</v>
      </c>
      <c r="G175" s="283"/>
      <c r="H175" s="283" t="s">
        <v>1757</v>
      </c>
      <c r="I175" s="283" t="s">
        <v>1692</v>
      </c>
      <c r="J175" s="283">
        <v>50</v>
      </c>
      <c r="K175" s="331"/>
    </row>
    <row r="176" spans="2:11" s="1" customFormat="1" ht="15" customHeight="1">
      <c r="B176" s="308"/>
      <c r="C176" s="283" t="s">
        <v>1715</v>
      </c>
      <c r="D176" s="283"/>
      <c r="E176" s="283"/>
      <c r="F176" s="306" t="s">
        <v>1696</v>
      </c>
      <c r="G176" s="283"/>
      <c r="H176" s="283" t="s">
        <v>1757</v>
      </c>
      <c r="I176" s="283" t="s">
        <v>1692</v>
      </c>
      <c r="J176" s="283">
        <v>50</v>
      </c>
      <c r="K176" s="331"/>
    </row>
    <row r="177" spans="2:11" s="1" customFormat="1" ht="15" customHeight="1">
      <c r="B177" s="308"/>
      <c r="C177" s="283" t="s">
        <v>130</v>
      </c>
      <c r="D177" s="283"/>
      <c r="E177" s="283"/>
      <c r="F177" s="306" t="s">
        <v>1690</v>
      </c>
      <c r="G177" s="283"/>
      <c r="H177" s="283" t="s">
        <v>1758</v>
      </c>
      <c r="I177" s="283" t="s">
        <v>1759</v>
      </c>
      <c r="J177" s="283"/>
      <c r="K177" s="331"/>
    </row>
    <row r="178" spans="2:11" s="1" customFormat="1" ht="15" customHeight="1">
      <c r="B178" s="308"/>
      <c r="C178" s="283" t="s">
        <v>61</v>
      </c>
      <c r="D178" s="283"/>
      <c r="E178" s="283"/>
      <c r="F178" s="306" t="s">
        <v>1690</v>
      </c>
      <c r="G178" s="283"/>
      <c r="H178" s="283" t="s">
        <v>1760</v>
      </c>
      <c r="I178" s="283" t="s">
        <v>1761</v>
      </c>
      <c r="J178" s="283">
        <v>1</v>
      </c>
      <c r="K178" s="331"/>
    </row>
    <row r="179" spans="2:11" s="1" customFormat="1" ht="15" customHeight="1">
      <c r="B179" s="308"/>
      <c r="C179" s="283" t="s">
        <v>57</v>
      </c>
      <c r="D179" s="283"/>
      <c r="E179" s="283"/>
      <c r="F179" s="306" t="s">
        <v>1690</v>
      </c>
      <c r="G179" s="283"/>
      <c r="H179" s="283" t="s">
        <v>1762</v>
      </c>
      <c r="I179" s="283" t="s">
        <v>1692</v>
      </c>
      <c r="J179" s="283">
        <v>20</v>
      </c>
      <c r="K179" s="331"/>
    </row>
    <row r="180" spans="2:11" s="1" customFormat="1" ht="15" customHeight="1">
      <c r="B180" s="308"/>
      <c r="C180" s="283" t="s">
        <v>58</v>
      </c>
      <c r="D180" s="283"/>
      <c r="E180" s="283"/>
      <c r="F180" s="306" t="s">
        <v>1690</v>
      </c>
      <c r="G180" s="283"/>
      <c r="H180" s="283" t="s">
        <v>1763</v>
      </c>
      <c r="I180" s="283" t="s">
        <v>1692</v>
      </c>
      <c r="J180" s="283">
        <v>255</v>
      </c>
      <c r="K180" s="331"/>
    </row>
    <row r="181" spans="2:11" s="1" customFormat="1" ht="15" customHeight="1">
      <c r="B181" s="308"/>
      <c r="C181" s="283" t="s">
        <v>131</v>
      </c>
      <c r="D181" s="283"/>
      <c r="E181" s="283"/>
      <c r="F181" s="306" t="s">
        <v>1690</v>
      </c>
      <c r="G181" s="283"/>
      <c r="H181" s="283" t="s">
        <v>1654</v>
      </c>
      <c r="I181" s="283" t="s">
        <v>1692</v>
      </c>
      <c r="J181" s="283">
        <v>10</v>
      </c>
      <c r="K181" s="331"/>
    </row>
    <row r="182" spans="2:11" s="1" customFormat="1" ht="15" customHeight="1">
      <c r="B182" s="308"/>
      <c r="C182" s="283" t="s">
        <v>132</v>
      </c>
      <c r="D182" s="283"/>
      <c r="E182" s="283"/>
      <c r="F182" s="306" t="s">
        <v>1690</v>
      </c>
      <c r="G182" s="283"/>
      <c r="H182" s="283" t="s">
        <v>1764</v>
      </c>
      <c r="I182" s="283" t="s">
        <v>1725</v>
      </c>
      <c r="J182" s="283"/>
      <c r="K182" s="331"/>
    </row>
    <row r="183" spans="2:11" s="1" customFormat="1" ht="15" customHeight="1">
      <c r="B183" s="308"/>
      <c r="C183" s="283" t="s">
        <v>1765</v>
      </c>
      <c r="D183" s="283"/>
      <c r="E183" s="283"/>
      <c r="F183" s="306" t="s">
        <v>1690</v>
      </c>
      <c r="G183" s="283"/>
      <c r="H183" s="283" t="s">
        <v>1766</v>
      </c>
      <c r="I183" s="283" t="s">
        <v>1725</v>
      </c>
      <c r="J183" s="283"/>
      <c r="K183" s="331"/>
    </row>
    <row r="184" spans="2:11" s="1" customFormat="1" ht="15" customHeight="1">
      <c r="B184" s="308"/>
      <c r="C184" s="283" t="s">
        <v>1754</v>
      </c>
      <c r="D184" s="283"/>
      <c r="E184" s="283"/>
      <c r="F184" s="306" t="s">
        <v>1690</v>
      </c>
      <c r="G184" s="283"/>
      <c r="H184" s="283" t="s">
        <v>1767</v>
      </c>
      <c r="I184" s="283" t="s">
        <v>1725</v>
      </c>
      <c r="J184" s="283"/>
      <c r="K184" s="331"/>
    </row>
    <row r="185" spans="2:11" s="1" customFormat="1" ht="15" customHeight="1">
      <c r="B185" s="308"/>
      <c r="C185" s="283" t="s">
        <v>134</v>
      </c>
      <c r="D185" s="283"/>
      <c r="E185" s="283"/>
      <c r="F185" s="306" t="s">
        <v>1696</v>
      </c>
      <c r="G185" s="283"/>
      <c r="H185" s="283" t="s">
        <v>1768</v>
      </c>
      <c r="I185" s="283" t="s">
        <v>1692</v>
      </c>
      <c r="J185" s="283">
        <v>50</v>
      </c>
      <c r="K185" s="331"/>
    </row>
    <row r="186" spans="2:11" s="1" customFormat="1" ht="15" customHeight="1">
      <c r="B186" s="308"/>
      <c r="C186" s="283" t="s">
        <v>1769</v>
      </c>
      <c r="D186" s="283"/>
      <c r="E186" s="283"/>
      <c r="F186" s="306" t="s">
        <v>1696</v>
      </c>
      <c r="G186" s="283"/>
      <c r="H186" s="283" t="s">
        <v>1770</v>
      </c>
      <c r="I186" s="283" t="s">
        <v>1771</v>
      </c>
      <c r="J186" s="283"/>
      <c r="K186" s="331"/>
    </row>
    <row r="187" spans="2:11" s="1" customFormat="1" ht="15" customHeight="1">
      <c r="B187" s="308"/>
      <c r="C187" s="283" t="s">
        <v>1772</v>
      </c>
      <c r="D187" s="283"/>
      <c r="E187" s="283"/>
      <c r="F187" s="306" t="s">
        <v>1696</v>
      </c>
      <c r="G187" s="283"/>
      <c r="H187" s="283" t="s">
        <v>1773</v>
      </c>
      <c r="I187" s="283" t="s">
        <v>1771</v>
      </c>
      <c r="J187" s="283"/>
      <c r="K187" s="331"/>
    </row>
    <row r="188" spans="2:11" s="1" customFormat="1" ht="15" customHeight="1">
      <c r="B188" s="308"/>
      <c r="C188" s="283" t="s">
        <v>1774</v>
      </c>
      <c r="D188" s="283"/>
      <c r="E188" s="283"/>
      <c r="F188" s="306" t="s">
        <v>1696</v>
      </c>
      <c r="G188" s="283"/>
      <c r="H188" s="283" t="s">
        <v>1775</v>
      </c>
      <c r="I188" s="283" t="s">
        <v>1771</v>
      </c>
      <c r="J188" s="283"/>
      <c r="K188" s="331"/>
    </row>
    <row r="189" spans="2:11" s="1" customFormat="1" ht="15" customHeight="1">
      <c r="B189" s="308"/>
      <c r="C189" s="344" t="s">
        <v>1776</v>
      </c>
      <c r="D189" s="283"/>
      <c r="E189" s="283"/>
      <c r="F189" s="306" t="s">
        <v>1696</v>
      </c>
      <c r="G189" s="283"/>
      <c r="H189" s="283" t="s">
        <v>1777</v>
      </c>
      <c r="I189" s="283" t="s">
        <v>1778</v>
      </c>
      <c r="J189" s="345" t="s">
        <v>1779</v>
      </c>
      <c r="K189" s="331"/>
    </row>
    <row r="190" spans="2:11" s="1" customFormat="1" ht="15" customHeight="1">
      <c r="B190" s="308"/>
      <c r="C190" s="344" t="s">
        <v>46</v>
      </c>
      <c r="D190" s="283"/>
      <c r="E190" s="283"/>
      <c r="F190" s="306" t="s">
        <v>1690</v>
      </c>
      <c r="G190" s="283"/>
      <c r="H190" s="280" t="s">
        <v>1780</v>
      </c>
      <c r="I190" s="283" t="s">
        <v>1781</v>
      </c>
      <c r="J190" s="283"/>
      <c r="K190" s="331"/>
    </row>
    <row r="191" spans="2:11" s="1" customFormat="1" ht="15" customHeight="1">
      <c r="B191" s="308"/>
      <c r="C191" s="344" t="s">
        <v>1782</v>
      </c>
      <c r="D191" s="283"/>
      <c r="E191" s="283"/>
      <c r="F191" s="306" t="s">
        <v>1690</v>
      </c>
      <c r="G191" s="283"/>
      <c r="H191" s="283" t="s">
        <v>1783</v>
      </c>
      <c r="I191" s="283" t="s">
        <v>1725</v>
      </c>
      <c r="J191" s="283"/>
      <c r="K191" s="331"/>
    </row>
    <row r="192" spans="2:11" s="1" customFormat="1" ht="15" customHeight="1">
      <c r="B192" s="308"/>
      <c r="C192" s="344" t="s">
        <v>1784</v>
      </c>
      <c r="D192" s="283"/>
      <c r="E192" s="283"/>
      <c r="F192" s="306" t="s">
        <v>1690</v>
      </c>
      <c r="G192" s="283"/>
      <c r="H192" s="283" t="s">
        <v>1785</v>
      </c>
      <c r="I192" s="283" t="s">
        <v>1725</v>
      </c>
      <c r="J192" s="283"/>
      <c r="K192" s="331"/>
    </row>
    <row r="193" spans="2:11" s="1" customFormat="1" ht="15" customHeight="1">
      <c r="B193" s="308"/>
      <c r="C193" s="344" t="s">
        <v>1786</v>
      </c>
      <c r="D193" s="283"/>
      <c r="E193" s="283"/>
      <c r="F193" s="306" t="s">
        <v>1696</v>
      </c>
      <c r="G193" s="283"/>
      <c r="H193" s="283" t="s">
        <v>1787</v>
      </c>
      <c r="I193" s="283" t="s">
        <v>1725</v>
      </c>
      <c r="J193" s="283"/>
      <c r="K193" s="331"/>
    </row>
    <row r="194" spans="2:11" s="1" customFormat="1" ht="15" customHeight="1">
      <c r="B194" s="337"/>
      <c r="C194" s="346"/>
      <c r="D194" s="317"/>
      <c r="E194" s="317"/>
      <c r="F194" s="317"/>
      <c r="G194" s="317"/>
      <c r="H194" s="317"/>
      <c r="I194" s="317"/>
      <c r="J194" s="317"/>
      <c r="K194" s="338"/>
    </row>
    <row r="195" spans="2:11" s="1" customFormat="1" ht="18.75" customHeight="1">
      <c r="B195" s="319"/>
      <c r="C195" s="329"/>
      <c r="D195" s="329"/>
      <c r="E195" s="329"/>
      <c r="F195" s="339"/>
      <c r="G195" s="329"/>
      <c r="H195" s="329"/>
      <c r="I195" s="329"/>
      <c r="J195" s="329"/>
      <c r="K195" s="319"/>
    </row>
    <row r="196" spans="2:11" s="1" customFormat="1" ht="18.75" customHeight="1">
      <c r="B196" s="319"/>
      <c r="C196" s="329"/>
      <c r="D196" s="329"/>
      <c r="E196" s="329"/>
      <c r="F196" s="339"/>
      <c r="G196" s="329"/>
      <c r="H196" s="329"/>
      <c r="I196" s="329"/>
      <c r="J196" s="329"/>
      <c r="K196" s="319"/>
    </row>
    <row r="197" spans="2:11" s="1" customFormat="1" ht="18.75" customHeight="1">
      <c r="B197" s="291"/>
      <c r="C197" s="291"/>
      <c r="D197" s="291"/>
      <c r="E197" s="291"/>
      <c r="F197" s="291"/>
      <c r="G197" s="291"/>
      <c r="H197" s="291"/>
      <c r="I197" s="291"/>
      <c r="J197" s="291"/>
      <c r="K197" s="291"/>
    </row>
    <row r="198" spans="2:11" s="1" customFormat="1" ht="13.5">
      <c r="B198" s="270"/>
      <c r="C198" s="271"/>
      <c r="D198" s="271"/>
      <c r="E198" s="271"/>
      <c r="F198" s="271"/>
      <c r="G198" s="271"/>
      <c r="H198" s="271"/>
      <c r="I198" s="271"/>
      <c r="J198" s="271"/>
      <c r="K198" s="272"/>
    </row>
    <row r="199" spans="2:11" s="1" customFormat="1" ht="21">
      <c r="B199" s="273"/>
      <c r="C199" s="274" t="s">
        <v>1788</v>
      </c>
      <c r="D199" s="274"/>
      <c r="E199" s="274"/>
      <c r="F199" s="274"/>
      <c r="G199" s="274"/>
      <c r="H199" s="274"/>
      <c r="I199" s="274"/>
      <c r="J199" s="274"/>
      <c r="K199" s="275"/>
    </row>
    <row r="200" spans="2:11" s="1" customFormat="1" ht="25.5" customHeight="1">
      <c r="B200" s="273"/>
      <c r="C200" s="347" t="s">
        <v>1789</v>
      </c>
      <c r="D200" s="347"/>
      <c r="E200" s="347"/>
      <c r="F200" s="347" t="s">
        <v>1790</v>
      </c>
      <c r="G200" s="348"/>
      <c r="H200" s="347" t="s">
        <v>1791</v>
      </c>
      <c r="I200" s="347"/>
      <c r="J200" s="347"/>
      <c r="K200" s="275"/>
    </row>
    <row r="201" spans="2:11" s="1" customFormat="1" ht="5.25" customHeight="1">
      <c r="B201" s="308"/>
      <c r="C201" s="303"/>
      <c r="D201" s="303"/>
      <c r="E201" s="303"/>
      <c r="F201" s="303"/>
      <c r="G201" s="329"/>
      <c r="H201" s="303"/>
      <c r="I201" s="303"/>
      <c r="J201" s="303"/>
      <c r="K201" s="331"/>
    </row>
    <row r="202" spans="2:11" s="1" customFormat="1" ht="15" customHeight="1">
      <c r="B202" s="308"/>
      <c r="C202" s="283" t="s">
        <v>1781</v>
      </c>
      <c r="D202" s="283"/>
      <c r="E202" s="283"/>
      <c r="F202" s="306" t="s">
        <v>47</v>
      </c>
      <c r="G202" s="283"/>
      <c r="H202" s="283" t="s">
        <v>1792</v>
      </c>
      <c r="I202" s="283"/>
      <c r="J202" s="283"/>
      <c r="K202" s="331"/>
    </row>
    <row r="203" spans="2:11" s="1" customFormat="1" ht="15" customHeight="1">
      <c r="B203" s="308"/>
      <c r="C203" s="283"/>
      <c r="D203" s="283"/>
      <c r="E203" s="283"/>
      <c r="F203" s="306" t="s">
        <v>48</v>
      </c>
      <c r="G203" s="283"/>
      <c r="H203" s="283" t="s">
        <v>1793</v>
      </c>
      <c r="I203" s="283"/>
      <c r="J203" s="283"/>
      <c r="K203" s="331"/>
    </row>
    <row r="204" spans="2:11" s="1" customFormat="1" ht="15" customHeight="1">
      <c r="B204" s="308"/>
      <c r="C204" s="283"/>
      <c r="D204" s="283"/>
      <c r="E204" s="283"/>
      <c r="F204" s="306" t="s">
        <v>51</v>
      </c>
      <c r="G204" s="283"/>
      <c r="H204" s="283" t="s">
        <v>1794</v>
      </c>
      <c r="I204" s="283"/>
      <c r="J204" s="283"/>
      <c r="K204" s="331"/>
    </row>
    <row r="205" spans="2:11" s="1" customFormat="1" ht="15" customHeight="1">
      <c r="B205" s="308"/>
      <c r="C205" s="283"/>
      <c r="D205" s="283"/>
      <c r="E205" s="283"/>
      <c r="F205" s="306" t="s">
        <v>49</v>
      </c>
      <c r="G205" s="283"/>
      <c r="H205" s="283" t="s">
        <v>1795</v>
      </c>
      <c r="I205" s="283"/>
      <c r="J205" s="283"/>
      <c r="K205" s="331"/>
    </row>
    <row r="206" spans="2:11" s="1" customFormat="1" ht="15" customHeight="1">
      <c r="B206" s="308"/>
      <c r="C206" s="283"/>
      <c r="D206" s="283"/>
      <c r="E206" s="283"/>
      <c r="F206" s="306" t="s">
        <v>50</v>
      </c>
      <c r="G206" s="283"/>
      <c r="H206" s="283" t="s">
        <v>1796</v>
      </c>
      <c r="I206" s="283"/>
      <c r="J206" s="283"/>
      <c r="K206" s="331"/>
    </row>
    <row r="207" spans="2:11" s="1" customFormat="1" ht="15" customHeight="1">
      <c r="B207" s="308"/>
      <c r="C207" s="283"/>
      <c r="D207" s="283"/>
      <c r="E207" s="283"/>
      <c r="F207" s="306"/>
      <c r="G207" s="283"/>
      <c r="H207" s="283"/>
      <c r="I207" s="283"/>
      <c r="J207" s="283"/>
      <c r="K207" s="331"/>
    </row>
    <row r="208" spans="2:11" s="1" customFormat="1" ht="15" customHeight="1">
      <c r="B208" s="308"/>
      <c r="C208" s="283" t="s">
        <v>1737</v>
      </c>
      <c r="D208" s="283"/>
      <c r="E208" s="283"/>
      <c r="F208" s="306" t="s">
        <v>83</v>
      </c>
      <c r="G208" s="283"/>
      <c r="H208" s="283" t="s">
        <v>1797</v>
      </c>
      <c r="I208" s="283"/>
      <c r="J208" s="283"/>
      <c r="K208" s="331"/>
    </row>
    <row r="209" spans="2:11" s="1" customFormat="1" ht="15" customHeight="1">
      <c r="B209" s="308"/>
      <c r="C209" s="283"/>
      <c r="D209" s="283"/>
      <c r="E209" s="283"/>
      <c r="F209" s="306" t="s">
        <v>1632</v>
      </c>
      <c r="G209" s="283"/>
      <c r="H209" s="283" t="s">
        <v>1633</v>
      </c>
      <c r="I209" s="283"/>
      <c r="J209" s="283"/>
      <c r="K209" s="331"/>
    </row>
    <row r="210" spans="2:11" s="1" customFormat="1" ht="15" customHeight="1">
      <c r="B210" s="308"/>
      <c r="C210" s="283"/>
      <c r="D210" s="283"/>
      <c r="E210" s="283"/>
      <c r="F210" s="306" t="s">
        <v>1630</v>
      </c>
      <c r="G210" s="283"/>
      <c r="H210" s="283" t="s">
        <v>1798</v>
      </c>
      <c r="I210" s="283"/>
      <c r="J210" s="283"/>
      <c r="K210" s="331"/>
    </row>
    <row r="211" spans="2:11" s="1" customFormat="1" ht="15" customHeight="1">
      <c r="B211" s="349"/>
      <c r="C211" s="283"/>
      <c r="D211" s="283"/>
      <c r="E211" s="283"/>
      <c r="F211" s="306" t="s">
        <v>1634</v>
      </c>
      <c r="G211" s="344"/>
      <c r="H211" s="335" t="s">
        <v>1635</v>
      </c>
      <c r="I211" s="335"/>
      <c r="J211" s="335"/>
      <c r="K211" s="350"/>
    </row>
    <row r="212" spans="2:11" s="1" customFormat="1" ht="15" customHeight="1">
      <c r="B212" s="349"/>
      <c r="C212" s="283"/>
      <c r="D212" s="283"/>
      <c r="E212" s="283"/>
      <c r="F212" s="306" t="s">
        <v>1636</v>
      </c>
      <c r="G212" s="344"/>
      <c r="H212" s="335" t="s">
        <v>1799</v>
      </c>
      <c r="I212" s="335"/>
      <c r="J212" s="335"/>
      <c r="K212" s="350"/>
    </row>
    <row r="213" spans="2:11" s="1" customFormat="1" ht="15" customHeight="1">
      <c r="B213" s="349"/>
      <c r="C213" s="283"/>
      <c r="D213" s="283"/>
      <c r="E213" s="283"/>
      <c r="F213" s="306"/>
      <c r="G213" s="344"/>
      <c r="H213" s="335"/>
      <c r="I213" s="335"/>
      <c r="J213" s="335"/>
      <c r="K213" s="350"/>
    </row>
    <row r="214" spans="2:11" s="1" customFormat="1" ht="15" customHeight="1">
      <c r="B214" s="349"/>
      <c r="C214" s="283" t="s">
        <v>1761</v>
      </c>
      <c r="D214" s="283"/>
      <c r="E214" s="283"/>
      <c r="F214" s="306">
        <v>1</v>
      </c>
      <c r="G214" s="344"/>
      <c r="H214" s="335" t="s">
        <v>1800</v>
      </c>
      <c r="I214" s="335"/>
      <c r="J214" s="335"/>
      <c r="K214" s="350"/>
    </row>
    <row r="215" spans="2:11" s="1" customFormat="1" ht="15" customHeight="1">
      <c r="B215" s="349"/>
      <c r="C215" s="283"/>
      <c r="D215" s="283"/>
      <c r="E215" s="283"/>
      <c r="F215" s="306">
        <v>2</v>
      </c>
      <c r="G215" s="344"/>
      <c r="H215" s="335" t="s">
        <v>1801</v>
      </c>
      <c r="I215" s="335"/>
      <c r="J215" s="335"/>
      <c r="K215" s="350"/>
    </row>
    <row r="216" spans="2:11" s="1" customFormat="1" ht="15" customHeight="1">
      <c r="B216" s="349"/>
      <c r="C216" s="283"/>
      <c r="D216" s="283"/>
      <c r="E216" s="283"/>
      <c r="F216" s="306">
        <v>3</v>
      </c>
      <c r="G216" s="344"/>
      <c r="H216" s="335" t="s">
        <v>1802</v>
      </c>
      <c r="I216" s="335"/>
      <c r="J216" s="335"/>
      <c r="K216" s="350"/>
    </row>
    <row r="217" spans="2:11" s="1" customFormat="1" ht="15" customHeight="1">
      <c r="B217" s="349"/>
      <c r="C217" s="283"/>
      <c r="D217" s="283"/>
      <c r="E217" s="283"/>
      <c r="F217" s="306">
        <v>4</v>
      </c>
      <c r="G217" s="344"/>
      <c r="H217" s="335" t="s">
        <v>1803</v>
      </c>
      <c r="I217" s="335"/>
      <c r="J217" s="335"/>
      <c r="K217" s="350"/>
    </row>
    <row r="218" spans="2:11" s="1" customFormat="1" ht="12.75" customHeight="1">
      <c r="B218" s="351"/>
      <c r="C218" s="352"/>
      <c r="D218" s="352"/>
      <c r="E218" s="352"/>
      <c r="F218" s="352"/>
      <c r="G218" s="352"/>
      <c r="H218" s="352"/>
      <c r="I218" s="352"/>
      <c r="J218" s="352"/>
      <c r="K218" s="353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Lynx\Přemysl</dc:creator>
  <cp:keywords/>
  <dc:description/>
  <cp:lastModifiedBy>Lynx\Přemysl</cp:lastModifiedBy>
  <dcterms:created xsi:type="dcterms:W3CDTF">2022-04-11T09:24:47Z</dcterms:created>
  <dcterms:modified xsi:type="dcterms:W3CDTF">2022-04-11T09:24:52Z</dcterms:modified>
  <cp:category/>
  <cp:version/>
  <cp:contentType/>
  <cp:contentStatus/>
</cp:coreProperties>
</file>