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bookViews>
    <workbookView xWindow="65416" yWindow="65416" windowWidth="29040" windowHeight="17640" activeTab="0"/>
  </bookViews>
  <sheets>
    <sheet name="Uvodni_list" sheetId="4" r:id="rId1"/>
    <sheet name="Rekapitulace stavby" sheetId="1" r:id="rId2"/>
    <sheet name="PS 01 - Gastrotechnologie" sheetId="2" r:id="rId3"/>
    <sheet name="Pokyny pro vyplnění" sheetId="3" r:id="rId4"/>
  </sheets>
  <definedNames>
    <definedName name="_xlnm._FilterDatabase" localSheetId="2" hidden="1">'PS 01 - Gastrotechnologie'!$C$105:$K$306</definedName>
    <definedName name="ArchivCisloDok">'Uvodni_list'!$C$17</definedName>
    <definedName name="Datum">'Uvodni_list'!$C$13</definedName>
    <definedName name="DokumentNazev">'Uvodni_list'!$A$6</definedName>
    <definedName name="MistoStavby">'Uvodni_list'!$C$12</definedName>
    <definedName name="NadrizenyCislo">'Uvodni_list'!$C$16</definedName>
    <definedName name="NadrizenyNazev">'Uvodni_list'!$A$4</definedName>
    <definedName name="Objednatel">'Uvodni_list'!$C$11</definedName>
    <definedName name="_xlnm.Print_Area" localSheetId="3">'Pokyny pro vyplnění'!$B$2:$K$71,'Pokyny pro vyplnění'!$B$74:$K$118,'Pokyny pro vyplnění'!$B$121:$K$161,'Pokyny pro vyplnění'!$B$164:$K$218</definedName>
    <definedName name="_xlnm.Print_Area" localSheetId="2">'PS 01 - Gastrotechnologie'!$C$4:$J$39,'PS 01 - Gastrotechnologie'!$C$45:$J$87,'PS 01 - Gastrotechnologie'!$C$93:$K$306</definedName>
    <definedName name="_xlnm.Print_Area" localSheetId="1">'Rekapitulace stavby'!$D$4:$AO$36,'Rekapitulace stavby'!$C$42:$AQ$56</definedName>
    <definedName name="Projektant">'Uvodni_list'!$C$23</definedName>
    <definedName name="Stupen">'Uvodni_list'!$C$14</definedName>
    <definedName name="ZakazkaCislo">'Uvodni_list'!$C$15</definedName>
    <definedName name="ZakazkaNazev">'Uvodni_list'!$A$3</definedName>
    <definedName name="_xlnm.Print_Titles" localSheetId="1">'Rekapitulace stavby'!$52:$52</definedName>
    <definedName name="_xlnm.Print_Titles" localSheetId="2">'PS 01 - Gastrotechnologie'!$105:$105</definedName>
  </definedNames>
  <calcPr calcId="181029"/>
</workbook>
</file>

<file path=xl/sharedStrings.xml><?xml version="1.0" encoding="utf-8"?>
<sst xmlns="http://schemas.openxmlformats.org/spreadsheetml/2006/main" count="3546" uniqueCount="976">
  <si>
    <t>Export Komplet</t>
  </si>
  <si>
    <t>VZ</t>
  </si>
  <si>
    <t>2.0</t>
  </si>
  <si>
    <t>ZAMOK</t>
  </si>
  <si>
    <t>False</t>
  </si>
  <si>
    <t>{15ae5ab0-8df2-4d46-85bd-a5f86031e547}</t>
  </si>
  <si>
    <t>0,01</t>
  </si>
  <si>
    <t>21</t>
  </si>
  <si>
    <t>15</t>
  </si>
  <si>
    <t>REKAPITULACE STAVBY</t>
  </si>
  <si>
    <t>v ---  níže se nacházejí doplnkové a pomocné údaje k sestavám  --- v</t>
  </si>
  <si>
    <t>Návod na vyplnění</t>
  </si>
  <si>
    <t>0,001</t>
  </si>
  <si>
    <t>Kód:</t>
  </si>
  <si>
    <t>66805159</t>
  </si>
  <si>
    <t>Měnit lze pouze buňky se žlutým podbarvením!
1) v Rekapitulaci stavby vyplňte údaje o Uchazeči (přenesou se do ostatních sestav i v jiných listech)
2) na vybraných listech vyplňte v sestavě Soupis prací ceny u položek</t>
  </si>
  <si>
    <t>Stavba:</t>
  </si>
  <si>
    <t>Rekonstrukce školní jídelny v budově č.p. 190</t>
  </si>
  <si>
    <t>KSO:</t>
  </si>
  <si>
    <t/>
  </si>
  <si>
    <t>CC-CZ:</t>
  </si>
  <si>
    <t>Místo:</t>
  </si>
  <si>
    <t xml:space="preserve"> </t>
  </si>
  <si>
    <t>Datum:</t>
  </si>
  <si>
    <t>28. 3. 2022</t>
  </si>
  <si>
    <t>Zadavatel:</t>
  </si>
  <si>
    <t>IČ:</t>
  </si>
  <si>
    <t>DIČ:</t>
  </si>
  <si>
    <t>Uchazeč:</t>
  </si>
  <si>
    <t>Vyplň údaj</t>
  </si>
  <si>
    <t>Projektant:</t>
  </si>
  <si>
    <t>True</t>
  </si>
  <si>
    <t>Zpracovatel:</t>
  </si>
  <si>
    <t>Třinecká projekce, a. s.</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</si>
  <si>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</si>
  <si>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</si>
  <si>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</si>
  <si>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</si>
  <si>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</si>
  <si>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</si>
  <si>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</si>
  <si>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</si>
  <si>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</si>
  <si>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</si>
  <si>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</si>
  <si>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</si>
  <si>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</si>
  <si>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</si>
  <si>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</si>
  <si>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</si>
  <si>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</si>
  <si>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</si>
  <si>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</si>
  <si>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</si>
  <si>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</si>
  <si>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</si>
  <si>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</si>
  <si>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</si>
  <si>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</si>
  <si>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</si>
  <si>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</si>
  <si>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</si>
  <si>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</si>
  <si>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</si>
  <si>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</si>
  <si>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</si>
  <si>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</si>
  <si>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</si>
  <si>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</si>
  <si>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</si>
  <si>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</si>
  <si>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</si>
  <si>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</si>
  <si>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</si>
  <si>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</si>
  <si>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PS 01</t>
  </si>
  <si>
    <t>Gastrotechnologie</t>
  </si>
  <si>
    <t>STA</t>
  </si>
  <si>
    <t>1</t>
  </si>
  <si>
    <t>{c50ea9ae-8da2-43f3-b1d0-75b8d4e25932}</t>
  </si>
  <si>
    <t>2</t>
  </si>
  <si>
    <t>KRYCÍ LIST SOUPISU PRACÍ</t>
  </si>
  <si>
    <t>Objekt:</t>
  </si>
  <si>
    <t>PS 01 - Gastrotechnologie</t>
  </si>
  <si>
    <t>Město Jablunkov</t>
  </si>
  <si>
    <t>47677741</t>
  </si>
  <si>
    <t>CZ47677741</t>
  </si>
  <si>
    <t>Radek Kultán</t>
  </si>
  <si>
    <t>REKAPITULACE ČLENĚNÍ SOUPISU PRACÍ</t>
  </si>
  <si>
    <t>Kód dílu - Popis</t>
  </si>
  <si>
    <t>Cena celkem [CZK]</t>
  </si>
  <si>
    <t>-1</t>
  </si>
  <si>
    <t>HSV - HSV</t>
  </si>
  <si>
    <t>101 - zádveří</t>
  </si>
  <si>
    <t>102 - Sklad chlazených a mražených potravin m.č.1.02</t>
  </si>
  <si>
    <t>103 - Sklad ovoce a zeleniny m.č.1.03</t>
  </si>
  <si>
    <t>105 - Hrubá přípravna zeleniny m.č.1.05</t>
  </si>
  <si>
    <t>106 - Příprava studené kuchyně m.č.1.06</t>
  </si>
  <si>
    <t>107 - Čistá příprava zeleniny m.č.1.07</t>
  </si>
  <si>
    <t>108 - Příprava masa m.č.1.08</t>
  </si>
  <si>
    <t>109 - Příprava těsta m.č.1.09</t>
  </si>
  <si>
    <t>110 - Mytí provozního nádobí m.č.1.10</t>
  </si>
  <si>
    <t>111 - Varna m.č.1.11</t>
  </si>
  <si>
    <t>113 - Dietní linka m.č.1.13</t>
  </si>
  <si>
    <t>114 - Práce s tepelně opracovanými pokrmy m.č.1.14</t>
  </si>
  <si>
    <t>116 - Jídelna m.č.1.16</t>
  </si>
  <si>
    <t>117 - Výdej nápojů</t>
  </si>
  <si>
    <t>118 - Výdej jídel m.č.1.18</t>
  </si>
  <si>
    <t>119 - Mytí stolního nádobí m.č.1.19</t>
  </si>
  <si>
    <t>120 - Plnění termoportů, plnění jídlonosičů m.č.1.20</t>
  </si>
  <si>
    <t>121 - Mytí termoportů m.č.1.21</t>
  </si>
  <si>
    <t>122 - Stanoviště vozíků m.č.1.22</t>
  </si>
  <si>
    <t>123 - Sklad suchých potravin m.č.1.23</t>
  </si>
  <si>
    <t>129 - Sklad bio odpadu m.č.1.29</t>
  </si>
  <si>
    <t>135 - Praní a sušení m.č.1.35</t>
  </si>
  <si>
    <t>136 - Úklid + sklad chemie m.č.1.36</t>
  </si>
  <si>
    <t>138 - Chodba m.č.1.38</t>
  </si>
  <si>
    <t>M - Montáž</t>
  </si>
  <si>
    <t>D - Doprava</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</si>
  <si>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</si>
  <si>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</si>
  <si>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</si>
  <si>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</si>
  <si>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</si>
  <si>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</si>
  <si>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</si>
  <si>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</si>
  <si>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</si>
  <si>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</si>
  <si>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</si>
  <si>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</si>
  <si>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</si>
  <si>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</si>
  <si>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ROZPOCET</t>
  </si>
  <si>
    <t>101</t>
  </si>
  <si>
    <t>zádveří</t>
  </si>
  <si>
    <t>4</t>
  </si>
  <si>
    <t>K</t>
  </si>
  <si>
    <t>R0001</t>
  </si>
  <si>
    <t>Plošinový nerezový vozík na termoporty</t>
  </si>
  <si>
    <t>kus</t>
  </si>
  <si>
    <t>Vlastní</t>
  </si>
  <si>
    <t>512</t>
  </si>
  <si>
    <t>-1329408247</t>
  </si>
  <si>
    <t>R0002</t>
  </si>
  <si>
    <t>Ocelový rudl, nosnost min. 200kg, bantamová kola</t>
  </si>
  <si>
    <t>516024168</t>
  </si>
  <si>
    <t>3</t>
  </si>
  <si>
    <t>R0003</t>
  </si>
  <si>
    <t xml:space="preserve">Váha příjmová, můstková, nerezová vážní plošina, váživost 300kg, vážní plocha 600x800mm, provoz z elektrické sítě i na akumulátor, ES ověření pro obchodní vážení, dvourozsahová 150/300kg, s přesností 50/100g, displej pro zobrazování hmotnosti, komunikační port pro připojení tiskárny a počítače, funkce nulování, tára, sčítání navážek, počítání kusů, limitní vážení
</t>
  </si>
  <si>
    <t>-1102249839</t>
  </si>
  <si>
    <t>R0004</t>
  </si>
  <si>
    <t>Servírovací vozík 2 policový</t>
  </si>
  <si>
    <t>-1655040257</t>
  </si>
  <si>
    <t>5</t>
  </si>
  <si>
    <t>R0005</t>
  </si>
  <si>
    <t xml:space="preserve">Nerezové umyvadlo s integrovaným košem. Rozměr umyvdla min. 365x340x130mm. Zadní lem, prolis kolem umyvadla, otvor pro baterii, opláštění ze tří stran. Výklopné dvěře se zámkem, nerezová obruč pro výměnu sáčku. Ve dveřích integrovananý lítačkový zákryt pro odhazování papírových ručníků. </t>
  </si>
  <si>
    <t>335123197</t>
  </si>
  <si>
    <t>6</t>
  </si>
  <si>
    <t>R0006</t>
  </si>
  <si>
    <t>Stojánková bezdotyková umyvadlová baterie s integrovanou elektronikou ve výtoku, elmag. ventilem, směšovačem, připojovacími hadicemi a filtry nečistot, na teplou a studenou vodu. Napájení z exter. zdroje 12 V~.</t>
  </si>
  <si>
    <t>-45070445</t>
  </si>
  <si>
    <t>7</t>
  </si>
  <si>
    <t>R0007</t>
  </si>
  <si>
    <t>Dávkovač tekutého mýdla, objem nádržky min. 400ml, okénko na kontrolu hladiny mýdla, uzamykatelný na klíč, hrany jsou svařované a zabroušené, zámek je zapuštěný do stěny výrobku, schované závěsy krytu. Provedení: nerez mat.</t>
  </si>
  <si>
    <t>1613822933</t>
  </si>
  <si>
    <t>8</t>
  </si>
  <si>
    <t>R0008</t>
  </si>
  <si>
    <t>Zásobník na jednotlivé papírové ručníky, objem do 250 ks ručníků, okénko na kontrolu množství ručníků v zásobníku, uzamykatelný na klíček. Provedení: nerez mat.</t>
  </si>
  <si>
    <t>1396268806</t>
  </si>
  <si>
    <t>102</t>
  </si>
  <si>
    <t>Sklad chlazených a mražených potravin m.č.1.02</t>
  </si>
  <si>
    <t>9</t>
  </si>
  <si>
    <t>R0009</t>
  </si>
  <si>
    <t xml:space="preserve">Chladící skříň pro GN2/1, netto objem vnitřního prostoru min. 450 litrů, teplotní rozsah max. -2°C až min. +8°C, energetická třída min. A, klimatická třída min. 5. Nerezový výparník, vnitřní a vnější konstrukce z nerezové oceli 304 AISI, digitální ovládací panel s teplotním displejem a tlačítky pro nastavení. Optimalizovaná nucená cirkulace vzduchu, na místě zaměnitelné panty dveří, zámek dveří, mikrospínač pro vypnutí ventilátoru při otevření dveří, vestavěná chladicí jednotka, automatické odmrazování s následným odpařením kondenzátu, samouzavírací dvířka s fixační polohou, magnetické těsnění. Elektrické připojení na zásuvku 230V.
</t>
  </si>
  <si>
    <t>809693383</t>
  </si>
  <si>
    <t>10</t>
  </si>
  <si>
    <t>R0010</t>
  </si>
  <si>
    <t xml:space="preserve">Mrazící skříň pro GN2/1, netto objem vnitřního prostoru min. 450 litrů, teplotní rozsah max. -18°C až min. -22°C, energetická třída min. B, klimatická třída min. 5. Nerezový výparník, vnitřní a vnější konstrukce z nerezové oceli 304 AISI, digitální ovládací panel s teplotním displejem a tlačítky pro nastavení. Optimalizovaná nucená cirkulace vzduchu, na místě zaměnitelné panty dveří, zámek dveří, mikrospínač pro vypnutí ventilátoru při otevření dveří, vestavěná chladicí jednotka, automatické odmrazování s následným odpařením kondenzátu, samouzavírací dvířka s fixační polohou, magnetické těsnění. Elektrické připojení na zásuvku 230V.
</t>
  </si>
  <si>
    <t>-1728074899</t>
  </si>
  <si>
    <t>11</t>
  </si>
  <si>
    <t>R0011</t>
  </si>
  <si>
    <t xml:space="preserve">Chladící skříň dvoudveřová pro GN2/1, netto objem vnitřního prostoru min. 900 litrů, teplotní rozsah max. -2°C až min. +8°C, energetická třída min. C, klimatická třída min. 5. Nerezový výparník, vnitřní a vnější konstrukce z nerezové oceli 304 AISI, digitální ovládací panel s teplotním displejem a tlačítky pro nastavení. Optimalizovaná nucená cirkulace vzduchu, na místě zaměnitelné panty dveří, zámek dveří, mikrospínač pro vypnutí ventilátoru při otevření dveří, vestavěná chladicí jednotka, automatické odmrazování s následným odpařením kondenzátu, samouzavírací dvířka s fixační polohou, magnetické těsnění. Elektrické připojení na zásuvku 230V.
</t>
  </si>
  <si>
    <t>390935825</t>
  </si>
  <si>
    <t>103</t>
  </si>
  <si>
    <t>Sklad ovoce a zeleniny m.č.1.03</t>
  </si>
  <si>
    <t>12</t>
  </si>
  <si>
    <t>R0012</t>
  </si>
  <si>
    <t xml:space="preserve">Chladící box (bezbariérový se zapuštěnou podlahou) s chladící jednotku. Požadovaná skladovací teplota max.+2°C až min.+8°C. Chladící box je tvořen sendvičovou PIR panelovou stěnou – 60 mm (systémem pero-drážka ) a PIR panelovou podlahou - 60 mm (systémem pero-drážka ). Podlaha s nerezovou, protiskluzovou pochozí částí. Box vybaven chladírenskými dveřmi (rozměr: min.800mm x 2000 mm). Stěny boxu uvnitř olištovány hygienickými PVC lištami. Vnější lišty budou plechové Zn – barvy bíle RAL 9010. Mezery mezi PIR panelovou stěnou boxu a stavební kcí budou zakryty nerezovými lištami. Při realizaci musí být dodána a nainstalována kompletní technologická sestava (ovládací panely, osvětlení, rozvody Cu, plyn, elektroinstalace, rozvaděč, bezpečnostní prvky atd.) umožňující plnou funkčnost technologie a chladícího boxu.
</t>
  </si>
  <si>
    <t>382345469</t>
  </si>
  <si>
    <t>13</t>
  </si>
  <si>
    <t>R0013</t>
  </si>
  <si>
    <t>Regál nerez, 4 police</t>
  </si>
  <si>
    <t>1724350122</t>
  </si>
  <si>
    <t>14</t>
  </si>
  <si>
    <t>R0014</t>
  </si>
  <si>
    <t>-512188568</t>
  </si>
  <si>
    <t>R0015</t>
  </si>
  <si>
    <t xml:space="preserve">Nerezové umyvadlo s integrovaným košem. Rozměr umyvdla min. 365x340x130mm. Zadní lem, prolis kolem umyvadla, otvor pro baterii, opláštění ze tří stran. Výklopné dvěře se zámkem, nerezová obruč pro výměnu sáčku. Ve dveřích integrovananý lítačkový zákryt pro odhazování papírových ručníků. 
</t>
  </si>
  <si>
    <t>1621053075</t>
  </si>
  <si>
    <t>16</t>
  </si>
  <si>
    <t>R0016</t>
  </si>
  <si>
    <t>1369416980</t>
  </si>
  <si>
    <t>17</t>
  </si>
  <si>
    <t>R0017</t>
  </si>
  <si>
    <t>-1446246681</t>
  </si>
  <si>
    <t>18</t>
  </si>
  <si>
    <t>R0018</t>
  </si>
  <si>
    <t>-1814551544</t>
  </si>
  <si>
    <t>105</t>
  </si>
  <si>
    <t>Hrubá přípravna zeleniny m.č.1.05</t>
  </si>
  <si>
    <t>19</t>
  </si>
  <si>
    <t>R0019</t>
  </si>
  <si>
    <t>Pojízdná namáčecí vana na zeleninu</t>
  </si>
  <si>
    <t>-1279826822</t>
  </si>
  <si>
    <t>20</t>
  </si>
  <si>
    <t>R0022</t>
  </si>
  <si>
    <t>Nerezový stůl s dvoudřezem 600x500x300 mm , vevařené umyvadlo 290x400x200 , výklopný odpadkový koš pod umyvadlem,zadní, pravý a levý lem 50 mm, spodní police, jednolitá pracovní deska v bezesparém provedení, provedení na stavební sokl 150mm</t>
  </si>
  <si>
    <t>-1235822400</t>
  </si>
  <si>
    <t>R0023</t>
  </si>
  <si>
    <t>1058120480</t>
  </si>
  <si>
    <t>22</t>
  </si>
  <si>
    <t>R0024</t>
  </si>
  <si>
    <t>Baterie s tlakovou sprchou a napouštěcím raménkem</t>
  </si>
  <si>
    <t>1719797069</t>
  </si>
  <si>
    <t>23</t>
  </si>
  <si>
    <t>R0025</t>
  </si>
  <si>
    <t>-1416633307</t>
  </si>
  <si>
    <t>24</t>
  </si>
  <si>
    <t>R0026</t>
  </si>
  <si>
    <t>497993062</t>
  </si>
  <si>
    <t>106</t>
  </si>
  <si>
    <t>Příprava studené kuchyně m.č.1.06</t>
  </si>
  <si>
    <t>25</t>
  </si>
  <si>
    <t>R0027</t>
  </si>
  <si>
    <t xml:space="preserve">Nerezový pracovní stůl s dřezem 600x500x300 mm, vevařené umyvadlo 290x400x200 , výklopný odpadkový koš pod umyvadlem, spodní police, zadní a pravý lem 50 mm, s výřezem kvůli dešťovému svodu, dvířka, jednolitá pracovní deska v bezesparém provedení, propojení pracovní desky v bezesparém provedení s poz.1.40, provedení na stavební sokl 150mm
</t>
  </si>
  <si>
    <t>1978964106</t>
  </si>
  <si>
    <t>26</t>
  </si>
  <si>
    <t>R0028</t>
  </si>
  <si>
    <t>16943471</t>
  </si>
  <si>
    <t>27</t>
  </si>
  <si>
    <t>R0029</t>
  </si>
  <si>
    <t>1380912024</t>
  </si>
  <si>
    <t>28</t>
  </si>
  <si>
    <t>R0030</t>
  </si>
  <si>
    <t>-1908984592</t>
  </si>
  <si>
    <t>29</t>
  </si>
  <si>
    <t>R0031</t>
  </si>
  <si>
    <t>-900566462</t>
  </si>
  <si>
    <t>30</t>
  </si>
  <si>
    <t>R0032</t>
  </si>
  <si>
    <t>Nástěnná skříňka, nerezová, středová police, posuvná dvířka</t>
  </si>
  <si>
    <t>-1989582215</t>
  </si>
  <si>
    <t>31</t>
  </si>
  <si>
    <t>R0033</t>
  </si>
  <si>
    <t>Nerezový stůl s dřezem 400x400x250 mm , spodní police,zadní a levý lem 50 mm, blok 3 zásuvek, pracovní deska v bezesparém provedení, propojení pracovní desky v bezesparém provedení s poz.1.35, provedení na stavební sokl 150mm</t>
  </si>
  <si>
    <t>-1145564231</t>
  </si>
  <si>
    <t>32</t>
  </si>
  <si>
    <t>R0034</t>
  </si>
  <si>
    <t>Stojánková páková baterie, profi provedení s dlouhou pákou</t>
  </si>
  <si>
    <t>340812110</t>
  </si>
  <si>
    <t>33</t>
  </si>
  <si>
    <t>R0035</t>
  </si>
  <si>
    <t xml:space="preserve">Kompaktní digitální váha. Váživosti 3/6kg, dílek 1/2g. Rozměr nerezové vážní plochy min.: 300 x 220mm. Certifikace: pro obchodní vážení - ES ověření. Displej LCD podsvícený. Elektrické připojení zásuvkou 230V přes adaptér, alternativní napájení: vestavěný dobíjecí akumulátor. Komunikace: sériové rozhraní RS-232. 
</t>
  </si>
  <si>
    <t>-2049399099</t>
  </si>
  <si>
    <t>34</t>
  </si>
  <si>
    <t>R0036</t>
  </si>
  <si>
    <t>791912787</t>
  </si>
  <si>
    <t>107</t>
  </si>
  <si>
    <t>Čistá příprava zeleniny m.č.1.07</t>
  </si>
  <si>
    <t>35</t>
  </si>
  <si>
    <t>R0039</t>
  </si>
  <si>
    <t>-523012508</t>
  </si>
  <si>
    <t>108</t>
  </si>
  <si>
    <t>Příprava masa m.č.1.08</t>
  </si>
  <si>
    <t>36</t>
  </si>
  <si>
    <t>R0043</t>
  </si>
  <si>
    <t>Nerezový pracovní stůl s dřezem 1000x500x300 mm, vevařené umyvadlo 290x400x200 , výklopný odpadkový koš pod umyvadlem, zadní a levý lem, dvířka, spodní police, 1x zásuvka, jednolitá pracovní deska v bezesparém provedení, provedení na stavební sokl 150mm</t>
  </si>
  <si>
    <t>-12798902</t>
  </si>
  <si>
    <t>37</t>
  </si>
  <si>
    <t>R0044</t>
  </si>
  <si>
    <t>-1372331936</t>
  </si>
  <si>
    <t>38</t>
  </si>
  <si>
    <t>R0045</t>
  </si>
  <si>
    <t>-1618920017</t>
  </si>
  <si>
    <t>39</t>
  </si>
  <si>
    <t>R0046</t>
  </si>
  <si>
    <t>-1092063279</t>
  </si>
  <si>
    <t>40</t>
  </si>
  <si>
    <t>R0047</t>
  </si>
  <si>
    <t>-10792012</t>
  </si>
  <si>
    <t>41</t>
  </si>
  <si>
    <t>R0048</t>
  </si>
  <si>
    <t>-282287648</t>
  </si>
  <si>
    <t>42</t>
  </si>
  <si>
    <t>R0051</t>
  </si>
  <si>
    <t xml:space="preserve">Chladicí stůl pro GN 1/1, 1x dveře 4x zásuvka pro GN, vnitřní prostor bez výparníku s nuceným oběhem vzduchu, automatické odtávání a odpařování za použití horkého plynu. Netto objem vnitřního prosotu min. 270l. Rozsah teplot max.-2°C/min.+8°C. Digitální temostat. Energetická třída min.A, klimatická třída min. 5. Provedení na stavební sokl 150mm
</t>
  </si>
  <si>
    <t>-1598141923</t>
  </si>
  <si>
    <t>43</t>
  </si>
  <si>
    <t>R0052</t>
  </si>
  <si>
    <t>Nerezový pracovní stůl, spodní police, prostor pro poz. 1.69, jednolitá pracovní deska v bezesparém provedení, provedení na stavební sokl 150mm</t>
  </si>
  <si>
    <t>-1674006557</t>
  </si>
  <si>
    <t>44</t>
  </si>
  <si>
    <t>R0053</t>
  </si>
  <si>
    <t>270381795</t>
  </si>
  <si>
    <t>45</t>
  </si>
  <si>
    <t>R0055</t>
  </si>
  <si>
    <t>504250883</t>
  </si>
  <si>
    <t>109</t>
  </si>
  <si>
    <t>Příprava těsta m.č.1.09</t>
  </si>
  <si>
    <t>46</t>
  </si>
  <si>
    <t>R0057</t>
  </si>
  <si>
    <t>Nerezový pracovní stůl s dřezem 600x500x300 mm, vevařené umyvadlo 290x400x200 , výklopný odpadkový koš pod umyvadlem, spodní police, blok 3 zásuvek, prostor pro poz. 1.81, jednolitá pracovní deska v bezesparém provedení, provedení na stavební sokl 150mm</t>
  </si>
  <si>
    <t>-1595981704</t>
  </si>
  <si>
    <t>47</t>
  </si>
  <si>
    <t>R0058</t>
  </si>
  <si>
    <t>-1771587913</t>
  </si>
  <si>
    <t>48</t>
  </si>
  <si>
    <t>R0059</t>
  </si>
  <si>
    <t>-6316601</t>
  </si>
  <si>
    <t>49</t>
  </si>
  <si>
    <t>R0060</t>
  </si>
  <si>
    <t>-1869675080</t>
  </si>
  <si>
    <t>50</t>
  </si>
  <si>
    <t>R0061</t>
  </si>
  <si>
    <t>452511100</t>
  </si>
  <si>
    <t>51</t>
  </si>
  <si>
    <t>R0062</t>
  </si>
  <si>
    <t>1213358851</t>
  </si>
  <si>
    <t>52</t>
  </si>
  <si>
    <t>R0063</t>
  </si>
  <si>
    <t xml:space="preserve">Univerzální kuchyňský robot vč. příslušenství: 1x kotlík 60l včetně vozíku pro kotlík; 1x metla pro koltík 60l; 1x hák pro kotlík 60l; 1x míchač pro kotlík 60l. Elektrické ovládání stroje pomocí tlačítek rychlostí, nouzové STOP tlačítko. 3 rychlostní stupně. Spouštění a zvedání kotlíku s motorickým zdvihem. Elektrické připojení na 400V
</t>
  </si>
  <si>
    <t>-1310413346</t>
  </si>
  <si>
    <t>53</t>
  </si>
  <si>
    <t>R0064</t>
  </si>
  <si>
    <t>Náhradní kotlík 60 l s vozíkem</t>
  </si>
  <si>
    <t>-644358895</t>
  </si>
  <si>
    <t>54</t>
  </si>
  <si>
    <t>R0065</t>
  </si>
  <si>
    <t>Nerezový pracovní stůl pojízdný, spodní police</t>
  </si>
  <si>
    <t>-639652953</t>
  </si>
  <si>
    <t>55</t>
  </si>
  <si>
    <t>R0066</t>
  </si>
  <si>
    <t>-754515658</t>
  </si>
  <si>
    <t>56</t>
  </si>
  <si>
    <t>R0068</t>
  </si>
  <si>
    <t>119466609</t>
  </si>
  <si>
    <t>110</t>
  </si>
  <si>
    <t>Mytí provozního nádobí m.č.1.10</t>
  </si>
  <si>
    <t>57</t>
  </si>
  <si>
    <t>R0071</t>
  </si>
  <si>
    <t>Nerezový pracovní stůl s dřezem 1000x500x250 mm, vevařené umyvadlo 290x400x200, výklopný odpadkový koš pod umyvadlem, zadní a levý lem, spodní roštová police</t>
  </si>
  <si>
    <t>295490460</t>
  </si>
  <si>
    <t>58</t>
  </si>
  <si>
    <t>R0072</t>
  </si>
  <si>
    <t>-2005262283</t>
  </si>
  <si>
    <t>59</t>
  </si>
  <si>
    <t>R0073</t>
  </si>
  <si>
    <t>-1818199715</t>
  </si>
  <si>
    <t>60</t>
  </si>
  <si>
    <t>R0074</t>
  </si>
  <si>
    <t>1843334727</t>
  </si>
  <si>
    <t>61</t>
  </si>
  <si>
    <t>R0075</t>
  </si>
  <si>
    <t>-1203017651</t>
  </si>
  <si>
    <t>62</t>
  </si>
  <si>
    <t>R0076</t>
  </si>
  <si>
    <t>Celonerezový vozík AISI 304, 4 otočná kola 2 z toho s brzdou o průměru min.125mm, konstrukce s uzavřených profilů, zásuvy nad sebou pro min. 36 GN 1/1-100 nebo 18 GN2/1-100, s roztečí zásuvů min.70mm, nárazníky v rozích. Konstrukce vozíku je celosvařovaná</t>
  </si>
  <si>
    <t>455156168</t>
  </si>
  <si>
    <t>63</t>
  </si>
  <si>
    <t>R0077</t>
  </si>
  <si>
    <t>Výstupní stůl nerez, spodní roštová police, zadní a pravý lem</t>
  </si>
  <si>
    <t>-1909975980</t>
  </si>
  <si>
    <t>64</t>
  </si>
  <si>
    <t>R0078</t>
  </si>
  <si>
    <t>-972439193</t>
  </si>
  <si>
    <t>111</t>
  </si>
  <si>
    <t>Varna m.č.1.11</t>
  </si>
  <si>
    <t>65</t>
  </si>
  <si>
    <t>R0080</t>
  </si>
  <si>
    <t>Vozík s madlem na vložení GN1/1 pro vyprazdování multifunkčních pánví vč. GN 1/1-200 se sklopnými držadly</t>
  </si>
  <si>
    <t>1991880978</t>
  </si>
  <si>
    <t>66</t>
  </si>
  <si>
    <t>R0081</t>
  </si>
  <si>
    <t>Vozík s madlem na vložení GN1/1 pro vyprazdování multifunkčních kotlů vč. GN 1/1-200 se sklopnými držadly</t>
  </si>
  <si>
    <t>-231469586</t>
  </si>
  <si>
    <t>67</t>
  </si>
  <si>
    <t>R0082</t>
  </si>
  <si>
    <t xml:space="preserve">Elektrický konvektomat pro 20GN 1/1 se zavážecím vozíkem s rozestupy zásuvů min. 63mm, bojlerový.Rovnoměrná tepelná úprava v každém zásuvu. Automatická korekce programu vzhledem ke vloženému množství potraviny. Režim konvektomatu se třemi provozními režimy: pára max.30°C – min.130°C, horký vzduch max.30°C – min.300°C, kombinace páry a horkého vzduchu max.30°C –min.300°C. Měření, nastavování a regulace vlhkosti s přesností na 1 procento. Režim Delta-T. Funkce min.: vaření, smažení, fritování, vaření v páře, pečení, nízkoteplotní úpravy přes noc. Ovládací obrazovka. Dotykový display/obrazovka (kapacitní nebo rezistivní). Systém automatického čištění - mytí varné komory. Tukový filtr ve varné komoře. Integrovaná ruční sprcha s automatickým navíjením. Sonda teploty jádra se min. tříbodovým měřením. Min. 350 libovolně nastavitelných programů min. s 12 kroky., min. 5 rychlosti vzduchu, nastavitelné. Funkce zajišťující zchlazení varného prostoru. Automatická předvolba okamžiku spuštění. Zobrazení skutečných a požadovaných hodnot na displeji. bojler pro výrobu páry s automatickým plněním vodou. Detekce vodního kamene a zavápnění. Zásuvy v zavážecím vozíku vhodné pro gastronádoby GN 1/1, 1/2, 1/3. Rozhraní USB pro export dat HACCP na paměťový modul USB nebo pro snadnou aktualizaci softwaru. Včetně vybavenosti pro napojení inteligentního energetického optimalizačního zařízení na redukci výkonových špiček.
</t>
  </si>
  <si>
    <t>1504528423</t>
  </si>
  <si>
    <t>68</t>
  </si>
  <si>
    <t>R0084</t>
  </si>
  <si>
    <t>Digestoř nad konvektomat vč. Tukových lamelových filtrů</t>
  </si>
  <si>
    <t>-1598896040</t>
  </si>
  <si>
    <t>69</t>
  </si>
  <si>
    <t>R0085</t>
  </si>
  <si>
    <t xml:space="preserve">Multifunkční varné zařízení, tlakové. Užitná kapacita: minimálně 150 litrů. Varná plocha: min.55 dm2. Automatický zdvih košů nebo gastronádob. Rozsah teplot: max.50°C – min. 250°C. Ovládání pomocí dotykové obrazovky (rezistentní nebo kapacitní) v českém jazyce, přednastavené varné programy min. 7, vytváření a ukládání receptů v českém jazyce. Vpichová potravinová sonda. Min. funkce: smažení; grilování; vaření ve vodě; vaření v tlaku(min. 0,3bar), vaření mléčných produktů; vaření v páře; nízkoteplotní dlouhodobé vaření; vaření souvide; vaření v gastronádobách a varných koších například těstovin; fritování ve fritovacích koších; udržování na nastavené teplotě. Automatické napouštění vody s přednastavením množství s přesností min. na 1l. Celonerezová vana z materiálu min. AISI 304. Celonerezová rámová konstrukce. USB port pro aktualizaci software. Sprcha pro čištění. Vč. příslušenství: 1x rameno pro zdvih košů, 3xvarný koš,3x fritovací koš, 1x scezovací síto, 1x vozík na vypouštění vařeného obsahu, 3xrošt na dno varné nádoby, 1x čistící houbička. Včetně vybavenosti pro napojení inteligentního energetického optimalizačního zařízení na redukci výkonových špiček.
</t>
  </si>
  <si>
    <t>1498822171</t>
  </si>
  <si>
    <t>70</t>
  </si>
  <si>
    <t>R0086</t>
  </si>
  <si>
    <t xml:space="preserve">Multifunkční varné zařízení. Užitná kapacita: minimálně 150 litrů. Varná plocha: min.55 dm2. Automatický zdvih košů nebo gastronádob. Rozsah teplot: max.50°C – min. 250°C. Ovládání pomocí dotykové obrazovky (rezistentní nebo kapacitní) v českém jazyce, přednastavené varné programy min. 7, vytváření a ukládání receptů v českém jazyce. Vpichová potravinová sonda. Min. funkce: smažení; grilování; vaření ve vodě; vaření mléčných produktů; vaření v páře; nízkoteplotní dlouhodobé vaření; vaření souvide; vaření v gastronádobách a varných koších například těstovin; fritování ve fritovacích koších; udržování na nastavené teplotě. Automatické napouštění vody s přednastavením množství s přesností min. na 1l. Celonerezová vana z materiálu min. AISI 304. Celonerezová rámová konstrukce. USB port pro aktualizaci software. Sprcha pro čištění. Vč. příslušenství: 1x rameno pro zdvih košů, 3xvarný koš,3x fritovací koš, 1x scezovací síto, 1x vozík na vypouštění vařeného obsahu, 3xrošt na dno varné nádoby, 1x čistící houbička. Včetně vybavenosti pro napojení inteligentního energetického optimalizačního zařízení na redukci výkonových špiček.
</t>
  </si>
  <si>
    <t>376973822</t>
  </si>
  <si>
    <t>71</t>
  </si>
  <si>
    <t>R0087</t>
  </si>
  <si>
    <t>Příslušenství pro multifunkční varné zařízení: 1x stěrka; 3x varný koš; 3x rošt na dno pánve; 1x rameno(rám) pro koše; 1x scezovací síto</t>
  </si>
  <si>
    <t>-150009704</t>
  </si>
  <si>
    <t>72</t>
  </si>
  <si>
    <t>R0090</t>
  </si>
  <si>
    <t xml:space="preserve">"Indukční sporák, uzavřený ze tří stran, celonerezová konstrukce z materiálu min. AISI 304, spodní police. Hygienický systémový spoj se sousedícíma položkama poz.1.110 a 1.110a, zabraňující zatékání mezi položky. Levá a pravá strana sporáku je dvoupláštová. Volná odkládací praconí plocha na pravé straně sporáku o min.délce 400 mm. Vč. elektrické 230V/500W zásuvky pro napojení příslušenství (např. tyčový mixér). Ovládání ploten z čela sporáku. Síla pracovní desky min. 2mm. Napouštěcí rameno na studenou vodu s výškou výtoku min. 400 mm, max. 500mm. Provedení na nerezové nohy 150mm. 2x profesionální vestavná indukční varná a udržovací deska umístěny vedle sebe určená pro dlouhodobý provoz bez přerušení min. 8H .Příkon každé plotny 3,5kW. Bezrámečkové zabudování do varného bloku.
Rozměry sklokeramické desky min.: 300x300mm. Vnější průměr dna nádobí pro vaření, při kterém sepne indukční ohřev od max. 120 mm. Zatížitelnost sklokeramické varné desky min. 60kg. Bezpečnostní prvky min. 2 při přehřátí elektrického prostoru a varné desky (systém vypne při přehřátí). Bezpečnostní prvky při elektrickém přetížení min. 2. Systém řízení nastavené teploty v reálném čase s přesností na 1°C, 3 druhy varných postupů:
- Vaření podle teploty s přesností na min.1°(max. 35- min. 200°C)
- Udržovací režimy podle nastavené teploty max.40- min. 90°C
- Vaření s různými úrovněmi výkonu min. 9"
</t>
  </si>
  <si>
    <t>-739400832</t>
  </si>
  <si>
    <t>73</t>
  </si>
  <si>
    <t>R0091</t>
  </si>
  <si>
    <t xml:space="preserve">"Multifunkční varné zařízení. Užitná kapacita min. 150l. Hygienický systémový spoj se sousedícíma položkama poz.1.110; 1.110a; 1.109 zabraňující zatékání mezi položky. Minimální plocha dna 37 dm2. Kapacita při vaření v GN min. 2xGN 1/1-200. Ovládání pomocí dotykové obrazovky (rezistivní nebo kapacitní) v českém jazyce. Přednastavené varné programy min. 7, vytváření a ukládání receptů v českém jazyce. Vpichová potravinová sonda. Funkce min. smažení; grilování; vaření ve vodě; vaření mléčných produktů; vaření v páře; nízkoteplotního dlouhodobého vaření; vaření souvide; vaření v gastronádobách a varných koších například těstovin; fritování ve fritovacích koších; delta T vaření; udržování na nastavené teplotě. Rozsah nastavení teploty max. 50°C - min. 250°C. Automatické napouštění vody s přednastavením množství s přesností min. na 1l. Výpustný ventil 2"" (umístěný vlevo nebo vpravo varné nádoby) z nerezové oceli AISI 316 s pojistkou proti otevření, včetně EPDM těsnění, s plynulou regulací proudu vypouštěného obsahu zabraňující rozstřik vypouštěné tekutiny. Izolované dvouplášťové víko s těsněním. Celonerezová vana z materiálu min. AISI 304. 
Integrovaná elektrická zásuvka 230V s příkonem 0,5kW. Sprcha pro čištění stroje. Včetně vybavenosti pro napojení inteligentního energetického optimalizačního zařízení na redukci výkonových špiček."
</t>
  </si>
  <si>
    <t>-91719729</t>
  </si>
  <si>
    <t>74</t>
  </si>
  <si>
    <t>R0092</t>
  </si>
  <si>
    <t xml:space="preserve">Příslušenství pro multifunkční varné řízení: Děrovaná varná vložka GN 1/1 se sklopnými držadly-2ks, Síto výpustného ventilu pro vypouštění vařených potravin - 1ks, Rošt na dno pánve - 2ks, Špachtle - 1ks, Velká špachtle - kopist - 1ks, Čistící houbička - 1ks, Lopata plná - 1 ks, Lopata perforovaná - 1ks, Stěrka na čištění - 1ks, Kartáč pro čištění výpustného ventilu pro vypouštění vařených potravin - 1ks, Kartáč pro čištění - 1ks
</t>
  </si>
  <si>
    <t>-2038492489</t>
  </si>
  <si>
    <t>75</t>
  </si>
  <si>
    <t>R0093</t>
  </si>
  <si>
    <t>Neutrální modul s pracovní plochou. Hygienický systémový spoj se sousedícíma položkama poz.1.110 zabraňující zatékání mezi položky.</t>
  </si>
  <si>
    <t>2017182459</t>
  </si>
  <si>
    <t>76</t>
  </si>
  <si>
    <t>R0096</t>
  </si>
  <si>
    <t>Zavážecí vozík do konvektomatu 20GN 1/1 - náhradní</t>
  </si>
  <si>
    <t>-1186346535</t>
  </si>
  <si>
    <t>77</t>
  </si>
  <si>
    <t>R0100</t>
  </si>
  <si>
    <t>1504851650</t>
  </si>
  <si>
    <t>78</t>
  </si>
  <si>
    <t>R0101</t>
  </si>
  <si>
    <t xml:space="preserve">Šokový zchlazovač / zmrazovač. Kapacita 10GN 1/1-65. Zchlazování dle DIN 18872-5: 36 kg (+65°C/+3°C) do 90 min. Zmrazování dle DIN 18872-5: 36 kg (+65°C/-18°C) do 240 min. Ovládání pomocí 7" dotykové obrazovky se sklem a krytím IP53 a předdefinovaných programů s možností vytvářet si vlastní programy pomocí připojení USB. Cykly lze spustit ihned po naplnění bez ohledu na teplotu pokrmů. 4 bodová teplotní sonda. Zařízení lze použít i jako udržovací skříň a skříň pro nízkoteplotní vaření do +80°C. Hygienické dno komory. Systém bezdotykového otevírání dveři. Elektrické připojení na 400V.
</t>
  </si>
  <si>
    <t>540167794</t>
  </si>
  <si>
    <t>79</t>
  </si>
  <si>
    <t>R0102</t>
  </si>
  <si>
    <t>Digestoř nad varnou linkou vč. tukovývh lamelových filtrů, osvětlení a nádobky na sběr kondenzátu</t>
  </si>
  <si>
    <t>625740144</t>
  </si>
  <si>
    <t>80</t>
  </si>
  <si>
    <t>R0103</t>
  </si>
  <si>
    <t>-895207851</t>
  </si>
  <si>
    <t>81</t>
  </si>
  <si>
    <t>R0104</t>
  </si>
  <si>
    <t>-572866360</t>
  </si>
  <si>
    <t>113</t>
  </si>
  <si>
    <t>Dietní linka m.č.1.13</t>
  </si>
  <si>
    <t>82</t>
  </si>
  <si>
    <t>R0105</t>
  </si>
  <si>
    <t>-1141767792</t>
  </si>
  <si>
    <t>83</t>
  </si>
  <si>
    <t>R0106</t>
  </si>
  <si>
    <t xml:space="preserve">"Indukční sporák, uzavřený ze tří stran bez větracích otvorů z boků, zad, vrchní desky, dna a boků vnitřního skříňového prostoru, spodní police. Vč. elektrické 230V/500W zásuvky pro napojení příslušenství (např. tyčový mixér). Bezpečnostní systém proti stečení tekutiny vzkypělého hrnce mimo pracovní plochu sporáku - odvod tekutiny do odpadu. Ovládání ploten z čela sporáku. Vaření s nastavením teploty 30-200°C, vaření podle výkonu min. 8 stupňů. Udržovací funkce dle přednastavených teplot - min. 5 možností. Pracovní deska je z vrchu zcela uzavřená a bez větracích otvorů. zadní lem. Napouštěcí rameno na studenou vodu s výškou výtoku min. 400 mm, max. 500mm. Min. kapacita sporáku: 3x hrnec o průměru 400mm. Minimální průměr hrnce - funkčnost indukce: max. 120mm.
Indukční plotna min. 3ks, příkon každé plotny min 3,5kW, rychlost zavaření: 10l z 25°C na 100°C za 20 minut. Instalace na stavebním soklu 150mm. Tato položka má jednolitou pracovní plochu bez přerušení spárou s položkou 1.125"
</t>
  </si>
  <si>
    <t>354326715</t>
  </si>
  <si>
    <t>84</t>
  </si>
  <si>
    <t>R0107</t>
  </si>
  <si>
    <t xml:space="preserve">Zařízení pro udržování a nízkoteplotní úpravy pokrmů kapacita min. 4x GN1/1 40. Vaření pomocí min. 2 režimů: manuální / individuální měnitelné programy. Ovládání prostřednictvím displeje. Možnost uložení vlastního programu min. 8. Dvířka s regulací vlhkosti . 4x madlo pro manipulaci. Vnitřní zaoblená komora. Vnitřní a vnější plášť: nerez min. CrNi 18/10. Povolená tolerance parametrů +-10% pokud není uvedeno maximum či minimum. Umístěno ve sporáku pozice 116.22b v podestavbě. Zařízení na el. zásuvku 230V. Umístění na spodní polici poz.1.121
</t>
  </si>
  <si>
    <t>-1048072711</t>
  </si>
  <si>
    <t>85</t>
  </si>
  <si>
    <t>R0108</t>
  </si>
  <si>
    <t>-1283084697</t>
  </si>
  <si>
    <t>86</t>
  </si>
  <si>
    <t>R0110</t>
  </si>
  <si>
    <t>1260985885</t>
  </si>
  <si>
    <t>87</t>
  </si>
  <si>
    <t>R0111</t>
  </si>
  <si>
    <t xml:space="preserve">Nerezový pracovní stůl s dřezem 400x400x250 mm, vevařené umyvadlo 290x400x200, výklopný odpadkový koš pod umyvadlem, spodní police, blok 3 zásuvek, zadní lem, dvířka, jednolitá pracovní deska v bezesparém provedení, provedení na satvební sokl 150mm. Tato položka má jednolitou pracovní plochu bez přerušení spárou s položkou 1.121
</t>
  </si>
  <si>
    <t>1454220216</t>
  </si>
  <si>
    <t>88</t>
  </si>
  <si>
    <t>R0112</t>
  </si>
  <si>
    <t>824996521</t>
  </si>
  <si>
    <t>89</t>
  </si>
  <si>
    <t>R0113</t>
  </si>
  <si>
    <t>1379282677</t>
  </si>
  <si>
    <t>90</t>
  </si>
  <si>
    <t>R0114</t>
  </si>
  <si>
    <t>-90260464</t>
  </si>
  <si>
    <t>91</t>
  </si>
  <si>
    <t>R0115</t>
  </si>
  <si>
    <t>681717820</t>
  </si>
  <si>
    <t>114</t>
  </si>
  <si>
    <t>Práce s tepelně opracovanými pokrmy m.č.1.14</t>
  </si>
  <si>
    <t>92</t>
  </si>
  <si>
    <t>R0116</t>
  </si>
  <si>
    <t>Nerezový pracovní stůl s dřezem 600x500x300 mm, vevařené umyvadlo 290x400x200, výklopný odpadkový koš pod umyvadlem, spodní police, zadní lem, spodní police, prostor pro poz.1.134, provedení na stavební sokl 150mm</t>
  </si>
  <si>
    <t>1232423988</t>
  </si>
  <si>
    <t>93</t>
  </si>
  <si>
    <t>R0117</t>
  </si>
  <si>
    <t>-577171596</t>
  </si>
  <si>
    <t>94</t>
  </si>
  <si>
    <t>R0118</t>
  </si>
  <si>
    <t>424370264</t>
  </si>
  <si>
    <t>95</t>
  </si>
  <si>
    <t>R0119</t>
  </si>
  <si>
    <t>403261900</t>
  </si>
  <si>
    <t>96</t>
  </si>
  <si>
    <t>R0120</t>
  </si>
  <si>
    <t>1357089828</t>
  </si>
  <si>
    <t>97</t>
  </si>
  <si>
    <t>R0121</t>
  </si>
  <si>
    <t>Ponorný mixér pro množství do 100l. Kryt motorového bloku nerezový. Odmontovatelný přívodní kabel. Odnímatelná nohy, rozebíratelný nůž a zvon. 9500 ot./min. Délka ramene mixéru 460mm.</t>
  </si>
  <si>
    <t>1427628285</t>
  </si>
  <si>
    <t>98</t>
  </si>
  <si>
    <t>R0122</t>
  </si>
  <si>
    <t>796619607</t>
  </si>
  <si>
    <t>99</t>
  </si>
  <si>
    <t>R0123</t>
  </si>
  <si>
    <t>-1045587220</t>
  </si>
  <si>
    <t>100</t>
  </si>
  <si>
    <t>R0124</t>
  </si>
  <si>
    <t xml:space="preserve">Chladicí stůl pro GN 1/1, 1x dveře, 4x zásuvka. Užitná výška zásuvek 216mm, vnitřní prostor bez výparníku s nuceným oběhem vzduchu, automatické odtávání a odpařování za použití horkého plynu. Objem min. 420l. Rozsah teplot 0/+12°C. Digitální temostat. Vč. zabudovaného Wi-Fi modulu pro bezdratový monitoring fyzikálních veličin. Provedení na stavební sokl 150mm
</t>
  </si>
  <si>
    <t>1735278853</t>
  </si>
  <si>
    <t>116</t>
  </si>
  <si>
    <t>Jídelna m.č.1.16</t>
  </si>
  <si>
    <t>R0126</t>
  </si>
  <si>
    <t>Pojezdová dráha nerez trubková</t>
  </si>
  <si>
    <t>1432149907</t>
  </si>
  <si>
    <t>R0127</t>
  </si>
  <si>
    <t>Vozík na tácy a příbory se spodní poicí vč. 4x GN 1/3-150</t>
  </si>
  <si>
    <t>644636326</t>
  </si>
  <si>
    <t>117</t>
  </si>
  <si>
    <t>Výdej nápojů</t>
  </si>
  <si>
    <t>R0128</t>
  </si>
  <si>
    <t xml:space="preserve">Zásobník na koše, samozdvihací, otevřený, rozměr police 536x536mm. Konstrukce ze čtvercových (40x40mm) nerezových profilů, panely a horní část z nerez oceli AISI304. 4 otočná kolečka (z toho 2 s brzdou) o prům.min. 125 mm . Rohy s gumovými nárazníky. Ergonomické madlo. Automatický pružinový zvedací mechanismus s možností nastavení dle váhy. Police vhodná na koše (525x525mm nebo 500x500xmm). Kapacita 6 košů 115 mm nebo 10 košů 75 mm.
</t>
  </si>
  <si>
    <t>-1826808682</t>
  </si>
  <si>
    <t>104</t>
  </si>
  <si>
    <t>R0130</t>
  </si>
  <si>
    <t>Termos 20 l s vodomírou na horké a studené nápoje, dvouplášťové plně izolované provedení, s víkem, nekapajícím kohoutkem.</t>
  </si>
  <si>
    <t>-899341482</t>
  </si>
  <si>
    <t>R0131</t>
  </si>
  <si>
    <t xml:space="preserve">Postmix v provedení se 4 výdejními ventily je určen k výrobě a stáčení chlazených limonád a sodové vody. Nerezové provedení. Chladící výkon kompresoru: 1/4 Hp. Chladící výkon stálý: 45l. Chladící výkon přímý: 0,75l/min. Počet výdejních ventilů: 4. Chlazených nápojů: 4 x limo, 1 x soda. Součástí je veškeré příslušenství pro chod stroje. Tlaková lahev CO2 a sirupy nejsou součástí dodávky technologie kuchyně. Elektrické připojení zásuvkou 230V.
</t>
  </si>
  <si>
    <t>-1947224846</t>
  </si>
  <si>
    <t>R0132</t>
  </si>
  <si>
    <t>Nerezový pracovní stůl, zadní lem, s křídlovými dvířky, vnitřní prostor se spodní a středovou polící, trubková pojezdová dráha nerez, sokly ze tří stran</t>
  </si>
  <si>
    <t>1811872261</t>
  </si>
  <si>
    <t>118</t>
  </si>
  <si>
    <t>Výdej jídel m.č.1.18</t>
  </si>
  <si>
    <t>R0133</t>
  </si>
  <si>
    <t xml:space="preserve">Zásobník na nádobí univerzální 2-tubusový, možnost vložení všech tvarů nádobí: kulaté až do průměru 32 cm (půdorysně do plochy šachty), 4 kulaté do průměru 120mm (půdorysně do plochy šachty), čtercové, obdelníkové, oválné, kapacita min.160 talířů až do průměru min. 320mm. Zásobník umožňuje úplné vyjmutí šachty pro lepší čištění, pro nastavení pružin a pro servísní přistup. Polykarbonátový kryt při výdeji lze zavěsit na madlo vozíku. 
</t>
  </si>
  <si>
    <t>-1313963386</t>
  </si>
  <si>
    <t>R0134</t>
  </si>
  <si>
    <t xml:space="preserve">Vyhřívaný zásobník na nádobí univerzální 2-tubusový, možnost vložení všech tvarů nádobí: kulaté až do průměru 32 cm (půdorysně do plochy šachty), 4 kulaté do průměru 120mm (půdorysně do plochy šachty), čtercové, obdelníkové, oválné, IPX 5, kapacita min.160 talířů až do průměru min. 320mm, regulace teploty v rozsahu max.30°C - min.110°C. Zásobník umožňuje úplné vyjmutí šachty pro lepší čištění,pro nastavení pružin a pro servísní přistup. Polykarbonátový kryt při výdeji lze zavěsit na madlo vozíku. Elektrické připojení elektrickou zásuvkou 230V. 
</t>
  </si>
  <si>
    <t>-1989452316</t>
  </si>
  <si>
    <t>R0135</t>
  </si>
  <si>
    <t xml:space="preserve">Výdejní vana 3GN 1/1, samostatně vyhřívané vany. Otevřený spodní prostor. Plynulá regulace teploty 30-90°C. Celonerezové provedení. Světlá výška pod policí min. 150 mm. Vany o hloubce 210 mm. Automatické napouštění a dopouštění vody při provozu každé vany. Hladinový senzor - hlídání maximální a minimální hladiny. Ovládací prvky na čelním panelu. Zásuvka 230V na čelním panelu. Čelní opláštění vč. soklu. Elektrické připojení 400V. 
</t>
  </si>
  <si>
    <t>-1896654056</t>
  </si>
  <si>
    <t>R0136</t>
  </si>
  <si>
    <t>Hygienická nástavba. Tvořena nerezovou konstrukcí s vrchní policí a čelním sklem v čirém provedení. Nástavba je osazena LED osvětlením v celé délce</t>
  </si>
  <si>
    <t>707844571</t>
  </si>
  <si>
    <t>R0137</t>
  </si>
  <si>
    <t>Nerezová vykrívací maska. Zásuvka 230V. Čelní opláštění vč. soklu</t>
  </si>
  <si>
    <t>-1446977669</t>
  </si>
  <si>
    <t>112</t>
  </si>
  <si>
    <t>R0138</t>
  </si>
  <si>
    <t xml:space="preserve">Výdejní vana 2GN 1/1, samostatně vyhřívané vany. Otevřený spodní prostor. Plynulá regulace teploty 30-90°C. Celonerezové provedení. Světlá výška pod policí min. 150 mm. Vany o hloubce 210 mm. Automatické napouštění a dopouštění vody při provozu každé vany. Hladinový senzor - hlídání maximální a minimální hladiny. Ovládací prvky na čelním panelu. Zásuvka 230V na čelním panelu. Čelní opláštění vč. soklu. Elektrické připojení 400V. 
</t>
  </si>
  <si>
    <t>-1141229648</t>
  </si>
  <si>
    <t>R0139</t>
  </si>
  <si>
    <t>-1523303683</t>
  </si>
  <si>
    <t>R0140</t>
  </si>
  <si>
    <t xml:space="preserve">Chlazená vitrína, robustní nerezový rám. Dvojitá izotermická skla z boku a ze strany zákazníka. Provedení "samoobslužná" s výklopnými dvířky z akrylátového skla. Chlazená vana 3GN 1/1. Chladící jednotka s ventilátory tvoří jeden celek. Použité chladivo bez freonů. Rozsah teplot: max.+2°C až min.+8°C. Automatické odtávání a odpařování kondenzátu. Osvětlení vnitřního prostoru. 4 boční prosklené strany jsou instalovány vůči stropu pod úhlem 90° - čelní sklo ze strany obsluhy nesmí být sešikmeno. Spodní část: Povrch nerez (CNS), hladké provedení. 4 stavitelné nohy min 150mm výšky, zakryté nerezovým soklem. Bočnice a čela z nerezavějící oceliAISI304. Elektrické připojení 230V. 
</t>
  </si>
  <si>
    <t>1064145036</t>
  </si>
  <si>
    <t>115</t>
  </si>
  <si>
    <t>R0141</t>
  </si>
  <si>
    <t>Nerezový pracovní stůl s dřezem 400x400x250 mm, vevařené umyvadlo 290x400x200, výklopný odpadkový koš pod umyvadlem, spodní police, zadní lem, posuvná dvířka, jednolitá pracovní deska v bezesparém provedení, provedení na stavebí sokl 150mm</t>
  </si>
  <si>
    <t>3526888</t>
  </si>
  <si>
    <t>R0142</t>
  </si>
  <si>
    <t>759941450</t>
  </si>
  <si>
    <t>R0143</t>
  </si>
  <si>
    <t>1262325768</t>
  </si>
  <si>
    <t>R0144</t>
  </si>
  <si>
    <t>1961534905</t>
  </si>
  <si>
    <t>119</t>
  </si>
  <si>
    <t>R0145</t>
  </si>
  <si>
    <t>764389913</t>
  </si>
  <si>
    <t>120</t>
  </si>
  <si>
    <t>R0146</t>
  </si>
  <si>
    <t>-484874863</t>
  </si>
  <si>
    <t>121</t>
  </si>
  <si>
    <t>R0147</t>
  </si>
  <si>
    <t xml:space="preserve">Překapávač vody a čaje. 1 průtoková jednotka, nástěnné provedení. Pevné připojení na vodu. Udržovací kapacita: 40 l. Výkonová kapacita: 90 l/hod. Doba překapávání: 14 min / 20 l. Překapává se do odnímatelných zásobníků. Digitální řízení. Signalizace zavápnění. Celkové a denní počítadlo vydaného množství. Akustický signál dokončení překapávání. Spínací hodiny. Filtrační jednotka. 
</t>
  </si>
  <si>
    <t>-918307452</t>
  </si>
  <si>
    <t>122</t>
  </si>
  <si>
    <t>R0148</t>
  </si>
  <si>
    <t>-1549340634</t>
  </si>
  <si>
    <t>123</t>
  </si>
  <si>
    <t>R0149</t>
  </si>
  <si>
    <t>-1266418109</t>
  </si>
  <si>
    <t>124</t>
  </si>
  <si>
    <t>R0150</t>
  </si>
  <si>
    <t>296964840</t>
  </si>
  <si>
    <t>Mytí stolního nádobí m.č.1.19</t>
  </si>
  <si>
    <t>125</t>
  </si>
  <si>
    <t>R0152</t>
  </si>
  <si>
    <t>Vozík pro sběr táců s použitým nádobím pro 22 podnosů</t>
  </si>
  <si>
    <t>541102732</t>
  </si>
  <si>
    <t>126</t>
  </si>
  <si>
    <t>R0153</t>
  </si>
  <si>
    <t xml:space="preserve">Pásový mycí automat stolního nádobí, směr mytí zleva doprava, referenční kapacita talířů+ táců(průměr talíře do 255mm, rozměr tácu do 530x370mm) dle DIN 10510 sekce 7: 2800ks talířů+470táců/ hod, vstupní zóna, předmycí zóna, hlavní zóna, oplachová zóna, sušící zóna, výstupní zóna. Mycí stroj uzpůsoben pro mytí stolního nádobí: tác Euronorm, sklenice, polévková miska, salátová miska, plytký talíř, automatické vykládání táců do zásobníkového vozíku ve výstupní sekci. Spotřeba vody max: 180lh, Teplota výstupního vzduchu z mycího stroje max:30°C, Množství odváděného vzduchu max: 385m3/h, Ovládání přes dotykovou obrazovku(rezistivní nebo kapacitní), minimálně 3 rychlosti posuvu pásu, Hlubokotažené nádrže, Připojení na systém pro optimalizaci elektrické energie. 
</t>
  </si>
  <si>
    <t>-1279097699</t>
  </si>
  <si>
    <t>127</t>
  </si>
  <si>
    <t>R0154</t>
  </si>
  <si>
    <t>Lowerátorový vozík na tácy pro automatické vykládání a stohování táců o rozměru 530x370x20mm, nerezové provedení, kapacita 100 táců, 4 kolečka o průměru 120mm, 2 z toho s brzdou, plošina pro ukládání táců se snižuje vlivem tíhy táců</t>
  </si>
  <si>
    <t>-1858441187</t>
  </si>
  <si>
    <t>128</t>
  </si>
  <si>
    <t>R0155</t>
  </si>
  <si>
    <t>-2018299004</t>
  </si>
  <si>
    <t>129</t>
  </si>
  <si>
    <t>R0156</t>
  </si>
  <si>
    <t>-583858317</t>
  </si>
  <si>
    <t>130</t>
  </si>
  <si>
    <t>R0157</t>
  </si>
  <si>
    <t>-1518297793</t>
  </si>
  <si>
    <t>131</t>
  </si>
  <si>
    <t>R0158</t>
  </si>
  <si>
    <t>1352513610</t>
  </si>
  <si>
    <t>132</t>
  </si>
  <si>
    <t>R0159</t>
  </si>
  <si>
    <t xml:space="preserve">Buben celonerezové konstrukce se samonavíjením hadice a vodícími válečky. Hadíce délky 20m. Vč. pěnovacího zařízení pro směšování chemického koncentrátu z připojené láhve při standardním tlaku vody. Zředěný roztok vytváří mokrou pěnu, která je pak aplikována na povrch zblízka nebo do vzdálenosti cca 3,6 m.
</t>
  </si>
  <si>
    <t>1489452286</t>
  </si>
  <si>
    <t>133</t>
  </si>
  <si>
    <t>R0160</t>
  </si>
  <si>
    <t>Nerezová nádoba na odpad 50litrů na kolečkách</t>
  </si>
  <si>
    <t>-1044453196</t>
  </si>
  <si>
    <t>134</t>
  </si>
  <si>
    <t>R0164</t>
  </si>
  <si>
    <t>1602374177</t>
  </si>
  <si>
    <t>135</t>
  </si>
  <si>
    <t>R0165</t>
  </si>
  <si>
    <t>Univerzální koš na polévkové misky, vnitřní výška min.67mm, barva modrá</t>
  </si>
  <si>
    <t>-1020102166</t>
  </si>
  <si>
    <t>136</t>
  </si>
  <si>
    <t>R0166</t>
  </si>
  <si>
    <t>Univerzální koš na příbory, vnitřní výška min.67mm, barva hnědá</t>
  </si>
  <si>
    <t>-696793984</t>
  </si>
  <si>
    <t>137</t>
  </si>
  <si>
    <t>R0167</t>
  </si>
  <si>
    <t>Transportní plošinový vozík na koše. Plošina vhodná pro koše 500x500, výška plošiny od země cca 275mm.</t>
  </si>
  <si>
    <t>-1007014858</t>
  </si>
  <si>
    <t>Plnění termoportů, plnění jídlonosičů m.č.1.20</t>
  </si>
  <si>
    <t>138</t>
  </si>
  <si>
    <t>R0169</t>
  </si>
  <si>
    <t xml:space="preserve">Banketový vozík vyhřívaný, vyroben z nerezového materiálu. Dvouplášťové provedení vč. tepelné izolace. Křídlové otevírání dveří v úhlu min. 270° s aretací. Rozsah teploty od max.30 - min.90°C. konvekční vytápění systémem horkého vzduchu, včetně zvlhčovací nádobky, Regulace teploty a vlhkosti digitálně. Čtyři otočná kolečka (min.Ø125, 2x brzděná). Kapacita min.15GN 1/1. Lisované podélné vsuny s roztečí min 75mm, pryžové nárazníky v rozích.Elektrické připojení na zásuvku 230V. 
</t>
  </si>
  <si>
    <t>706503937</t>
  </si>
  <si>
    <t>139</t>
  </si>
  <si>
    <t>R0170</t>
  </si>
  <si>
    <t>Pracovní stůl se spodní polící, pojízdný</t>
  </si>
  <si>
    <t>-667097682</t>
  </si>
  <si>
    <t>140</t>
  </si>
  <si>
    <t>R0173</t>
  </si>
  <si>
    <t>674699583</t>
  </si>
  <si>
    <t>141</t>
  </si>
  <si>
    <t>R0174</t>
  </si>
  <si>
    <t>572555175</t>
  </si>
  <si>
    <t>142</t>
  </si>
  <si>
    <t>R0175</t>
  </si>
  <si>
    <t>-1445186235</t>
  </si>
  <si>
    <t>143</t>
  </si>
  <si>
    <t>R0176</t>
  </si>
  <si>
    <t>1641569917</t>
  </si>
  <si>
    <t>144</t>
  </si>
  <si>
    <t>R0177</t>
  </si>
  <si>
    <t>-1718037184</t>
  </si>
  <si>
    <t>145</t>
  </si>
  <si>
    <t>R0178</t>
  </si>
  <si>
    <t>-121237534</t>
  </si>
  <si>
    <t>146</t>
  </si>
  <si>
    <t>R0179</t>
  </si>
  <si>
    <t>1003977685</t>
  </si>
  <si>
    <t>147</t>
  </si>
  <si>
    <t>R0181</t>
  </si>
  <si>
    <t>Transportní plastový podvozek na termoporty. 4x otočné kolečko pr.100mm z toho dvě s brzdou</t>
  </si>
  <si>
    <t>-1501923009</t>
  </si>
  <si>
    <t>Mytí termoportů m.č.1.21</t>
  </si>
  <si>
    <t>148</t>
  </si>
  <si>
    <t>R0183</t>
  </si>
  <si>
    <t>703969068</t>
  </si>
  <si>
    <t>149</t>
  </si>
  <si>
    <t>R0184</t>
  </si>
  <si>
    <t>Rošt na termoporty nerezový</t>
  </si>
  <si>
    <t>-1762835145</t>
  </si>
  <si>
    <t>Stanoviště vozíků m.č.1.22</t>
  </si>
  <si>
    <t>150</t>
  </si>
  <si>
    <t>R0186</t>
  </si>
  <si>
    <t>170352622</t>
  </si>
  <si>
    <t>151</t>
  </si>
  <si>
    <t>R0187</t>
  </si>
  <si>
    <t>Nerezový regál na termoporty, 3 police</t>
  </si>
  <si>
    <t>-480777780</t>
  </si>
  <si>
    <t>Sklad suchých potravin m.č.1.23</t>
  </si>
  <si>
    <t>152</t>
  </si>
  <si>
    <t>R0188</t>
  </si>
  <si>
    <t>Regál pozink, 4 police</t>
  </si>
  <si>
    <t>311113622</t>
  </si>
  <si>
    <t>153</t>
  </si>
  <si>
    <t>R0189</t>
  </si>
  <si>
    <t>-1459598385</t>
  </si>
  <si>
    <t>Sklad bio odpadu m.č.1.29</t>
  </si>
  <si>
    <t>154</t>
  </si>
  <si>
    <t>R0190</t>
  </si>
  <si>
    <t>1819730419</t>
  </si>
  <si>
    <t>155</t>
  </si>
  <si>
    <t>R0191</t>
  </si>
  <si>
    <t>Police nástěnná nerez</t>
  </si>
  <si>
    <t>-141585518</t>
  </si>
  <si>
    <t>156</t>
  </si>
  <si>
    <t>R0192</t>
  </si>
  <si>
    <t>-658311187</t>
  </si>
  <si>
    <t>157</t>
  </si>
  <si>
    <t>R0193</t>
  </si>
  <si>
    <t>309418686</t>
  </si>
  <si>
    <t>158</t>
  </si>
  <si>
    <t>R0194</t>
  </si>
  <si>
    <t>228258996</t>
  </si>
  <si>
    <t>159</t>
  </si>
  <si>
    <t>R0195</t>
  </si>
  <si>
    <t>62911682</t>
  </si>
  <si>
    <t>Praní a sušení m.č.1.35</t>
  </si>
  <si>
    <t>160</t>
  </si>
  <si>
    <t>R0196</t>
  </si>
  <si>
    <t xml:space="preserve">"Poloprůmyslová pračka, buben a vana z nerezové oceli. Kapacita náplně min. 6,5 kg. Elektronické ovládání. Vyjímatelná násypka z přední strany. Objem bubnu min. 60 litrů. Rychlost odstřeďování: 1 400 ot./min. G faktor: 530. Odpadové čerpadlo
Příkon topných těles min. 3.2 kW. Instalace do věže s poz.1.231"
</t>
  </si>
  <si>
    <t>-1004709137</t>
  </si>
  <si>
    <t>161</t>
  </si>
  <si>
    <t>R0197</t>
  </si>
  <si>
    <t>Poloprůmyslová kondenzační sušička, kapacita náplně min. 6,5 kg. Bezpečnostní spínač otvírání dveří. Buben: Ø 571 x 476 mm. Objem bubnu min. 111 litrů. Instalace do věže s poz.1.230</t>
  </si>
  <si>
    <t>-403640783</t>
  </si>
  <si>
    <t>162</t>
  </si>
  <si>
    <t>R0198</t>
  </si>
  <si>
    <t>863706381</t>
  </si>
  <si>
    <t>163</t>
  </si>
  <si>
    <t>R0199</t>
  </si>
  <si>
    <t>-1251139627</t>
  </si>
  <si>
    <t>164</t>
  </si>
  <si>
    <t>R0200</t>
  </si>
  <si>
    <t>2035408979</t>
  </si>
  <si>
    <t>165</t>
  </si>
  <si>
    <t>R0201</t>
  </si>
  <si>
    <t>859429795</t>
  </si>
  <si>
    <t>Úklid + sklad chemie m.č.1.36</t>
  </si>
  <si>
    <t>166</t>
  </si>
  <si>
    <t>R0202</t>
  </si>
  <si>
    <t>2109889257</t>
  </si>
  <si>
    <t>167</t>
  </si>
  <si>
    <t>R0203</t>
  </si>
  <si>
    <t xml:space="preserve">Profesionální vysavač mokrých a suchých nečistot a kapalin, systémem poloautomatického čištění filtru. Sací motor s bypassovým chlazením o výkonu min. 1380 W, podtlaku 23 kPa a průtoku vzduchu min. 61 l/s, uložený v sací hlavě, která tvoří horní kryt stroje a ke sběrné nádobě je připevněna dvěma klapkami. V horní části sací hlavy, pod otevíracím poklopem, je umístěna filtrační patrona. V přední části pak vypínač stroje. Ve spodní (vnitřní) části sací hlavy jsou umístěny dvě elektrody vypínací automatiky, která chrání sací motor před přeplněním při vysávání kapalin. Sběrná nádoba z tvrzeného a nárazu odolného plastu objem min. 35 l a ve spodní části je opatřena dvěma zadními většími koly a dvěma předními, otáčivými koly pro snadnou manipulaci. V přední, horní části vyúsťuje otvor pro zasunutí sací hadice s bajonetovým uzávěrem. Vybavení: Sací hadice s kolenem min. 2,5 m; Sací trubky kovové 2 x 0,5 m; Hubice pro vysávání suchých a mokrých nečistot 300 mm; Štěrbinová hubice. Podtlak: 230/23 mbar/kPa. Délka el. kabelu: min. 7,5 m. 
</t>
  </si>
  <si>
    <t>1733607411</t>
  </si>
  <si>
    <t>168</t>
  </si>
  <si>
    <t>R0204</t>
  </si>
  <si>
    <t xml:space="preserve">"Podlahový mycí stroj s odsáváním. Základ stroje tvoří kartáčová hlava s jedním kartáčem a dvěma stíracími lištami, přičemž médiem sání je sací turbína. Stroj dále disponuje nádobami na čistou (min. 4 l) a znečištěnou (min.4 l) vodu, umístěnými nad kartáčovací hlavou. Sání se spouští a vypíná pomocí nožního pedálu. 
Stroj je vybaven samostatnou sací hadicí, umístěnou v zadní části, kterou je možno odsát zbytkovou vodu.
Výbavu stroje tvoří válcový kartáč střední tvrdosti (červený) a kartáč z mikrovlákna, dvě sací lišty a dva tanky na vodu. Pracovní záběr: min. 300 mm; Záběr sacích lišt: min. 300 mm; Přítlak kartáčů: 100 g/cm2; Otáčky: 1450 ot./min.; Minimální výkon: 200 m2/h."
</t>
  </si>
  <si>
    <t>-616811954</t>
  </si>
  <si>
    <t>169</t>
  </si>
  <si>
    <t>R0207</t>
  </si>
  <si>
    <t>"Duplexní automatický změkčovač studené vody. Sestává ze dvou media tanků se společným objemovým řídícím ventilem, který automaticky kontroluje “změkčovací” proces, regeneraci ionexu, proplach náplně a přepínání z jednoho tanku na druhý. Změkčovač pracuje</t>
  </si>
  <si>
    <t>1221371406</t>
  </si>
  <si>
    <t>170</t>
  </si>
  <si>
    <t>R0209</t>
  </si>
  <si>
    <t>Duplexní automatický změkčovač teplé vody. Dva tanky, s objemovým kontrolním modulem, který automaticky řídí pracovní fáze změkčovače. Střídavý provoz tanků duplexu zajišťuje plynulou dodávku změkčené vody a to i během regenerace. Změkčovač pracuje plně a</t>
  </si>
  <si>
    <t>212563623</t>
  </si>
  <si>
    <t>Chodba m.č.1.38</t>
  </si>
  <si>
    <t>171</t>
  </si>
  <si>
    <t>R0213</t>
  </si>
  <si>
    <t>-300168206</t>
  </si>
  <si>
    <t>M</t>
  </si>
  <si>
    <t>Montáž</t>
  </si>
  <si>
    <t>172</t>
  </si>
  <si>
    <t>R0210</t>
  </si>
  <si>
    <t>Montáž, zaškolení</t>
  </si>
  <si>
    <t>-1034231856</t>
  </si>
  <si>
    <t>Doprava</t>
  </si>
  <si>
    <t>173</t>
  </si>
  <si>
    <t>R0211</t>
  </si>
  <si>
    <t>-2110037701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</si>
  <si>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</si>
  <si>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</si>
  <si>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</si>
  <si>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</si>
  <si>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</si>
  <si>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</si>
  <si>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</si>
  <si>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</si>
  <si>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</si>
  <si>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</si>
  <si>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</si>
  <si>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</si>
  <si>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</si>
  <si>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</si>
  <si>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</si>
  <si>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</si>
  <si>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</si>
  <si>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</si>
  <si>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</si>
  <si>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</si>
  <si>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</si>
  <si>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</si>
  <si>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</si>
  <si>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</si>
  <si>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</si>
  <si>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</si>
  <si>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</si>
  <si>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</si>
  <si>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</si>
  <si>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</si>
  <si>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</si>
  <si>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</si>
  <si>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</si>
  <si>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</si>
  <si>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</si>
  <si>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</si>
  <si>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</si>
  <si>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</si>
  <si>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</si>
  <si>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</si>
  <si>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</si>
  <si>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</si>
  <si>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</si>
  <si>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</si>
  <si>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</si>
  <si>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</si>
  <si>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</si>
  <si>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</si>
  <si>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</si>
  <si>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</si>
  <si>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</si>
  <si>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</si>
  <si>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</si>
  <si>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</si>
  <si>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</si>
  <si>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</si>
  <si>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</si>
  <si>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</si>
  <si>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</si>
  <si>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</si>
  <si>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</si>
  <si>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</si>
  <si>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</si>
  <si>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</si>
  <si>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</si>
  <si>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</si>
  <si>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</si>
  <si>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</si>
  <si>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</si>
  <si>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</si>
  <si>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</si>
  <si>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</si>
  <si>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</si>
  <si>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</si>
  <si>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</si>
  <si>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</si>
  <si>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</si>
  <si>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</si>
  <si>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</si>
  <si>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</si>
  <si>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</si>
  <si>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</si>
  <si>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</si>
  <si>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</si>
  <si>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</si>
  <si>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</si>
  <si>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</si>
  <si>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</si>
  <si>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</si>
  <si>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</si>
  <si>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</si>
  <si>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</si>
  <si>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</si>
  <si>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</si>
  <si>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</si>
  <si>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</si>
  <si>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</si>
  <si>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</si>
  <si>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</si>
  <si>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</si>
  <si>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</si>
  <si>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</si>
  <si>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</si>
  <si>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</si>
  <si>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</si>
  <si>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</si>
  <si>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</si>
  <si>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</si>
  <si>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</si>
  <si>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</si>
  <si>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</si>
  <si>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</si>
  <si>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</si>
  <si>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</si>
  <si>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</si>
  <si>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</si>
  <si>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</si>
  <si>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</si>
  <si>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</si>
  <si>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</si>
  <si>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</si>
  <si>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</si>
  <si>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</si>
  <si>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</si>
  <si>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</si>
  <si>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</si>
  <si>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</si>
  <si>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</si>
  <si>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</si>
  <si>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</si>
  <si>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</si>
  <si>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</si>
  <si>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</si>
  <si>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</si>
  <si>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</si>
  <si>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</si>
  <si>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</si>
  <si>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</si>
  <si>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</si>
  <si>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</si>
  <si>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</si>
  <si>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</si>
  <si>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</si>
  <si>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</si>
  <si>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</si>
  <si>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</si>
  <si>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</si>
  <si>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</si>
  <si>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</si>
  <si>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</si>
  <si>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</si>
  <si>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</si>
  <si>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</si>
  <si>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</si>
  <si>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</si>
  <si>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</si>
  <si>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</si>
  <si>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</si>
  <si>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</si>
  <si>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</si>
  <si>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</si>
  <si>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</si>
  <si>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</si>
  <si>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</si>
  <si>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</si>
  <si>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</si>
  <si>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</si>
  <si>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</si>
  <si>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</si>
  <si>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</si>
  <si>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</si>
  <si>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</si>
  <si>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</si>
  <si>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</si>
  <si>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</si>
  <si>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</si>
  <si>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</si>
  <si>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</si>
  <si>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</si>
  <si>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</si>
  <si>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</si>
  <si>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</si>
  <si>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</si>
  <si>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</si>
  <si>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</si>
  <si>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</si>
  <si>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Ing. Gabriela Kozdrová</t>
  </si>
  <si>
    <t>Schválil:</t>
  </si>
  <si>
    <t>Kontroloval:</t>
  </si>
  <si>
    <t>Zpracoval:</t>
  </si>
  <si>
    <t>1.</t>
  </si>
  <si>
    <t>Pořadové číslo v seznamu:</t>
  </si>
  <si>
    <t>TP-4-507-23</t>
  </si>
  <si>
    <t>Archivní číslo dokumentu:</t>
  </si>
  <si>
    <t>TP-S-192-23</t>
  </si>
  <si>
    <t>Číslo seznamu:</t>
  </si>
  <si>
    <t>66806001</t>
  </si>
  <si>
    <t>Zakázka číslo:</t>
  </si>
  <si>
    <t>Technická pomoc</t>
  </si>
  <si>
    <t>Stupeň:</t>
  </si>
  <si>
    <t>ul. Lesní 190, Jablunkov</t>
  </si>
  <si>
    <t>Místo stavby:</t>
  </si>
  <si>
    <t>Objednatel:</t>
  </si>
  <si>
    <t>Rozpočet - Gastrotechnologie</t>
  </si>
  <si>
    <t>Úprava rozpočtů</t>
  </si>
  <si>
    <t>Školní jídelna Lesní 190 v Jablunkově</t>
  </si>
  <si>
    <r>
      <t xml:space="preserve">TŘINECKÁ PROJEKCE, a.s.
</t>
    </r>
    <r>
      <rPr>
        <b/>
        <sz val="10"/>
        <rFont val="Times New Roman"/>
        <family val="1"/>
      </rPr>
      <t>S TRADICÍ OD ROKU 1958
DRŽITEL CERTIFIKÁTU ISO 9001
PROJEKTOVÁNÍ – INŽENÝRING – DODÁVKY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</si>
</sst>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dd\.mm\.yyyy"/>
    <numFmt numFmtId="166" formatCode="#,##0.00000"/>
    <numFmt numFmtId="167" formatCode="#,##0.000"/>
    <numFmt numFmtId="168" formatCode="mm\ /\ yyyy"/>
  </numFmts>
  <fonts count="5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
      <sz val="10"/>
      <name val="Arial Narrow"/>
      <family val="2"/>
    </font>
    <font>
      <sz val="14"/>
      <name val="Arial Narrow"/>
      <family val="2"/>
    </font>
    <font>
      <sz val="8"/>
      <name val="Arial Narrow"/>
      <family val="2"/>
    </font>
    <font>
      <sz val="11"/>
      <name val="Arial Narrow"/>
      <family val="2"/>
    </font>
    <font>
      <b/>
      <sz val="10"/>
      <name val="Arial Narrow"/>
      <family val="2"/>
    </font>
    <font>
      <b/>
      <sz val="14"/>
      <name val="Arial Narrow"/>
      <family val="2"/>
    </font>
    <font>
      <sz val="26"/>
      <name val="Arial Narrow"/>
      <family val="2"/>
    </font>
    <font>
      <sz val="18"/>
      <name val="Arial Narrow"/>
      <family val="2"/>
    </font>
    <font>
      <b/>
      <sz val="16"/>
      <name val="Arial Narrow"/>
      <family val="2"/>
    </font>
    <font>
      <i/>
      <sz val="26"/>
      <color indexed="10"/>
      <name val="Arial Narrow"/>
      <family val="2"/>
    </font>
    <font>
      <b/>
      <sz val="22"/>
      <name val="Arial Narrow"/>
      <family val="2"/>
    </font>
    <font>
      <b/>
      <sz val="16"/>
      <name val="Times New Roman"/>
      <family val="1"/>
    </font>
    <font>
      <b/>
      <sz val="10"/>
      <name val="Times New Roman"/>
      <family val="1"/>
    </font>
    <font>
      <i/>
      <sz val="26"/>
      <color indexed="10"/>
      <name val="Times New Roman"/>
      <family val="1"/>
    </font>
    <font>
      <sz val="11"/>
      <color theme="0"/>
      <name val="Arial CE"/>
      <family val="2"/>
    </font>
    <font>
      <sz val="8"/>
      <color theme="0"/>
      <name val="Arial CE"/>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xf numFmtId="0" fontId="3" fillId="0" borderId="0">
      <alignment/>
      <protection/>
    </xf>
    <xf numFmtId="0" fontId="1" fillId="0" borderId="0">
      <alignment/>
      <protection/>
    </xf>
  </cellStyleXfs>
  <cellXfs count="284">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xf numFmtId="0" fontId="0" fillId="0" borderId="0" xfId="0" applyAlignment="1">
      <alignment horizontal="center" vertical="center"/>
    </xf>
    <xf numFmtId="0" fontId="9"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4"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4"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17"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18" fillId="4" borderId="13" xfId="0" applyFont="1" applyFill="1" applyBorder="1" applyAlignment="1">
      <alignment horizontal="center"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0" fillId="0" borderId="0" xfId="0" applyFont="1" applyAlignment="1">
      <alignment horizontal="left" vertical="center"/>
    </xf>
    <xf numFmtId="0" fontId="20" fillId="0" borderId="0" xfId="0" applyFont="1" applyAlignment="1">
      <alignment vertical="center"/>
    </xf>
    <xf numFmtId="4" fontId="20" fillId="0" borderId="0" xfId="0" applyNumberFormat="1" applyFont="1" applyAlignment="1">
      <alignment vertical="center"/>
    </xf>
    <xf numFmtId="0" fontId="5" fillId="0" borderId="0" xfId="0" applyFont="1" applyAlignment="1">
      <alignment horizontal="center" vertical="center"/>
    </xf>
    <xf numFmtId="4" fontId="16" fillId="0" borderId="18" xfId="0" applyNumberFormat="1" applyFont="1" applyBorder="1" applyAlignment="1">
      <alignment vertical="center"/>
    </xf>
    <xf numFmtId="4" fontId="16" fillId="0" borderId="0" xfId="0" applyNumberFormat="1" applyFont="1" applyAlignment="1">
      <alignment vertical="center"/>
    </xf>
    <xf numFmtId="166" fontId="16" fillId="0" borderId="0" xfId="0" applyNumberFormat="1" applyFont="1" applyAlignment="1">
      <alignment vertical="center"/>
    </xf>
    <xf numFmtId="4" fontId="16" fillId="0" borderId="12" xfId="0" applyNumberFormat="1" applyFont="1" applyBorder="1" applyAlignment="1">
      <alignment vertical="center"/>
    </xf>
    <xf numFmtId="0" fontId="5" fillId="0" borderId="0" xfId="0" applyFont="1" applyAlignment="1">
      <alignment horizontal="left" vertical="center"/>
    </xf>
    <xf numFmtId="0" fontId="21" fillId="0" borderId="0" xfId="0" applyFont="1" applyAlignment="1">
      <alignment horizontal="left" vertical="center"/>
    </xf>
    <xf numFmtId="0" fontId="22" fillId="0" borderId="0" xfId="20" applyFont="1" applyAlignment="1">
      <alignment horizontal="center" vertical="center"/>
    </xf>
    <xf numFmtId="0" fontId="6" fillId="0" borderId="3"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4" fillId="0" borderId="0" xfId="0" applyFont="1" applyAlignment="1">
      <alignment horizontal="center" vertical="center"/>
    </xf>
    <xf numFmtId="4" fontId="25" fillId="0" borderId="19" xfId="0" applyNumberFormat="1" applyFont="1" applyBorder="1" applyAlignment="1">
      <alignment vertical="center"/>
    </xf>
    <xf numFmtId="4" fontId="25" fillId="0" borderId="20" xfId="0" applyNumberFormat="1" applyFont="1" applyBorder="1" applyAlignment="1">
      <alignment vertical="center"/>
    </xf>
    <xf numFmtId="166" fontId="25" fillId="0" borderId="20" xfId="0" applyNumberFormat="1" applyFont="1" applyBorder="1" applyAlignment="1">
      <alignment vertical="center"/>
    </xf>
    <xf numFmtId="4" fontId="25" fillId="0" borderId="21" xfId="0" applyNumberFormat="1" applyFont="1" applyBorder="1" applyAlignment="1">
      <alignment vertical="center"/>
    </xf>
    <xf numFmtId="0" fontId="6" fillId="0" borderId="0" xfId="0" applyFont="1" applyAlignment="1">
      <alignment horizontal="left" vertical="center"/>
    </xf>
    <xf numFmtId="0" fontId="26" fillId="0" borderId="0" xfId="0" applyFont="1" applyAlignment="1">
      <alignment horizontal="left" vertical="center"/>
    </xf>
    <xf numFmtId="0" fontId="0" fillId="0" borderId="3" xfId="0" applyBorder="1" applyAlignment="1">
      <alignment vertical="center" wrapText="1"/>
    </xf>
    <xf numFmtId="0" fontId="14"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18" fillId="4" borderId="0" xfId="0" applyFont="1" applyFill="1" applyAlignment="1">
      <alignment horizontal="left" vertical="center"/>
    </xf>
    <xf numFmtId="0" fontId="18" fillId="4" borderId="0" xfId="0" applyFont="1" applyFill="1" applyAlignment="1">
      <alignment horizontal="right" vertical="center"/>
    </xf>
    <xf numFmtId="0" fontId="27"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0" fillId="0" borderId="3" xfId="0" applyBorder="1" applyAlignment="1">
      <alignment horizontal="center" vertical="center" wrapText="1"/>
    </xf>
    <xf numFmtId="0" fontId="18" fillId="4" borderId="14"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16" xfId="0" applyFont="1" applyFill="1" applyBorder="1" applyAlignment="1">
      <alignment horizontal="center" vertical="center" wrapText="1"/>
    </xf>
    <xf numFmtId="4" fontId="20" fillId="0" borderId="0" xfId="0" applyNumberFormat="1" applyFont="1"/>
    <xf numFmtId="166" fontId="28" fillId="0" borderId="10" xfId="0" applyNumberFormat="1" applyFont="1" applyBorder="1"/>
    <xf numFmtId="166" fontId="28" fillId="0" borderId="11" xfId="0" applyNumberFormat="1" applyFont="1" applyBorder="1"/>
    <xf numFmtId="4" fontId="29" fillId="0" borderId="0" xfId="0" applyNumberFormat="1" applyFont="1" applyAlignment="1">
      <alignment vertical="center"/>
    </xf>
    <xf numFmtId="0" fontId="8" fillId="0" borderId="3" xfId="0" applyFont="1" applyBorder="1"/>
    <xf numFmtId="0" fontId="8" fillId="0" borderId="0" xfId="0" applyFont="1" applyAlignment="1">
      <alignment horizontal="left"/>
    </xf>
    <xf numFmtId="0" fontId="7" fillId="0" borderId="0" xfId="0" applyFont="1" applyAlignment="1">
      <alignment horizontal="left"/>
    </xf>
    <xf numFmtId="0" fontId="8" fillId="0" borderId="0" xfId="0" applyFont="1" applyProtection="1">
      <protection locked="0"/>
    </xf>
    <xf numFmtId="4" fontId="7" fillId="0" borderId="0" xfId="0" applyNumberFormat="1" applyFont="1"/>
    <xf numFmtId="0" fontId="8" fillId="0" borderId="18" xfId="0" applyFont="1" applyBorder="1"/>
    <xf numFmtId="166" fontId="8" fillId="0" borderId="0" xfId="0" applyNumberFormat="1" applyFont="1"/>
    <xf numFmtId="166" fontId="8" fillId="0" borderId="12" xfId="0" applyNumberFormat="1" applyFont="1" applyBorder="1"/>
    <xf numFmtId="0" fontId="8" fillId="0" borderId="0" xfId="0" applyFont="1" applyAlignment="1">
      <alignment horizontal="center"/>
    </xf>
    <xf numFmtId="4" fontId="8" fillId="0" borderId="0" xfId="0" applyNumberFormat="1" applyFont="1" applyAlignment="1">
      <alignment vertical="center"/>
    </xf>
    <xf numFmtId="0" fontId="18" fillId="0" borderId="22" xfId="0" applyFont="1" applyBorder="1" applyAlignment="1">
      <alignment horizontal="center" vertical="center"/>
    </xf>
    <xf numFmtId="49" fontId="18" fillId="0" borderId="22" xfId="0" applyNumberFormat="1" applyFont="1" applyBorder="1" applyAlignment="1">
      <alignment horizontal="left" vertical="center" wrapText="1"/>
    </xf>
    <xf numFmtId="0" fontId="18" fillId="0" borderId="22" xfId="0" applyFont="1" applyBorder="1" applyAlignment="1">
      <alignment horizontal="left" vertical="center" wrapText="1"/>
    </xf>
    <xf numFmtId="0" fontId="18" fillId="0" borderId="22" xfId="0" applyFont="1" applyBorder="1" applyAlignment="1">
      <alignment horizontal="center" vertical="center" wrapText="1"/>
    </xf>
    <xf numFmtId="167" fontId="18" fillId="0" borderId="22" xfId="0" applyNumberFormat="1" applyFont="1" applyBorder="1" applyAlignment="1">
      <alignment vertical="center"/>
    </xf>
    <xf numFmtId="4" fontId="18" fillId="2" borderId="22" xfId="0" applyNumberFormat="1" applyFont="1" applyFill="1" applyBorder="1" applyAlignment="1" applyProtection="1">
      <alignment vertical="center"/>
      <protection locked="0"/>
    </xf>
    <xf numFmtId="4" fontId="18" fillId="0" borderId="22" xfId="0" applyNumberFormat="1" applyFont="1" applyBorder="1" applyAlignment="1">
      <alignment vertical="center"/>
    </xf>
    <xf numFmtId="0" fontId="19" fillId="2" borderId="18" xfId="0" applyFont="1" applyFill="1" applyBorder="1" applyAlignment="1" applyProtection="1">
      <alignment horizontal="left" vertical="center"/>
      <protection locked="0"/>
    </xf>
    <xf numFmtId="0" fontId="19" fillId="0" borderId="0" xfId="0" applyFont="1" applyAlignment="1">
      <alignment horizontal="center" vertical="center"/>
    </xf>
    <xf numFmtId="166" fontId="19" fillId="0" borderId="0" xfId="0" applyNumberFormat="1" applyFont="1" applyAlignment="1">
      <alignment vertical="center"/>
    </xf>
    <xf numFmtId="166" fontId="19" fillId="0" borderId="12" xfId="0" applyNumberFormat="1" applyFont="1" applyBorder="1" applyAlignment="1">
      <alignment vertical="center"/>
    </xf>
    <xf numFmtId="0" fontId="18" fillId="0" borderId="0" xfId="0" applyFont="1" applyAlignment="1">
      <alignment horizontal="left" vertical="center"/>
    </xf>
    <xf numFmtId="4" fontId="0" fillId="0" borderId="0" xfId="0" applyNumberFormat="1" applyAlignment="1">
      <alignment vertical="center"/>
    </xf>
    <xf numFmtId="0" fontId="19" fillId="2" borderId="19" xfId="0" applyFont="1" applyFill="1" applyBorder="1" applyAlignment="1" applyProtection="1">
      <alignment horizontal="left" vertical="center"/>
      <protection locked="0"/>
    </xf>
    <xf numFmtId="0" fontId="19" fillId="0" borderId="20" xfId="0" applyFont="1" applyBorder="1" applyAlignment="1">
      <alignment horizontal="center" vertical="center"/>
    </xf>
    <xf numFmtId="0" fontId="0" fillId="0" borderId="20" xfId="0" applyBorder="1" applyAlignment="1">
      <alignment vertical="center"/>
    </xf>
    <xf numFmtId="166" fontId="19" fillId="0" borderId="20" xfId="0" applyNumberFormat="1" applyFont="1" applyBorder="1" applyAlignment="1">
      <alignment vertical="center"/>
    </xf>
    <xf numFmtId="166" fontId="19" fillId="0" borderId="21" xfId="0" applyNumberFormat="1" applyFont="1" applyBorder="1" applyAlignment="1">
      <alignment vertical="center"/>
    </xf>
    <xf numFmtId="0" fontId="0" fillId="0" borderId="0" xfId="0" applyAlignment="1">
      <alignment vertical="top"/>
    </xf>
    <xf numFmtId="0" fontId="30" fillId="0" borderId="23" xfId="0" applyFont="1" applyBorder="1" applyAlignment="1">
      <alignment vertical="center" wrapText="1"/>
    </xf>
    <xf numFmtId="0" fontId="30" fillId="0" borderId="24" xfId="0" applyFont="1" applyBorder="1" applyAlignment="1">
      <alignment vertical="center" wrapText="1"/>
    </xf>
    <xf numFmtId="0" fontId="30" fillId="0" borderId="25" xfId="0" applyFont="1" applyBorder="1" applyAlignment="1">
      <alignment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6" xfId="0" applyFont="1" applyBorder="1" applyAlignment="1">
      <alignment vertical="center" wrapText="1"/>
    </xf>
    <xf numFmtId="0" fontId="30" fillId="0" borderId="27" xfId="0" applyFont="1" applyBorder="1" applyAlignment="1">
      <alignment vertical="center" wrapText="1"/>
    </xf>
    <xf numFmtId="0" fontId="32" fillId="0" borderId="0" xfId="0" applyFont="1" applyBorder="1" applyAlignment="1">
      <alignment horizontal="left" vertical="center" wrapText="1"/>
    </xf>
    <xf numFmtId="0" fontId="0" fillId="0" borderId="0" xfId="0" applyFont="1" applyBorder="1" applyAlignment="1">
      <alignment horizontal="left" vertical="center" wrapText="1"/>
    </xf>
    <xf numFmtId="0" fontId="3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0" fillId="0" borderId="28" xfId="0" applyFont="1" applyBorder="1" applyAlignment="1">
      <alignment vertical="center" wrapText="1"/>
    </xf>
    <xf numFmtId="0" fontId="34" fillId="0" borderId="29" xfId="0" applyFont="1" applyBorder="1" applyAlignment="1">
      <alignment vertical="center" wrapText="1"/>
    </xf>
    <xf numFmtId="0" fontId="30" fillId="0" borderId="30" xfId="0" applyFont="1" applyBorder="1" applyAlignment="1">
      <alignment vertical="center" wrapText="1"/>
    </xf>
    <xf numFmtId="0" fontId="30" fillId="0" borderId="0" xfId="0" applyFont="1" applyBorder="1" applyAlignment="1">
      <alignment vertical="top"/>
    </xf>
    <xf numFmtId="0" fontId="30" fillId="0" borderId="0" xfId="0" applyFont="1" applyAlignment="1">
      <alignment vertical="top"/>
    </xf>
    <xf numFmtId="0" fontId="30" fillId="0" borderId="23" xfId="0" applyFont="1" applyBorder="1" applyAlignment="1">
      <alignment horizontal="left" vertical="center"/>
    </xf>
    <xf numFmtId="0" fontId="30" fillId="0" borderId="24" xfId="0" applyFont="1" applyBorder="1" applyAlignment="1">
      <alignment horizontal="left" vertical="center"/>
    </xf>
    <xf numFmtId="0" fontId="30" fillId="0" borderId="25" xfId="0" applyFont="1" applyBorder="1" applyAlignment="1">
      <alignment horizontal="left" vertical="center"/>
    </xf>
    <xf numFmtId="0" fontId="30" fillId="0" borderId="26" xfId="0" applyFont="1" applyBorder="1" applyAlignment="1">
      <alignment horizontal="left" vertical="center"/>
    </xf>
    <xf numFmtId="0" fontId="30" fillId="0" borderId="27" xfId="0" applyFont="1" applyBorder="1" applyAlignment="1">
      <alignment horizontal="left" vertical="center"/>
    </xf>
    <xf numFmtId="0" fontId="32" fillId="0" borderId="0" xfId="0" applyFont="1" applyBorder="1" applyAlignment="1">
      <alignment horizontal="left" vertical="center"/>
    </xf>
    <xf numFmtId="0" fontId="35" fillId="0" borderId="0" xfId="0" applyFont="1" applyAlignment="1">
      <alignment horizontal="left" vertical="center"/>
    </xf>
    <xf numFmtId="0" fontId="32" fillId="0" borderId="29" xfId="0" applyFont="1" applyBorder="1" applyAlignment="1">
      <alignment horizontal="left" vertical="center"/>
    </xf>
    <xf numFmtId="0" fontId="32" fillId="0" borderId="29" xfId="0" applyFont="1" applyBorder="1" applyAlignment="1">
      <alignment horizontal="center" vertical="center"/>
    </xf>
    <xf numFmtId="0" fontId="35" fillId="0" borderId="29" xfId="0" applyFont="1" applyBorder="1" applyAlignment="1">
      <alignment horizontal="left" vertical="center"/>
    </xf>
    <xf numFmtId="0" fontId="36" fillId="0" borderId="0" xfId="0" applyFont="1" applyBorder="1" applyAlignment="1">
      <alignment horizontal="left" vertical="center"/>
    </xf>
    <xf numFmtId="0" fontId="33" fillId="0" borderId="0" xfId="0" applyFont="1" applyAlignment="1">
      <alignment horizontal="left" vertical="center"/>
    </xf>
    <xf numFmtId="0" fontId="29"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33" fillId="0" borderId="26" xfId="0" applyFont="1" applyBorder="1" applyAlignment="1">
      <alignment horizontal="left" vertical="center"/>
    </xf>
    <xf numFmtId="0" fontId="30" fillId="0" borderId="28" xfId="0" applyFont="1" applyBorder="1" applyAlignment="1">
      <alignment horizontal="left" vertical="center"/>
    </xf>
    <xf numFmtId="0" fontId="34" fillId="0" borderId="29" xfId="0" applyFont="1" applyBorder="1" applyAlignment="1">
      <alignment horizontal="left" vertical="center"/>
    </xf>
    <xf numFmtId="0" fontId="30" fillId="0" borderId="30" xfId="0" applyFont="1" applyBorder="1" applyAlignment="1">
      <alignment horizontal="left" vertical="center"/>
    </xf>
    <xf numFmtId="0" fontId="30" fillId="0" borderId="0" xfId="0" applyFont="1" applyBorder="1" applyAlignment="1">
      <alignment horizontal="left" vertical="center"/>
    </xf>
    <xf numFmtId="0" fontId="34" fillId="0" borderId="0" xfId="0" applyFont="1" applyBorder="1" applyAlignment="1">
      <alignment horizontal="left" vertical="center"/>
    </xf>
    <xf numFmtId="0" fontId="35" fillId="0" borderId="0" xfId="0" applyFont="1" applyBorder="1" applyAlignment="1">
      <alignment horizontal="left" vertical="center"/>
    </xf>
    <xf numFmtId="0" fontId="33" fillId="0" borderId="29" xfId="0" applyFont="1" applyBorder="1" applyAlignment="1">
      <alignment horizontal="left" vertical="center"/>
    </xf>
    <xf numFmtId="0" fontId="30" fillId="0" borderId="0" xfId="0" applyFont="1" applyBorder="1" applyAlignment="1">
      <alignment horizontal="left" vertical="center" wrapText="1"/>
    </xf>
    <xf numFmtId="0" fontId="33" fillId="0" borderId="0" xfId="0" applyFont="1" applyBorder="1" applyAlignment="1">
      <alignment horizontal="left" vertical="center" wrapText="1"/>
    </xf>
    <xf numFmtId="0" fontId="33" fillId="0" borderId="0" xfId="0" applyFont="1" applyBorder="1" applyAlignment="1">
      <alignment horizontal="center" vertical="center" wrapText="1"/>
    </xf>
    <xf numFmtId="0" fontId="30" fillId="0" borderId="23" xfId="0" applyFont="1" applyBorder="1" applyAlignment="1">
      <alignment horizontal="left" vertical="center" wrapText="1"/>
    </xf>
    <xf numFmtId="0" fontId="30" fillId="0" borderId="24" xfId="0" applyFont="1" applyBorder="1" applyAlignment="1">
      <alignment horizontal="left" vertical="center" wrapText="1"/>
    </xf>
    <xf numFmtId="0" fontId="30" fillId="0" borderId="25" xfId="0" applyFont="1" applyBorder="1" applyAlignment="1">
      <alignment horizontal="left" vertical="center" wrapText="1"/>
    </xf>
    <xf numFmtId="0" fontId="30" fillId="0" borderId="26" xfId="0" applyFont="1" applyBorder="1" applyAlignment="1">
      <alignment horizontal="left" vertical="center" wrapText="1"/>
    </xf>
    <xf numFmtId="0" fontId="30" fillId="0" borderId="27"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33" fillId="0" borderId="26" xfId="0" applyFont="1" applyBorder="1" applyAlignment="1">
      <alignment horizontal="left" vertical="center" wrapText="1"/>
    </xf>
    <xf numFmtId="0" fontId="33" fillId="0" borderId="0" xfId="0" applyFont="1" applyBorder="1" applyAlignment="1">
      <alignment horizontal="left" vertical="center"/>
    </xf>
    <xf numFmtId="0" fontId="33" fillId="0" borderId="27" xfId="0" applyFont="1" applyBorder="1" applyAlignment="1">
      <alignment horizontal="left" vertical="center" wrapText="1"/>
    </xf>
    <xf numFmtId="0" fontId="33" fillId="0" borderId="27" xfId="0" applyFont="1" applyBorder="1" applyAlignment="1">
      <alignment horizontal="left" vertical="center"/>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33" fillId="0" borderId="28" xfId="0" applyFont="1" applyBorder="1" applyAlignment="1">
      <alignment horizontal="left" vertical="center"/>
    </xf>
    <xf numFmtId="0" fontId="33" fillId="0" borderId="30" xfId="0" applyFont="1" applyBorder="1" applyAlignment="1">
      <alignment horizontal="left" vertical="center"/>
    </xf>
    <xf numFmtId="0" fontId="33" fillId="0" borderId="0" xfId="0" applyFont="1" applyBorder="1" applyAlignment="1">
      <alignment horizontal="center" vertical="center"/>
    </xf>
    <xf numFmtId="0" fontId="35" fillId="0" borderId="0" xfId="0" applyFont="1" applyAlignment="1">
      <alignment vertical="center"/>
    </xf>
    <xf numFmtId="0" fontId="32" fillId="0" borderId="0" xfId="0" applyFont="1" applyBorder="1" applyAlignment="1">
      <alignment vertical="center"/>
    </xf>
    <xf numFmtId="0" fontId="35" fillId="0" borderId="29" xfId="0" applyFont="1" applyBorder="1" applyAlignment="1">
      <alignment vertical="center"/>
    </xf>
    <xf numFmtId="0" fontId="32"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32" fillId="0" borderId="29" xfId="0" applyFont="1" applyBorder="1" applyAlignment="1">
      <alignment horizontal="left"/>
    </xf>
    <xf numFmtId="0" fontId="35" fillId="0" borderId="29" xfId="0" applyFont="1" applyBorder="1"/>
    <xf numFmtId="0" fontId="30" fillId="0" borderId="26" xfId="0" applyFont="1" applyBorder="1" applyAlignment="1">
      <alignment vertical="top"/>
    </xf>
    <xf numFmtId="0" fontId="30" fillId="0" borderId="27" xfId="0" applyFont="1" applyBorder="1" applyAlignment="1">
      <alignment vertical="top"/>
    </xf>
    <xf numFmtId="0" fontId="30" fillId="0" borderId="28" xfId="0" applyFont="1" applyBorder="1" applyAlignment="1">
      <alignment vertical="top"/>
    </xf>
    <xf numFmtId="0" fontId="30" fillId="0" borderId="29" xfId="0" applyFont="1" applyBorder="1" applyAlignment="1">
      <alignment vertical="top"/>
    </xf>
    <xf numFmtId="0" fontId="30" fillId="0" borderId="30" xfId="0" applyFont="1" applyBorder="1" applyAlignment="1">
      <alignment vertical="top"/>
    </xf>
    <xf numFmtId="0" fontId="13" fillId="0" borderId="0" xfId="0" applyFont="1" applyAlignment="1">
      <alignment horizontal="left" vertical="top" wrapText="1"/>
    </xf>
    <xf numFmtId="0" fontId="13" fillId="0" borderId="0" xfId="0" applyFont="1" applyAlignment="1">
      <alignment horizontal="left" vertical="center"/>
    </xf>
    <xf numFmtId="0" fontId="15"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4"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15"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ill="1" applyBorder="1" applyAlignment="1">
      <alignment vertical="center"/>
    </xf>
    <xf numFmtId="4" fontId="5" fillId="3" borderId="7" xfId="0" applyNumberFormat="1" applyFont="1" applyFill="1" applyBorder="1" applyAlignment="1">
      <alignment vertical="center"/>
    </xf>
    <xf numFmtId="0" fontId="0" fillId="3" borderId="13" xfId="0"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6" fillId="0" borderId="17" xfId="0" applyFont="1" applyBorder="1" applyAlignment="1">
      <alignment horizontal="center" vertical="center"/>
    </xf>
    <xf numFmtId="0" fontId="16" fillId="0" borderId="10" xfId="0" applyFont="1" applyBorder="1" applyAlignment="1">
      <alignment horizontal="left" vertical="center"/>
    </xf>
    <xf numFmtId="0" fontId="17" fillId="0" borderId="18" xfId="0" applyFont="1" applyBorder="1" applyAlignment="1">
      <alignment horizontal="left" vertical="center"/>
    </xf>
    <xf numFmtId="0" fontId="17" fillId="0" borderId="0" xfId="0" applyFont="1" applyAlignment="1">
      <alignment horizontal="left" vertical="center"/>
    </xf>
    <xf numFmtId="0" fontId="18" fillId="4" borderId="6" xfId="0" applyFont="1" applyFill="1" applyBorder="1" applyAlignment="1">
      <alignment horizontal="center" vertical="center"/>
    </xf>
    <xf numFmtId="0" fontId="18" fillId="4" borderId="7" xfId="0" applyFont="1" applyFill="1" applyBorder="1" applyAlignment="1">
      <alignment horizontal="left" vertical="center"/>
    </xf>
    <xf numFmtId="0" fontId="18" fillId="4" borderId="7" xfId="0" applyFont="1" applyFill="1" applyBorder="1" applyAlignment="1">
      <alignment horizontal="center" vertical="center"/>
    </xf>
    <xf numFmtId="0" fontId="18" fillId="4" borderId="7" xfId="0" applyFont="1" applyFill="1" applyBorder="1" applyAlignment="1">
      <alignment horizontal="right" vertical="center"/>
    </xf>
    <xf numFmtId="4" fontId="24" fillId="0" borderId="0" xfId="0" applyNumberFormat="1" applyFont="1" applyAlignment="1">
      <alignment vertical="center"/>
    </xf>
    <xf numFmtId="0" fontId="24" fillId="0" borderId="0" xfId="0" applyFont="1" applyAlignment="1">
      <alignment vertical="center"/>
    </xf>
    <xf numFmtId="0" fontId="23" fillId="0" borderId="0" xfId="0" applyFont="1" applyAlignment="1">
      <alignment horizontal="left" vertical="center" wrapText="1"/>
    </xf>
    <xf numFmtId="4" fontId="20" fillId="0" borderId="0" xfId="0" applyNumberFormat="1" applyFont="1" applyAlignment="1">
      <alignment horizontal="right" vertical="center"/>
    </xf>
    <xf numFmtId="4" fontId="20"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xf numFmtId="0" fontId="31" fillId="0" borderId="0" xfId="0" applyFont="1" applyBorder="1" applyAlignment="1">
      <alignment horizontal="center" vertical="center"/>
    </xf>
    <xf numFmtId="0" fontId="31" fillId="0" borderId="0" xfId="0" applyFont="1" applyBorder="1" applyAlignment="1">
      <alignment horizontal="center" vertical="center" wrapText="1"/>
    </xf>
    <xf numFmtId="0" fontId="32"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32" fillId="0" borderId="29" xfId="0" applyFont="1" applyBorder="1" applyAlignment="1">
      <alignment horizontal="left" wrapText="1"/>
    </xf>
    <xf numFmtId="49" fontId="0" fillId="0" borderId="0" xfId="0" applyNumberFormat="1" applyFont="1" applyBorder="1" applyAlignment="1">
      <alignment horizontal="left" vertical="center" wrapText="1"/>
    </xf>
    <xf numFmtId="0" fontId="39" fillId="0" borderId="0" xfId="21" applyFont="1">
      <alignment/>
      <protection/>
    </xf>
    <xf numFmtId="0" fontId="40" fillId="0" borderId="0" xfId="21" applyFont="1">
      <alignment/>
      <protection/>
    </xf>
    <xf numFmtId="0" fontId="41" fillId="0" borderId="0" xfId="22" applyFont="1">
      <alignment/>
      <protection/>
    </xf>
    <xf numFmtId="0" fontId="42" fillId="0" borderId="0" xfId="21" applyFont="1">
      <alignment/>
      <protection/>
    </xf>
    <xf numFmtId="0" fontId="39" fillId="0" borderId="0" xfId="21" applyFont="1" applyAlignment="1">
      <alignment horizontal="center"/>
      <protection/>
    </xf>
    <xf numFmtId="0" fontId="40" fillId="0" borderId="0" xfId="21" applyFont="1" applyAlignment="1">
      <alignment wrapText="1"/>
      <protection/>
    </xf>
    <xf numFmtId="0" fontId="40" fillId="0" borderId="0" xfId="21" applyFont="1" applyAlignment="1">
      <alignment horizontal="center"/>
      <protection/>
    </xf>
    <xf numFmtId="0" fontId="39" fillId="0" borderId="0" xfId="21" applyFont="1" applyAlignment="1">
      <alignment horizontal="center"/>
      <protection/>
    </xf>
    <xf numFmtId="0" fontId="43" fillId="0" borderId="0" xfId="21" applyFont="1" applyAlignment="1">
      <alignment horizontal="right"/>
      <protection/>
    </xf>
    <xf numFmtId="0" fontId="44" fillId="0" borderId="0" xfId="21" applyFont="1" applyAlignment="1">
      <alignment horizontal="left" indent="1"/>
      <protection/>
    </xf>
    <xf numFmtId="0" fontId="40" fillId="0" borderId="0" xfId="21" applyFont="1" applyAlignment="1">
      <alignment horizontal="left"/>
      <protection/>
    </xf>
    <xf numFmtId="49" fontId="40" fillId="0" borderId="0" xfId="21" applyNumberFormat="1" applyFont="1" applyAlignment="1">
      <alignment horizontal="left" indent="1"/>
      <protection/>
    </xf>
    <xf numFmtId="0" fontId="45" fillId="0" borderId="0" xfId="21" applyFont="1">
      <alignment/>
      <protection/>
    </xf>
    <xf numFmtId="0" fontId="46" fillId="0" borderId="0" xfId="21" applyFont="1" applyAlignment="1">
      <alignment horizontal="center" vertical="center" wrapText="1"/>
      <protection/>
    </xf>
    <xf numFmtId="168" fontId="40" fillId="0" borderId="0" xfId="21" applyNumberFormat="1" applyFont="1" applyAlignment="1">
      <alignment horizontal="left" indent="1"/>
      <protection/>
    </xf>
    <xf numFmtId="49" fontId="43" fillId="0" borderId="0" xfId="21" applyNumberFormat="1" applyFont="1" applyAlignment="1">
      <alignment horizontal="left" indent="1"/>
      <protection/>
    </xf>
    <xf numFmtId="0" fontId="39" fillId="0" borderId="0" xfId="21" applyFont="1" applyAlignment="1">
      <alignment horizontal="left"/>
      <protection/>
    </xf>
    <xf numFmtId="0" fontId="47" fillId="0" borderId="0" xfId="21" applyFont="1" applyAlignment="1">
      <alignment horizontal="center" vertical="center"/>
      <protection/>
    </xf>
    <xf numFmtId="0" fontId="47" fillId="0" borderId="0" xfId="21" applyFont="1" applyAlignment="1">
      <alignment horizontal="center" vertical="center" wrapText="1"/>
      <protection/>
    </xf>
    <xf numFmtId="0" fontId="48" fillId="0" borderId="0" xfId="21" applyFont="1">
      <alignment/>
      <protection/>
    </xf>
    <xf numFmtId="0" fontId="49" fillId="0" borderId="0" xfId="21" applyFont="1" applyAlignment="1">
      <alignment horizontal="center" vertical="center" wrapText="1"/>
      <protection/>
    </xf>
    <xf numFmtId="0" fontId="46" fillId="0" borderId="0" xfId="21" applyFont="1" applyAlignment="1">
      <alignment horizontal="center" vertical="center" wrapText="1"/>
      <protection/>
    </xf>
    <xf numFmtId="0" fontId="50" fillId="0" borderId="29" xfId="21" applyFont="1" applyBorder="1" applyAlignment="1">
      <alignment horizontal="center" vertical="center"/>
      <protection/>
    </xf>
    <xf numFmtId="0" fontId="50" fillId="0" borderId="29" xfId="21" applyFont="1" applyBorder="1" applyAlignment="1">
      <alignment horizontal="center" vertical="center" wrapText="1"/>
      <protection/>
    </xf>
    <xf numFmtId="0" fontId="52" fillId="0" borderId="29" xfId="21" applyFont="1" applyBorder="1">
      <alignment/>
      <protection/>
    </xf>
  </cellXfs>
  <cellStyles count="9">
    <cellStyle name="Normal" xfId="0"/>
    <cellStyle name="Percent" xfId="15"/>
    <cellStyle name="Currency" xfId="16"/>
    <cellStyle name="Currency [0]" xfId="17"/>
    <cellStyle name="Comma" xfId="18"/>
    <cellStyle name="Comma [0]" xfId="19"/>
    <cellStyle name="Hypertextový odkaz" xfId="20"/>
    <cellStyle name="normální_ŠTÍTEK - subdodavatel NA SLOŽKU" xfId="21"/>
    <cellStyle name="Normální 2" xfId="22"/>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jpeg"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oneCellAnchor xmlns:xdr="http://schemas.openxmlformats.org/drawingml/2006/spreadsheetDrawing">
        <xdr:from>
          <xdr:col>0</xdr:col>
          <xdr:colOff>28575</xdr:colOff>
          <xdr:row>26</xdr:row>
          <xdr:rowOff>228600</xdr:rowOff>
        </xdr:from>
        <xdr:ext cx="5886450" cy="790575"/>
        <xdr:sp macro="" textlink="">
          <xdr:nvSpPr>
            <xdr:cNvPr id="3073" name="Object 1" hidden="1">
              <a:extLst xmlns:a="http://schemas.openxmlformats.org/drawingml/2006/main">
                <a:ext uri="{63B3BB69-23CF-44E3-9099-C40C66FF867C}">
                  <a14:compatExt spid="_x0000_s3073"/>
                </a:ext>
                <a:ext uri="{FF2B5EF4-FFF2-40B4-BE49-F238E27FC236}">
                  <a16:creationId xmlns:a16="http://schemas.microsoft.com/office/drawing/2014/main" id="{C3F2D551-E809-4F17-9EFD-5263C75B5B1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xdr:twoCellAnchor>
    <xdr:from>
      <xdr:col>2</xdr:col>
      <xdr:colOff>2152650</xdr:colOff>
      <xdr:row>22</xdr:row>
      <xdr:rowOff>19050</xdr:rowOff>
    </xdr:from>
    <xdr:to>
      <xdr:col>3</xdr:col>
      <xdr:colOff>657225</xdr:colOff>
      <xdr:row>22</xdr:row>
      <xdr:rowOff>314325</xdr:rowOff>
    </xdr:to>
    <xdr:sp macro="" textlink="">
      <xdr:nvSpPr>
        <xdr:cNvPr id="2" name="Obdélník 1"/>
        <xdr:cNvSpPr/>
      </xdr:nvSpPr>
      <xdr:spPr>
        <a:xfrm>
          <a:off x="4657725" y="8201025"/>
          <a:ext cx="1924050" cy="295275"/>
        </a:xfrm>
        <a:prstGeom prst="rect">
          <a:avLst/>
        </a:prstGeom>
        <a:solidFill>
          <a:srgbClr val="FFFFFF"/>
        </a:solidFill>
        <a:ln w="6350">
          <a:solidFill>
            <a:schemeClr val="tx1">
              <a:alpha val="50000"/>
            </a:schemeClr>
          </a:solidFill>
          <a:prstDash val="sysDot"/>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cs-CZ" sz="1100"/>
        </a:p>
      </xdr:txBody>
    </xdr:sp>
    <xdr:clientData/>
  </xdr:twoCellAnchor>
  <xdr:twoCellAnchor>
    <xdr:from>
      <xdr:col>2</xdr:col>
      <xdr:colOff>2152650</xdr:colOff>
      <xdr:row>23</xdr:row>
      <xdr:rowOff>19050</xdr:rowOff>
    </xdr:from>
    <xdr:to>
      <xdr:col>3</xdr:col>
      <xdr:colOff>657225</xdr:colOff>
      <xdr:row>23</xdr:row>
      <xdr:rowOff>314325</xdr:rowOff>
    </xdr:to>
    <xdr:sp macro="" textlink="">
      <xdr:nvSpPr>
        <xdr:cNvPr id="3" name="Obdélník 2"/>
        <xdr:cNvSpPr/>
      </xdr:nvSpPr>
      <xdr:spPr>
        <a:xfrm>
          <a:off x="4657725" y="8524875"/>
          <a:ext cx="1924050" cy="295275"/>
        </a:xfrm>
        <a:prstGeom prst="rect">
          <a:avLst/>
        </a:prstGeom>
        <a:solidFill>
          <a:srgbClr val="FFFFFF"/>
        </a:solidFill>
        <a:ln w="6350">
          <a:solidFill>
            <a:schemeClr val="tx1">
              <a:alpha val="50000"/>
            </a:schemeClr>
          </a:solidFill>
          <a:prstDash val="sysDot"/>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cs-CZ" sz="1100"/>
        </a:p>
      </xdr:txBody>
    </xdr:sp>
    <xdr:clientData/>
  </xdr:twoCellAnchor>
  <xdr:twoCellAnchor>
    <xdr:from>
      <xdr:col>2</xdr:col>
      <xdr:colOff>2143125</xdr:colOff>
      <xdr:row>24</xdr:row>
      <xdr:rowOff>19050</xdr:rowOff>
    </xdr:from>
    <xdr:to>
      <xdr:col>3</xdr:col>
      <xdr:colOff>657225</xdr:colOff>
      <xdr:row>24</xdr:row>
      <xdr:rowOff>314325</xdr:rowOff>
    </xdr:to>
    <xdr:sp macro="" textlink="">
      <xdr:nvSpPr>
        <xdr:cNvPr id="4" name="Obdélník 3"/>
        <xdr:cNvSpPr/>
      </xdr:nvSpPr>
      <xdr:spPr>
        <a:xfrm>
          <a:off x="4648200" y="8848725"/>
          <a:ext cx="1933575" cy="295275"/>
        </a:xfrm>
        <a:prstGeom prst="rect">
          <a:avLst/>
        </a:prstGeom>
        <a:solidFill>
          <a:srgbClr val="FFFFFF"/>
        </a:solidFill>
        <a:ln w="6350">
          <a:solidFill>
            <a:schemeClr val="tx1">
              <a:alpha val="50000"/>
            </a:schemeClr>
          </a:solidFill>
          <a:prstDash val="sysDot"/>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cs-CZ" sz="1100"/>
        </a:p>
      </xdr:txBody>
    </xdr:sp>
    <xdr:clientData/>
  </xdr:twoCellAnchor>
  <xdr:oneCellAnchor>
    <xdr:from>
      <xdr:col>0</xdr:col>
      <xdr:colOff>142875</xdr:colOff>
      <xdr:row>0</xdr:row>
      <xdr:rowOff>0</xdr:rowOff>
    </xdr:from>
    <xdr:ext cx="2019300" cy="666750"/>
    <xdr:pic>
      <xdr:nvPicPr>
        <xdr:cNvPr id="5"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20193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2152650</xdr:colOff>
      <xdr:row>24</xdr:row>
      <xdr:rowOff>19050</xdr:rowOff>
    </xdr:from>
    <xdr:to>
      <xdr:col>3</xdr:col>
      <xdr:colOff>657225</xdr:colOff>
      <xdr:row>24</xdr:row>
      <xdr:rowOff>314325</xdr:rowOff>
    </xdr:to>
    <xdr:sp macro="" textlink="">
      <xdr:nvSpPr>
        <xdr:cNvPr id="6" name="Obdélník 5"/>
        <xdr:cNvSpPr/>
      </xdr:nvSpPr>
      <xdr:spPr>
        <a:xfrm>
          <a:off x="4657725" y="8848725"/>
          <a:ext cx="1924050" cy="295275"/>
        </a:xfrm>
        <a:prstGeom prst="rect">
          <a:avLst/>
        </a:prstGeom>
        <a:solidFill>
          <a:srgbClr val="FFFFFF"/>
        </a:solidFill>
        <a:ln w="6350">
          <a:solidFill>
            <a:schemeClr val="tx1">
              <a:alpha val="50000"/>
            </a:schemeClr>
          </a:solidFill>
          <a:prstDash val="sysDot"/>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cs-CZ"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96AEB-A975-4B49-A958-7CDB75341BA5}">
  <dimension ref="A1:G29"/>
  <sheetViews>
    <sheetView tabSelected="1" view="pageBreakPreview" zoomScaleSheetLayoutView="100" workbookViewId="0" topLeftCell="A1">
      <selection activeCell="B39" sqref="B39"/>
    </sheetView>
  </sheetViews>
  <sheetFormatPr defaultColWidth="9.140625" defaultRowHeight="12"/>
  <cols>
    <col min="1" max="1" width="2.140625" style="259" customWidth="1"/>
    <col min="2" max="2" width="35.421875" style="259" bestFit="1" customWidth="1"/>
    <col min="3" max="3" width="51.28125" style="259" customWidth="1"/>
    <col min="4" max="4" width="19.421875" style="259" customWidth="1"/>
    <col min="5" max="5" width="9.140625" style="259" customWidth="1"/>
    <col min="6" max="7" width="9.28125" style="259" hidden="1" customWidth="1"/>
    <col min="8" max="16384" width="9.28125" style="259" customWidth="1"/>
  </cols>
  <sheetData>
    <row r="1" spans="1:6" ht="56.25" customHeight="1">
      <c r="A1" s="278"/>
      <c r="B1" s="283"/>
      <c r="C1" s="282" t="s">
        <v>975</v>
      </c>
      <c r="D1" s="281"/>
      <c r="E1" s="271"/>
      <c r="F1" s="271"/>
    </row>
    <row r="2" spans="1:6" ht="45" customHeight="1">
      <c r="A2" s="278"/>
      <c r="B2" s="278"/>
      <c r="C2" s="277"/>
      <c r="D2" s="276"/>
      <c r="E2" s="271"/>
      <c r="F2" s="271"/>
    </row>
    <row r="3" spans="1:6" ht="46.5" customHeight="1">
      <c r="A3" s="280" t="s">
        <v>974</v>
      </c>
      <c r="B3" s="280"/>
      <c r="C3" s="280"/>
      <c r="D3" s="280"/>
      <c r="E3" s="271"/>
      <c r="F3" s="271"/>
    </row>
    <row r="4" spans="1:6" ht="50.25" customHeight="1">
      <c r="A4" s="280" t="s">
        <v>973</v>
      </c>
      <c r="B4" s="280"/>
      <c r="C4" s="280"/>
      <c r="D4" s="280"/>
      <c r="E4" s="271"/>
      <c r="F4" s="271"/>
    </row>
    <row r="5" spans="1:6" ht="25.5" customHeight="1">
      <c r="A5" s="278"/>
      <c r="B5" s="278"/>
      <c r="C5" s="277"/>
      <c r="D5" s="276"/>
      <c r="E5" s="271"/>
      <c r="F5" s="271"/>
    </row>
    <row r="6" spans="1:6" ht="45" customHeight="1">
      <c r="A6" s="279" t="s">
        <v>972</v>
      </c>
      <c r="B6" s="279"/>
      <c r="C6" s="279"/>
      <c r="D6" s="279"/>
      <c r="E6" s="271"/>
      <c r="F6" s="271"/>
    </row>
    <row r="7" spans="1:6" ht="12" customHeight="1">
      <c r="A7" s="278"/>
      <c r="B7" s="278"/>
      <c r="C7" s="277"/>
      <c r="D7" s="276"/>
      <c r="E7" s="271"/>
      <c r="F7" s="271"/>
    </row>
    <row r="8" spans="1:6" ht="12" customHeight="1">
      <c r="A8" s="278"/>
      <c r="B8" s="278"/>
      <c r="C8" s="277"/>
      <c r="D8" s="276"/>
      <c r="E8" s="271"/>
      <c r="F8" s="271"/>
    </row>
    <row r="9" spans="1:6" ht="12" customHeight="1">
      <c r="A9" s="278"/>
      <c r="B9" s="278"/>
      <c r="C9" s="277"/>
      <c r="D9" s="276"/>
      <c r="E9" s="271"/>
      <c r="F9" s="271"/>
    </row>
    <row r="10" spans="2:3" ht="14.25" customHeight="1">
      <c r="B10" s="275"/>
      <c r="C10" s="274"/>
    </row>
    <row r="11" spans="2:3" ht="24.95" customHeight="1">
      <c r="B11" s="269" t="s">
        <v>971</v>
      </c>
      <c r="C11" s="270" t="s">
        <v>84</v>
      </c>
    </row>
    <row r="12" spans="2:3" ht="24.95" customHeight="1">
      <c r="B12" s="269" t="s">
        <v>970</v>
      </c>
      <c r="C12" s="270" t="s">
        <v>969</v>
      </c>
    </row>
    <row r="13" spans="2:3" ht="24.95" customHeight="1">
      <c r="B13" s="269" t="s">
        <v>23</v>
      </c>
      <c r="C13" s="273">
        <v>45070</v>
      </c>
    </row>
    <row r="14" spans="2:7" ht="24.95" customHeight="1">
      <c r="B14" s="269" t="s">
        <v>968</v>
      </c>
      <c r="C14" s="270" t="s">
        <v>967</v>
      </c>
      <c r="E14" s="263"/>
      <c r="F14" s="263"/>
      <c r="G14" s="263"/>
    </row>
    <row r="15" spans="2:7" ht="24.95" customHeight="1">
      <c r="B15" s="269" t="s">
        <v>966</v>
      </c>
      <c r="C15" s="270" t="s">
        <v>965</v>
      </c>
      <c r="E15" s="263"/>
      <c r="F15" s="263"/>
      <c r="G15" s="263"/>
    </row>
    <row r="16" spans="2:7" ht="24.95" customHeight="1">
      <c r="B16" s="269" t="s">
        <v>964</v>
      </c>
      <c r="C16" s="270" t="s">
        <v>963</v>
      </c>
      <c r="E16" s="263"/>
      <c r="F16" s="263"/>
      <c r="G16" s="263"/>
    </row>
    <row r="17" spans="2:7" ht="24.95" customHeight="1">
      <c r="B17" s="269" t="s">
        <v>962</v>
      </c>
      <c r="C17" s="270" t="s">
        <v>961</v>
      </c>
      <c r="E17" s="263"/>
      <c r="F17" s="263"/>
      <c r="G17" s="263"/>
    </row>
    <row r="18" spans="2:7" ht="24.95" customHeight="1">
      <c r="B18" s="260" t="s">
        <v>960</v>
      </c>
      <c r="C18" s="270" t="s">
        <v>959</v>
      </c>
      <c r="E18" s="263"/>
      <c r="F18" s="263"/>
      <c r="G18" s="263"/>
    </row>
    <row r="19" spans="1:6" ht="50.25" customHeight="1">
      <c r="A19" s="272"/>
      <c r="B19" s="272"/>
      <c r="C19" s="272"/>
      <c r="D19" s="272"/>
      <c r="E19" s="271"/>
      <c r="F19" s="271"/>
    </row>
    <row r="20" spans="2:7" ht="25.5" customHeight="1">
      <c r="B20" s="260"/>
      <c r="C20" s="270"/>
      <c r="E20" s="263"/>
      <c r="F20" s="263"/>
      <c r="G20" s="263"/>
    </row>
    <row r="21" spans="2:7" ht="25.5" customHeight="1">
      <c r="B21" s="260"/>
      <c r="C21" s="270"/>
      <c r="E21" s="263"/>
      <c r="F21" s="263"/>
      <c r="G21" s="263"/>
    </row>
    <row r="22" spans="2:7" ht="26.25" customHeight="1">
      <c r="B22" s="260"/>
      <c r="C22" s="270"/>
      <c r="E22" s="263"/>
      <c r="F22" s="263"/>
      <c r="G22" s="263"/>
    </row>
    <row r="23" spans="2:3" ht="26.1" customHeight="1">
      <c r="B23" s="269" t="s">
        <v>958</v>
      </c>
      <c r="C23" s="270" t="s">
        <v>87</v>
      </c>
    </row>
    <row r="24" spans="2:4" ht="26.1" customHeight="1">
      <c r="B24" s="269" t="s">
        <v>957</v>
      </c>
      <c r="C24" s="270" t="s">
        <v>955</v>
      </c>
      <c r="D24" s="267"/>
    </row>
    <row r="25" spans="2:4" ht="26.1" customHeight="1">
      <c r="B25" s="269" t="s">
        <v>956</v>
      </c>
      <c r="C25" s="270" t="s">
        <v>955</v>
      </c>
      <c r="D25" s="267"/>
    </row>
    <row r="26" spans="2:4" ht="14.25" customHeight="1">
      <c r="B26" s="269"/>
      <c r="C26" s="268"/>
      <c r="D26" s="267"/>
    </row>
    <row r="27" spans="1:4" ht="24.75" customHeight="1">
      <c r="A27" s="266"/>
      <c r="B27" s="266"/>
      <c r="C27" s="266"/>
      <c r="D27" s="266"/>
    </row>
    <row r="28" spans="1:4" s="262" customFormat="1" ht="17.1" customHeight="1">
      <c r="A28" s="261"/>
      <c r="B28" s="265"/>
      <c r="C28" s="264"/>
      <c r="D28" s="263"/>
    </row>
    <row r="29" spans="1:3" ht="17.1" customHeight="1">
      <c r="A29" s="261"/>
      <c r="B29" s="260"/>
      <c r="C29" s="260"/>
    </row>
    <row r="30" ht="12.75"/>
  </sheetData>
  <mergeCells count="5">
    <mergeCell ref="A27:D27"/>
    <mergeCell ref="A6:D6"/>
    <mergeCell ref="A4:D4"/>
    <mergeCell ref="A3:D3"/>
    <mergeCell ref="C1:D1"/>
  </mergeCells>
  <printOptions/>
  <pageMargins left="0.7874015748031497" right="0.07874015748031496" top="0.3937007874015748" bottom="0.1968503937007874" header="0.3937007874015748" footer="0"/>
  <pageSetup horizontalDpi="600" verticalDpi="600" orientation="portrait" paperSize="9" r:id="rId4"/>
  <drawing r:id="rId3"/>
  <legacyDrawing r:id="rId2"/>
  <oleObjects>
    <mc:AlternateContent xmlns:mc="http://schemas.openxmlformats.org/markup-compatibility/2006">
      <mc:Choice Requires="x14">
        <oleObject progId="Word.Document.12" shapeId="3073" r:id="rId1">
          <objectPr r:id="rId5">
            <anchor>
              <from>
                <xdr:col>0</xdr:col>
                <xdr:colOff>28575</xdr:colOff>
                <xdr:row>26</xdr:row>
                <xdr:rowOff>228600</xdr:rowOff>
              </from>
              <to>
                <xdr:col>3</xdr:col>
                <xdr:colOff>847725</xdr:colOff>
                <xdr:row>30</xdr:row>
                <xdr:rowOff>123825</xdr:rowOff>
              </to>
            </anchor>
          </objectPr>
        </oleObject>
      </mc:Choice>
      <mc:Fallback>
        <oleObject progId="Word.Document.12" shapeId="3073" r:id="rId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2" t="s">
        <v>0</v>
      </c>
      <c r="AZ1" s="12" t="s">
        <v>1</v>
      </c>
      <c r="BA1" s="12" t="s">
        <v>2</v>
      </c>
      <c r="BB1" s="12" t="s">
        <v>3</v>
      </c>
      <c r="BT1" s="12" t="s">
        <v>4</v>
      </c>
      <c r="BU1" s="12" t="s">
        <v>4</v>
      </c>
      <c r="BV1" s="12" t="s">
        <v>5</v>
      </c>
    </row>
    <row r="2" spans="44:72" ht="36.95" customHeight="1">
      <c r="AR2" s="214"/>
      <c r="AS2" s="214"/>
      <c r="AT2" s="214"/>
      <c r="AU2" s="214"/>
      <c r="AV2" s="214"/>
      <c r="AW2" s="214"/>
      <c r="AX2" s="214"/>
      <c r="AY2" s="214"/>
      <c r="AZ2" s="214"/>
      <c r="BA2" s="214"/>
      <c r="BB2" s="214"/>
      <c r="BC2" s="214"/>
      <c r="BD2" s="214"/>
      <c r="BE2" s="214"/>
      <c r="BS2" s="13" t="s">
        <v>6</v>
      </c>
      <c r="BT2" s="13" t="s">
        <v>7</v>
      </c>
    </row>
    <row r="3" spans="2:72" ht="6.95" customHeight="1">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6"/>
      <c r="BS3" s="13" t="s">
        <v>6</v>
      </c>
      <c r="BT3" s="13" t="s">
        <v>8</v>
      </c>
    </row>
    <row r="4" spans="2:71" ht="24.95" customHeight="1">
      <c r="B4" s="16"/>
      <c r="D4" s="17" t="s">
        <v>9</v>
      </c>
      <c r="AR4" s="16"/>
      <c r="AS4" s="18" t="s">
        <v>10</v>
      </c>
      <c r="BE4" s="19" t="s">
        <v>11</v>
      </c>
      <c r="BS4" s="13" t="s">
        <v>12</v>
      </c>
    </row>
    <row r="5" spans="2:71" ht="12" customHeight="1">
      <c r="B5" s="16"/>
      <c r="D5" s="20" t="s">
        <v>13</v>
      </c>
      <c r="K5" s="213" t="s">
        <v>14</v>
      </c>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R5" s="16"/>
      <c r="BE5" s="210" t="s">
        <v>15</v>
      </c>
      <c r="BS5" s="13" t="s">
        <v>6</v>
      </c>
    </row>
    <row r="6" spans="2:71" ht="36.95" customHeight="1">
      <c r="B6" s="16"/>
      <c r="D6" s="22" t="s">
        <v>16</v>
      </c>
      <c r="K6" s="215" t="s">
        <v>17</v>
      </c>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R6" s="16"/>
      <c r="BE6" s="211"/>
      <c r="BS6" s="13" t="s">
        <v>6</v>
      </c>
    </row>
    <row r="7" spans="2:71" ht="12" customHeight="1">
      <c r="B7" s="16"/>
      <c r="D7" s="23" t="s">
        <v>18</v>
      </c>
      <c r="K7" s="21" t="s">
        <v>19</v>
      </c>
      <c r="AK7" s="23" t="s">
        <v>20</v>
      </c>
      <c r="AN7" s="21" t="s">
        <v>19</v>
      </c>
      <c r="AR7" s="16"/>
      <c r="BE7" s="211"/>
      <c r="BS7" s="13" t="s">
        <v>6</v>
      </c>
    </row>
    <row r="8" spans="2:71" ht="12" customHeight="1">
      <c r="B8" s="16"/>
      <c r="D8" s="23" t="s">
        <v>21</v>
      </c>
      <c r="K8" s="21" t="s">
        <v>22</v>
      </c>
      <c r="AK8" s="23" t="s">
        <v>23</v>
      </c>
      <c r="AN8" s="24" t="s">
        <v>24</v>
      </c>
      <c r="AR8" s="16"/>
      <c r="BE8" s="211"/>
      <c r="BS8" s="13" t="s">
        <v>6</v>
      </c>
    </row>
    <row r="9" spans="2:71" ht="14.45" customHeight="1">
      <c r="B9" s="16"/>
      <c r="AR9" s="16"/>
      <c r="BE9" s="211"/>
      <c r="BS9" s="13" t="s">
        <v>6</v>
      </c>
    </row>
    <row r="10" spans="2:71" ht="12" customHeight="1">
      <c r="B10" s="16"/>
      <c r="D10" s="23" t="s">
        <v>25</v>
      </c>
      <c r="AK10" s="23" t="s">
        <v>26</v>
      </c>
      <c r="AN10" s="21" t="s">
        <v>19</v>
      </c>
      <c r="AR10" s="16"/>
      <c r="BE10" s="211"/>
      <c r="BS10" s="13" t="s">
        <v>6</v>
      </c>
    </row>
    <row r="11" spans="2:71" ht="18.4" customHeight="1">
      <c r="B11" s="16"/>
      <c r="E11" s="21" t="s">
        <v>22</v>
      </c>
      <c r="AK11" s="23" t="s">
        <v>27</v>
      </c>
      <c r="AN11" s="21" t="s">
        <v>19</v>
      </c>
      <c r="AR11" s="16"/>
      <c r="BE11" s="211"/>
      <c r="BS11" s="13" t="s">
        <v>6</v>
      </c>
    </row>
    <row r="12" spans="2:71" ht="6.95" customHeight="1">
      <c r="B12" s="16"/>
      <c r="AR12" s="16"/>
      <c r="BE12" s="211"/>
      <c r="BS12" s="13" t="s">
        <v>6</v>
      </c>
    </row>
    <row r="13" spans="2:71" ht="12" customHeight="1">
      <c r="B13" s="16"/>
      <c r="D13" s="23" t="s">
        <v>28</v>
      </c>
      <c r="AK13" s="23" t="s">
        <v>26</v>
      </c>
      <c r="AN13" s="25" t="s">
        <v>29</v>
      </c>
      <c r="AR13" s="16"/>
      <c r="BE13" s="211"/>
      <c r="BS13" s="13" t="s">
        <v>6</v>
      </c>
    </row>
    <row r="14" spans="2:71" ht="12.75">
      <c r="B14" s="16"/>
      <c r="E14" s="216" t="s">
        <v>29</v>
      </c>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3" t="s">
        <v>27</v>
      </c>
      <c r="AN14" s="25" t="s">
        <v>29</v>
      </c>
      <c r="AR14" s="16"/>
      <c r="BE14" s="211"/>
      <c r="BS14" s="13" t="s">
        <v>6</v>
      </c>
    </row>
    <row r="15" spans="2:71" ht="6.95" customHeight="1">
      <c r="B15" s="16"/>
      <c r="AR15" s="16"/>
      <c r="BE15" s="211"/>
      <c r="BS15" s="13" t="s">
        <v>4</v>
      </c>
    </row>
    <row r="16" spans="2:71" ht="12" customHeight="1">
      <c r="B16" s="16"/>
      <c r="D16" s="23" t="s">
        <v>30</v>
      </c>
      <c r="AK16" s="23" t="s">
        <v>26</v>
      </c>
      <c r="AN16" s="21" t="s">
        <v>19</v>
      </c>
      <c r="AR16" s="16"/>
      <c r="BE16" s="211"/>
      <c r="BS16" s="13" t="s">
        <v>4</v>
      </c>
    </row>
    <row r="17" spans="2:71" ht="18.4" customHeight="1">
      <c r="B17" s="16"/>
      <c r="E17" s="21" t="s">
        <v>22</v>
      </c>
      <c r="AK17" s="23" t="s">
        <v>27</v>
      </c>
      <c r="AN17" s="21" t="s">
        <v>19</v>
      </c>
      <c r="AR17" s="16"/>
      <c r="BE17" s="211"/>
      <c r="BS17" s="13" t="s">
        <v>31</v>
      </c>
    </row>
    <row r="18" spans="2:71" ht="6.95" customHeight="1">
      <c r="B18" s="16"/>
      <c r="AR18" s="16"/>
      <c r="BE18" s="211"/>
      <c r="BS18" s="13" t="s">
        <v>6</v>
      </c>
    </row>
    <row r="19" spans="2:71" ht="12" customHeight="1">
      <c r="B19" s="16"/>
      <c r="D19" s="23" t="s">
        <v>32</v>
      </c>
      <c r="AK19" s="23" t="s">
        <v>26</v>
      </c>
      <c r="AN19" s="21" t="s">
        <v>19</v>
      </c>
      <c r="AR19" s="16"/>
      <c r="BE19" s="211"/>
      <c r="BS19" s="13" t="s">
        <v>6</v>
      </c>
    </row>
    <row r="20" spans="2:71" ht="18.4" customHeight="1">
      <c r="B20" s="16"/>
      <c r="E20" s="21" t="s">
        <v>33</v>
      </c>
      <c r="AK20" s="23" t="s">
        <v>27</v>
      </c>
      <c r="AN20" s="21" t="s">
        <v>19</v>
      </c>
      <c r="AR20" s="16"/>
      <c r="BE20" s="211"/>
      <c r="BS20" s="13" t="s">
        <v>4</v>
      </c>
    </row>
    <row r="21" spans="2:57" ht="6.95" customHeight="1">
      <c r="B21" s="16"/>
      <c r="AR21" s="16"/>
      <c r="BE21" s="211"/>
    </row>
    <row r="22" spans="2:57" ht="12" customHeight="1">
      <c r="B22" s="16"/>
      <c r="D22" s="23" t="s">
        <v>34</v>
      </c>
      <c r="AR22" s="16"/>
      <c r="BE22" s="211"/>
    </row>
    <row r="23" spans="2:57" ht="47.25" customHeight="1">
      <c r="B23" s="16"/>
      <c r="E23" s="218" t="s">
        <v>35</v>
      </c>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R23" s="16"/>
      <c r="BE23" s="211"/>
    </row>
    <row r="24" spans="2:57" ht="6.95" customHeight="1">
      <c r="B24" s="16"/>
      <c r="AR24" s="16"/>
      <c r="BE24" s="211"/>
    </row>
    <row r="25" spans="2:57" ht="6.95" customHeight="1">
      <c r="B25" s="16"/>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R25" s="16"/>
      <c r="BE25" s="211"/>
    </row>
    <row r="26" spans="2:57" s="1" customFormat="1" ht="25.9" customHeight="1">
      <c r="B26" s="28"/>
      <c r="D26" s="29" t="s">
        <v>36</v>
      </c>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219">
        <f>ROUND(AG54,2)</f>
        <v>0</v>
      </c>
      <c r="AL26" s="220"/>
      <c r="AM26" s="220"/>
      <c r="AN26" s="220"/>
      <c r="AO26" s="220"/>
      <c r="AR26" s="28"/>
      <c r="BE26" s="211"/>
    </row>
    <row r="27" spans="2:57" s="1" customFormat="1" ht="6.95" customHeight="1">
      <c r="B27" s="28"/>
      <c r="AR27" s="28"/>
      <c r="BE27" s="211"/>
    </row>
    <row r="28" spans="2:57" s="1" customFormat="1" ht="12.75">
      <c r="B28" s="28"/>
      <c r="L28" s="221" t="s">
        <v>37</v>
      </c>
      <c r="M28" s="221"/>
      <c r="N28" s="221"/>
      <c r="O28" s="221"/>
      <c r="P28" s="221"/>
      <c r="W28" s="221" t="s">
        <v>38</v>
      </c>
      <c r="X28" s="221"/>
      <c r="Y28" s="221"/>
      <c r="Z28" s="221"/>
      <c r="AA28" s="221"/>
      <c r="AB28" s="221"/>
      <c r="AC28" s="221"/>
      <c r="AD28" s="221"/>
      <c r="AE28" s="221"/>
      <c r="AK28" s="221" t="s">
        <v>39</v>
      </c>
      <c r="AL28" s="221"/>
      <c r="AM28" s="221"/>
      <c r="AN28" s="221"/>
      <c r="AO28" s="221"/>
      <c r="AR28" s="28"/>
      <c r="BE28" s="211"/>
    </row>
    <row r="29" spans="2:57" s="2" customFormat="1" ht="14.45" customHeight="1">
      <c r="B29" s="32"/>
      <c r="D29" s="23" t="s">
        <v>40</v>
      </c>
      <c r="F29" s="23" t="s">
        <v>41</v>
      </c>
      <c r="L29" s="224">
        <v>0.21</v>
      </c>
      <c r="M29" s="223"/>
      <c r="N29" s="223"/>
      <c r="O29" s="223"/>
      <c r="P29" s="223"/>
      <c r="W29" s="222">
        <f>ROUND(AZ54,2)</f>
        <v>0</v>
      </c>
      <c r="X29" s="223"/>
      <c r="Y29" s="223"/>
      <c r="Z29" s="223"/>
      <c r="AA29" s="223"/>
      <c r="AB29" s="223"/>
      <c r="AC29" s="223"/>
      <c r="AD29" s="223"/>
      <c r="AE29" s="223"/>
      <c r="AK29" s="222">
        <f>ROUND(AV54,2)</f>
        <v>0</v>
      </c>
      <c r="AL29" s="223"/>
      <c r="AM29" s="223"/>
      <c r="AN29" s="223"/>
      <c r="AO29" s="223"/>
      <c r="AR29" s="32"/>
      <c r="BE29" s="212"/>
    </row>
    <row r="30" spans="2:57" s="2" customFormat="1" ht="14.45" customHeight="1">
      <c r="B30" s="32"/>
      <c r="F30" s="23" t="s">
        <v>42</v>
      </c>
      <c r="L30" s="224">
        <v>0.15</v>
      </c>
      <c r="M30" s="223"/>
      <c r="N30" s="223"/>
      <c r="O30" s="223"/>
      <c r="P30" s="223"/>
      <c r="W30" s="222">
        <f>ROUND(BA54,2)</f>
        <v>0</v>
      </c>
      <c r="X30" s="223"/>
      <c r="Y30" s="223"/>
      <c r="Z30" s="223"/>
      <c r="AA30" s="223"/>
      <c r="AB30" s="223"/>
      <c r="AC30" s="223"/>
      <c r="AD30" s="223"/>
      <c r="AE30" s="223"/>
      <c r="AK30" s="222">
        <f>ROUND(AW54,2)</f>
        <v>0</v>
      </c>
      <c r="AL30" s="223"/>
      <c r="AM30" s="223"/>
      <c r="AN30" s="223"/>
      <c r="AO30" s="223"/>
      <c r="AR30" s="32"/>
      <c r="BE30" s="212"/>
    </row>
    <row r="31" spans="2:57" s="2" customFormat="1" ht="14.45" customHeight="1" hidden="1">
      <c r="B31" s="32"/>
      <c r="F31" s="23" t="s">
        <v>43</v>
      </c>
      <c r="L31" s="224">
        <v>0.21</v>
      </c>
      <c r="M31" s="223"/>
      <c r="N31" s="223"/>
      <c r="O31" s="223"/>
      <c r="P31" s="223"/>
      <c r="W31" s="222">
        <f>ROUND(BB54,2)</f>
        <v>0</v>
      </c>
      <c r="X31" s="223"/>
      <c r="Y31" s="223"/>
      <c r="Z31" s="223"/>
      <c r="AA31" s="223"/>
      <c r="AB31" s="223"/>
      <c r="AC31" s="223"/>
      <c r="AD31" s="223"/>
      <c r="AE31" s="223"/>
      <c r="AK31" s="222">
        <v>0</v>
      </c>
      <c r="AL31" s="223"/>
      <c r="AM31" s="223"/>
      <c r="AN31" s="223"/>
      <c r="AO31" s="223"/>
      <c r="AR31" s="32"/>
      <c r="BE31" s="212"/>
    </row>
    <row r="32" spans="2:57" s="2" customFormat="1" ht="14.45" customHeight="1" hidden="1">
      <c r="B32" s="32"/>
      <c r="F32" s="23" t="s">
        <v>44</v>
      </c>
      <c r="L32" s="224">
        <v>0.15</v>
      </c>
      <c r="M32" s="223"/>
      <c r="N32" s="223"/>
      <c r="O32" s="223"/>
      <c r="P32" s="223"/>
      <c r="W32" s="222">
        <f>ROUND(BC54,2)</f>
        <v>0</v>
      </c>
      <c r="X32" s="223"/>
      <c r="Y32" s="223"/>
      <c r="Z32" s="223"/>
      <c r="AA32" s="223"/>
      <c r="AB32" s="223"/>
      <c r="AC32" s="223"/>
      <c r="AD32" s="223"/>
      <c r="AE32" s="223"/>
      <c r="AK32" s="222">
        <v>0</v>
      </c>
      <c r="AL32" s="223"/>
      <c r="AM32" s="223"/>
      <c r="AN32" s="223"/>
      <c r="AO32" s="223"/>
      <c r="AR32" s="32"/>
      <c r="BE32" s="212"/>
    </row>
    <row r="33" spans="2:44" s="2" customFormat="1" ht="14.45" customHeight="1" hidden="1">
      <c r="B33" s="32"/>
      <c r="F33" s="23" t="s">
        <v>45</v>
      </c>
      <c r="L33" s="224">
        <v>0</v>
      </c>
      <c r="M33" s="223"/>
      <c r="N33" s="223"/>
      <c r="O33" s="223"/>
      <c r="P33" s="223"/>
      <c r="W33" s="222">
        <f>ROUND(BD54,2)</f>
        <v>0</v>
      </c>
      <c r="X33" s="223"/>
      <c r="Y33" s="223"/>
      <c r="Z33" s="223"/>
      <c r="AA33" s="223"/>
      <c r="AB33" s="223"/>
      <c r="AC33" s="223"/>
      <c r="AD33" s="223"/>
      <c r="AE33" s="223"/>
      <c r="AK33" s="222">
        <v>0</v>
      </c>
      <c r="AL33" s="223"/>
      <c r="AM33" s="223"/>
      <c r="AN33" s="223"/>
      <c r="AO33" s="223"/>
      <c r="AR33" s="32"/>
    </row>
    <row r="34" spans="2:44" s="1" customFormat="1" ht="6.95" customHeight="1">
      <c r="B34" s="28"/>
      <c r="AR34" s="28"/>
    </row>
    <row r="35" spans="2:44" s="1" customFormat="1" ht="25.9" customHeight="1">
      <c r="B35" s="28"/>
      <c r="C35" s="33"/>
      <c r="D35" s="34" t="s">
        <v>46</v>
      </c>
      <c r="E35" s="35"/>
      <c r="F35" s="35"/>
      <c r="G35" s="35"/>
      <c r="H35" s="35"/>
      <c r="I35" s="35"/>
      <c r="J35" s="35"/>
      <c r="K35" s="35"/>
      <c r="L35" s="35"/>
      <c r="M35" s="35"/>
      <c r="N35" s="35"/>
      <c r="O35" s="35"/>
      <c r="P35" s="35"/>
      <c r="Q35" s="35"/>
      <c r="R35" s="35"/>
      <c r="S35" s="35"/>
      <c r="T35" s="36" t="s">
        <v>47</v>
      </c>
      <c r="U35" s="35"/>
      <c r="V35" s="35"/>
      <c r="W35" s="35"/>
      <c r="X35" s="225" t="s">
        <v>48</v>
      </c>
      <c r="Y35" s="226"/>
      <c r="Z35" s="226"/>
      <c r="AA35" s="226"/>
      <c r="AB35" s="226"/>
      <c r="AC35" s="35"/>
      <c r="AD35" s="35"/>
      <c r="AE35" s="35"/>
      <c r="AF35" s="35"/>
      <c r="AG35" s="35"/>
      <c r="AH35" s="35"/>
      <c r="AI35" s="35"/>
      <c r="AJ35" s="35"/>
      <c r="AK35" s="227">
        <f>SUM(AK26:AK33)</f>
        <v>0</v>
      </c>
      <c r="AL35" s="226"/>
      <c r="AM35" s="226"/>
      <c r="AN35" s="226"/>
      <c r="AO35" s="228"/>
      <c r="AP35" s="33"/>
      <c r="AQ35" s="33"/>
      <c r="AR35" s="28"/>
    </row>
    <row r="36" spans="2:44" s="1" customFormat="1" ht="6.95" customHeight="1">
      <c r="B36" s="28"/>
      <c r="AR36" s="28"/>
    </row>
    <row r="37" spans="2:44" s="1" customFormat="1" ht="6.95" customHeight="1">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28"/>
    </row>
    <row r="41" spans="2:44" s="1" customFormat="1" ht="6.95" customHeight="1">
      <c r="B41" s="39"/>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28"/>
    </row>
    <row r="42" spans="2:44" s="1" customFormat="1" ht="24.95" customHeight="1">
      <c r="B42" s="28"/>
      <c r="C42" s="17" t="s">
        <v>49</v>
      </c>
      <c r="AR42" s="28"/>
    </row>
    <row r="43" spans="2:44" s="1" customFormat="1" ht="6.95" customHeight="1">
      <c r="B43" s="28"/>
      <c r="AR43" s="28"/>
    </row>
    <row r="44" spans="2:44" s="3" customFormat="1" ht="12" customHeight="1">
      <c r="B44" s="41"/>
      <c r="C44" s="23" t="s">
        <v>13</v>
      </c>
      <c r="L44" s="3" t="str">
        <f>K5</f>
        <v>66805159</v>
      </c>
      <c r="AR44" s="41"/>
    </row>
    <row r="45" spans="2:44" s="4" customFormat="1" ht="36.95" customHeight="1">
      <c r="B45" s="42"/>
      <c r="C45" s="43" t="s">
        <v>16</v>
      </c>
      <c r="L45" s="229" t="str">
        <f>K6</f>
        <v>Rekonstrukce školní jídelny v budově č.p. 190</v>
      </c>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R45" s="42"/>
    </row>
    <row r="46" spans="2:44" s="1" customFormat="1" ht="6.95" customHeight="1">
      <c r="B46" s="28"/>
      <c r="AR46" s="28"/>
    </row>
    <row r="47" spans="2:44" s="1" customFormat="1" ht="12" customHeight="1">
      <c r="B47" s="28"/>
      <c r="C47" s="23" t="s">
        <v>21</v>
      </c>
      <c r="L47" s="44" t="str">
        <f>IF(K8="","",K8)</f>
        <v xml:space="preserve"> </v>
      </c>
      <c r="AI47" s="23" t="s">
        <v>23</v>
      </c>
      <c r="AM47" s="231" t="str">
        <f>IF(AN8="","",AN8)</f>
        <v>28. 3. 2022</v>
      </c>
      <c r="AN47" s="231"/>
      <c r="AR47" s="28"/>
    </row>
    <row r="48" spans="2:44" s="1" customFormat="1" ht="6.95" customHeight="1">
      <c r="B48" s="28"/>
      <c r="AR48" s="28"/>
    </row>
    <row r="49" spans="2:56" s="1" customFormat="1" ht="15.2" customHeight="1">
      <c r="B49" s="28"/>
      <c r="C49" s="23" t="s">
        <v>25</v>
      </c>
      <c r="L49" s="3" t="str">
        <f>IF(E11="","",E11)</f>
        <v xml:space="preserve"> </v>
      </c>
      <c r="AI49" s="23" t="s">
        <v>30</v>
      </c>
      <c r="AM49" s="232" t="str">
        <f>IF(E17="","",E17)</f>
        <v xml:space="preserve"> </v>
      </c>
      <c r="AN49" s="233"/>
      <c r="AO49" s="233"/>
      <c r="AP49" s="233"/>
      <c r="AR49" s="28"/>
      <c r="AS49" s="234" t="s">
        <v>50</v>
      </c>
      <c r="AT49" s="235"/>
      <c r="AU49" s="46"/>
      <c r="AV49" s="46"/>
      <c r="AW49" s="46"/>
      <c r="AX49" s="46"/>
      <c r="AY49" s="46"/>
      <c r="AZ49" s="46"/>
      <c r="BA49" s="46"/>
      <c r="BB49" s="46"/>
      <c r="BC49" s="46"/>
      <c r="BD49" s="47"/>
    </row>
    <row r="50" spans="2:56" s="1" customFormat="1" ht="15.2" customHeight="1">
      <c r="B50" s="28"/>
      <c r="C50" s="23" t="s">
        <v>28</v>
      </c>
      <c r="L50" s="3" t="str">
        <f>IF(E14="Vyplň údaj","",E14)</f>
        <v/>
      </c>
      <c r="AI50" s="23" t="s">
        <v>32</v>
      </c>
      <c r="AM50" s="232" t="str">
        <f>IF(E20="","",E20)</f>
        <v>Třinecká projekce, a. s.</v>
      </c>
      <c r="AN50" s="233"/>
      <c r="AO50" s="233"/>
      <c r="AP50" s="233"/>
      <c r="AR50" s="28"/>
      <c r="AS50" s="236"/>
      <c r="AT50" s="237"/>
      <c r="BD50" s="49"/>
    </row>
    <row r="51" spans="2:56" s="1" customFormat="1" ht="10.9" customHeight="1">
      <c r="B51" s="28"/>
      <c r="AR51" s="28"/>
      <c r="AS51" s="236"/>
      <c r="AT51" s="237"/>
      <c r="BD51" s="49"/>
    </row>
    <row r="52" spans="2:56" s="1" customFormat="1" ht="29.25" customHeight="1">
      <c r="B52" s="28"/>
      <c r="C52" s="238" t="s">
        <v>51</v>
      </c>
      <c r="D52" s="239"/>
      <c r="E52" s="239"/>
      <c r="F52" s="239"/>
      <c r="G52" s="239"/>
      <c r="H52" s="50"/>
      <c r="I52" s="240" t="s">
        <v>52</v>
      </c>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41" t="s">
        <v>53</v>
      </c>
      <c r="AH52" s="239"/>
      <c r="AI52" s="239"/>
      <c r="AJ52" s="239"/>
      <c r="AK52" s="239"/>
      <c r="AL52" s="239"/>
      <c r="AM52" s="239"/>
      <c r="AN52" s="240" t="s">
        <v>54</v>
      </c>
      <c r="AO52" s="239"/>
      <c r="AP52" s="239"/>
      <c r="AQ52" s="51" t="s">
        <v>55</v>
      </c>
      <c r="AR52" s="28"/>
      <c r="AS52" s="52" t="s">
        <v>56</v>
      </c>
      <c r="AT52" s="53" t="s">
        <v>57</v>
      </c>
      <c r="AU52" s="53" t="s">
        <v>58</v>
      </c>
      <c r="AV52" s="53" t="s">
        <v>59</v>
      </c>
      <c r="AW52" s="53" t="s">
        <v>60</v>
      </c>
      <c r="AX52" s="53" t="s">
        <v>61</v>
      </c>
      <c r="AY52" s="53" t="s">
        <v>62</v>
      </c>
      <c r="AZ52" s="53" t="s">
        <v>63</v>
      </c>
      <c r="BA52" s="53" t="s">
        <v>64</v>
      </c>
      <c r="BB52" s="53" t="s">
        <v>65</v>
      </c>
      <c r="BC52" s="53" t="s">
        <v>66</v>
      </c>
      <c r="BD52" s="54" t="s">
        <v>67</v>
      </c>
    </row>
    <row r="53" spans="2:56" s="1" customFormat="1" ht="10.9" customHeight="1">
      <c r="B53" s="28"/>
      <c r="AR53" s="28"/>
      <c r="AS53" s="55"/>
      <c r="AT53" s="46"/>
      <c r="AU53" s="46"/>
      <c r="AV53" s="46"/>
      <c r="AW53" s="46"/>
      <c r="AX53" s="46"/>
      <c r="AY53" s="46"/>
      <c r="AZ53" s="46"/>
      <c r="BA53" s="46"/>
      <c r="BB53" s="46"/>
      <c r="BC53" s="46"/>
      <c r="BD53" s="47"/>
    </row>
    <row r="54" spans="2:90" s="5" customFormat="1" ht="32.45" customHeight="1">
      <c r="B54" s="56"/>
      <c r="C54" s="57" t="s">
        <v>68</v>
      </c>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245">
        <f>ROUND(AG55,2)</f>
        <v>0</v>
      </c>
      <c r="AH54" s="245"/>
      <c r="AI54" s="245"/>
      <c r="AJ54" s="245"/>
      <c r="AK54" s="245"/>
      <c r="AL54" s="245"/>
      <c r="AM54" s="245"/>
      <c r="AN54" s="246">
        <f>SUM(AG54,AT54)</f>
        <v>0</v>
      </c>
      <c r="AO54" s="246"/>
      <c r="AP54" s="246"/>
      <c r="AQ54" s="60" t="s">
        <v>19</v>
      </c>
      <c r="AR54" s="56"/>
      <c r="AS54" s="61">
        <f>ROUND(AS55,2)</f>
        <v>0</v>
      </c>
      <c r="AT54" s="62">
        <f>ROUND(SUM(AV54:AW54),2)</f>
        <v>0</v>
      </c>
      <c r="AU54" s="63">
        <f>ROUND(AU55,5)</f>
        <v>0</v>
      </c>
      <c r="AV54" s="62">
        <f>ROUND(AZ54*L29,2)</f>
        <v>0</v>
      </c>
      <c r="AW54" s="62">
        <f>ROUND(BA54*L30,2)</f>
        <v>0</v>
      </c>
      <c r="AX54" s="62">
        <f>ROUND(BB54*L29,2)</f>
        <v>0</v>
      </c>
      <c r="AY54" s="62">
        <f>ROUND(BC54*L30,2)</f>
        <v>0</v>
      </c>
      <c r="AZ54" s="62">
        <f>ROUND(AZ55,2)</f>
        <v>0</v>
      </c>
      <c r="BA54" s="62">
        <f>ROUND(BA55,2)</f>
        <v>0</v>
      </c>
      <c r="BB54" s="62">
        <f>ROUND(BB55,2)</f>
        <v>0</v>
      </c>
      <c r="BC54" s="62">
        <f>ROUND(BC55,2)</f>
        <v>0</v>
      </c>
      <c r="BD54" s="64">
        <f>ROUND(BD55,2)</f>
        <v>0</v>
      </c>
      <c r="BS54" s="65" t="s">
        <v>69</v>
      </c>
      <c r="BT54" s="65" t="s">
        <v>70</v>
      </c>
      <c r="BU54" s="66" t="s">
        <v>71</v>
      </c>
      <c r="BV54" s="65" t="s">
        <v>72</v>
      </c>
      <c r="BW54" s="65" t="s">
        <v>5</v>
      </c>
      <c r="BX54" s="65" t="s">
        <v>73</v>
      </c>
      <c r="CL54" s="65" t="s">
        <v>19</v>
      </c>
    </row>
    <row r="55" spans="1:91" s="6" customFormat="1" ht="16.5" customHeight="1">
      <c r="A55" s="67" t="s">
        <v>74</v>
      </c>
      <c r="B55" s="68"/>
      <c r="C55" s="69"/>
      <c r="D55" s="244" t="s">
        <v>75</v>
      </c>
      <c r="E55" s="244"/>
      <c r="F55" s="244"/>
      <c r="G55" s="244"/>
      <c r="H55" s="244"/>
      <c r="I55" s="70"/>
      <c r="J55" s="244" t="s">
        <v>76</v>
      </c>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2">
        <f>'PS 01 - Gastrotechnologie'!J30</f>
        <v>0</v>
      </c>
      <c r="AH55" s="243"/>
      <c r="AI55" s="243"/>
      <c r="AJ55" s="243"/>
      <c r="AK55" s="243"/>
      <c r="AL55" s="243"/>
      <c r="AM55" s="243"/>
      <c r="AN55" s="242">
        <f>SUM(AG55,AT55)</f>
        <v>0</v>
      </c>
      <c r="AO55" s="243"/>
      <c r="AP55" s="243"/>
      <c r="AQ55" s="71" t="s">
        <v>77</v>
      </c>
      <c r="AR55" s="68"/>
      <c r="AS55" s="72">
        <v>0</v>
      </c>
      <c r="AT55" s="73">
        <f>ROUND(SUM(AV55:AW55),2)</f>
        <v>0</v>
      </c>
      <c r="AU55" s="74">
        <f>'PS 01 - Gastrotechnologie'!P106</f>
        <v>0</v>
      </c>
      <c r="AV55" s="73">
        <f>'PS 01 - Gastrotechnologie'!J33</f>
        <v>0</v>
      </c>
      <c r="AW55" s="73">
        <f>'PS 01 - Gastrotechnologie'!J34</f>
        <v>0</v>
      </c>
      <c r="AX55" s="73">
        <f>'PS 01 - Gastrotechnologie'!J35</f>
        <v>0</v>
      </c>
      <c r="AY55" s="73">
        <f>'PS 01 - Gastrotechnologie'!J36</f>
        <v>0</v>
      </c>
      <c r="AZ55" s="73">
        <f>'PS 01 - Gastrotechnologie'!F33</f>
        <v>0</v>
      </c>
      <c r="BA55" s="73">
        <f>'PS 01 - Gastrotechnologie'!F34</f>
        <v>0</v>
      </c>
      <c r="BB55" s="73">
        <f>'PS 01 - Gastrotechnologie'!F35</f>
        <v>0</v>
      </c>
      <c r="BC55" s="73">
        <f>'PS 01 - Gastrotechnologie'!F36</f>
        <v>0</v>
      </c>
      <c r="BD55" s="75">
        <f>'PS 01 - Gastrotechnologie'!F37</f>
        <v>0</v>
      </c>
      <c r="BT55" s="76" t="s">
        <v>78</v>
      </c>
      <c r="BV55" s="76" t="s">
        <v>72</v>
      </c>
      <c r="BW55" s="76" t="s">
        <v>79</v>
      </c>
      <c r="BX55" s="76" t="s">
        <v>5</v>
      </c>
      <c r="CL55" s="76" t="s">
        <v>19</v>
      </c>
      <c r="CM55" s="76" t="s">
        <v>80</v>
      </c>
    </row>
    <row r="56" spans="2:44" s="1" customFormat="1" ht="30" customHeight="1">
      <c r="B56" s="28"/>
      <c r="AR56" s="28"/>
    </row>
    <row r="57" spans="2:44" s="1" customFormat="1" ht="6.95" customHeight="1">
      <c r="B57" s="37"/>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28"/>
    </row>
  </sheetData>
  <sheetProtection algorithmName="SHA-512" hashValue="zETUN3+p55mXJ5FXX/R8dqeXGh4skpKqiMTNHdEthvcv1igL5BPyHMd6aJOe7ZV6xqGbhVhkdm2+l5NZaotrwA==" saltValue="2FOji7E93b3UioqG9YRyjLWqPep0N6Ap0AiNKUkjvFNwoXCUjV7InR88oi1jJhRkexmRbNsz2HKchFIY4zB1dw==" spinCount="100000" sheet="1" objects="1" scenarios="1" formatColumns="0" formatRows="0"/>
  <mergeCells count="42">
    <mergeCell ref="AR2:BE2"/>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PS 01 - Gastrotechnologie'!C2" display="/"/>
  </hyperlinks>
  <printOptions/>
  <pageMargins left="0.39375" right="0.39375" top="0.39375" bottom="0.39375" header="0" footer="0"/>
  <pageSetup blackAndWhite="1" fitToHeight="100" fitToWidth="1" horizontalDpi="600" verticalDpi="600" orientation="portrait" paperSize="9" scale="68"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30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4"/>
      <c r="M2" s="214"/>
      <c r="N2" s="214"/>
      <c r="O2" s="214"/>
      <c r="P2" s="214"/>
      <c r="Q2" s="214"/>
      <c r="R2" s="214"/>
      <c r="S2" s="214"/>
      <c r="T2" s="214"/>
      <c r="U2" s="214"/>
      <c r="V2" s="214"/>
      <c r="AT2" s="13" t="s">
        <v>79</v>
      </c>
    </row>
    <row r="3" spans="2:46" ht="6.95" customHeight="1">
      <c r="B3" s="14"/>
      <c r="C3" s="15"/>
      <c r="D3" s="15"/>
      <c r="E3" s="15"/>
      <c r="F3" s="15"/>
      <c r="G3" s="15"/>
      <c r="H3" s="15"/>
      <c r="I3" s="15"/>
      <c r="J3" s="15"/>
      <c r="K3" s="15"/>
      <c r="L3" s="16"/>
      <c r="AT3" s="13" t="s">
        <v>80</v>
      </c>
    </row>
    <row r="4" spans="2:46" ht="24.95" customHeight="1">
      <c r="B4" s="16"/>
      <c r="D4" s="17" t="s">
        <v>81</v>
      </c>
      <c r="L4" s="16"/>
      <c r="M4" s="77" t="s">
        <v>10</v>
      </c>
      <c r="AT4" s="13" t="s">
        <v>4</v>
      </c>
    </row>
    <row r="5" spans="2:12" ht="6.95" customHeight="1">
      <c r="B5" s="16"/>
      <c r="L5" s="16"/>
    </row>
    <row r="6" spans="2:12" ht="12" customHeight="1">
      <c r="B6" s="16"/>
      <c r="D6" s="23" t="s">
        <v>16</v>
      </c>
      <c r="L6" s="16"/>
    </row>
    <row r="7" spans="2:12" ht="16.5" customHeight="1">
      <c r="B7" s="16"/>
      <c r="E7" s="247" t="str">
        <f>'Rekapitulace stavby'!K6</f>
        <v>Rekonstrukce školní jídelny v budově č.p. 190</v>
      </c>
      <c r="F7" s="248"/>
      <c r="G7" s="248"/>
      <c r="H7" s="248"/>
      <c r="L7" s="16"/>
    </row>
    <row r="8" spans="2:12" s="1" customFormat="1" ht="12" customHeight="1">
      <c r="B8" s="28"/>
      <c r="D8" s="23" t="s">
        <v>82</v>
      </c>
      <c r="L8" s="28"/>
    </row>
    <row r="9" spans="2:12" s="1" customFormat="1" ht="16.5" customHeight="1">
      <c r="B9" s="28"/>
      <c r="E9" s="229" t="s">
        <v>83</v>
      </c>
      <c r="F9" s="249"/>
      <c r="G9" s="249"/>
      <c r="H9" s="249"/>
      <c r="L9" s="28"/>
    </row>
    <row r="10" spans="2:12" s="1" customFormat="1" ht="11.25">
      <c r="B10" s="28"/>
      <c r="L10" s="28"/>
    </row>
    <row r="11" spans="2:12" s="1" customFormat="1" ht="12" customHeight="1">
      <c r="B11" s="28"/>
      <c r="D11" s="23" t="s">
        <v>18</v>
      </c>
      <c r="F11" s="21" t="s">
        <v>19</v>
      </c>
      <c r="I11" s="23" t="s">
        <v>20</v>
      </c>
      <c r="J11" s="21" t="s">
        <v>19</v>
      </c>
      <c r="L11" s="28"/>
    </row>
    <row r="12" spans="2:12" s="1" customFormat="1" ht="12" customHeight="1">
      <c r="B12" s="28"/>
      <c r="D12" s="23" t="s">
        <v>21</v>
      </c>
      <c r="F12" s="21" t="s">
        <v>22</v>
      </c>
      <c r="I12" s="23" t="s">
        <v>23</v>
      </c>
      <c r="J12" s="45" t="str">
        <f>'Rekapitulace stavby'!AN8</f>
        <v>28. 3. 2022</v>
      </c>
      <c r="L12" s="28"/>
    </row>
    <row r="13" spans="2:12" s="1" customFormat="1" ht="10.9" customHeight="1">
      <c r="B13" s="28"/>
      <c r="L13" s="28"/>
    </row>
    <row r="14" spans="2:12" s="1" customFormat="1" ht="12" customHeight="1">
      <c r="B14" s="28"/>
      <c r="D14" s="23" t="s">
        <v>25</v>
      </c>
      <c r="I14" s="23" t="s">
        <v>26</v>
      </c>
      <c r="J14" s="21" t="s">
        <v>19</v>
      </c>
      <c r="L14" s="28"/>
    </row>
    <row r="15" spans="2:12" s="1" customFormat="1" ht="18" customHeight="1">
      <c r="B15" s="28"/>
      <c r="E15" s="21" t="s">
        <v>84</v>
      </c>
      <c r="I15" s="23" t="s">
        <v>27</v>
      </c>
      <c r="J15" s="21" t="s">
        <v>19</v>
      </c>
      <c r="L15" s="28"/>
    </row>
    <row r="16" spans="2:12" s="1" customFormat="1" ht="6.95" customHeight="1">
      <c r="B16" s="28"/>
      <c r="L16" s="28"/>
    </row>
    <row r="17" spans="2:12" s="1" customFormat="1" ht="12" customHeight="1">
      <c r="B17" s="28"/>
      <c r="D17" s="23" t="s">
        <v>28</v>
      </c>
      <c r="I17" s="23" t="s">
        <v>26</v>
      </c>
      <c r="J17" s="24" t="str">
        <f>'Rekapitulace stavby'!AN13</f>
        <v>Vyplň údaj</v>
      </c>
      <c r="L17" s="28"/>
    </row>
    <row r="18" spans="2:12" s="1" customFormat="1" ht="18" customHeight="1">
      <c r="B18" s="28"/>
      <c r="E18" s="250" t="str">
        <f>'Rekapitulace stavby'!E14</f>
        <v>Vyplň údaj</v>
      </c>
      <c r="F18" s="213"/>
      <c r="G18" s="213"/>
      <c r="H18" s="213"/>
      <c r="I18" s="23" t="s">
        <v>27</v>
      </c>
      <c r="J18" s="24" t="str">
        <f>'Rekapitulace stavby'!AN14</f>
        <v>Vyplň údaj</v>
      </c>
      <c r="L18" s="28"/>
    </row>
    <row r="19" spans="2:12" s="1" customFormat="1" ht="6.95" customHeight="1">
      <c r="B19" s="28"/>
      <c r="L19" s="28"/>
    </row>
    <row r="20" spans="2:12" s="1" customFormat="1" ht="12" customHeight="1">
      <c r="B20" s="28"/>
      <c r="D20" s="23" t="s">
        <v>30</v>
      </c>
      <c r="I20" s="23" t="s">
        <v>26</v>
      </c>
      <c r="J20" s="21" t="s">
        <v>85</v>
      </c>
      <c r="L20" s="28"/>
    </row>
    <row r="21" spans="2:12" s="1" customFormat="1" ht="18" customHeight="1">
      <c r="B21" s="28"/>
      <c r="E21" s="21" t="s">
        <v>33</v>
      </c>
      <c r="I21" s="23" t="s">
        <v>27</v>
      </c>
      <c r="J21" s="21" t="s">
        <v>86</v>
      </c>
      <c r="L21" s="28"/>
    </row>
    <row r="22" spans="2:12" s="1" customFormat="1" ht="6.95" customHeight="1">
      <c r="B22" s="28"/>
      <c r="L22" s="28"/>
    </row>
    <row r="23" spans="2:12" s="1" customFormat="1" ht="12" customHeight="1">
      <c r="B23" s="28"/>
      <c r="D23" s="23" t="s">
        <v>32</v>
      </c>
      <c r="I23" s="23" t="s">
        <v>26</v>
      </c>
      <c r="J23" s="21" t="s">
        <v>19</v>
      </c>
      <c r="L23" s="28"/>
    </row>
    <row r="24" spans="2:12" s="1" customFormat="1" ht="18" customHeight="1">
      <c r="B24" s="28"/>
      <c r="E24" s="21" t="s">
        <v>87</v>
      </c>
      <c r="I24" s="23" t="s">
        <v>27</v>
      </c>
      <c r="J24" s="21" t="s">
        <v>19</v>
      </c>
      <c r="L24" s="28"/>
    </row>
    <row r="25" spans="2:12" s="1" customFormat="1" ht="6.95" customHeight="1">
      <c r="B25" s="28"/>
      <c r="L25" s="28"/>
    </row>
    <row r="26" spans="2:12" s="1" customFormat="1" ht="12" customHeight="1">
      <c r="B26" s="28"/>
      <c r="D26" s="23" t="s">
        <v>34</v>
      </c>
      <c r="L26" s="28"/>
    </row>
    <row r="27" spans="2:12" s="7" customFormat="1" ht="16.5" customHeight="1">
      <c r="B27" s="78"/>
      <c r="E27" s="218" t="s">
        <v>19</v>
      </c>
      <c r="F27" s="218"/>
      <c r="G27" s="218"/>
      <c r="H27" s="218"/>
      <c r="L27" s="78"/>
    </row>
    <row r="28" spans="2:12" s="1" customFormat="1" ht="6.95" customHeight="1">
      <c r="B28" s="28"/>
      <c r="L28" s="28"/>
    </row>
    <row r="29" spans="2:12" s="1" customFormat="1" ht="6.95" customHeight="1">
      <c r="B29" s="28"/>
      <c r="D29" s="46"/>
      <c r="E29" s="46"/>
      <c r="F29" s="46"/>
      <c r="G29" s="46"/>
      <c r="H29" s="46"/>
      <c r="I29" s="46"/>
      <c r="J29" s="46"/>
      <c r="K29" s="46"/>
      <c r="L29" s="28"/>
    </row>
    <row r="30" spans="2:12" s="1" customFormat="1" ht="25.35" customHeight="1">
      <c r="B30" s="28"/>
      <c r="D30" s="79" t="s">
        <v>36</v>
      </c>
      <c r="J30" s="59">
        <f>ROUND(J106,2)</f>
        <v>0</v>
      </c>
      <c r="L30" s="28"/>
    </row>
    <row r="31" spans="2:12" s="1" customFormat="1" ht="6.95" customHeight="1">
      <c r="B31" s="28"/>
      <c r="D31" s="46"/>
      <c r="E31" s="46"/>
      <c r="F31" s="46"/>
      <c r="G31" s="46"/>
      <c r="H31" s="46"/>
      <c r="I31" s="46"/>
      <c r="J31" s="46"/>
      <c r="K31" s="46"/>
      <c r="L31" s="28"/>
    </row>
    <row r="32" spans="2:12" s="1" customFormat="1" ht="14.45" customHeight="1">
      <c r="B32" s="28"/>
      <c r="F32" s="31" t="s">
        <v>38</v>
      </c>
      <c r="I32" s="31" t="s">
        <v>37</v>
      </c>
      <c r="J32" s="31" t="s">
        <v>39</v>
      </c>
      <c r="L32" s="28"/>
    </row>
    <row r="33" spans="2:12" s="1" customFormat="1" ht="14.45" customHeight="1">
      <c r="B33" s="28"/>
      <c r="D33" s="48" t="s">
        <v>40</v>
      </c>
      <c r="E33" s="23" t="s">
        <v>41</v>
      </c>
      <c r="F33" s="80">
        <f>ROUND((SUM(BE106:BE306)),2)</f>
        <v>0</v>
      </c>
      <c r="I33" s="81">
        <v>0.21</v>
      </c>
      <c r="J33" s="80">
        <f>ROUND(((SUM(BE106:BE306))*I33),2)</f>
        <v>0</v>
      </c>
      <c r="L33" s="28"/>
    </row>
    <row r="34" spans="2:12" s="1" customFormat="1" ht="14.45" customHeight="1">
      <c r="B34" s="28"/>
      <c r="E34" s="23" t="s">
        <v>42</v>
      </c>
      <c r="F34" s="80">
        <f>ROUND((SUM(BF106:BF306)),2)</f>
        <v>0</v>
      </c>
      <c r="I34" s="81">
        <v>0.15</v>
      </c>
      <c r="J34" s="80">
        <f>ROUND(((SUM(BF106:BF306))*I34),2)</f>
        <v>0</v>
      </c>
      <c r="L34" s="28"/>
    </row>
    <row r="35" spans="2:12" s="1" customFormat="1" ht="14.45" customHeight="1" hidden="1">
      <c r="B35" s="28"/>
      <c r="E35" s="23" t="s">
        <v>43</v>
      </c>
      <c r="F35" s="80">
        <f>ROUND((SUM(BG106:BG306)),2)</f>
        <v>0</v>
      </c>
      <c r="I35" s="81">
        <v>0.21</v>
      </c>
      <c r="J35" s="80">
        <f>0</f>
        <v>0</v>
      </c>
      <c r="L35" s="28"/>
    </row>
    <row r="36" spans="2:12" s="1" customFormat="1" ht="14.45" customHeight="1" hidden="1">
      <c r="B36" s="28"/>
      <c r="E36" s="23" t="s">
        <v>44</v>
      </c>
      <c r="F36" s="80">
        <f>ROUND((SUM(BH106:BH306)),2)</f>
        <v>0</v>
      </c>
      <c r="I36" s="81">
        <v>0.15</v>
      </c>
      <c r="J36" s="80">
        <f>0</f>
        <v>0</v>
      </c>
      <c r="L36" s="28"/>
    </row>
    <row r="37" spans="2:12" s="1" customFormat="1" ht="14.45" customHeight="1" hidden="1">
      <c r="B37" s="28"/>
      <c r="E37" s="23" t="s">
        <v>45</v>
      </c>
      <c r="F37" s="80">
        <f>ROUND((SUM(BI106:BI306)),2)</f>
        <v>0</v>
      </c>
      <c r="I37" s="81">
        <v>0</v>
      </c>
      <c r="J37" s="80">
        <f>0</f>
        <v>0</v>
      </c>
      <c r="L37" s="28"/>
    </row>
    <row r="38" spans="2:12" s="1" customFormat="1" ht="6.95" customHeight="1">
      <c r="B38" s="28"/>
      <c r="L38" s="28"/>
    </row>
    <row r="39" spans="2:12" s="1" customFormat="1" ht="25.35" customHeight="1">
      <c r="B39" s="28"/>
      <c r="C39" s="82"/>
      <c r="D39" s="83" t="s">
        <v>46</v>
      </c>
      <c r="E39" s="50"/>
      <c r="F39" s="50"/>
      <c r="G39" s="84" t="s">
        <v>47</v>
      </c>
      <c r="H39" s="85" t="s">
        <v>48</v>
      </c>
      <c r="I39" s="50"/>
      <c r="J39" s="86">
        <f>SUM(J30:J37)</f>
        <v>0</v>
      </c>
      <c r="K39" s="87"/>
      <c r="L39" s="28"/>
    </row>
    <row r="40" spans="2:12" s="1" customFormat="1" ht="14.45" customHeight="1">
      <c r="B40" s="37"/>
      <c r="C40" s="38"/>
      <c r="D40" s="38"/>
      <c r="E40" s="38"/>
      <c r="F40" s="38"/>
      <c r="G40" s="38"/>
      <c r="H40" s="38"/>
      <c r="I40" s="38"/>
      <c r="J40" s="38"/>
      <c r="K40" s="38"/>
      <c r="L40" s="28"/>
    </row>
    <row r="44" spans="2:12" s="1" customFormat="1" ht="6.95" customHeight="1">
      <c r="B44" s="39"/>
      <c r="C44" s="40"/>
      <c r="D44" s="40"/>
      <c r="E44" s="40"/>
      <c r="F44" s="40"/>
      <c r="G44" s="40"/>
      <c r="H44" s="40"/>
      <c r="I44" s="40"/>
      <c r="J44" s="40"/>
      <c r="K44" s="40"/>
      <c r="L44" s="28"/>
    </row>
    <row r="45" spans="2:12" s="1" customFormat="1" ht="24.95" customHeight="1">
      <c r="B45" s="28"/>
      <c r="C45" s="17" t="s">
        <v>88</v>
      </c>
      <c r="L45" s="28"/>
    </row>
    <row r="46" spans="2:12" s="1" customFormat="1" ht="6.95" customHeight="1">
      <c r="B46" s="28"/>
      <c r="L46" s="28"/>
    </row>
    <row r="47" spans="2:12" s="1" customFormat="1" ht="12" customHeight="1">
      <c r="B47" s="28"/>
      <c r="C47" s="23" t="s">
        <v>16</v>
      </c>
      <c r="L47" s="28"/>
    </row>
    <row r="48" spans="2:12" s="1" customFormat="1" ht="16.5" customHeight="1">
      <c r="B48" s="28"/>
      <c r="E48" s="247" t="str">
        <f>E7</f>
        <v>Rekonstrukce školní jídelny v budově č.p. 190</v>
      </c>
      <c r="F48" s="248"/>
      <c r="G48" s="248"/>
      <c r="H48" s="248"/>
      <c r="L48" s="28"/>
    </row>
    <row r="49" spans="2:12" s="1" customFormat="1" ht="12" customHeight="1">
      <c r="B49" s="28"/>
      <c r="C49" s="23" t="s">
        <v>82</v>
      </c>
      <c r="L49" s="28"/>
    </row>
    <row r="50" spans="2:12" s="1" customFormat="1" ht="16.5" customHeight="1">
      <c r="B50" s="28"/>
      <c r="E50" s="229" t="str">
        <f>E9</f>
        <v>PS 01 - Gastrotechnologie</v>
      </c>
      <c r="F50" s="249"/>
      <c r="G50" s="249"/>
      <c r="H50" s="249"/>
      <c r="L50" s="28"/>
    </row>
    <row r="51" spans="2:12" s="1" customFormat="1" ht="6.95" customHeight="1">
      <c r="B51" s="28"/>
      <c r="L51" s="28"/>
    </row>
    <row r="52" spans="2:12" s="1" customFormat="1" ht="12" customHeight="1">
      <c r="B52" s="28"/>
      <c r="C52" s="23" t="s">
        <v>21</v>
      </c>
      <c r="F52" s="21" t="str">
        <f>F12</f>
        <v xml:space="preserve"> </v>
      </c>
      <c r="I52" s="23" t="s">
        <v>23</v>
      </c>
      <c r="J52" s="45" t="str">
        <f>IF(J12="","",J12)</f>
        <v>28. 3. 2022</v>
      </c>
      <c r="L52" s="28"/>
    </row>
    <row r="53" spans="2:12" s="1" customFormat="1" ht="6.95" customHeight="1">
      <c r="B53" s="28"/>
      <c r="L53" s="28"/>
    </row>
    <row r="54" spans="2:12" s="1" customFormat="1" ht="25.7" customHeight="1">
      <c r="B54" s="28"/>
      <c r="C54" s="23" t="s">
        <v>25</v>
      </c>
      <c r="F54" s="21" t="str">
        <f>E15</f>
        <v>Město Jablunkov</v>
      </c>
      <c r="I54" s="23" t="s">
        <v>30</v>
      </c>
      <c r="J54" s="26" t="str">
        <f>E21</f>
        <v>Třinecká projekce, a. s.</v>
      </c>
      <c r="L54" s="28"/>
    </row>
    <row r="55" spans="2:12" s="1" customFormat="1" ht="15.2" customHeight="1">
      <c r="B55" s="28"/>
      <c r="C55" s="23" t="s">
        <v>28</v>
      </c>
      <c r="F55" s="21" t="str">
        <f>IF(E18="","",E18)</f>
        <v>Vyplň údaj</v>
      </c>
      <c r="I55" s="23" t="s">
        <v>32</v>
      </c>
      <c r="J55" s="26" t="str">
        <f>E24</f>
        <v>Radek Kultán</v>
      </c>
      <c r="L55" s="28"/>
    </row>
    <row r="56" spans="2:12" s="1" customFormat="1" ht="10.35" customHeight="1">
      <c r="B56" s="28"/>
      <c r="L56" s="28"/>
    </row>
    <row r="57" spans="2:12" s="1" customFormat="1" ht="29.25" customHeight="1">
      <c r="B57" s="28"/>
      <c r="C57" s="88" t="s">
        <v>89</v>
      </c>
      <c r="D57" s="82"/>
      <c r="E57" s="82"/>
      <c r="F57" s="82"/>
      <c r="G57" s="82"/>
      <c r="H57" s="82"/>
      <c r="I57" s="82"/>
      <c r="J57" s="89" t="s">
        <v>90</v>
      </c>
      <c r="K57" s="82"/>
      <c r="L57" s="28"/>
    </row>
    <row r="58" spans="2:12" s="1" customFormat="1" ht="10.35" customHeight="1">
      <c r="B58" s="28"/>
      <c r="L58" s="28"/>
    </row>
    <row r="59" spans="2:47" s="1" customFormat="1" ht="22.9" customHeight="1">
      <c r="B59" s="28"/>
      <c r="C59" s="90" t="s">
        <v>68</v>
      </c>
      <c r="J59" s="59">
        <f>J106</f>
        <v>0</v>
      </c>
      <c r="L59" s="28"/>
      <c r="AU59" s="13" t="s">
        <v>91</v>
      </c>
    </row>
    <row r="60" spans="2:12" s="8" customFormat="1" ht="24.95" customHeight="1">
      <c r="B60" s="91"/>
      <c r="D60" s="92" t="s">
        <v>92</v>
      </c>
      <c r="E60" s="93"/>
      <c r="F60" s="93"/>
      <c r="G60" s="93"/>
      <c r="H60" s="93"/>
      <c r="I60" s="93"/>
      <c r="J60" s="94">
        <f>J107</f>
        <v>0</v>
      </c>
      <c r="L60" s="91"/>
    </row>
    <row r="61" spans="2:12" s="8" customFormat="1" ht="24.95" customHeight="1">
      <c r="B61" s="91"/>
      <c r="D61" s="92" t="s">
        <v>93</v>
      </c>
      <c r="E61" s="93"/>
      <c r="F61" s="93"/>
      <c r="G61" s="93"/>
      <c r="H61" s="93"/>
      <c r="I61" s="93"/>
      <c r="J61" s="94">
        <f>J108</f>
        <v>0</v>
      </c>
      <c r="L61" s="91"/>
    </row>
    <row r="62" spans="2:12" s="8" customFormat="1" ht="24.95" customHeight="1">
      <c r="B62" s="91"/>
      <c r="D62" s="92" t="s">
        <v>94</v>
      </c>
      <c r="E62" s="93"/>
      <c r="F62" s="93"/>
      <c r="G62" s="93"/>
      <c r="H62" s="93"/>
      <c r="I62" s="93"/>
      <c r="J62" s="94">
        <f>J117</f>
        <v>0</v>
      </c>
      <c r="L62" s="91"/>
    </row>
    <row r="63" spans="2:12" s="8" customFormat="1" ht="24.95" customHeight="1">
      <c r="B63" s="91"/>
      <c r="D63" s="92" t="s">
        <v>95</v>
      </c>
      <c r="E63" s="93"/>
      <c r="F63" s="93"/>
      <c r="G63" s="93"/>
      <c r="H63" s="93"/>
      <c r="I63" s="93"/>
      <c r="J63" s="94">
        <f>J121</f>
        <v>0</v>
      </c>
      <c r="L63" s="91"/>
    </row>
    <row r="64" spans="2:12" s="8" customFormat="1" ht="24.95" customHeight="1">
      <c r="B64" s="91"/>
      <c r="D64" s="92" t="s">
        <v>96</v>
      </c>
      <c r="E64" s="93"/>
      <c r="F64" s="93"/>
      <c r="G64" s="93"/>
      <c r="H64" s="93"/>
      <c r="I64" s="93"/>
      <c r="J64" s="94">
        <f>J129</f>
        <v>0</v>
      </c>
      <c r="L64" s="91"/>
    </row>
    <row r="65" spans="2:12" s="8" customFormat="1" ht="24.95" customHeight="1">
      <c r="B65" s="91"/>
      <c r="D65" s="92" t="s">
        <v>97</v>
      </c>
      <c r="E65" s="93"/>
      <c r="F65" s="93"/>
      <c r="G65" s="93"/>
      <c r="H65" s="93"/>
      <c r="I65" s="93"/>
      <c r="J65" s="94">
        <f>J136</f>
        <v>0</v>
      </c>
      <c r="L65" s="91"/>
    </row>
    <row r="66" spans="2:12" s="8" customFormat="1" ht="24.95" customHeight="1">
      <c r="B66" s="91"/>
      <c r="D66" s="92" t="s">
        <v>98</v>
      </c>
      <c r="E66" s="93"/>
      <c r="F66" s="93"/>
      <c r="G66" s="93"/>
      <c r="H66" s="93"/>
      <c r="I66" s="93"/>
      <c r="J66" s="94">
        <f>J147</f>
        <v>0</v>
      </c>
      <c r="L66" s="91"/>
    </row>
    <row r="67" spans="2:12" s="8" customFormat="1" ht="24.95" customHeight="1">
      <c r="B67" s="91"/>
      <c r="D67" s="92" t="s">
        <v>99</v>
      </c>
      <c r="E67" s="93"/>
      <c r="F67" s="93"/>
      <c r="G67" s="93"/>
      <c r="H67" s="93"/>
      <c r="I67" s="93"/>
      <c r="J67" s="94">
        <f>J149</f>
        <v>0</v>
      </c>
      <c r="L67" s="91"/>
    </row>
    <row r="68" spans="2:12" s="8" customFormat="1" ht="24.95" customHeight="1">
      <c r="B68" s="91"/>
      <c r="D68" s="92" t="s">
        <v>100</v>
      </c>
      <c r="E68" s="93"/>
      <c r="F68" s="93"/>
      <c r="G68" s="93"/>
      <c r="H68" s="93"/>
      <c r="I68" s="93"/>
      <c r="J68" s="94">
        <f>J160</f>
        <v>0</v>
      </c>
      <c r="L68" s="91"/>
    </row>
    <row r="69" spans="2:12" s="8" customFormat="1" ht="24.95" customHeight="1">
      <c r="B69" s="91"/>
      <c r="D69" s="92" t="s">
        <v>101</v>
      </c>
      <c r="E69" s="93"/>
      <c r="F69" s="93"/>
      <c r="G69" s="93"/>
      <c r="H69" s="93"/>
      <c r="I69" s="93"/>
      <c r="J69" s="94">
        <f>J172</f>
        <v>0</v>
      </c>
      <c r="L69" s="91"/>
    </row>
    <row r="70" spans="2:12" s="8" customFormat="1" ht="24.95" customHeight="1">
      <c r="B70" s="91"/>
      <c r="D70" s="92" t="s">
        <v>102</v>
      </c>
      <c r="E70" s="93"/>
      <c r="F70" s="93"/>
      <c r="G70" s="93"/>
      <c r="H70" s="93"/>
      <c r="I70" s="93"/>
      <c r="J70" s="94">
        <f>J181</f>
        <v>0</v>
      </c>
      <c r="L70" s="91"/>
    </row>
    <row r="71" spans="2:12" s="8" customFormat="1" ht="24.95" customHeight="1">
      <c r="B71" s="91"/>
      <c r="D71" s="92" t="s">
        <v>103</v>
      </c>
      <c r="E71" s="93"/>
      <c r="F71" s="93"/>
      <c r="G71" s="93"/>
      <c r="H71" s="93"/>
      <c r="I71" s="93"/>
      <c r="J71" s="94">
        <f>J199</f>
        <v>0</v>
      </c>
      <c r="L71" s="91"/>
    </row>
    <row r="72" spans="2:12" s="8" customFormat="1" ht="24.95" customHeight="1">
      <c r="B72" s="91"/>
      <c r="D72" s="92" t="s">
        <v>104</v>
      </c>
      <c r="E72" s="93"/>
      <c r="F72" s="93"/>
      <c r="G72" s="93"/>
      <c r="H72" s="93"/>
      <c r="I72" s="93"/>
      <c r="J72" s="94">
        <f>J210</f>
        <v>0</v>
      </c>
      <c r="L72" s="91"/>
    </row>
    <row r="73" spans="2:12" s="8" customFormat="1" ht="24.95" customHeight="1">
      <c r="B73" s="91"/>
      <c r="D73" s="92" t="s">
        <v>105</v>
      </c>
      <c r="E73" s="93"/>
      <c r="F73" s="93"/>
      <c r="G73" s="93"/>
      <c r="H73" s="93"/>
      <c r="I73" s="93"/>
      <c r="J73" s="94">
        <f>J220</f>
        <v>0</v>
      </c>
      <c r="L73" s="91"/>
    </row>
    <row r="74" spans="2:12" s="8" customFormat="1" ht="24.95" customHeight="1">
      <c r="B74" s="91"/>
      <c r="D74" s="92" t="s">
        <v>106</v>
      </c>
      <c r="E74" s="93"/>
      <c r="F74" s="93"/>
      <c r="G74" s="93"/>
      <c r="H74" s="93"/>
      <c r="I74" s="93"/>
      <c r="J74" s="94">
        <f>J223</f>
        <v>0</v>
      </c>
      <c r="L74" s="91"/>
    </row>
    <row r="75" spans="2:12" s="8" customFormat="1" ht="24.95" customHeight="1">
      <c r="B75" s="91"/>
      <c r="D75" s="92" t="s">
        <v>107</v>
      </c>
      <c r="E75" s="93"/>
      <c r="F75" s="93"/>
      <c r="G75" s="93"/>
      <c r="H75" s="93"/>
      <c r="I75" s="93"/>
      <c r="J75" s="94">
        <f>J228</f>
        <v>0</v>
      </c>
      <c r="L75" s="91"/>
    </row>
    <row r="76" spans="2:12" s="8" customFormat="1" ht="24.95" customHeight="1">
      <c r="B76" s="91"/>
      <c r="D76" s="92" t="s">
        <v>108</v>
      </c>
      <c r="E76" s="93"/>
      <c r="F76" s="93"/>
      <c r="G76" s="93"/>
      <c r="H76" s="93"/>
      <c r="I76" s="93"/>
      <c r="J76" s="94">
        <f>J247</f>
        <v>0</v>
      </c>
      <c r="L76" s="91"/>
    </row>
    <row r="77" spans="2:12" s="8" customFormat="1" ht="24.95" customHeight="1">
      <c r="B77" s="91"/>
      <c r="D77" s="92" t="s">
        <v>109</v>
      </c>
      <c r="E77" s="93"/>
      <c r="F77" s="93"/>
      <c r="G77" s="93"/>
      <c r="H77" s="93"/>
      <c r="I77" s="93"/>
      <c r="J77" s="94">
        <f>J261</f>
        <v>0</v>
      </c>
      <c r="L77" s="91"/>
    </row>
    <row r="78" spans="2:12" s="8" customFormat="1" ht="24.95" customHeight="1">
      <c r="B78" s="91"/>
      <c r="D78" s="92" t="s">
        <v>110</v>
      </c>
      <c r="E78" s="93"/>
      <c r="F78" s="93"/>
      <c r="G78" s="93"/>
      <c r="H78" s="93"/>
      <c r="I78" s="93"/>
      <c r="J78" s="94">
        <f>J272</f>
        <v>0</v>
      </c>
      <c r="L78" s="91"/>
    </row>
    <row r="79" spans="2:12" s="8" customFormat="1" ht="24.95" customHeight="1">
      <c r="B79" s="91"/>
      <c r="D79" s="92" t="s">
        <v>111</v>
      </c>
      <c r="E79" s="93"/>
      <c r="F79" s="93"/>
      <c r="G79" s="93"/>
      <c r="H79" s="93"/>
      <c r="I79" s="93"/>
      <c r="J79" s="94">
        <f>J275</f>
        <v>0</v>
      </c>
      <c r="L79" s="91"/>
    </row>
    <row r="80" spans="2:12" s="8" customFormat="1" ht="24.95" customHeight="1">
      <c r="B80" s="91"/>
      <c r="D80" s="92" t="s">
        <v>112</v>
      </c>
      <c r="E80" s="93"/>
      <c r="F80" s="93"/>
      <c r="G80" s="93"/>
      <c r="H80" s="93"/>
      <c r="I80" s="93"/>
      <c r="J80" s="94">
        <f>J278</f>
        <v>0</v>
      </c>
      <c r="L80" s="91"/>
    </row>
    <row r="81" spans="2:12" s="8" customFormat="1" ht="24.95" customHeight="1">
      <c r="B81" s="91"/>
      <c r="D81" s="92" t="s">
        <v>113</v>
      </c>
      <c r="E81" s="93"/>
      <c r="F81" s="93"/>
      <c r="G81" s="93"/>
      <c r="H81" s="93"/>
      <c r="I81" s="93"/>
      <c r="J81" s="94">
        <f>J281</f>
        <v>0</v>
      </c>
      <c r="L81" s="91"/>
    </row>
    <row r="82" spans="2:12" s="8" customFormat="1" ht="24.95" customHeight="1">
      <c r="B82" s="91"/>
      <c r="D82" s="92" t="s">
        <v>114</v>
      </c>
      <c r="E82" s="93"/>
      <c r="F82" s="93"/>
      <c r="G82" s="93"/>
      <c r="H82" s="93"/>
      <c r="I82" s="93"/>
      <c r="J82" s="94">
        <f>J288</f>
        <v>0</v>
      </c>
      <c r="L82" s="91"/>
    </row>
    <row r="83" spans="2:12" s="8" customFormat="1" ht="24.95" customHeight="1">
      <c r="B83" s="91"/>
      <c r="D83" s="92" t="s">
        <v>115</v>
      </c>
      <c r="E83" s="93"/>
      <c r="F83" s="93"/>
      <c r="G83" s="93"/>
      <c r="H83" s="93"/>
      <c r="I83" s="93"/>
      <c r="J83" s="94">
        <f>J295</f>
        <v>0</v>
      </c>
      <c r="L83" s="91"/>
    </row>
    <row r="84" spans="2:12" s="8" customFormat="1" ht="24.95" customHeight="1">
      <c r="B84" s="91"/>
      <c r="D84" s="92" t="s">
        <v>116</v>
      </c>
      <c r="E84" s="93"/>
      <c r="F84" s="93"/>
      <c r="G84" s="93"/>
      <c r="H84" s="93"/>
      <c r="I84" s="93"/>
      <c r="J84" s="94">
        <f>J301</f>
        <v>0</v>
      </c>
      <c r="L84" s="91"/>
    </row>
    <row r="85" spans="2:12" s="8" customFormat="1" ht="24.95" customHeight="1">
      <c r="B85" s="91"/>
      <c r="D85" s="92" t="s">
        <v>117</v>
      </c>
      <c r="E85" s="93"/>
      <c r="F85" s="93"/>
      <c r="G85" s="93"/>
      <c r="H85" s="93"/>
      <c r="I85" s="93"/>
      <c r="J85" s="94">
        <f>J303</f>
        <v>0</v>
      </c>
      <c r="L85" s="91"/>
    </row>
    <row r="86" spans="2:12" s="8" customFormat="1" ht="24.95" customHeight="1">
      <c r="B86" s="91"/>
      <c r="D86" s="92" t="s">
        <v>118</v>
      </c>
      <c r="E86" s="93"/>
      <c r="F86" s="93"/>
      <c r="G86" s="93"/>
      <c r="H86" s="93"/>
      <c r="I86" s="93"/>
      <c r="J86" s="94">
        <f>J305</f>
        <v>0</v>
      </c>
      <c r="L86" s="91"/>
    </row>
    <row r="87" spans="2:12" s="1" customFormat="1" ht="21.75" customHeight="1">
      <c r="B87" s="28"/>
      <c r="L87" s="28"/>
    </row>
    <row r="88" spans="2:12" s="1" customFormat="1" ht="6.95" customHeight="1">
      <c r="B88" s="37"/>
      <c r="C88" s="38"/>
      <c r="D88" s="38"/>
      <c r="E88" s="38"/>
      <c r="F88" s="38"/>
      <c r="G88" s="38"/>
      <c r="H88" s="38"/>
      <c r="I88" s="38"/>
      <c r="J88" s="38"/>
      <c r="K88" s="38"/>
      <c r="L88" s="28"/>
    </row>
    <row r="92" spans="2:12" s="1" customFormat="1" ht="6.95" customHeight="1">
      <c r="B92" s="39"/>
      <c r="C92" s="40"/>
      <c r="D92" s="40"/>
      <c r="E92" s="40"/>
      <c r="F92" s="40"/>
      <c r="G92" s="40"/>
      <c r="H92" s="40"/>
      <c r="I92" s="40"/>
      <c r="J92" s="40"/>
      <c r="K92" s="40"/>
      <c r="L92" s="28"/>
    </row>
    <row r="93" spans="2:12" s="1" customFormat="1" ht="24.95" customHeight="1">
      <c r="B93" s="28"/>
      <c r="C93" s="17" t="s">
        <v>119</v>
      </c>
      <c r="L93" s="28"/>
    </row>
    <row r="94" spans="2:12" s="1" customFormat="1" ht="6.95" customHeight="1">
      <c r="B94" s="28"/>
      <c r="L94" s="28"/>
    </row>
    <row r="95" spans="2:12" s="1" customFormat="1" ht="12" customHeight="1">
      <c r="B95" s="28"/>
      <c r="C95" s="23" t="s">
        <v>16</v>
      </c>
      <c r="L95" s="28"/>
    </row>
    <row r="96" spans="2:12" s="1" customFormat="1" ht="16.5" customHeight="1">
      <c r="B96" s="28"/>
      <c r="E96" s="247" t="str">
        <f>E7</f>
        <v>Rekonstrukce školní jídelny v budově č.p. 190</v>
      </c>
      <c r="F96" s="248"/>
      <c r="G96" s="248"/>
      <c r="H96" s="248"/>
      <c r="L96" s="28"/>
    </row>
    <row r="97" spans="2:12" s="1" customFormat="1" ht="12" customHeight="1">
      <c r="B97" s="28"/>
      <c r="C97" s="23" t="s">
        <v>82</v>
      </c>
      <c r="L97" s="28"/>
    </row>
    <row r="98" spans="2:12" s="1" customFormat="1" ht="16.5" customHeight="1">
      <c r="B98" s="28"/>
      <c r="E98" s="229" t="str">
        <f>E9</f>
        <v>PS 01 - Gastrotechnologie</v>
      </c>
      <c r="F98" s="249"/>
      <c r="G98" s="249"/>
      <c r="H98" s="249"/>
      <c r="L98" s="28"/>
    </row>
    <row r="99" spans="2:12" s="1" customFormat="1" ht="6.95" customHeight="1">
      <c r="B99" s="28"/>
      <c r="L99" s="28"/>
    </row>
    <row r="100" spans="2:12" s="1" customFormat="1" ht="12" customHeight="1">
      <c r="B100" s="28"/>
      <c r="C100" s="23" t="s">
        <v>21</v>
      </c>
      <c r="F100" s="21" t="str">
        <f>F12</f>
        <v xml:space="preserve"> </v>
      </c>
      <c r="I100" s="23" t="s">
        <v>23</v>
      </c>
      <c r="J100" s="45" t="str">
        <f>IF(J12="","",J12)</f>
        <v>28. 3. 2022</v>
      </c>
      <c r="L100" s="28"/>
    </row>
    <row r="101" spans="2:12" s="1" customFormat="1" ht="6.95" customHeight="1">
      <c r="B101" s="28"/>
      <c r="L101" s="28"/>
    </row>
    <row r="102" spans="2:12" s="1" customFormat="1" ht="25.7" customHeight="1">
      <c r="B102" s="28"/>
      <c r="C102" s="23" t="s">
        <v>25</v>
      </c>
      <c r="F102" s="21" t="str">
        <f>E15</f>
        <v>Město Jablunkov</v>
      </c>
      <c r="I102" s="23" t="s">
        <v>30</v>
      </c>
      <c r="J102" s="26" t="str">
        <f>E21</f>
        <v>Třinecká projekce, a. s.</v>
      </c>
      <c r="L102" s="28"/>
    </row>
    <row r="103" spans="2:12" s="1" customFormat="1" ht="15.2" customHeight="1">
      <c r="B103" s="28"/>
      <c r="C103" s="23" t="s">
        <v>28</v>
      </c>
      <c r="F103" s="21" t="str">
        <f>IF(E18="","",E18)</f>
        <v>Vyplň údaj</v>
      </c>
      <c r="I103" s="23" t="s">
        <v>32</v>
      </c>
      <c r="J103" s="26" t="str">
        <f>E24</f>
        <v>Radek Kultán</v>
      </c>
      <c r="L103" s="28"/>
    </row>
    <row r="104" spans="2:12" s="1" customFormat="1" ht="10.35" customHeight="1">
      <c r="B104" s="28"/>
      <c r="L104" s="28"/>
    </row>
    <row r="105" spans="2:20" s="9" customFormat="1" ht="29.25" customHeight="1">
      <c r="B105" s="95"/>
      <c r="C105" s="96" t="s">
        <v>120</v>
      </c>
      <c r="D105" s="97" t="s">
        <v>55</v>
      </c>
      <c r="E105" s="97" t="s">
        <v>51</v>
      </c>
      <c r="F105" s="97" t="s">
        <v>52</v>
      </c>
      <c r="G105" s="97" t="s">
        <v>121</v>
      </c>
      <c r="H105" s="97" t="s">
        <v>122</v>
      </c>
      <c r="I105" s="97" t="s">
        <v>123</v>
      </c>
      <c r="J105" s="97" t="s">
        <v>90</v>
      </c>
      <c r="K105" s="98" t="s">
        <v>124</v>
      </c>
      <c r="L105" s="95"/>
      <c r="M105" s="52" t="s">
        <v>19</v>
      </c>
      <c r="N105" s="53" t="s">
        <v>40</v>
      </c>
      <c r="O105" s="53" t="s">
        <v>125</v>
      </c>
      <c r="P105" s="53" t="s">
        <v>126</v>
      </c>
      <c r="Q105" s="53" t="s">
        <v>127</v>
      </c>
      <c r="R105" s="53" t="s">
        <v>128</v>
      </c>
      <c r="S105" s="53" t="s">
        <v>129</v>
      </c>
      <c r="T105" s="54" t="s">
        <v>130</v>
      </c>
    </row>
    <row r="106" spans="2:63" s="1" customFormat="1" ht="22.9" customHeight="1">
      <c r="B106" s="28"/>
      <c r="C106" s="57" t="s">
        <v>131</v>
      </c>
      <c r="J106" s="99">
        <f>BK106</f>
        <v>0</v>
      </c>
      <c r="L106" s="28"/>
      <c r="M106" s="55"/>
      <c r="N106" s="46"/>
      <c r="O106" s="46"/>
      <c r="P106" s="100">
        <f>P107+P108+P117+P121+P129+P136+P147+P149+P160+P172+P181+P199+P210+P220+P223+P228+P247+P261+P272+P275+P278+P281+P288+P295+P301+P303+P305</f>
        <v>0</v>
      </c>
      <c r="Q106" s="46"/>
      <c r="R106" s="100">
        <f>R107+R108+R117+R121+R129+R136+R147+R149+R160+R172+R181+R199+R210+R220+R223+R228+R247+R261+R272+R275+R278+R281+R288+R295+R301+R303+R305</f>
        <v>0</v>
      </c>
      <c r="S106" s="46"/>
      <c r="T106" s="101">
        <f>T107+T108+T117+T121+T129+T136+T147+T149+T160+T172+T181+T199+T210+T220+T223+T228+T247+T261+T272+T275+T278+T281+T288+T295+T301+T303+T305</f>
        <v>0</v>
      </c>
      <c r="AT106" s="13" t="s">
        <v>69</v>
      </c>
      <c r="AU106" s="13" t="s">
        <v>91</v>
      </c>
      <c r="BK106" s="102">
        <f>BK107+BK108+BK117+BK121+BK129+BK136+BK147+BK149+BK160+BK172+BK181+BK199+BK210+BK220+BK223+BK228+BK247+BK261+BK272+BK275+BK278+BK281+BK288+BK295+BK301+BK303+BK305</f>
        <v>0</v>
      </c>
    </row>
    <row r="107" spans="2:63" s="10" customFormat="1" ht="25.9" customHeight="1">
      <c r="B107" s="103"/>
      <c r="D107" s="104" t="s">
        <v>69</v>
      </c>
      <c r="E107" s="105" t="s">
        <v>132</v>
      </c>
      <c r="F107" s="105" t="s">
        <v>132</v>
      </c>
      <c r="I107" s="106"/>
      <c r="J107" s="107">
        <f>BK107</f>
        <v>0</v>
      </c>
      <c r="L107" s="103"/>
      <c r="M107" s="108"/>
      <c r="P107" s="109">
        <v>0</v>
      </c>
      <c r="R107" s="109">
        <v>0</v>
      </c>
      <c r="T107" s="110">
        <v>0</v>
      </c>
      <c r="AR107" s="104" t="s">
        <v>78</v>
      </c>
      <c r="AT107" s="111" t="s">
        <v>69</v>
      </c>
      <c r="AU107" s="111" t="s">
        <v>70</v>
      </c>
      <c r="AY107" s="104" t="s">
        <v>133</v>
      </c>
      <c r="BK107" s="112">
        <v>0</v>
      </c>
    </row>
    <row r="108" spans="2:63" s="10" customFormat="1" ht="25.9" customHeight="1">
      <c r="B108" s="103"/>
      <c r="D108" s="104" t="s">
        <v>69</v>
      </c>
      <c r="E108" s="105" t="s">
        <v>134</v>
      </c>
      <c r="F108" s="105" t="s">
        <v>135</v>
      </c>
      <c r="I108" s="106"/>
      <c r="J108" s="107">
        <f>BK108</f>
        <v>0</v>
      </c>
      <c r="L108" s="103"/>
      <c r="M108" s="108"/>
      <c r="P108" s="109">
        <f>SUM(P109:P116)</f>
        <v>0</v>
      </c>
      <c r="R108" s="109">
        <f>SUM(R109:R116)</f>
        <v>0</v>
      </c>
      <c r="T108" s="110">
        <f>SUM(T109:T116)</f>
        <v>0</v>
      </c>
      <c r="AR108" s="104" t="s">
        <v>136</v>
      </c>
      <c r="AT108" s="111" t="s">
        <v>69</v>
      </c>
      <c r="AU108" s="111" t="s">
        <v>70</v>
      </c>
      <c r="AY108" s="104" t="s">
        <v>133</v>
      </c>
      <c r="BK108" s="112">
        <f>SUM(BK109:BK116)</f>
        <v>0</v>
      </c>
    </row>
    <row r="109" spans="2:65" s="1" customFormat="1" ht="16.5" customHeight="1">
      <c r="B109" s="28"/>
      <c r="C109" s="113" t="s">
        <v>78</v>
      </c>
      <c r="D109" s="113" t="s">
        <v>137</v>
      </c>
      <c r="E109" s="114" t="s">
        <v>138</v>
      </c>
      <c r="F109" s="115" t="s">
        <v>139</v>
      </c>
      <c r="G109" s="116" t="s">
        <v>140</v>
      </c>
      <c r="H109" s="117">
        <v>5</v>
      </c>
      <c r="I109" s="118"/>
      <c r="J109" s="119">
        <f aca="true" t="shared" si="0" ref="J109:J116">ROUND(I109*H109,2)</f>
        <v>0</v>
      </c>
      <c r="K109" s="115" t="s">
        <v>141</v>
      </c>
      <c r="L109" s="28"/>
      <c r="M109" s="120" t="s">
        <v>19</v>
      </c>
      <c r="N109" s="121" t="s">
        <v>41</v>
      </c>
      <c r="P109" s="122">
        <f aca="true" t="shared" si="1" ref="P109:P116">O109*H109</f>
        <v>0</v>
      </c>
      <c r="Q109" s="122">
        <v>0</v>
      </c>
      <c r="R109" s="122">
        <f aca="true" t="shared" si="2" ref="R109:R116">Q109*H109</f>
        <v>0</v>
      </c>
      <c r="S109" s="122">
        <v>0</v>
      </c>
      <c r="T109" s="123">
        <f aca="true" t="shared" si="3" ref="T109:T116">S109*H109</f>
        <v>0</v>
      </c>
      <c r="AR109" s="124" t="s">
        <v>142</v>
      </c>
      <c r="AT109" s="124" t="s">
        <v>137</v>
      </c>
      <c r="AU109" s="124" t="s">
        <v>78</v>
      </c>
      <c r="AY109" s="13" t="s">
        <v>133</v>
      </c>
      <c r="BE109" s="125">
        <f aca="true" t="shared" si="4" ref="BE109:BE116">IF(N109="základní",J109,0)</f>
        <v>0</v>
      </c>
      <c r="BF109" s="125">
        <f aca="true" t="shared" si="5" ref="BF109:BF116">IF(N109="snížená",J109,0)</f>
        <v>0</v>
      </c>
      <c r="BG109" s="125">
        <f aca="true" t="shared" si="6" ref="BG109:BG116">IF(N109="zákl. přenesená",J109,0)</f>
        <v>0</v>
      </c>
      <c r="BH109" s="125">
        <f aca="true" t="shared" si="7" ref="BH109:BH116">IF(N109="sníž. přenesená",J109,0)</f>
        <v>0</v>
      </c>
      <c r="BI109" s="125">
        <f aca="true" t="shared" si="8" ref="BI109:BI116">IF(N109="nulová",J109,0)</f>
        <v>0</v>
      </c>
      <c r="BJ109" s="13" t="s">
        <v>78</v>
      </c>
      <c r="BK109" s="125">
        <f aca="true" t="shared" si="9" ref="BK109:BK116">ROUND(I109*H109,2)</f>
        <v>0</v>
      </c>
      <c r="BL109" s="13" t="s">
        <v>142</v>
      </c>
      <c r="BM109" s="124" t="s">
        <v>143</v>
      </c>
    </row>
    <row r="110" spans="2:65" s="1" customFormat="1" ht="21.75" customHeight="1">
      <c r="B110" s="28"/>
      <c r="C110" s="113" t="s">
        <v>80</v>
      </c>
      <c r="D110" s="113" t="s">
        <v>137</v>
      </c>
      <c r="E110" s="114" t="s">
        <v>144</v>
      </c>
      <c r="F110" s="115" t="s">
        <v>145</v>
      </c>
      <c r="G110" s="116" t="s">
        <v>140</v>
      </c>
      <c r="H110" s="117">
        <v>1</v>
      </c>
      <c r="I110" s="118"/>
      <c r="J110" s="119">
        <f t="shared" si="0"/>
        <v>0</v>
      </c>
      <c r="K110" s="115" t="s">
        <v>141</v>
      </c>
      <c r="L110" s="28"/>
      <c r="M110" s="120" t="s">
        <v>19</v>
      </c>
      <c r="N110" s="121" t="s">
        <v>41</v>
      </c>
      <c r="P110" s="122">
        <f t="shared" si="1"/>
        <v>0</v>
      </c>
      <c r="Q110" s="122">
        <v>0</v>
      </c>
      <c r="R110" s="122">
        <f t="shared" si="2"/>
        <v>0</v>
      </c>
      <c r="S110" s="122">
        <v>0</v>
      </c>
      <c r="T110" s="123">
        <f t="shared" si="3"/>
        <v>0</v>
      </c>
      <c r="AR110" s="124" t="s">
        <v>142</v>
      </c>
      <c r="AT110" s="124" t="s">
        <v>137</v>
      </c>
      <c r="AU110" s="124" t="s">
        <v>78</v>
      </c>
      <c r="AY110" s="13" t="s">
        <v>133</v>
      </c>
      <c r="BE110" s="125">
        <f t="shared" si="4"/>
        <v>0</v>
      </c>
      <c r="BF110" s="125">
        <f t="shared" si="5"/>
        <v>0</v>
      </c>
      <c r="BG110" s="125">
        <f t="shared" si="6"/>
        <v>0</v>
      </c>
      <c r="BH110" s="125">
        <f t="shared" si="7"/>
        <v>0</v>
      </c>
      <c r="BI110" s="125">
        <f t="shared" si="8"/>
        <v>0</v>
      </c>
      <c r="BJ110" s="13" t="s">
        <v>78</v>
      </c>
      <c r="BK110" s="125">
        <f t="shared" si="9"/>
        <v>0</v>
      </c>
      <c r="BL110" s="13" t="s">
        <v>142</v>
      </c>
      <c r="BM110" s="124" t="s">
        <v>146</v>
      </c>
    </row>
    <row r="111" spans="2:65" s="1" customFormat="1" ht="115.7" customHeight="1">
      <c r="B111" s="28"/>
      <c r="C111" s="113" t="s">
        <v>147</v>
      </c>
      <c r="D111" s="113" t="s">
        <v>137</v>
      </c>
      <c r="E111" s="114" t="s">
        <v>148</v>
      </c>
      <c r="F111" s="115" t="s">
        <v>149</v>
      </c>
      <c r="G111" s="116" t="s">
        <v>140</v>
      </c>
      <c r="H111" s="117">
        <v>1</v>
      </c>
      <c r="I111" s="118"/>
      <c r="J111" s="119">
        <f t="shared" si="0"/>
        <v>0</v>
      </c>
      <c r="K111" s="115" t="s">
        <v>141</v>
      </c>
      <c r="L111" s="28"/>
      <c r="M111" s="120" t="s">
        <v>19</v>
      </c>
      <c r="N111" s="121" t="s">
        <v>41</v>
      </c>
      <c r="P111" s="122">
        <f t="shared" si="1"/>
        <v>0</v>
      </c>
      <c r="Q111" s="122">
        <v>0</v>
      </c>
      <c r="R111" s="122">
        <f t="shared" si="2"/>
        <v>0</v>
      </c>
      <c r="S111" s="122">
        <v>0</v>
      </c>
      <c r="T111" s="123">
        <f t="shared" si="3"/>
        <v>0</v>
      </c>
      <c r="AR111" s="124" t="s">
        <v>142</v>
      </c>
      <c r="AT111" s="124" t="s">
        <v>137</v>
      </c>
      <c r="AU111" s="124" t="s">
        <v>78</v>
      </c>
      <c r="AY111" s="13" t="s">
        <v>133</v>
      </c>
      <c r="BE111" s="125">
        <f t="shared" si="4"/>
        <v>0</v>
      </c>
      <c r="BF111" s="125">
        <f t="shared" si="5"/>
        <v>0</v>
      </c>
      <c r="BG111" s="125">
        <f t="shared" si="6"/>
        <v>0</v>
      </c>
      <c r="BH111" s="125">
        <f t="shared" si="7"/>
        <v>0</v>
      </c>
      <c r="BI111" s="125">
        <f t="shared" si="8"/>
        <v>0</v>
      </c>
      <c r="BJ111" s="13" t="s">
        <v>78</v>
      </c>
      <c r="BK111" s="125">
        <f t="shared" si="9"/>
        <v>0</v>
      </c>
      <c r="BL111" s="13" t="s">
        <v>142</v>
      </c>
      <c r="BM111" s="124" t="s">
        <v>150</v>
      </c>
    </row>
    <row r="112" spans="2:65" s="1" customFormat="1" ht="16.5" customHeight="1">
      <c r="B112" s="28"/>
      <c r="C112" s="113" t="s">
        <v>136</v>
      </c>
      <c r="D112" s="113" t="s">
        <v>137</v>
      </c>
      <c r="E112" s="114" t="s">
        <v>151</v>
      </c>
      <c r="F112" s="115" t="s">
        <v>152</v>
      </c>
      <c r="G112" s="116" t="s">
        <v>140</v>
      </c>
      <c r="H112" s="117">
        <v>1</v>
      </c>
      <c r="I112" s="118"/>
      <c r="J112" s="119">
        <f t="shared" si="0"/>
        <v>0</v>
      </c>
      <c r="K112" s="115" t="s">
        <v>141</v>
      </c>
      <c r="L112" s="28"/>
      <c r="M112" s="120" t="s">
        <v>19</v>
      </c>
      <c r="N112" s="121" t="s">
        <v>41</v>
      </c>
      <c r="P112" s="122">
        <f t="shared" si="1"/>
        <v>0</v>
      </c>
      <c r="Q112" s="122">
        <v>0</v>
      </c>
      <c r="R112" s="122">
        <f t="shared" si="2"/>
        <v>0</v>
      </c>
      <c r="S112" s="122">
        <v>0</v>
      </c>
      <c r="T112" s="123">
        <f t="shared" si="3"/>
        <v>0</v>
      </c>
      <c r="AR112" s="124" t="s">
        <v>142</v>
      </c>
      <c r="AT112" s="124" t="s">
        <v>137</v>
      </c>
      <c r="AU112" s="124" t="s">
        <v>78</v>
      </c>
      <c r="AY112" s="13" t="s">
        <v>133</v>
      </c>
      <c r="BE112" s="125">
        <f t="shared" si="4"/>
        <v>0</v>
      </c>
      <c r="BF112" s="125">
        <f t="shared" si="5"/>
        <v>0</v>
      </c>
      <c r="BG112" s="125">
        <f t="shared" si="6"/>
        <v>0</v>
      </c>
      <c r="BH112" s="125">
        <f t="shared" si="7"/>
        <v>0</v>
      </c>
      <c r="BI112" s="125">
        <f t="shared" si="8"/>
        <v>0</v>
      </c>
      <c r="BJ112" s="13" t="s">
        <v>78</v>
      </c>
      <c r="BK112" s="125">
        <f t="shared" si="9"/>
        <v>0</v>
      </c>
      <c r="BL112" s="13" t="s">
        <v>142</v>
      </c>
      <c r="BM112" s="124" t="s">
        <v>153</v>
      </c>
    </row>
    <row r="113" spans="2:65" s="1" customFormat="1" ht="78" customHeight="1">
      <c r="B113" s="28"/>
      <c r="C113" s="113" t="s">
        <v>154</v>
      </c>
      <c r="D113" s="113" t="s">
        <v>137</v>
      </c>
      <c r="E113" s="114" t="s">
        <v>155</v>
      </c>
      <c r="F113" s="115" t="s">
        <v>156</v>
      </c>
      <c r="G113" s="116" t="s">
        <v>140</v>
      </c>
      <c r="H113" s="117">
        <v>1</v>
      </c>
      <c r="I113" s="118"/>
      <c r="J113" s="119">
        <f t="shared" si="0"/>
        <v>0</v>
      </c>
      <c r="K113" s="115" t="s">
        <v>141</v>
      </c>
      <c r="L113" s="28"/>
      <c r="M113" s="120" t="s">
        <v>19</v>
      </c>
      <c r="N113" s="121" t="s">
        <v>41</v>
      </c>
      <c r="P113" s="122">
        <f t="shared" si="1"/>
        <v>0</v>
      </c>
      <c r="Q113" s="122">
        <v>0</v>
      </c>
      <c r="R113" s="122">
        <f t="shared" si="2"/>
        <v>0</v>
      </c>
      <c r="S113" s="122">
        <v>0</v>
      </c>
      <c r="T113" s="123">
        <f t="shared" si="3"/>
        <v>0</v>
      </c>
      <c r="AR113" s="124" t="s">
        <v>142</v>
      </c>
      <c r="AT113" s="124" t="s">
        <v>137</v>
      </c>
      <c r="AU113" s="124" t="s">
        <v>78</v>
      </c>
      <c r="AY113" s="13" t="s">
        <v>133</v>
      </c>
      <c r="BE113" s="125">
        <f t="shared" si="4"/>
        <v>0</v>
      </c>
      <c r="BF113" s="125">
        <f t="shared" si="5"/>
        <v>0</v>
      </c>
      <c r="BG113" s="125">
        <f t="shared" si="6"/>
        <v>0</v>
      </c>
      <c r="BH113" s="125">
        <f t="shared" si="7"/>
        <v>0</v>
      </c>
      <c r="BI113" s="125">
        <f t="shared" si="8"/>
        <v>0</v>
      </c>
      <c r="BJ113" s="13" t="s">
        <v>78</v>
      </c>
      <c r="BK113" s="125">
        <f t="shared" si="9"/>
        <v>0</v>
      </c>
      <c r="BL113" s="13" t="s">
        <v>142</v>
      </c>
      <c r="BM113" s="124" t="s">
        <v>157</v>
      </c>
    </row>
    <row r="114" spans="2:65" s="1" customFormat="1" ht="62.65" customHeight="1">
      <c r="B114" s="28"/>
      <c r="C114" s="113" t="s">
        <v>158</v>
      </c>
      <c r="D114" s="113" t="s">
        <v>137</v>
      </c>
      <c r="E114" s="114" t="s">
        <v>159</v>
      </c>
      <c r="F114" s="115" t="s">
        <v>160</v>
      </c>
      <c r="G114" s="116" t="s">
        <v>140</v>
      </c>
      <c r="H114" s="117">
        <v>1</v>
      </c>
      <c r="I114" s="118"/>
      <c r="J114" s="119">
        <f t="shared" si="0"/>
        <v>0</v>
      </c>
      <c r="K114" s="115" t="s">
        <v>141</v>
      </c>
      <c r="L114" s="28"/>
      <c r="M114" s="120" t="s">
        <v>19</v>
      </c>
      <c r="N114" s="121" t="s">
        <v>41</v>
      </c>
      <c r="P114" s="122">
        <f t="shared" si="1"/>
        <v>0</v>
      </c>
      <c r="Q114" s="122">
        <v>0</v>
      </c>
      <c r="R114" s="122">
        <f t="shared" si="2"/>
        <v>0</v>
      </c>
      <c r="S114" s="122">
        <v>0</v>
      </c>
      <c r="T114" s="123">
        <f t="shared" si="3"/>
        <v>0</v>
      </c>
      <c r="AR114" s="124" t="s">
        <v>142</v>
      </c>
      <c r="AT114" s="124" t="s">
        <v>137</v>
      </c>
      <c r="AU114" s="124" t="s">
        <v>78</v>
      </c>
      <c r="AY114" s="13" t="s">
        <v>133</v>
      </c>
      <c r="BE114" s="125">
        <f t="shared" si="4"/>
        <v>0</v>
      </c>
      <c r="BF114" s="125">
        <f t="shared" si="5"/>
        <v>0</v>
      </c>
      <c r="BG114" s="125">
        <f t="shared" si="6"/>
        <v>0</v>
      </c>
      <c r="BH114" s="125">
        <f t="shared" si="7"/>
        <v>0</v>
      </c>
      <c r="BI114" s="125">
        <f t="shared" si="8"/>
        <v>0</v>
      </c>
      <c r="BJ114" s="13" t="s">
        <v>78</v>
      </c>
      <c r="BK114" s="125">
        <f t="shared" si="9"/>
        <v>0</v>
      </c>
      <c r="BL114" s="13" t="s">
        <v>142</v>
      </c>
      <c r="BM114" s="124" t="s">
        <v>161</v>
      </c>
    </row>
    <row r="115" spans="2:65" s="1" customFormat="1" ht="66.75" customHeight="1">
      <c r="B115" s="28"/>
      <c r="C115" s="113" t="s">
        <v>162</v>
      </c>
      <c r="D115" s="113" t="s">
        <v>137</v>
      </c>
      <c r="E115" s="114" t="s">
        <v>163</v>
      </c>
      <c r="F115" s="115" t="s">
        <v>164</v>
      </c>
      <c r="G115" s="116" t="s">
        <v>140</v>
      </c>
      <c r="H115" s="117">
        <v>1</v>
      </c>
      <c r="I115" s="118"/>
      <c r="J115" s="119">
        <f t="shared" si="0"/>
        <v>0</v>
      </c>
      <c r="K115" s="115" t="s">
        <v>141</v>
      </c>
      <c r="L115" s="28"/>
      <c r="M115" s="120" t="s">
        <v>19</v>
      </c>
      <c r="N115" s="121" t="s">
        <v>41</v>
      </c>
      <c r="P115" s="122">
        <f t="shared" si="1"/>
        <v>0</v>
      </c>
      <c r="Q115" s="122">
        <v>0</v>
      </c>
      <c r="R115" s="122">
        <f t="shared" si="2"/>
        <v>0</v>
      </c>
      <c r="S115" s="122">
        <v>0</v>
      </c>
      <c r="T115" s="123">
        <f t="shared" si="3"/>
        <v>0</v>
      </c>
      <c r="AR115" s="124" t="s">
        <v>142</v>
      </c>
      <c r="AT115" s="124" t="s">
        <v>137</v>
      </c>
      <c r="AU115" s="124" t="s">
        <v>78</v>
      </c>
      <c r="AY115" s="13" t="s">
        <v>133</v>
      </c>
      <c r="BE115" s="125">
        <f t="shared" si="4"/>
        <v>0</v>
      </c>
      <c r="BF115" s="125">
        <f t="shared" si="5"/>
        <v>0</v>
      </c>
      <c r="BG115" s="125">
        <f t="shared" si="6"/>
        <v>0</v>
      </c>
      <c r="BH115" s="125">
        <f t="shared" si="7"/>
        <v>0</v>
      </c>
      <c r="BI115" s="125">
        <f t="shared" si="8"/>
        <v>0</v>
      </c>
      <c r="BJ115" s="13" t="s">
        <v>78</v>
      </c>
      <c r="BK115" s="125">
        <f t="shared" si="9"/>
        <v>0</v>
      </c>
      <c r="BL115" s="13" t="s">
        <v>142</v>
      </c>
      <c r="BM115" s="124" t="s">
        <v>165</v>
      </c>
    </row>
    <row r="116" spans="2:65" s="1" customFormat="1" ht="49.15" customHeight="1">
      <c r="B116" s="28"/>
      <c r="C116" s="113" t="s">
        <v>166</v>
      </c>
      <c r="D116" s="113" t="s">
        <v>137</v>
      </c>
      <c r="E116" s="114" t="s">
        <v>167</v>
      </c>
      <c r="F116" s="115" t="s">
        <v>168</v>
      </c>
      <c r="G116" s="116" t="s">
        <v>140</v>
      </c>
      <c r="H116" s="117">
        <v>1</v>
      </c>
      <c r="I116" s="118"/>
      <c r="J116" s="119">
        <f t="shared" si="0"/>
        <v>0</v>
      </c>
      <c r="K116" s="115" t="s">
        <v>141</v>
      </c>
      <c r="L116" s="28"/>
      <c r="M116" s="120" t="s">
        <v>19</v>
      </c>
      <c r="N116" s="121" t="s">
        <v>41</v>
      </c>
      <c r="P116" s="122">
        <f t="shared" si="1"/>
        <v>0</v>
      </c>
      <c r="Q116" s="122">
        <v>0</v>
      </c>
      <c r="R116" s="122">
        <f t="shared" si="2"/>
        <v>0</v>
      </c>
      <c r="S116" s="122">
        <v>0</v>
      </c>
      <c r="T116" s="123">
        <f t="shared" si="3"/>
        <v>0</v>
      </c>
      <c r="AR116" s="124" t="s">
        <v>142</v>
      </c>
      <c r="AT116" s="124" t="s">
        <v>137</v>
      </c>
      <c r="AU116" s="124" t="s">
        <v>78</v>
      </c>
      <c r="AY116" s="13" t="s">
        <v>133</v>
      </c>
      <c r="BE116" s="125">
        <f t="shared" si="4"/>
        <v>0</v>
      </c>
      <c r="BF116" s="125">
        <f t="shared" si="5"/>
        <v>0</v>
      </c>
      <c r="BG116" s="125">
        <f t="shared" si="6"/>
        <v>0</v>
      </c>
      <c r="BH116" s="125">
        <f t="shared" si="7"/>
        <v>0</v>
      </c>
      <c r="BI116" s="125">
        <f t="shared" si="8"/>
        <v>0</v>
      </c>
      <c r="BJ116" s="13" t="s">
        <v>78</v>
      </c>
      <c r="BK116" s="125">
        <f t="shared" si="9"/>
        <v>0</v>
      </c>
      <c r="BL116" s="13" t="s">
        <v>142</v>
      </c>
      <c r="BM116" s="124" t="s">
        <v>169</v>
      </c>
    </row>
    <row r="117" spans="2:63" s="10" customFormat="1" ht="25.9" customHeight="1">
      <c r="B117" s="103"/>
      <c r="D117" s="104" t="s">
        <v>69</v>
      </c>
      <c r="E117" s="105" t="s">
        <v>170</v>
      </c>
      <c r="F117" s="105" t="s">
        <v>171</v>
      </c>
      <c r="I117" s="106"/>
      <c r="J117" s="107">
        <f>BK117</f>
        <v>0</v>
      </c>
      <c r="L117" s="103"/>
      <c r="M117" s="108"/>
      <c r="P117" s="109">
        <f>SUM(P118:P120)</f>
        <v>0</v>
      </c>
      <c r="R117" s="109">
        <f>SUM(R118:R120)</f>
        <v>0</v>
      </c>
      <c r="T117" s="110">
        <f>SUM(T118:T120)</f>
        <v>0</v>
      </c>
      <c r="AR117" s="104" t="s">
        <v>78</v>
      </c>
      <c r="AT117" s="111" t="s">
        <v>69</v>
      </c>
      <c r="AU117" s="111" t="s">
        <v>70</v>
      </c>
      <c r="AY117" s="104" t="s">
        <v>133</v>
      </c>
      <c r="BK117" s="112">
        <f>SUM(BK118:BK120)</f>
        <v>0</v>
      </c>
    </row>
    <row r="118" spans="2:65" s="1" customFormat="1" ht="181.5" customHeight="1">
      <c r="B118" s="28"/>
      <c r="C118" s="113" t="s">
        <v>172</v>
      </c>
      <c r="D118" s="113" t="s">
        <v>137</v>
      </c>
      <c r="E118" s="114" t="s">
        <v>173</v>
      </c>
      <c r="F118" s="115" t="s">
        <v>174</v>
      </c>
      <c r="G118" s="116" t="s">
        <v>140</v>
      </c>
      <c r="H118" s="117">
        <v>3</v>
      </c>
      <c r="I118" s="118"/>
      <c r="J118" s="119">
        <f>ROUND(I118*H118,2)</f>
        <v>0</v>
      </c>
      <c r="K118" s="115" t="s">
        <v>141</v>
      </c>
      <c r="L118" s="28"/>
      <c r="M118" s="120" t="s">
        <v>19</v>
      </c>
      <c r="N118" s="121" t="s">
        <v>41</v>
      </c>
      <c r="P118" s="122">
        <f>O118*H118</f>
        <v>0</v>
      </c>
      <c r="Q118" s="122">
        <v>0</v>
      </c>
      <c r="R118" s="122">
        <f>Q118*H118</f>
        <v>0</v>
      </c>
      <c r="S118" s="122">
        <v>0</v>
      </c>
      <c r="T118" s="123">
        <f>S118*H118</f>
        <v>0</v>
      </c>
      <c r="AR118" s="124" t="s">
        <v>136</v>
      </c>
      <c r="AT118" s="124" t="s">
        <v>137</v>
      </c>
      <c r="AU118" s="124" t="s">
        <v>78</v>
      </c>
      <c r="AY118" s="13" t="s">
        <v>133</v>
      </c>
      <c r="BE118" s="125">
        <f>IF(N118="základní",J118,0)</f>
        <v>0</v>
      </c>
      <c r="BF118" s="125">
        <f>IF(N118="snížená",J118,0)</f>
        <v>0</v>
      </c>
      <c r="BG118" s="125">
        <f>IF(N118="zákl. přenesená",J118,0)</f>
        <v>0</v>
      </c>
      <c r="BH118" s="125">
        <f>IF(N118="sníž. přenesená",J118,0)</f>
        <v>0</v>
      </c>
      <c r="BI118" s="125">
        <f>IF(N118="nulová",J118,0)</f>
        <v>0</v>
      </c>
      <c r="BJ118" s="13" t="s">
        <v>78</v>
      </c>
      <c r="BK118" s="125">
        <f>ROUND(I118*H118,2)</f>
        <v>0</v>
      </c>
      <c r="BL118" s="13" t="s">
        <v>136</v>
      </c>
      <c r="BM118" s="124" t="s">
        <v>175</v>
      </c>
    </row>
    <row r="119" spans="2:65" s="1" customFormat="1" ht="181.5" customHeight="1">
      <c r="B119" s="28"/>
      <c r="C119" s="113" t="s">
        <v>176</v>
      </c>
      <c r="D119" s="113" t="s">
        <v>137</v>
      </c>
      <c r="E119" s="114" t="s">
        <v>177</v>
      </c>
      <c r="F119" s="115" t="s">
        <v>178</v>
      </c>
      <c r="G119" s="116" t="s">
        <v>140</v>
      </c>
      <c r="H119" s="117">
        <v>2</v>
      </c>
      <c r="I119" s="118"/>
      <c r="J119" s="119">
        <f>ROUND(I119*H119,2)</f>
        <v>0</v>
      </c>
      <c r="K119" s="115" t="s">
        <v>141</v>
      </c>
      <c r="L119" s="28"/>
      <c r="M119" s="120" t="s">
        <v>19</v>
      </c>
      <c r="N119" s="121" t="s">
        <v>41</v>
      </c>
      <c r="P119" s="122">
        <f>O119*H119</f>
        <v>0</v>
      </c>
      <c r="Q119" s="122">
        <v>0</v>
      </c>
      <c r="R119" s="122">
        <f>Q119*H119</f>
        <v>0</v>
      </c>
      <c r="S119" s="122">
        <v>0</v>
      </c>
      <c r="T119" s="123">
        <f>S119*H119</f>
        <v>0</v>
      </c>
      <c r="AR119" s="124" t="s">
        <v>136</v>
      </c>
      <c r="AT119" s="124" t="s">
        <v>137</v>
      </c>
      <c r="AU119" s="124" t="s">
        <v>78</v>
      </c>
      <c r="AY119" s="13" t="s">
        <v>133</v>
      </c>
      <c r="BE119" s="125">
        <f>IF(N119="základní",J119,0)</f>
        <v>0</v>
      </c>
      <c r="BF119" s="125">
        <f>IF(N119="snížená",J119,0)</f>
        <v>0</v>
      </c>
      <c r="BG119" s="125">
        <f>IF(N119="zákl. přenesená",J119,0)</f>
        <v>0</v>
      </c>
      <c r="BH119" s="125">
        <f>IF(N119="sníž. přenesená",J119,0)</f>
        <v>0</v>
      </c>
      <c r="BI119" s="125">
        <f>IF(N119="nulová",J119,0)</f>
        <v>0</v>
      </c>
      <c r="BJ119" s="13" t="s">
        <v>78</v>
      </c>
      <c r="BK119" s="125">
        <f>ROUND(I119*H119,2)</f>
        <v>0</v>
      </c>
      <c r="BL119" s="13" t="s">
        <v>136</v>
      </c>
      <c r="BM119" s="124" t="s">
        <v>179</v>
      </c>
    </row>
    <row r="120" spans="2:65" s="1" customFormat="1" ht="181.5" customHeight="1">
      <c r="B120" s="28"/>
      <c r="C120" s="113" t="s">
        <v>180</v>
      </c>
      <c r="D120" s="113" t="s">
        <v>137</v>
      </c>
      <c r="E120" s="114" t="s">
        <v>181</v>
      </c>
      <c r="F120" s="115" t="s">
        <v>182</v>
      </c>
      <c r="G120" s="116" t="s">
        <v>140</v>
      </c>
      <c r="H120" s="117">
        <v>2</v>
      </c>
      <c r="I120" s="118"/>
      <c r="J120" s="119">
        <f>ROUND(I120*H120,2)</f>
        <v>0</v>
      </c>
      <c r="K120" s="115" t="s">
        <v>141</v>
      </c>
      <c r="L120" s="28"/>
      <c r="M120" s="120" t="s">
        <v>19</v>
      </c>
      <c r="N120" s="121" t="s">
        <v>41</v>
      </c>
      <c r="P120" s="122">
        <f>O120*H120</f>
        <v>0</v>
      </c>
      <c r="Q120" s="122">
        <v>0</v>
      </c>
      <c r="R120" s="122">
        <f>Q120*H120</f>
        <v>0</v>
      </c>
      <c r="S120" s="122">
        <v>0</v>
      </c>
      <c r="T120" s="123">
        <f>S120*H120</f>
        <v>0</v>
      </c>
      <c r="AR120" s="124" t="s">
        <v>136</v>
      </c>
      <c r="AT120" s="124" t="s">
        <v>137</v>
      </c>
      <c r="AU120" s="124" t="s">
        <v>78</v>
      </c>
      <c r="AY120" s="13" t="s">
        <v>133</v>
      </c>
      <c r="BE120" s="125">
        <f>IF(N120="základní",J120,0)</f>
        <v>0</v>
      </c>
      <c r="BF120" s="125">
        <f>IF(N120="snížená",J120,0)</f>
        <v>0</v>
      </c>
      <c r="BG120" s="125">
        <f>IF(N120="zákl. přenesená",J120,0)</f>
        <v>0</v>
      </c>
      <c r="BH120" s="125">
        <f>IF(N120="sníž. přenesená",J120,0)</f>
        <v>0</v>
      </c>
      <c r="BI120" s="125">
        <f>IF(N120="nulová",J120,0)</f>
        <v>0</v>
      </c>
      <c r="BJ120" s="13" t="s">
        <v>78</v>
      </c>
      <c r="BK120" s="125">
        <f>ROUND(I120*H120,2)</f>
        <v>0</v>
      </c>
      <c r="BL120" s="13" t="s">
        <v>136</v>
      </c>
      <c r="BM120" s="124" t="s">
        <v>183</v>
      </c>
    </row>
    <row r="121" spans="2:63" s="10" customFormat="1" ht="25.9" customHeight="1">
      <c r="B121" s="103"/>
      <c r="D121" s="104" t="s">
        <v>69</v>
      </c>
      <c r="E121" s="105" t="s">
        <v>184</v>
      </c>
      <c r="F121" s="105" t="s">
        <v>185</v>
      </c>
      <c r="I121" s="106"/>
      <c r="J121" s="107">
        <f>BK121</f>
        <v>0</v>
      </c>
      <c r="L121" s="103"/>
      <c r="M121" s="108"/>
      <c r="P121" s="109">
        <f>SUM(P122:P128)</f>
        <v>0</v>
      </c>
      <c r="R121" s="109">
        <f>SUM(R122:R128)</f>
        <v>0</v>
      </c>
      <c r="T121" s="110">
        <f>SUM(T122:T128)</f>
        <v>0</v>
      </c>
      <c r="AR121" s="104" t="s">
        <v>78</v>
      </c>
      <c r="AT121" s="111" t="s">
        <v>69</v>
      </c>
      <c r="AU121" s="111" t="s">
        <v>70</v>
      </c>
      <c r="AY121" s="104" t="s">
        <v>133</v>
      </c>
      <c r="BK121" s="112">
        <f>SUM(BK122:BK128)</f>
        <v>0</v>
      </c>
    </row>
    <row r="122" spans="2:65" s="1" customFormat="1" ht="232.9" customHeight="1">
      <c r="B122" s="28"/>
      <c r="C122" s="113" t="s">
        <v>186</v>
      </c>
      <c r="D122" s="113" t="s">
        <v>137</v>
      </c>
      <c r="E122" s="114" t="s">
        <v>187</v>
      </c>
      <c r="F122" s="115" t="s">
        <v>188</v>
      </c>
      <c r="G122" s="116" t="s">
        <v>140</v>
      </c>
      <c r="H122" s="117">
        <v>1</v>
      </c>
      <c r="I122" s="118"/>
      <c r="J122" s="119">
        <f aca="true" t="shared" si="10" ref="J122:J128">ROUND(I122*H122,2)</f>
        <v>0</v>
      </c>
      <c r="K122" s="115" t="s">
        <v>141</v>
      </c>
      <c r="L122" s="28"/>
      <c r="M122" s="120" t="s">
        <v>19</v>
      </c>
      <c r="N122" s="121" t="s">
        <v>41</v>
      </c>
      <c r="P122" s="122">
        <f aca="true" t="shared" si="11" ref="P122:P128">O122*H122</f>
        <v>0</v>
      </c>
      <c r="Q122" s="122">
        <v>0</v>
      </c>
      <c r="R122" s="122">
        <f aca="true" t="shared" si="12" ref="R122:R128">Q122*H122</f>
        <v>0</v>
      </c>
      <c r="S122" s="122">
        <v>0</v>
      </c>
      <c r="T122" s="123">
        <f aca="true" t="shared" si="13" ref="T122:T128">S122*H122</f>
        <v>0</v>
      </c>
      <c r="AR122" s="124" t="s">
        <v>136</v>
      </c>
      <c r="AT122" s="124" t="s">
        <v>137</v>
      </c>
      <c r="AU122" s="124" t="s">
        <v>78</v>
      </c>
      <c r="AY122" s="13" t="s">
        <v>133</v>
      </c>
      <c r="BE122" s="125">
        <f aca="true" t="shared" si="14" ref="BE122:BE128">IF(N122="základní",J122,0)</f>
        <v>0</v>
      </c>
      <c r="BF122" s="125">
        <f aca="true" t="shared" si="15" ref="BF122:BF128">IF(N122="snížená",J122,0)</f>
        <v>0</v>
      </c>
      <c r="BG122" s="125">
        <f aca="true" t="shared" si="16" ref="BG122:BG128">IF(N122="zákl. přenesená",J122,0)</f>
        <v>0</v>
      </c>
      <c r="BH122" s="125">
        <f aca="true" t="shared" si="17" ref="BH122:BH128">IF(N122="sníž. přenesená",J122,0)</f>
        <v>0</v>
      </c>
      <c r="BI122" s="125">
        <f aca="true" t="shared" si="18" ref="BI122:BI128">IF(N122="nulová",J122,0)</f>
        <v>0</v>
      </c>
      <c r="BJ122" s="13" t="s">
        <v>78</v>
      </c>
      <c r="BK122" s="125">
        <f aca="true" t="shared" si="19" ref="BK122:BK128">ROUND(I122*H122,2)</f>
        <v>0</v>
      </c>
      <c r="BL122" s="13" t="s">
        <v>136</v>
      </c>
      <c r="BM122" s="124" t="s">
        <v>189</v>
      </c>
    </row>
    <row r="123" spans="2:65" s="1" customFormat="1" ht="16.5" customHeight="1">
      <c r="B123" s="28"/>
      <c r="C123" s="113" t="s">
        <v>190</v>
      </c>
      <c r="D123" s="113" t="s">
        <v>137</v>
      </c>
      <c r="E123" s="114" t="s">
        <v>191</v>
      </c>
      <c r="F123" s="115" t="s">
        <v>192</v>
      </c>
      <c r="G123" s="116" t="s">
        <v>140</v>
      </c>
      <c r="H123" s="117">
        <v>2</v>
      </c>
      <c r="I123" s="118"/>
      <c r="J123" s="119">
        <f t="shared" si="10"/>
        <v>0</v>
      </c>
      <c r="K123" s="115" t="s">
        <v>141</v>
      </c>
      <c r="L123" s="28"/>
      <c r="M123" s="120" t="s">
        <v>19</v>
      </c>
      <c r="N123" s="121" t="s">
        <v>41</v>
      </c>
      <c r="P123" s="122">
        <f t="shared" si="11"/>
        <v>0</v>
      </c>
      <c r="Q123" s="122">
        <v>0</v>
      </c>
      <c r="R123" s="122">
        <f t="shared" si="12"/>
        <v>0</v>
      </c>
      <c r="S123" s="122">
        <v>0</v>
      </c>
      <c r="T123" s="123">
        <f t="shared" si="13"/>
        <v>0</v>
      </c>
      <c r="AR123" s="124" t="s">
        <v>136</v>
      </c>
      <c r="AT123" s="124" t="s">
        <v>137</v>
      </c>
      <c r="AU123" s="124" t="s">
        <v>78</v>
      </c>
      <c r="AY123" s="13" t="s">
        <v>133</v>
      </c>
      <c r="BE123" s="125">
        <f t="shared" si="14"/>
        <v>0</v>
      </c>
      <c r="BF123" s="125">
        <f t="shared" si="15"/>
        <v>0</v>
      </c>
      <c r="BG123" s="125">
        <f t="shared" si="16"/>
        <v>0</v>
      </c>
      <c r="BH123" s="125">
        <f t="shared" si="17"/>
        <v>0</v>
      </c>
      <c r="BI123" s="125">
        <f t="shared" si="18"/>
        <v>0</v>
      </c>
      <c r="BJ123" s="13" t="s">
        <v>78</v>
      </c>
      <c r="BK123" s="125">
        <f t="shared" si="19"/>
        <v>0</v>
      </c>
      <c r="BL123" s="13" t="s">
        <v>136</v>
      </c>
      <c r="BM123" s="124" t="s">
        <v>193</v>
      </c>
    </row>
    <row r="124" spans="2:65" s="1" customFormat="1" ht="16.5" customHeight="1">
      <c r="B124" s="28"/>
      <c r="C124" s="113" t="s">
        <v>194</v>
      </c>
      <c r="D124" s="113" t="s">
        <v>137</v>
      </c>
      <c r="E124" s="114" t="s">
        <v>195</v>
      </c>
      <c r="F124" s="115" t="s">
        <v>192</v>
      </c>
      <c r="G124" s="116" t="s">
        <v>140</v>
      </c>
      <c r="H124" s="117">
        <v>2</v>
      </c>
      <c r="I124" s="118"/>
      <c r="J124" s="119">
        <f t="shared" si="10"/>
        <v>0</v>
      </c>
      <c r="K124" s="115" t="s">
        <v>141</v>
      </c>
      <c r="L124" s="28"/>
      <c r="M124" s="120" t="s">
        <v>19</v>
      </c>
      <c r="N124" s="121" t="s">
        <v>41</v>
      </c>
      <c r="P124" s="122">
        <f t="shared" si="11"/>
        <v>0</v>
      </c>
      <c r="Q124" s="122">
        <v>0</v>
      </c>
      <c r="R124" s="122">
        <f t="shared" si="12"/>
        <v>0</v>
      </c>
      <c r="S124" s="122">
        <v>0</v>
      </c>
      <c r="T124" s="123">
        <f t="shared" si="13"/>
        <v>0</v>
      </c>
      <c r="AR124" s="124" t="s">
        <v>136</v>
      </c>
      <c r="AT124" s="124" t="s">
        <v>137</v>
      </c>
      <c r="AU124" s="124" t="s">
        <v>78</v>
      </c>
      <c r="AY124" s="13" t="s">
        <v>133</v>
      </c>
      <c r="BE124" s="125">
        <f t="shared" si="14"/>
        <v>0</v>
      </c>
      <c r="BF124" s="125">
        <f t="shared" si="15"/>
        <v>0</v>
      </c>
      <c r="BG124" s="125">
        <f t="shared" si="16"/>
        <v>0</v>
      </c>
      <c r="BH124" s="125">
        <f t="shared" si="17"/>
        <v>0</v>
      </c>
      <c r="BI124" s="125">
        <f t="shared" si="18"/>
        <v>0</v>
      </c>
      <c r="BJ124" s="13" t="s">
        <v>78</v>
      </c>
      <c r="BK124" s="125">
        <f t="shared" si="19"/>
        <v>0</v>
      </c>
      <c r="BL124" s="13" t="s">
        <v>136</v>
      </c>
      <c r="BM124" s="124" t="s">
        <v>196</v>
      </c>
    </row>
    <row r="125" spans="2:65" s="1" customFormat="1" ht="90.75" customHeight="1">
      <c r="B125" s="28"/>
      <c r="C125" s="113" t="s">
        <v>8</v>
      </c>
      <c r="D125" s="113" t="s">
        <v>137</v>
      </c>
      <c r="E125" s="114" t="s">
        <v>197</v>
      </c>
      <c r="F125" s="115" t="s">
        <v>198</v>
      </c>
      <c r="G125" s="116" t="s">
        <v>140</v>
      </c>
      <c r="H125" s="117">
        <v>1</v>
      </c>
      <c r="I125" s="118"/>
      <c r="J125" s="119">
        <f t="shared" si="10"/>
        <v>0</v>
      </c>
      <c r="K125" s="115" t="s">
        <v>141</v>
      </c>
      <c r="L125" s="28"/>
      <c r="M125" s="120" t="s">
        <v>19</v>
      </c>
      <c r="N125" s="121" t="s">
        <v>41</v>
      </c>
      <c r="P125" s="122">
        <f t="shared" si="11"/>
        <v>0</v>
      </c>
      <c r="Q125" s="122">
        <v>0</v>
      </c>
      <c r="R125" s="122">
        <f t="shared" si="12"/>
        <v>0</v>
      </c>
      <c r="S125" s="122">
        <v>0</v>
      </c>
      <c r="T125" s="123">
        <f t="shared" si="13"/>
        <v>0</v>
      </c>
      <c r="AR125" s="124" t="s">
        <v>136</v>
      </c>
      <c r="AT125" s="124" t="s">
        <v>137</v>
      </c>
      <c r="AU125" s="124" t="s">
        <v>78</v>
      </c>
      <c r="AY125" s="13" t="s">
        <v>133</v>
      </c>
      <c r="BE125" s="125">
        <f t="shared" si="14"/>
        <v>0</v>
      </c>
      <c r="BF125" s="125">
        <f t="shared" si="15"/>
        <v>0</v>
      </c>
      <c r="BG125" s="125">
        <f t="shared" si="16"/>
        <v>0</v>
      </c>
      <c r="BH125" s="125">
        <f t="shared" si="17"/>
        <v>0</v>
      </c>
      <c r="BI125" s="125">
        <f t="shared" si="18"/>
        <v>0</v>
      </c>
      <c r="BJ125" s="13" t="s">
        <v>78</v>
      </c>
      <c r="BK125" s="125">
        <f t="shared" si="19"/>
        <v>0</v>
      </c>
      <c r="BL125" s="13" t="s">
        <v>136</v>
      </c>
      <c r="BM125" s="124" t="s">
        <v>199</v>
      </c>
    </row>
    <row r="126" spans="2:65" s="1" customFormat="1" ht="62.65" customHeight="1">
      <c r="B126" s="28"/>
      <c r="C126" s="113" t="s">
        <v>200</v>
      </c>
      <c r="D126" s="113" t="s">
        <v>137</v>
      </c>
      <c r="E126" s="114" t="s">
        <v>201</v>
      </c>
      <c r="F126" s="115" t="s">
        <v>160</v>
      </c>
      <c r="G126" s="116" t="s">
        <v>140</v>
      </c>
      <c r="H126" s="117">
        <v>1</v>
      </c>
      <c r="I126" s="118"/>
      <c r="J126" s="119">
        <f t="shared" si="10"/>
        <v>0</v>
      </c>
      <c r="K126" s="115" t="s">
        <v>141</v>
      </c>
      <c r="L126" s="28"/>
      <c r="M126" s="120" t="s">
        <v>19</v>
      </c>
      <c r="N126" s="121" t="s">
        <v>41</v>
      </c>
      <c r="P126" s="122">
        <f t="shared" si="11"/>
        <v>0</v>
      </c>
      <c r="Q126" s="122">
        <v>0</v>
      </c>
      <c r="R126" s="122">
        <f t="shared" si="12"/>
        <v>0</v>
      </c>
      <c r="S126" s="122">
        <v>0</v>
      </c>
      <c r="T126" s="123">
        <f t="shared" si="13"/>
        <v>0</v>
      </c>
      <c r="AR126" s="124" t="s">
        <v>136</v>
      </c>
      <c r="AT126" s="124" t="s">
        <v>137</v>
      </c>
      <c r="AU126" s="124" t="s">
        <v>78</v>
      </c>
      <c r="AY126" s="13" t="s">
        <v>133</v>
      </c>
      <c r="BE126" s="125">
        <f t="shared" si="14"/>
        <v>0</v>
      </c>
      <c r="BF126" s="125">
        <f t="shared" si="15"/>
        <v>0</v>
      </c>
      <c r="BG126" s="125">
        <f t="shared" si="16"/>
        <v>0</v>
      </c>
      <c r="BH126" s="125">
        <f t="shared" si="17"/>
        <v>0</v>
      </c>
      <c r="BI126" s="125">
        <f t="shared" si="18"/>
        <v>0</v>
      </c>
      <c r="BJ126" s="13" t="s">
        <v>78</v>
      </c>
      <c r="BK126" s="125">
        <f t="shared" si="19"/>
        <v>0</v>
      </c>
      <c r="BL126" s="13" t="s">
        <v>136</v>
      </c>
      <c r="BM126" s="124" t="s">
        <v>202</v>
      </c>
    </row>
    <row r="127" spans="2:65" s="1" customFormat="1" ht="66.75" customHeight="1">
      <c r="B127" s="28"/>
      <c r="C127" s="113" t="s">
        <v>203</v>
      </c>
      <c r="D127" s="113" t="s">
        <v>137</v>
      </c>
      <c r="E127" s="114" t="s">
        <v>204</v>
      </c>
      <c r="F127" s="115" t="s">
        <v>164</v>
      </c>
      <c r="G127" s="116" t="s">
        <v>140</v>
      </c>
      <c r="H127" s="117">
        <v>1</v>
      </c>
      <c r="I127" s="118"/>
      <c r="J127" s="119">
        <f t="shared" si="10"/>
        <v>0</v>
      </c>
      <c r="K127" s="115" t="s">
        <v>141</v>
      </c>
      <c r="L127" s="28"/>
      <c r="M127" s="120" t="s">
        <v>19</v>
      </c>
      <c r="N127" s="121" t="s">
        <v>41</v>
      </c>
      <c r="P127" s="122">
        <f t="shared" si="11"/>
        <v>0</v>
      </c>
      <c r="Q127" s="122">
        <v>0</v>
      </c>
      <c r="R127" s="122">
        <f t="shared" si="12"/>
        <v>0</v>
      </c>
      <c r="S127" s="122">
        <v>0</v>
      </c>
      <c r="T127" s="123">
        <f t="shared" si="13"/>
        <v>0</v>
      </c>
      <c r="AR127" s="124" t="s">
        <v>136</v>
      </c>
      <c r="AT127" s="124" t="s">
        <v>137</v>
      </c>
      <c r="AU127" s="124" t="s">
        <v>78</v>
      </c>
      <c r="AY127" s="13" t="s">
        <v>133</v>
      </c>
      <c r="BE127" s="125">
        <f t="shared" si="14"/>
        <v>0</v>
      </c>
      <c r="BF127" s="125">
        <f t="shared" si="15"/>
        <v>0</v>
      </c>
      <c r="BG127" s="125">
        <f t="shared" si="16"/>
        <v>0</v>
      </c>
      <c r="BH127" s="125">
        <f t="shared" si="17"/>
        <v>0</v>
      </c>
      <c r="BI127" s="125">
        <f t="shared" si="18"/>
        <v>0</v>
      </c>
      <c r="BJ127" s="13" t="s">
        <v>78</v>
      </c>
      <c r="BK127" s="125">
        <f t="shared" si="19"/>
        <v>0</v>
      </c>
      <c r="BL127" s="13" t="s">
        <v>136</v>
      </c>
      <c r="BM127" s="124" t="s">
        <v>205</v>
      </c>
    </row>
    <row r="128" spans="2:65" s="1" customFormat="1" ht="49.15" customHeight="1">
      <c r="B128" s="28"/>
      <c r="C128" s="113" t="s">
        <v>206</v>
      </c>
      <c r="D128" s="113" t="s">
        <v>137</v>
      </c>
      <c r="E128" s="114" t="s">
        <v>207</v>
      </c>
      <c r="F128" s="115" t="s">
        <v>168</v>
      </c>
      <c r="G128" s="116" t="s">
        <v>140</v>
      </c>
      <c r="H128" s="117">
        <v>1</v>
      </c>
      <c r="I128" s="118"/>
      <c r="J128" s="119">
        <f t="shared" si="10"/>
        <v>0</v>
      </c>
      <c r="K128" s="115" t="s">
        <v>141</v>
      </c>
      <c r="L128" s="28"/>
      <c r="M128" s="120" t="s">
        <v>19</v>
      </c>
      <c r="N128" s="121" t="s">
        <v>41</v>
      </c>
      <c r="P128" s="122">
        <f t="shared" si="11"/>
        <v>0</v>
      </c>
      <c r="Q128" s="122">
        <v>0</v>
      </c>
      <c r="R128" s="122">
        <f t="shared" si="12"/>
        <v>0</v>
      </c>
      <c r="S128" s="122">
        <v>0</v>
      </c>
      <c r="T128" s="123">
        <f t="shared" si="13"/>
        <v>0</v>
      </c>
      <c r="AR128" s="124" t="s">
        <v>136</v>
      </c>
      <c r="AT128" s="124" t="s">
        <v>137</v>
      </c>
      <c r="AU128" s="124" t="s">
        <v>78</v>
      </c>
      <c r="AY128" s="13" t="s">
        <v>133</v>
      </c>
      <c r="BE128" s="125">
        <f t="shared" si="14"/>
        <v>0</v>
      </c>
      <c r="BF128" s="125">
        <f t="shared" si="15"/>
        <v>0</v>
      </c>
      <c r="BG128" s="125">
        <f t="shared" si="16"/>
        <v>0</v>
      </c>
      <c r="BH128" s="125">
        <f t="shared" si="17"/>
        <v>0</v>
      </c>
      <c r="BI128" s="125">
        <f t="shared" si="18"/>
        <v>0</v>
      </c>
      <c r="BJ128" s="13" t="s">
        <v>78</v>
      </c>
      <c r="BK128" s="125">
        <f t="shared" si="19"/>
        <v>0</v>
      </c>
      <c r="BL128" s="13" t="s">
        <v>136</v>
      </c>
      <c r="BM128" s="124" t="s">
        <v>208</v>
      </c>
    </row>
    <row r="129" spans="2:63" s="10" customFormat="1" ht="25.9" customHeight="1">
      <c r="B129" s="103"/>
      <c r="D129" s="104" t="s">
        <v>69</v>
      </c>
      <c r="E129" s="105" t="s">
        <v>209</v>
      </c>
      <c r="F129" s="105" t="s">
        <v>210</v>
      </c>
      <c r="I129" s="106"/>
      <c r="J129" s="107">
        <f>BK129</f>
        <v>0</v>
      </c>
      <c r="L129" s="103"/>
      <c r="M129" s="108"/>
      <c r="P129" s="109">
        <f>SUM(P130:P135)</f>
        <v>0</v>
      </c>
      <c r="R129" s="109">
        <f>SUM(R130:R135)</f>
        <v>0</v>
      </c>
      <c r="T129" s="110">
        <f>SUM(T130:T135)</f>
        <v>0</v>
      </c>
      <c r="AR129" s="104" t="s">
        <v>78</v>
      </c>
      <c r="AT129" s="111" t="s">
        <v>69</v>
      </c>
      <c r="AU129" s="111" t="s">
        <v>70</v>
      </c>
      <c r="AY129" s="104" t="s">
        <v>133</v>
      </c>
      <c r="BK129" s="112">
        <f>SUM(BK130:BK135)</f>
        <v>0</v>
      </c>
    </row>
    <row r="130" spans="2:65" s="1" customFormat="1" ht="16.5" customHeight="1">
      <c r="B130" s="28"/>
      <c r="C130" s="113" t="s">
        <v>211</v>
      </c>
      <c r="D130" s="113" t="s">
        <v>137</v>
      </c>
      <c r="E130" s="114" t="s">
        <v>212</v>
      </c>
      <c r="F130" s="115" t="s">
        <v>213</v>
      </c>
      <c r="G130" s="116" t="s">
        <v>140</v>
      </c>
      <c r="H130" s="117">
        <v>2</v>
      </c>
      <c r="I130" s="118"/>
      <c r="J130" s="119">
        <f aca="true" t="shared" si="20" ref="J130:J135">ROUND(I130*H130,2)</f>
        <v>0</v>
      </c>
      <c r="K130" s="115" t="s">
        <v>141</v>
      </c>
      <c r="L130" s="28"/>
      <c r="M130" s="120" t="s">
        <v>19</v>
      </c>
      <c r="N130" s="121" t="s">
        <v>41</v>
      </c>
      <c r="P130" s="122">
        <f aca="true" t="shared" si="21" ref="P130:P135">O130*H130</f>
        <v>0</v>
      </c>
      <c r="Q130" s="122">
        <v>0</v>
      </c>
      <c r="R130" s="122">
        <f aca="true" t="shared" si="22" ref="R130:R135">Q130*H130</f>
        <v>0</v>
      </c>
      <c r="S130" s="122">
        <v>0</v>
      </c>
      <c r="T130" s="123">
        <f aca="true" t="shared" si="23" ref="T130:T135">S130*H130</f>
        <v>0</v>
      </c>
      <c r="AR130" s="124" t="s">
        <v>136</v>
      </c>
      <c r="AT130" s="124" t="s">
        <v>137</v>
      </c>
      <c r="AU130" s="124" t="s">
        <v>78</v>
      </c>
      <c r="AY130" s="13" t="s">
        <v>133</v>
      </c>
      <c r="BE130" s="125">
        <f aca="true" t="shared" si="24" ref="BE130:BE135">IF(N130="základní",J130,0)</f>
        <v>0</v>
      </c>
      <c r="BF130" s="125">
        <f aca="true" t="shared" si="25" ref="BF130:BF135">IF(N130="snížená",J130,0)</f>
        <v>0</v>
      </c>
      <c r="BG130" s="125">
        <f aca="true" t="shared" si="26" ref="BG130:BG135">IF(N130="zákl. přenesená",J130,0)</f>
        <v>0</v>
      </c>
      <c r="BH130" s="125">
        <f aca="true" t="shared" si="27" ref="BH130:BH135">IF(N130="sníž. přenesená",J130,0)</f>
        <v>0</v>
      </c>
      <c r="BI130" s="125">
        <f aca="true" t="shared" si="28" ref="BI130:BI135">IF(N130="nulová",J130,0)</f>
        <v>0</v>
      </c>
      <c r="BJ130" s="13" t="s">
        <v>78</v>
      </c>
      <c r="BK130" s="125">
        <f aca="true" t="shared" si="29" ref="BK130:BK135">ROUND(I130*H130,2)</f>
        <v>0</v>
      </c>
      <c r="BL130" s="13" t="s">
        <v>136</v>
      </c>
      <c r="BM130" s="124" t="s">
        <v>214</v>
      </c>
    </row>
    <row r="131" spans="2:65" s="1" customFormat="1" ht="66.75" customHeight="1">
      <c r="B131" s="28"/>
      <c r="C131" s="113" t="s">
        <v>215</v>
      </c>
      <c r="D131" s="113" t="s">
        <v>137</v>
      </c>
      <c r="E131" s="114" t="s">
        <v>216</v>
      </c>
      <c r="F131" s="115" t="s">
        <v>217</v>
      </c>
      <c r="G131" s="116" t="s">
        <v>140</v>
      </c>
      <c r="H131" s="117">
        <v>1</v>
      </c>
      <c r="I131" s="118"/>
      <c r="J131" s="119">
        <f t="shared" si="20"/>
        <v>0</v>
      </c>
      <c r="K131" s="115" t="s">
        <v>141</v>
      </c>
      <c r="L131" s="28"/>
      <c r="M131" s="120" t="s">
        <v>19</v>
      </c>
      <c r="N131" s="121" t="s">
        <v>41</v>
      </c>
      <c r="P131" s="122">
        <f t="shared" si="21"/>
        <v>0</v>
      </c>
      <c r="Q131" s="122">
        <v>0</v>
      </c>
      <c r="R131" s="122">
        <f t="shared" si="22"/>
        <v>0</v>
      </c>
      <c r="S131" s="122">
        <v>0</v>
      </c>
      <c r="T131" s="123">
        <f t="shared" si="23"/>
        <v>0</v>
      </c>
      <c r="AR131" s="124" t="s">
        <v>136</v>
      </c>
      <c r="AT131" s="124" t="s">
        <v>137</v>
      </c>
      <c r="AU131" s="124" t="s">
        <v>78</v>
      </c>
      <c r="AY131" s="13" t="s">
        <v>133</v>
      </c>
      <c r="BE131" s="125">
        <f t="shared" si="24"/>
        <v>0</v>
      </c>
      <c r="BF131" s="125">
        <f t="shared" si="25"/>
        <v>0</v>
      </c>
      <c r="BG131" s="125">
        <f t="shared" si="26"/>
        <v>0</v>
      </c>
      <c r="BH131" s="125">
        <f t="shared" si="27"/>
        <v>0</v>
      </c>
      <c r="BI131" s="125">
        <f t="shared" si="28"/>
        <v>0</v>
      </c>
      <c r="BJ131" s="13" t="s">
        <v>78</v>
      </c>
      <c r="BK131" s="125">
        <f t="shared" si="29"/>
        <v>0</v>
      </c>
      <c r="BL131" s="13" t="s">
        <v>136</v>
      </c>
      <c r="BM131" s="124" t="s">
        <v>218</v>
      </c>
    </row>
    <row r="132" spans="2:65" s="1" customFormat="1" ht="62.65" customHeight="1">
      <c r="B132" s="28"/>
      <c r="C132" s="113" t="s">
        <v>7</v>
      </c>
      <c r="D132" s="113" t="s">
        <v>137</v>
      </c>
      <c r="E132" s="114" t="s">
        <v>219</v>
      </c>
      <c r="F132" s="115" t="s">
        <v>160</v>
      </c>
      <c r="G132" s="116" t="s">
        <v>140</v>
      </c>
      <c r="H132" s="117">
        <v>1</v>
      </c>
      <c r="I132" s="118"/>
      <c r="J132" s="119">
        <f t="shared" si="20"/>
        <v>0</v>
      </c>
      <c r="K132" s="115" t="s">
        <v>141</v>
      </c>
      <c r="L132" s="28"/>
      <c r="M132" s="120" t="s">
        <v>19</v>
      </c>
      <c r="N132" s="121" t="s">
        <v>41</v>
      </c>
      <c r="P132" s="122">
        <f t="shared" si="21"/>
        <v>0</v>
      </c>
      <c r="Q132" s="122">
        <v>0</v>
      </c>
      <c r="R132" s="122">
        <f t="shared" si="22"/>
        <v>0</v>
      </c>
      <c r="S132" s="122">
        <v>0</v>
      </c>
      <c r="T132" s="123">
        <f t="shared" si="23"/>
        <v>0</v>
      </c>
      <c r="AR132" s="124" t="s">
        <v>136</v>
      </c>
      <c r="AT132" s="124" t="s">
        <v>137</v>
      </c>
      <c r="AU132" s="124" t="s">
        <v>78</v>
      </c>
      <c r="AY132" s="13" t="s">
        <v>133</v>
      </c>
      <c r="BE132" s="125">
        <f t="shared" si="24"/>
        <v>0</v>
      </c>
      <c r="BF132" s="125">
        <f t="shared" si="25"/>
        <v>0</v>
      </c>
      <c r="BG132" s="125">
        <f t="shared" si="26"/>
        <v>0</v>
      </c>
      <c r="BH132" s="125">
        <f t="shared" si="27"/>
        <v>0</v>
      </c>
      <c r="BI132" s="125">
        <f t="shared" si="28"/>
        <v>0</v>
      </c>
      <c r="BJ132" s="13" t="s">
        <v>78</v>
      </c>
      <c r="BK132" s="125">
        <f t="shared" si="29"/>
        <v>0</v>
      </c>
      <c r="BL132" s="13" t="s">
        <v>136</v>
      </c>
      <c r="BM132" s="124" t="s">
        <v>220</v>
      </c>
    </row>
    <row r="133" spans="2:65" s="1" customFormat="1" ht="21.75" customHeight="1">
      <c r="B133" s="28"/>
      <c r="C133" s="113" t="s">
        <v>221</v>
      </c>
      <c r="D133" s="113" t="s">
        <v>137</v>
      </c>
      <c r="E133" s="114" t="s">
        <v>222</v>
      </c>
      <c r="F133" s="115" t="s">
        <v>223</v>
      </c>
      <c r="G133" s="116" t="s">
        <v>140</v>
      </c>
      <c r="H133" s="117">
        <v>1</v>
      </c>
      <c r="I133" s="118"/>
      <c r="J133" s="119">
        <f t="shared" si="20"/>
        <v>0</v>
      </c>
      <c r="K133" s="115" t="s">
        <v>141</v>
      </c>
      <c r="L133" s="28"/>
      <c r="M133" s="120" t="s">
        <v>19</v>
      </c>
      <c r="N133" s="121" t="s">
        <v>41</v>
      </c>
      <c r="P133" s="122">
        <f t="shared" si="21"/>
        <v>0</v>
      </c>
      <c r="Q133" s="122">
        <v>0</v>
      </c>
      <c r="R133" s="122">
        <f t="shared" si="22"/>
        <v>0</v>
      </c>
      <c r="S133" s="122">
        <v>0</v>
      </c>
      <c r="T133" s="123">
        <f t="shared" si="23"/>
        <v>0</v>
      </c>
      <c r="AR133" s="124" t="s">
        <v>136</v>
      </c>
      <c r="AT133" s="124" t="s">
        <v>137</v>
      </c>
      <c r="AU133" s="124" t="s">
        <v>78</v>
      </c>
      <c r="AY133" s="13" t="s">
        <v>133</v>
      </c>
      <c r="BE133" s="125">
        <f t="shared" si="24"/>
        <v>0</v>
      </c>
      <c r="BF133" s="125">
        <f t="shared" si="25"/>
        <v>0</v>
      </c>
      <c r="BG133" s="125">
        <f t="shared" si="26"/>
        <v>0</v>
      </c>
      <c r="BH133" s="125">
        <f t="shared" si="27"/>
        <v>0</v>
      </c>
      <c r="BI133" s="125">
        <f t="shared" si="28"/>
        <v>0</v>
      </c>
      <c r="BJ133" s="13" t="s">
        <v>78</v>
      </c>
      <c r="BK133" s="125">
        <f t="shared" si="29"/>
        <v>0</v>
      </c>
      <c r="BL133" s="13" t="s">
        <v>136</v>
      </c>
      <c r="BM133" s="124" t="s">
        <v>224</v>
      </c>
    </row>
    <row r="134" spans="2:65" s="1" customFormat="1" ht="66.75" customHeight="1">
      <c r="B134" s="28"/>
      <c r="C134" s="113" t="s">
        <v>225</v>
      </c>
      <c r="D134" s="113" t="s">
        <v>137</v>
      </c>
      <c r="E134" s="114" t="s">
        <v>226</v>
      </c>
      <c r="F134" s="115" t="s">
        <v>164</v>
      </c>
      <c r="G134" s="116" t="s">
        <v>140</v>
      </c>
      <c r="H134" s="117">
        <v>1</v>
      </c>
      <c r="I134" s="118"/>
      <c r="J134" s="119">
        <f t="shared" si="20"/>
        <v>0</v>
      </c>
      <c r="K134" s="115" t="s">
        <v>141</v>
      </c>
      <c r="L134" s="28"/>
      <c r="M134" s="120" t="s">
        <v>19</v>
      </c>
      <c r="N134" s="121" t="s">
        <v>41</v>
      </c>
      <c r="P134" s="122">
        <f t="shared" si="21"/>
        <v>0</v>
      </c>
      <c r="Q134" s="122">
        <v>0</v>
      </c>
      <c r="R134" s="122">
        <f t="shared" si="22"/>
        <v>0</v>
      </c>
      <c r="S134" s="122">
        <v>0</v>
      </c>
      <c r="T134" s="123">
        <f t="shared" si="23"/>
        <v>0</v>
      </c>
      <c r="AR134" s="124" t="s">
        <v>136</v>
      </c>
      <c r="AT134" s="124" t="s">
        <v>137</v>
      </c>
      <c r="AU134" s="124" t="s">
        <v>78</v>
      </c>
      <c r="AY134" s="13" t="s">
        <v>133</v>
      </c>
      <c r="BE134" s="125">
        <f t="shared" si="24"/>
        <v>0</v>
      </c>
      <c r="BF134" s="125">
        <f t="shared" si="25"/>
        <v>0</v>
      </c>
      <c r="BG134" s="125">
        <f t="shared" si="26"/>
        <v>0</v>
      </c>
      <c r="BH134" s="125">
        <f t="shared" si="27"/>
        <v>0</v>
      </c>
      <c r="BI134" s="125">
        <f t="shared" si="28"/>
        <v>0</v>
      </c>
      <c r="BJ134" s="13" t="s">
        <v>78</v>
      </c>
      <c r="BK134" s="125">
        <f t="shared" si="29"/>
        <v>0</v>
      </c>
      <c r="BL134" s="13" t="s">
        <v>136</v>
      </c>
      <c r="BM134" s="124" t="s">
        <v>227</v>
      </c>
    </row>
    <row r="135" spans="2:65" s="1" customFormat="1" ht="49.15" customHeight="1">
      <c r="B135" s="28"/>
      <c r="C135" s="113" t="s">
        <v>228</v>
      </c>
      <c r="D135" s="113" t="s">
        <v>137</v>
      </c>
      <c r="E135" s="114" t="s">
        <v>229</v>
      </c>
      <c r="F135" s="115" t="s">
        <v>168</v>
      </c>
      <c r="G135" s="116" t="s">
        <v>140</v>
      </c>
      <c r="H135" s="117">
        <v>1</v>
      </c>
      <c r="I135" s="118"/>
      <c r="J135" s="119">
        <f t="shared" si="20"/>
        <v>0</v>
      </c>
      <c r="K135" s="115" t="s">
        <v>141</v>
      </c>
      <c r="L135" s="28"/>
      <c r="M135" s="120" t="s">
        <v>19</v>
      </c>
      <c r="N135" s="121" t="s">
        <v>41</v>
      </c>
      <c r="P135" s="122">
        <f t="shared" si="21"/>
        <v>0</v>
      </c>
      <c r="Q135" s="122">
        <v>0</v>
      </c>
      <c r="R135" s="122">
        <f t="shared" si="22"/>
        <v>0</v>
      </c>
      <c r="S135" s="122">
        <v>0</v>
      </c>
      <c r="T135" s="123">
        <f t="shared" si="23"/>
        <v>0</v>
      </c>
      <c r="AR135" s="124" t="s">
        <v>136</v>
      </c>
      <c r="AT135" s="124" t="s">
        <v>137</v>
      </c>
      <c r="AU135" s="124" t="s">
        <v>78</v>
      </c>
      <c r="AY135" s="13" t="s">
        <v>133</v>
      </c>
      <c r="BE135" s="125">
        <f t="shared" si="24"/>
        <v>0</v>
      </c>
      <c r="BF135" s="125">
        <f t="shared" si="25"/>
        <v>0</v>
      </c>
      <c r="BG135" s="125">
        <f t="shared" si="26"/>
        <v>0</v>
      </c>
      <c r="BH135" s="125">
        <f t="shared" si="27"/>
        <v>0</v>
      </c>
      <c r="BI135" s="125">
        <f t="shared" si="28"/>
        <v>0</v>
      </c>
      <c r="BJ135" s="13" t="s">
        <v>78</v>
      </c>
      <c r="BK135" s="125">
        <f t="shared" si="29"/>
        <v>0</v>
      </c>
      <c r="BL135" s="13" t="s">
        <v>136</v>
      </c>
      <c r="BM135" s="124" t="s">
        <v>230</v>
      </c>
    </row>
    <row r="136" spans="2:63" s="10" customFormat="1" ht="25.9" customHeight="1">
      <c r="B136" s="103"/>
      <c r="D136" s="104" t="s">
        <v>69</v>
      </c>
      <c r="E136" s="105" t="s">
        <v>231</v>
      </c>
      <c r="F136" s="105" t="s">
        <v>232</v>
      </c>
      <c r="I136" s="106"/>
      <c r="J136" s="107">
        <f>BK136</f>
        <v>0</v>
      </c>
      <c r="L136" s="103"/>
      <c r="M136" s="108"/>
      <c r="P136" s="109">
        <f>SUM(P137:P146)</f>
        <v>0</v>
      </c>
      <c r="R136" s="109">
        <f>SUM(R137:R146)</f>
        <v>0</v>
      </c>
      <c r="T136" s="110">
        <f>SUM(T137:T146)</f>
        <v>0</v>
      </c>
      <c r="AR136" s="104" t="s">
        <v>78</v>
      </c>
      <c r="AT136" s="111" t="s">
        <v>69</v>
      </c>
      <c r="AU136" s="111" t="s">
        <v>70</v>
      </c>
      <c r="AY136" s="104" t="s">
        <v>133</v>
      </c>
      <c r="BK136" s="112">
        <f>SUM(BK137:BK146)</f>
        <v>0</v>
      </c>
    </row>
    <row r="137" spans="2:65" s="1" customFormat="1" ht="104.45" customHeight="1">
      <c r="B137" s="28"/>
      <c r="C137" s="113" t="s">
        <v>233</v>
      </c>
      <c r="D137" s="113" t="s">
        <v>137</v>
      </c>
      <c r="E137" s="114" t="s">
        <v>234</v>
      </c>
      <c r="F137" s="115" t="s">
        <v>235</v>
      </c>
      <c r="G137" s="116" t="s">
        <v>140</v>
      </c>
      <c r="H137" s="117">
        <v>1</v>
      </c>
      <c r="I137" s="118"/>
      <c r="J137" s="119">
        <f aca="true" t="shared" si="30" ref="J137:J146">ROUND(I137*H137,2)</f>
        <v>0</v>
      </c>
      <c r="K137" s="115" t="s">
        <v>141</v>
      </c>
      <c r="L137" s="28"/>
      <c r="M137" s="120" t="s">
        <v>19</v>
      </c>
      <c r="N137" s="121" t="s">
        <v>41</v>
      </c>
      <c r="P137" s="122">
        <f aca="true" t="shared" si="31" ref="P137:P146">O137*H137</f>
        <v>0</v>
      </c>
      <c r="Q137" s="122">
        <v>0</v>
      </c>
      <c r="R137" s="122">
        <f aca="true" t="shared" si="32" ref="R137:R146">Q137*H137</f>
        <v>0</v>
      </c>
      <c r="S137" s="122">
        <v>0</v>
      </c>
      <c r="T137" s="123">
        <f aca="true" t="shared" si="33" ref="T137:T146">S137*H137</f>
        <v>0</v>
      </c>
      <c r="AR137" s="124" t="s">
        <v>136</v>
      </c>
      <c r="AT137" s="124" t="s">
        <v>137</v>
      </c>
      <c r="AU137" s="124" t="s">
        <v>78</v>
      </c>
      <c r="AY137" s="13" t="s">
        <v>133</v>
      </c>
      <c r="BE137" s="125">
        <f aca="true" t="shared" si="34" ref="BE137:BE146">IF(N137="základní",J137,0)</f>
        <v>0</v>
      </c>
      <c r="BF137" s="125">
        <f aca="true" t="shared" si="35" ref="BF137:BF146">IF(N137="snížená",J137,0)</f>
        <v>0</v>
      </c>
      <c r="BG137" s="125">
        <f aca="true" t="shared" si="36" ref="BG137:BG146">IF(N137="zákl. přenesená",J137,0)</f>
        <v>0</v>
      </c>
      <c r="BH137" s="125">
        <f aca="true" t="shared" si="37" ref="BH137:BH146">IF(N137="sníž. přenesená",J137,0)</f>
        <v>0</v>
      </c>
      <c r="BI137" s="125">
        <f aca="true" t="shared" si="38" ref="BI137:BI146">IF(N137="nulová",J137,0)</f>
        <v>0</v>
      </c>
      <c r="BJ137" s="13" t="s">
        <v>78</v>
      </c>
      <c r="BK137" s="125">
        <f aca="true" t="shared" si="39" ref="BK137:BK146">ROUND(I137*H137,2)</f>
        <v>0</v>
      </c>
      <c r="BL137" s="13" t="s">
        <v>136</v>
      </c>
      <c r="BM137" s="124" t="s">
        <v>236</v>
      </c>
    </row>
    <row r="138" spans="2:65" s="1" customFormat="1" ht="62.65" customHeight="1">
      <c r="B138" s="28"/>
      <c r="C138" s="113" t="s">
        <v>237</v>
      </c>
      <c r="D138" s="113" t="s">
        <v>137</v>
      </c>
      <c r="E138" s="114" t="s">
        <v>238</v>
      </c>
      <c r="F138" s="115" t="s">
        <v>160</v>
      </c>
      <c r="G138" s="116" t="s">
        <v>140</v>
      </c>
      <c r="H138" s="117">
        <v>1</v>
      </c>
      <c r="I138" s="118"/>
      <c r="J138" s="119">
        <f t="shared" si="30"/>
        <v>0</v>
      </c>
      <c r="K138" s="115" t="s">
        <v>141</v>
      </c>
      <c r="L138" s="28"/>
      <c r="M138" s="120" t="s">
        <v>19</v>
      </c>
      <c r="N138" s="121" t="s">
        <v>41</v>
      </c>
      <c r="P138" s="122">
        <f t="shared" si="31"/>
        <v>0</v>
      </c>
      <c r="Q138" s="122">
        <v>0</v>
      </c>
      <c r="R138" s="122">
        <f t="shared" si="32"/>
        <v>0</v>
      </c>
      <c r="S138" s="122">
        <v>0</v>
      </c>
      <c r="T138" s="123">
        <f t="shared" si="33"/>
        <v>0</v>
      </c>
      <c r="AR138" s="124" t="s">
        <v>136</v>
      </c>
      <c r="AT138" s="124" t="s">
        <v>137</v>
      </c>
      <c r="AU138" s="124" t="s">
        <v>78</v>
      </c>
      <c r="AY138" s="13" t="s">
        <v>133</v>
      </c>
      <c r="BE138" s="125">
        <f t="shared" si="34"/>
        <v>0</v>
      </c>
      <c r="BF138" s="125">
        <f t="shared" si="35"/>
        <v>0</v>
      </c>
      <c r="BG138" s="125">
        <f t="shared" si="36"/>
        <v>0</v>
      </c>
      <c r="BH138" s="125">
        <f t="shared" si="37"/>
        <v>0</v>
      </c>
      <c r="BI138" s="125">
        <f t="shared" si="38"/>
        <v>0</v>
      </c>
      <c r="BJ138" s="13" t="s">
        <v>78</v>
      </c>
      <c r="BK138" s="125">
        <f t="shared" si="39"/>
        <v>0</v>
      </c>
      <c r="BL138" s="13" t="s">
        <v>136</v>
      </c>
      <c r="BM138" s="124" t="s">
        <v>239</v>
      </c>
    </row>
    <row r="139" spans="2:65" s="1" customFormat="1" ht="21.75" customHeight="1">
      <c r="B139" s="28"/>
      <c r="C139" s="113" t="s">
        <v>240</v>
      </c>
      <c r="D139" s="113" t="s">
        <v>137</v>
      </c>
      <c r="E139" s="114" t="s">
        <v>241</v>
      </c>
      <c r="F139" s="115" t="s">
        <v>223</v>
      </c>
      <c r="G139" s="116" t="s">
        <v>140</v>
      </c>
      <c r="H139" s="117">
        <v>1</v>
      </c>
      <c r="I139" s="118"/>
      <c r="J139" s="119">
        <f t="shared" si="30"/>
        <v>0</v>
      </c>
      <c r="K139" s="115" t="s">
        <v>141</v>
      </c>
      <c r="L139" s="28"/>
      <c r="M139" s="120" t="s">
        <v>19</v>
      </c>
      <c r="N139" s="121" t="s">
        <v>41</v>
      </c>
      <c r="P139" s="122">
        <f t="shared" si="31"/>
        <v>0</v>
      </c>
      <c r="Q139" s="122">
        <v>0</v>
      </c>
      <c r="R139" s="122">
        <f t="shared" si="32"/>
        <v>0</v>
      </c>
      <c r="S139" s="122">
        <v>0</v>
      </c>
      <c r="T139" s="123">
        <f t="shared" si="33"/>
        <v>0</v>
      </c>
      <c r="AR139" s="124" t="s">
        <v>136</v>
      </c>
      <c r="AT139" s="124" t="s">
        <v>137</v>
      </c>
      <c r="AU139" s="124" t="s">
        <v>78</v>
      </c>
      <c r="AY139" s="13" t="s">
        <v>133</v>
      </c>
      <c r="BE139" s="125">
        <f t="shared" si="34"/>
        <v>0</v>
      </c>
      <c r="BF139" s="125">
        <f t="shared" si="35"/>
        <v>0</v>
      </c>
      <c r="BG139" s="125">
        <f t="shared" si="36"/>
        <v>0</v>
      </c>
      <c r="BH139" s="125">
        <f t="shared" si="37"/>
        <v>0</v>
      </c>
      <c r="BI139" s="125">
        <f t="shared" si="38"/>
        <v>0</v>
      </c>
      <c r="BJ139" s="13" t="s">
        <v>78</v>
      </c>
      <c r="BK139" s="125">
        <f t="shared" si="39"/>
        <v>0</v>
      </c>
      <c r="BL139" s="13" t="s">
        <v>136</v>
      </c>
      <c r="BM139" s="124" t="s">
        <v>242</v>
      </c>
    </row>
    <row r="140" spans="2:65" s="1" customFormat="1" ht="66.75" customHeight="1">
      <c r="B140" s="28"/>
      <c r="C140" s="113" t="s">
        <v>243</v>
      </c>
      <c r="D140" s="113" t="s">
        <v>137</v>
      </c>
      <c r="E140" s="114" t="s">
        <v>244</v>
      </c>
      <c r="F140" s="115" t="s">
        <v>164</v>
      </c>
      <c r="G140" s="116" t="s">
        <v>140</v>
      </c>
      <c r="H140" s="117">
        <v>1</v>
      </c>
      <c r="I140" s="118"/>
      <c r="J140" s="119">
        <f t="shared" si="30"/>
        <v>0</v>
      </c>
      <c r="K140" s="115" t="s">
        <v>141</v>
      </c>
      <c r="L140" s="28"/>
      <c r="M140" s="120" t="s">
        <v>19</v>
      </c>
      <c r="N140" s="121" t="s">
        <v>41</v>
      </c>
      <c r="P140" s="122">
        <f t="shared" si="31"/>
        <v>0</v>
      </c>
      <c r="Q140" s="122">
        <v>0</v>
      </c>
      <c r="R140" s="122">
        <f t="shared" si="32"/>
        <v>0</v>
      </c>
      <c r="S140" s="122">
        <v>0</v>
      </c>
      <c r="T140" s="123">
        <f t="shared" si="33"/>
        <v>0</v>
      </c>
      <c r="AR140" s="124" t="s">
        <v>136</v>
      </c>
      <c r="AT140" s="124" t="s">
        <v>137</v>
      </c>
      <c r="AU140" s="124" t="s">
        <v>78</v>
      </c>
      <c r="AY140" s="13" t="s">
        <v>133</v>
      </c>
      <c r="BE140" s="125">
        <f t="shared" si="34"/>
        <v>0</v>
      </c>
      <c r="BF140" s="125">
        <f t="shared" si="35"/>
        <v>0</v>
      </c>
      <c r="BG140" s="125">
        <f t="shared" si="36"/>
        <v>0</v>
      </c>
      <c r="BH140" s="125">
        <f t="shared" si="37"/>
        <v>0</v>
      </c>
      <c r="BI140" s="125">
        <f t="shared" si="38"/>
        <v>0</v>
      </c>
      <c r="BJ140" s="13" t="s">
        <v>78</v>
      </c>
      <c r="BK140" s="125">
        <f t="shared" si="39"/>
        <v>0</v>
      </c>
      <c r="BL140" s="13" t="s">
        <v>136</v>
      </c>
      <c r="BM140" s="124" t="s">
        <v>245</v>
      </c>
    </row>
    <row r="141" spans="2:65" s="1" customFormat="1" ht="49.15" customHeight="1">
      <c r="B141" s="28"/>
      <c r="C141" s="113" t="s">
        <v>246</v>
      </c>
      <c r="D141" s="113" t="s">
        <v>137</v>
      </c>
      <c r="E141" s="114" t="s">
        <v>247</v>
      </c>
      <c r="F141" s="115" t="s">
        <v>168</v>
      </c>
      <c r="G141" s="116" t="s">
        <v>140</v>
      </c>
      <c r="H141" s="117">
        <v>1</v>
      </c>
      <c r="I141" s="118"/>
      <c r="J141" s="119">
        <f t="shared" si="30"/>
        <v>0</v>
      </c>
      <c r="K141" s="115" t="s">
        <v>141</v>
      </c>
      <c r="L141" s="28"/>
      <c r="M141" s="120" t="s">
        <v>19</v>
      </c>
      <c r="N141" s="121" t="s">
        <v>41</v>
      </c>
      <c r="P141" s="122">
        <f t="shared" si="31"/>
        <v>0</v>
      </c>
      <c r="Q141" s="122">
        <v>0</v>
      </c>
      <c r="R141" s="122">
        <f t="shared" si="32"/>
        <v>0</v>
      </c>
      <c r="S141" s="122">
        <v>0</v>
      </c>
      <c r="T141" s="123">
        <f t="shared" si="33"/>
        <v>0</v>
      </c>
      <c r="AR141" s="124" t="s">
        <v>136</v>
      </c>
      <c r="AT141" s="124" t="s">
        <v>137</v>
      </c>
      <c r="AU141" s="124" t="s">
        <v>78</v>
      </c>
      <c r="AY141" s="13" t="s">
        <v>133</v>
      </c>
      <c r="BE141" s="125">
        <f t="shared" si="34"/>
        <v>0</v>
      </c>
      <c r="BF141" s="125">
        <f t="shared" si="35"/>
        <v>0</v>
      </c>
      <c r="BG141" s="125">
        <f t="shared" si="36"/>
        <v>0</v>
      </c>
      <c r="BH141" s="125">
        <f t="shared" si="37"/>
        <v>0</v>
      </c>
      <c r="BI141" s="125">
        <f t="shared" si="38"/>
        <v>0</v>
      </c>
      <c r="BJ141" s="13" t="s">
        <v>78</v>
      </c>
      <c r="BK141" s="125">
        <f t="shared" si="39"/>
        <v>0</v>
      </c>
      <c r="BL141" s="13" t="s">
        <v>136</v>
      </c>
      <c r="BM141" s="124" t="s">
        <v>248</v>
      </c>
    </row>
    <row r="142" spans="2:65" s="1" customFormat="1" ht="24.2" customHeight="1">
      <c r="B142" s="28"/>
      <c r="C142" s="113" t="s">
        <v>249</v>
      </c>
      <c r="D142" s="113" t="s">
        <v>137</v>
      </c>
      <c r="E142" s="114" t="s">
        <v>250</v>
      </c>
      <c r="F142" s="115" t="s">
        <v>251</v>
      </c>
      <c r="G142" s="116" t="s">
        <v>140</v>
      </c>
      <c r="H142" s="117">
        <v>1</v>
      </c>
      <c r="I142" s="118"/>
      <c r="J142" s="119">
        <f t="shared" si="30"/>
        <v>0</v>
      </c>
      <c r="K142" s="115" t="s">
        <v>141</v>
      </c>
      <c r="L142" s="28"/>
      <c r="M142" s="120" t="s">
        <v>19</v>
      </c>
      <c r="N142" s="121" t="s">
        <v>41</v>
      </c>
      <c r="P142" s="122">
        <f t="shared" si="31"/>
        <v>0</v>
      </c>
      <c r="Q142" s="122">
        <v>0</v>
      </c>
      <c r="R142" s="122">
        <f t="shared" si="32"/>
        <v>0</v>
      </c>
      <c r="S142" s="122">
        <v>0</v>
      </c>
      <c r="T142" s="123">
        <f t="shared" si="33"/>
        <v>0</v>
      </c>
      <c r="AR142" s="124" t="s">
        <v>136</v>
      </c>
      <c r="AT142" s="124" t="s">
        <v>137</v>
      </c>
      <c r="AU142" s="124" t="s">
        <v>78</v>
      </c>
      <c r="AY142" s="13" t="s">
        <v>133</v>
      </c>
      <c r="BE142" s="125">
        <f t="shared" si="34"/>
        <v>0</v>
      </c>
      <c r="BF142" s="125">
        <f t="shared" si="35"/>
        <v>0</v>
      </c>
      <c r="BG142" s="125">
        <f t="shared" si="36"/>
        <v>0</v>
      </c>
      <c r="BH142" s="125">
        <f t="shared" si="37"/>
        <v>0</v>
      </c>
      <c r="BI142" s="125">
        <f t="shared" si="38"/>
        <v>0</v>
      </c>
      <c r="BJ142" s="13" t="s">
        <v>78</v>
      </c>
      <c r="BK142" s="125">
        <f t="shared" si="39"/>
        <v>0</v>
      </c>
      <c r="BL142" s="13" t="s">
        <v>136</v>
      </c>
      <c r="BM142" s="124" t="s">
        <v>252</v>
      </c>
    </row>
    <row r="143" spans="2:65" s="1" customFormat="1" ht="66.75" customHeight="1">
      <c r="B143" s="28"/>
      <c r="C143" s="113" t="s">
        <v>253</v>
      </c>
      <c r="D143" s="113" t="s">
        <v>137</v>
      </c>
      <c r="E143" s="114" t="s">
        <v>254</v>
      </c>
      <c r="F143" s="115" t="s">
        <v>255</v>
      </c>
      <c r="G143" s="116" t="s">
        <v>140</v>
      </c>
      <c r="H143" s="117">
        <v>1</v>
      </c>
      <c r="I143" s="118"/>
      <c r="J143" s="119">
        <f t="shared" si="30"/>
        <v>0</v>
      </c>
      <c r="K143" s="115" t="s">
        <v>141</v>
      </c>
      <c r="L143" s="28"/>
      <c r="M143" s="120" t="s">
        <v>19</v>
      </c>
      <c r="N143" s="121" t="s">
        <v>41</v>
      </c>
      <c r="P143" s="122">
        <f t="shared" si="31"/>
        <v>0</v>
      </c>
      <c r="Q143" s="122">
        <v>0</v>
      </c>
      <c r="R143" s="122">
        <f t="shared" si="32"/>
        <v>0</v>
      </c>
      <c r="S143" s="122">
        <v>0</v>
      </c>
      <c r="T143" s="123">
        <f t="shared" si="33"/>
        <v>0</v>
      </c>
      <c r="AR143" s="124" t="s">
        <v>136</v>
      </c>
      <c r="AT143" s="124" t="s">
        <v>137</v>
      </c>
      <c r="AU143" s="124" t="s">
        <v>78</v>
      </c>
      <c r="AY143" s="13" t="s">
        <v>133</v>
      </c>
      <c r="BE143" s="125">
        <f t="shared" si="34"/>
        <v>0</v>
      </c>
      <c r="BF143" s="125">
        <f t="shared" si="35"/>
        <v>0</v>
      </c>
      <c r="BG143" s="125">
        <f t="shared" si="36"/>
        <v>0</v>
      </c>
      <c r="BH143" s="125">
        <f t="shared" si="37"/>
        <v>0</v>
      </c>
      <c r="BI143" s="125">
        <f t="shared" si="38"/>
        <v>0</v>
      </c>
      <c r="BJ143" s="13" t="s">
        <v>78</v>
      </c>
      <c r="BK143" s="125">
        <f t="shared" si="39"/>
        <v>0</v>
      </c>
      <c r="BL143" s="13" t="s">
        <v>136</v>
      </c>
      <c r="BM143" s="124" t="s">
        <v>256</v>
      </c>
    </row>
    <row r="144" spans="2:65" s="1" customFormat="1" ht="24.2" customHeight="1">
      <c r="B144" s="28"/>
      <c r="C144" s="113" t="s">
        <v>257</v>
      </c>
      <c r="D144" s="113" t="s">
        <v>137</v>
      </c>
      <c r="E144" s="114" t="s">
        <v>258</v>
      </c>
      <c r="F144" s="115" t="s">
        <v>259</v>
      </c>
      <c r="G144" s="116" t="s">
        <v>140</v>
      </c>
      <c r="H144" s="117">
        <v>1</v>
      </c>
      <c r="I144" s="118"/>
      <c r="J144" s="119">
        <f t="shared" si="30"/>
        <v>0</v>
      </c>
      <c r="K144" s="115" t="s">
        <v>141</v>
      </c>
      <c r="L144" s="28"/>
      <c r="M144" s="120" t="s">
        <v>19</v>
      </c>
      <c r="N144" s="121" t="s">
        <v>41</v>
      </c>
      <c r="P144" s="122">
        <f t="shared" si="31"/>
        <v>0</v>
      </c>
      <c r="Q144" s="122">
        <v>0</v>
      </c>
      <c r="R144" s="122">
        <f t="shared" si="32"/>
        <v>0</v>
      </c>
      <c r="S144" s="122">
        <v>0</v>
      </c>
      <c r="T144" s="123">
        <f t="shared" si="33"/>
        <v>0</v>
      </c>
      <c r="AR144" s="124" t="s">
        <v>136</v>
      </c>
      <c r="AT144" s="124" t="s">
        <v>137</v>
      </c>
      <c r="AU144" s="124" t="s">
        <v>78</v>
      </c>
      <c r="AY144" s="13" t="s">
        <v>133</v>
      </c>
      <c r="BE144" s="125">
        <f t="shared" si="34"/>
        <v>0</v>
      </c>
      <c r="BF144" s="125">
        <f t="shared" si="35"/>
        <v>0</v>
      </c>
      <c r="BG144" s="125">
        <f t="shared" si="36"/>
        <v>0</v>
      </c>
      <c r="BH144" s="125">
        <f t="shared" si="37"/>
        <v>0</v>
      </c>
      <c r="BI144" s="125">
        <f t="shared" si="38"/>
        <v>0</v>
      </c>
      <c r="BJ144" s="13" t="s">
        <v>78</v>
      </c>
      <c r="BK144" s="125">
        <f t="shared" si="39"/>
        <v>0</v>
      </c>
      <c r="BL144" s="13" t="s">
        <v>136</v>
      </c>
      <c r="BM144" s="124" t="s">
        <v>260</v>
      </c>
    </row>
    <row r="145" spans="2:65" s="1" customFormat="1" ht="101.25" customHeight="1">
      <c r="B145" s="28"/>
      <c r="C145" s="113" t="s">
        <v>261</v>
      </c>
      <c r="D145" s="113" t="s">
        <v>137</v>
      </c>
      <c r="E145" s="114" t="s">
        <v>262</v>
      </c>
      <c r="F145" s="115" t="s">
        <v>263</v>
      </c>
      <c r="G145" s="116" t="s">
        <v>140</v>
      </c>
      <c r="H145" s="117">
        <v>1</v>
      </c>
      <c r="I145" s="118"/>
      <c r="J145" s="119">
        <f t="shared" si="30"/>
        <v>0</v>
      </c>
      <c r="K145" s="115" t="s">
        <v>141</v>
      </c>
      <c r="L145" s="28"/>
      <c r="M145" s="120" t="s">
        <v>19</v>
      </c>
      <c r="N145" s="121" t="s">
        <v>41</v>
      </c>
      <c r="P145" s="122">
        <f t="shared" si="31"/>
        <v>0</v>
      </c>
      <c r="Q145" s="122">
        <v>0</v>
      </c>
      <c r="R145" s="122">
        <f t="shared" si="32"/>
        <v>0</v>
      </c>
      <c r="S145" s="122">
        <v>0</v>
      </c>
      <c r="T145" s="123">
        <f t="shared" si="33"/>
        <v>0</v>
      </c>
      <c r="AR145" s="124" t="s">
        <v>136</v>
      </c>
      <c r="AT145" s="124" t="s">
        <v>137</v>
      </c>
      <c r="AU145" s="124" t="s">
        <v>78</v>
      </c>
      <c r="AY145" s="13" t="s">
        <v>133</v>
      </c>
      <c r="BE145" s="125">
        <f t="shared" si="34"/>
        <v>0</v>
      </c>
      <c r="BF145" s="125">
        <f t="shared" si="35"/>
        <v>0</v>
      </c>
      <c r="BG145" s="125">
        <f t="shared" si="36"/>
        <v>0</v>
      </c>
      <c r="BH145" s="125">
        <f t="shared" si="37"/>
        <v>0</v>
      </c>
      <c r="BI145" s="125">
        <f t="shared" si="38"/>
        <v>0</v>
      </c>
      <c r="BJ145" s="13" t="s">
        <v>78</v>
      </c>
      <c r="BK145" s="125">
        <f t="shared" si="39"/>
        <v>0</v>
      </c>
      <c r="BL145" s="13" t="s">
        <v>136</v>
      </c>
      <c r="BM145" s="124" t="s">
        <v>264</v>
      </c>
    </row>
    <row r="146" spans="2:65" s="1" customFormat="1" ht="24.2" customHeight="1">
      <c r="B146" s="28"/>
      <c r="C146" s="113" t="s">
        <v>265</v>
      </c>
      <c r="D146" s="113" t="s">
        <v>137</v>
      </c>
      <c r="E146" s="114" t="s">
        <v>266</v>
      </c>
      <c r="F146" s="115" t="s">
        <v>251</v>
      </c>
      <c r="G146" s="116" t="s">
        <v>140</v>
      </c>
      <c r="H146" s="117">
        <v>1</v>
      </c>
      <c r="I146" s="118"/>
      <c r="J146" s="119">
        <f t="shared" si="30"/>
        <v>0</v>
      </c>
      <c r="K146" s="115" t="s">
        <v>141</v>
      </c>
      <c r="L146" s="28"/>
      <c r="M146" s="120" t="s">
        <v>19</v>
      </c>
      <c r="N146" s="121" t="s">
        <v>41</v>
      </c>
      <c r="P146" s="122">
        <f t="shared" si="31"/>
        <v>0</v>
      </c>
      <c r="Q146" s="122">
        <v>0</v>
      </c>
      <c r="R146" s="122">
        <f t="shared" si="32"/>
        <v>0</v>
      </c>
      <c r="S146" s="122">
        <v>0</v>
      </c>
      <c r="T146" s="123">
        <f t="shared" si="33"/>
        <v>0</v>
      </c>
      <c r="AR146" s="124" t="s">
        <v>136</v>
      </c>
      <c r="AT146" s="124" t="s">
        <v>137</v>
      </c>
      <c r="AU146" s="124" t="s">
        <v>78</v>
      </c>
      <c r="AY146" s="13" t="s">
        <v>133</v>
      </c>
      <c r="BE146" s="125">
        <f t="shared" si="34"/>
        <v>0</v>
      </c>
      <c r="BF146" s="125">
        <f t="shared" si="35"/>
        <v>0</v>
      </c>
      <c r="BG146" s="125">
        <f t="shared" si="36"/>
        <v>0</v>
      </c>
      <c r="BH146" s="125">
        <f t="shared" si="37"/>
        <v>0</v>
      </c>
      <c r="BI146" s="125">
        <f t="shared" si="38"/>
        <v>0</v>
      </c>
      <c r="BJ146" s="13" t="s">
        <v>78</v>
      </c>
      <c r="BK146" s="125">
        <f t="shared" si="39"/>
        <v>0</v>
      </c>
      <c r="BL146" s="13" t="s">
        <v>136</v>
      </c>
      <c r="BM146" s="124" t="s">
        <v>267</v>
      </c>
    </row>
    <row r="147" spans="2:63" s="10" customFormat="1" ht="25.9" customHeight="1">
      <c r="B147" s="103"/>
      <c r="D147" s="104" t="s">
        <v>69</v>
      </c>
      <c r="E147" s="105" t="s">
        <v>268</v>
      </c>
      <c r="F147" s="105" t="s">
        <v>269</v>
      </c>
      <c r="I147" s="106"/>
      <c r="J147" s="107">
        <f>BK147</f>
        <v>0</v>
      </c>
      <c r="L147" s="103"/>
      <c r="M147" s="108"/>
      <c r="P147" s="109">
        <f>P148</f>
        <v>0</v>
      </c>
      <c r="R147" s="109">
        <f>R148</f>
        <v>0</v>
      </c>
      <c r="T147" s="110">
        <f>T148</f>
        <v>0</v>
      </c>
      <c r="AR147" s="104" t="s">
        <v>78</v>
      </c>
      <c r="AT147" s="111" t="s">
        <v>69</v>
      </c>
      <c r="AU147" s="111" t="s">
        <v>70</v>
      </c>
      <c r="AY147" s="104" t="s">
        <v>133</v>
      </c>
      <c r="BK147" s="112">
        <f>BK148</f>
        <v>0</v>
      </c>
    </row>
    <row r="148" spans="2:65" s="1" customFormat="1" ht="181.5" customHeight="1">
      <c r="B148" s="28"/>
      <c r="C148" s="113" t="s">
        <v>270</v>
      </c>
      <c r="D148" s="113" t="s">
        <v>137</v>
      </c>
      <c r="E148" s="114" t="s">
        <v>271</v>
      </c>
      <c r="F148" s="115" t="s">
        <v>174</v>
      </c>
      <c r="G148" s="116" t="s">
        <v>140</v>
      </c>
      <c r="H148" s="117">
        <v>1</v>
      </c>
      <c r="I148" s="118"/>
      <c r="J148" s="119">
        <f>ROUND(I148*H148,2)</f>
        <v>0</v>
      </c>
      <c r="K148" s="115" t="s">
        <v>141</v>
      </c>
      <c r="L148" s="28"/>
      <c r="M148" s="120" t="s">
        <v>19</v>
      </c>
      <c r="N148" s="121" t="s">
        <v>41</v>
      </c>
      <c r="P148" s="122">
        <f>O148*H148</f>
        <v>0</v>
      </c>
      <c r="Q148" s="122">
        <v>0</v>
      </c>
      <c r="R148" s="122">
        <f>Q148*H148</f>
        <v>0</v>
      </c>
      <c r="S148" s="122">
        <v>0</v>
      </c>
      <c r="T148" s="123">
        <f>S148*H148</f>
        <v>0</v>
      </c>
      <c r="AR148" s="124" t="s">
        <v>136</v>
      </c>
      <c r="AT148" s="124" t="s">
        <v>137</v>
      </c>
      <c r="AU148" s="124" t="s">
        <v>78</v>
      </c>
      <c r="AY148" s="13" t="s">
        <v>133</v>
      </c>
      <c r="BE148" s="125">
        <f>IF(N148="základní",J148,0)</f>
        <v>0</v>
      </c>
      <c r="BF148" s="125">
        <f>IF(N148="snížená",J148,0)</f>
        <v>0</v>
      </c>
      <c r="BG148" s="125">
        <f>IF(N148="zákl. přenesená",J148,0)</f>
        <v>0</v>
      </c>
      <c r="BH148" s="125">
        <f>IF(N148="sníž. přenesená",J148,0)</f>
        <v>0</v>
      </c>
      <c r="BI148" s="125">
        <f>IF(N148="nulová",J148,0)</f>
        <v>0</v>
      </c>
      <c r="BJ148" s="13" t="s">
        <v>78</v>
      </c>
      <c r="BK148" s="125">
        <f>ROUND(I148*H148,2)</f>
        <v>0</v>
      </c>
      <c r="BL148" s="13" t="s">
        <v>136</v>
      </c>
      <c r="BM148" s="124" t="s">
        <v>272</v>
      </c>
    </row>
    <row r="149" spans="2:63" s="10" customFormat="1" ht="25.9" customHeight="1">
      <c r="B149" s="103"/>
      <c r="D149" s="104" t="s">
        <v>69</v>
      </c>
      <c r="E149" s="105" t="s">
        <v>273</v>
      </c>
      <c r="F149" s="105" t="s">
        <v>274</v>
      </c>
      <c r="I149" s="106"/>
      <c r="J149" s="107">
        <f>BK149</f>
        <v>0</v>
      </c>
      <c r="L149" s="103"/>
      <c r="M149" s="108"/>
      <c r="P149" s="109">
        <f>SUM(P150:P159)</f>
        <v>0</v>
      </c>
      <c r="R149" s="109">
        <f>SUM(R150:R159)</f>
        <v>0</v>
      </c>
      <c r="T149" s="110">
        <f>SUM(T150:T159)</f>
        <v>0</v>
      </c>
      <c r="AR149" s="104" t="s">
        <v>78</v>
      </c>
      <c r="AT149" s="111" t="s">
        <v>69</v>
      </c>
      <c r="AU149" s="111" t="s">
        <v>70</v>
      </c>
      <c r="AY149" s="104" t="s">
        <v>133</v>
      </c>
      <c r="BK149" s="112">
        <f>SUM(BK150:BK159)</f>
        <v>0</v>
      </c>
    </row>
    <row r="150" spans="2:65" s="1" customFormat="1" ht="76.35" customHeight="1">
      <c r="B150" s="28"/>
      <c r="C150" s="113" t="s">
        <v>275</v>
      </c>
      <c r="D150" s="113" t="s">
        <v>137</v>
      </c>
      <c r="E150" s="114" t="s">
        <v>276</v>
      </c>
      <c r="F150" s="115" t="s">
        <v>277</v>
      </c>
      <c r="G150" s="116" t="s">
        <v>140</v>
      </c>
      <c r="H150" s="117">
        <v>1</v>
      </c>
      <c r="I150" s="118"/>
      <c r="J150" s="119">
        <f aca="true" t="shared" si="40" ref="J150:J159">ROUND(I150*H150,2)</f>
        <v>0</v>
      </c>
      <c r="K150" s="115" t="s">
        <v>141</v>
      </c>
      <c r="L150" s="28"/>
      <c r="M150" s="120" t="s">
        <v>19</v>
      </c>
      <c r="N150" s="121" t="s">
        <v>41</v>
      </c>
      <c r="P150" s="122">
        <f aca="true" t="shared" si="41" ref="P150:P159">O150*H150</f>
        <v>0</v>
      </c>
      <c r="Q150" s="122">
        <v>0</v>
      </c>
      <c r="R150" s="122">
        <f aca="true" t="shared" si="42" ref="R150:R159">Q150*H150</f>
        <v>0</v>
      </c>
      <c r="S150" s="122">
        <v>0</v>
      </c>
      <c r="T150" s="123">
        <f aca="true" t="shared" si="43" ref="T150:T159">S150*H150</f>
        <v>0</v>
      </c>
      <c r="AR150" s="124" t="s">
        <v>136</v>
      </c>
      <c r="AT150" s="124" t="s">
        <v>137</v>
      </c>
      <c r="AU150" s="124" t="s">
        <v>78</v>
      </c>
      <c r="AY150" s="13" t="s">
        <v>133</v>
      </c>
      <c r="BE150" s="125">
        <f aca="true" t="shared" si="44" ref="BE150:BE159">IF(N150="základní",J150,0)</f>
        <v>0</v>
      </c>
      <c r="BF150" s="125">
        <f aca="true" t="shared" si="45" ref="BF150:BF159">IF(N150="snížená",J150,0)</f>
        <v>0</v>
      </c>
      <c r="BG150" s="125">
        <f aca="true" t="shared" si="46" ref="BG150:BG159">IF(N150="zákl. přenesená",J150,0)</f>
        <v>0</v>
      </c>
      <c r="BH150" s="125">
        <f aca="true" t="shared" si="47" ref="BH150:BH159">IF(N150="sníž. přenesená",J150,0)</f>
        <v>0</v>
      </c>
      <c r="BI150" s="125">
        <f aca="true" t="shared" si="48" ref="BI150:BI159">IF(N150="nulová",J150,0)</f>
        <v>0</v>
      </c>
      <c r="BJ150" s="13" t="s">
        <v>78</v>
      </c>
      <c r="BK150" s="125">
        <f aca="true" t="shared" si="49" ref="BK150:BK159">ROUND(I150*H150,2)</f>
        <v>0</v>
      </c>
      <c r="BL150" s="13" t="s">
        <v>136</v>
      </c>
      <c r="BM150" s="124" t="s">
        <v>278</v>
      </c>
    </row>
    <row r="151" spans="2:65" s="1" customFormat="1" ht="62.65" customHeight="1">
      <c r="B151" s="28"/>
      <c r="C151" s="113" t="s">
        <v>279</v>
      </c>
      <c r="D151" s="113" t="s">
        <v>137</v>
      </c>
      <c r="E151" s="114" t="s">
        <v>280</v>
      </c>
      <c r="F151" s="115" t="s">
        <v>160</v>
      </c>
      <c r="G151" s="116" t="s">
        <v>140</v>
      </c>
      <c r="H151" s="117">
        <v>1</v>
      </c>
      <c r="I151" s="118"/>
      <c r="J151" s="119">
        <f t="shared" si="40"/>
        <v>0</v>
      </c>
      <c r="K151" s="115" t="s">
        <v>141</v>
      </c>
      <c r="L151" s="28"/>
      <c r="M151" s="120" t="s">
        <v>19</v>
      </c>
      <c r="N151" s="121" t="s">
        <v>41</v>
      </c>
      <c r="P151" s="122">
        <f t="shared" si="41"/>
        <v>0</v>
      </c>
      <c r="Q151" s="122">
        <v>0</v>
      </c>
      <c r="R151" s="122">
        <f t="shared" si="42"/>
        <v>0</v>
      </c>
      <c r="S151" s="122">
        <v>0</v>
      </c>
      <c r="T151" s="123">
        <f t="shared" si="43"/>
        <v>0</v>
      </c>
      <c r="AR151" s="124" t="s">
        <v>136</v>
      </c>
      <c r="AT151" s="124" t="s">
        <v>137</v>
      </c>
      <c r="AU151" s="124" t="s">
        <v>78</v>
      </c>
      <c r="AY151" s="13" t="s">
        <v>133</v>
      </c>
      <c r="BE151" s="125">
        <f t="shared" si="44"/>
        <v>0</v>
      </c>
      <c r="BF151" s="125">
        <f t="shared" si="45"/>
        <v>0</v>
      </c>
      <c r="BG151" s="125">
        <f t="shared" si="46"/>
        <v>0</v>
      </c>
      <c r="BH151" s="125">
        <f t="shared" si="47"/>
        <v>0</v>
      </c>
      <c r="BI151" s="125">
        <f t="shared" si="48"/>
        <v>0</v>
      </c>
      <c r="BJ151" s="13" t="s">
        <v>78</v>
      </c>
      <c r="BK151" s="125">
        <f t="shared" si="49"/>
        <v>0</v>
      </c>
      <c r="BL151" s="13" t="s">
        <v>136</v>
      </c>
      <c r="BM151" s="124" t="s">
        <v>281</v>
      </c>
    </row>
    <row r="152" spans="2:65" s="1" customFormat="1" ht="21.75" customHeight="1">
      <c r="B152" s="28"/>
      <c r="C152" s="113" t="s">
        <v>282</v>
      </c>
      <c r="D152" s="113" t="s">
        <v>137</v>
      </c>
      <c r="E152" s="114" t="s">
        <v>283</v>
      </c>
      <c r="F152" s="115" t="s">
        <v>223</v>
      </c>
      <c r="G152" s="116" t="s">
        <v>140</v>
      </c>
      <c r="H152" s="117">
        <v>1</v>
      </c>
      <c r="I152" s="118"/>
      <c r="J152" s="119">
        <f t="shared" si="40"/>
        <v>0</v>
      </c>
      <c r="K152" s="115" t="s">
        <v>141</v>
      </c>
      <c r="L152" s="28"/>
      <c r="M152" s="120" t="s">
        <v>19</v>
      </c>
      <c r="N152" s="121" t="s">
        <v>41</v>
      </c>
      <c r="P152" s="122">
        <f t="shared" si="41"/>
        <v>0</v>
      </c>
      <c r="Q152" s="122">
        <v>0</v>
      </c>
      <c r="R152" s="122">
        <f t="shared" si="42"/>
        <v>0</v>
      </c>
      <c r="S152" s="122">
        <v>0</v>
      </c>
      <c r="T152" s="123">
        <f t="shared" si="43"/>
        <v>0</v>
      </c>
      <c r="AR152" s="124" t="s">
        <v>136</v>
      </c>
      <c r="AT152" s="124" t="s">
        <v>137</v>
      </c>
      <c r="AU152" s="124" t="s">
        <v>78</v>
      </c>
      <c r="AY152" s="13" t="s">
        <v>133</v>
      </c>
      <c r="BE152" s="125">
        <f t="shared" si="44"/>
        <v>0</v>
      </c>
      <c r="BF152" s="125">
        <f t="shared" si="45"/>
        <v>0</v>
      </c>
      <c r="BG152" s="125">
        <f t="shared" si="46"/>
        <v>0</v>
      </c>
      <c r="BH152" s="125">
        <f t="shared" si="47"/>
        <v>0</v>
      </c>
      <c r="BI152" s="125">
        <f t="shared" si="48"/>
        <v>0</v>
      </c>
      <c r="BJ152" s="13" t="s">
        <v>78</v>
      </c>
      <c r="BK152" s="125">
        <f t="shared" si="49"/>
        <v>0</v>
      </c>
      <c r="BL152" s="13" t="s">
        <v>136</v>
      </c>
      <c r="BM152" s="124" t="s">
        <v>284</v>
      </c>
    </row>
    <row r="153" spans="2:65" s="1" customFormat="1" ht="66.75" customHeight="1">
      <c r="B153" s="28"/>
      <c r="C153" s="113" t="s">
        <v>285</v>
      </c>
      <c r="D153" s="113" t="s">
        <v>137</v>
      </c>
      <c r="E153" s="114" t="s">
        <v>286</v>
      </c>
      <c r="F153" s="115" t="s">
        <v>164</v>
      </c>
      <c r="G153" s="116" t="s">
        <v>140</v>
      </c>
      <c r="H153" s="117">
        <v>1</v>
      </c>
      <c r="I153" s="118"/>
      <c r="J153" s="119">
        <f t="shared" si="40"/>
        <v>0</v>
      </c>
      <c r="K153" s="115" t="s">
        <v>141</v>
      </c>
      <c r="L153" s="28"/>
      <c r="M153" s="120" t="s">
        <v>19</v>
      </c>
      <c r="N153" s="121" t="s">
        <v>41</v>
      </c>
      <c r="P153" s="122">
        <f t="shared" si="41"/>
        <v>0</v>
      </c>
      <c r="Q153" s="122">
        <v>0</v>
      </c>
      <c r="R153" s="122">
        <f t="shared" si="42"/>
        <v>0</v>
      </c>
      <c r="S153" s="122">
        <v>0</v>
      </c>
      <c r="T153" s="123">
        <f t="shared" si="43"/>
        <v>0</v>
      </c>
      <c r="AR153" s="124" t="s">
        <v>136</v>
      </c>
      <c r="AT153" s="124" t="s">
        <v>137</v>
      </c>
      <c r="AU153" s="124" t="s">
        <v>78</v>
      </c>
      <c r="AY153" s="13" t="s">
        <v>133</v>
      </c>
      <c r="BE153" s="125">
        <f t="shared" si="44"/>
        <v>0</v>
      </c>
      <c r="BF153" s="125">
        <f t="shared" si="45"/>
        <v>0</v>
      </c>
      <c r="BG153" s="125">
        <f t="shared" si="46"/>
        <v>0</v>
      </c>
      <c r="BH153" s="125">
        <f t="shared" si="47"/>
        <v>0</v>
      </c>
      <c r="BI153" s="125">
        <f t="shared" si="48"/>
        <v>0</v>
      </c>
      <c r="BJ153" s="13" t="s">
        <v>78</v>
      </c>
      <c r="BK153" s="125">
        <f t="shared" si="49"/>
        <v>0</v>
      </c>
      <c r="BL153" s="13" t="s">
        <v>136</v>
      </c>
      <c r="BM153" s="124" t="s">
        <v>287</v>
      </c>
    </row>
    <row r="154" spans="2:65" s="1" customFormat="1" ht="49.15" customHeight="1">
      <c r="B154" s="28"/>
      <c r="C154" s="113" t="s">
        <v>288</v>
      </c>
      <c r="D154" s="113" t="s">
        <v>137</v>
      </c>
      <c r="E154" s="114" t="s">
        <v>289</v>
      </c>
      <c r="F154" s="115" t="s">
        <v>168</v>
      </c>
      <c r="G154" s="116" t="s">
        <v>140</v>
      </c>
      <c r="H154" s="117">
        <v>1</v>
      </c>
      <c r="I154" s="118"/>
      <c r="J154" s="119">
        <f t="shared" si="40"/>
        <v>0</v>
      </c>
      <c r="K154" s="115" t="s">
        <v>141</v>
      </c>
      <c r="L154" s="28"/>
      <c r="M154" s="120" t="s">
        <v>19</v>
      </c>
      <c r="N154" s="121" t="s">
        <v>41</v>
      </c>
      <c r="P154" s="122">
        <f t="shared" si="41"/>
        <v>0</v>
      </c>
      <c r="Q154" s="122">
        <v>0</v>
      </c>
      <c r="R154" s="122">
        <f t="shared" si="42"/>
        <v>0</v>
      </c>
      <c r="S154" s="122">
        <v>0</v>
      </c>
      <c r="T154" s="123">
        <f t="shared" si="43"/>
        <v>0</v>
      </c>
      <c r="AR154" s="124" t="s">
        <v>136</v>
      </c>
      <c r="AT154" s="124" t="s">
        <v>137</v>
      </c>
      <c r="AU154" s="124" t="s">
        <v>78</v>
      </c>
      <c r="AY154" s="13" t="s">
        <v>133</v>
      </c>
      <c r="BE154" s="125">
        <f t="shared" si="44"/>
        <v>0</v>
      </c>
      <c r="BF154" s="125">
        <f t="shared" si="45"/>
        <v>0</v>
      </c>
      <c r="BG154" s="125">
        <f t="shared" si="46"/>
        <v>0</v>
      </c>
      <c r="BH154" s="125">
        <f t="shared" si="47"/>
        <v>0</v>
      </c>
      <c r="BI154" s="125">
        <f t="shared" si="48"/>
        <v>0</v>
      </c>
      <c r="BJ154" s="13" t="s">
        <v>78</v>
      </c>
      <c r="BK154" s="125">
        <f t="shared" si="49"/>
        <v>0</v>
      </c>
      <c r="BL154" s="13" t="s">
        <v>136</v>
      </c>
      <c r="BM154" s="124" t="s">
        <v>290</v>
      </c>
    </row>
    <row r="155" spans="2:65" s="1" customFormat="1" ht="24.2" customHeight="1">
      <c r="B155" s="28"/>
      <c r="C155" s="113" t="s">
        <v>291</v>
      </c>
      <c r="D155" s="113" t="s">
        <v>137</v>
      </c>
      <c r="E155" s="114" t="s">
        <v>292</v>
      </c>
      <c r="F155" s="115" t="s">
        <v>251</v>
      </c>
      <c r="G155" s="116" t="s">
        <v>140</v>
      </c>
      <c r="H155" s="117">
        <v>2</v>
      </c>
      <c r="I155" s="118"/>
      <c r="J155" s="119">
        <f t="shared" si="40"/>
        <v>0</v>
      </c>
      <c r="K155" s="115" t="s">
        <v>141</v>
      </c>
      <c r="L155" s="28"/>
      <c r="M155" s="120" t="s">
        <v>19</v>
      </c>
      <c r="N155" s="121" t="s">
        <v>41</v>
      </c>
      <c r="P155" s="122">
        <f t="shared" si="41"/>
        <v>0</v>
      </c>
      <c r="Q155" s="122">
        <v>0</v>
      </c>
      <c r="R155" s="122">
        <f t="shared" si="42"/>
        <v>0</v>
      </c>
      <c r="S155" s="122">
        <v>0</v>
      </c>
      <c r="T155" s="123">
        <f t="shared" si="43"/>
        <v>0</v>
      </c>
      <c r="AR155" s="124" t="s">
        <v>136</v>
      </c>
      <c r="AT155" s="124" t="s">
        <v>137</v>
      </c>
      <c r="AU155" s="124" t="s">
        <v>78</v>
      </c>
      <c r="AY155" s="13" t="s">
        <v>133</v>
      </c>
      <c r="BE155" s="125">
        <f t="shared" si="44"/>
        <v>0</v>
      </c>
      <c r="BF155" s="125">
        <f t="shared" si="45"/>
        <v>0</v>
      </c>
      <c r="BG155" s="125">
        <f t="shared" si="46"/>
        <v>0</v>
      </c>
      <c r="BH155" s="125">
        <f t="shared" si="47"/>
        <v>0</v>
      </c>
      <c r="BI155" s="125">
        <f t="shared" si="48"/>
        <v>0</v>
      </c>
      <c r="BJ155" s="13" t="s">
        <v>78</v>
      </c>
      <c r="BK155" s="125">
        <f t="shared" si="49"/>
        <v>0</v>
      </c>
      <c r="BL155" s="13" t="s">
        <v>136</v>
      </c>
      <c r="BM155" s="124" t="s">
        <v>293</v>
      </c>
    </row>
    <row r="156" spans="2:65" s="1" customFormat="1" ht="104.45" customHeight="1">
      <c r="B156" s="28"/>
      <c r="C156" s="113" t="s">
        <v>294</v>
      </c>
      <c r="D156" s="113" t="s">
        <v>137</v>
      </c>
      <c r="E156" s="114" t="s">
        <v>295</v>
      </c>
      <c r="F156" s="115" t="s">
        <v>296</v>
      </c>
      <c r="G156" s="116" t="s">
        <v>140</v>
      </c>
      <c r="H156" s="117">
        <v>1</v>
      </c>
      <c r="I156" s="118"/>
      <c r="J156" s="119">
        <f t="shared" si="40"/>
        <v>0</v>
      </c>
      <c r="K156" s="115" t="s">
        <v>141</v>
      </c>
      <c r="L156" s="28"/>
      <c r="M156" s="120" t="s">
        <v>19</v>
      </c>
      <c r="N156" s="121" t="s">
        <v>41</v>
      </c>
      <c r="P156" s="122">
        <f t="shared" si="41"/>
        <v>0</v>
      </c>
      <c r="Q156" s="122">
        <v>0</v>
      </c>
      <c r="R156" s="122">
        <f t="shared" si="42"/>
        <v>0</v>
      </c>
      <c r="S156" s="122">
        <v>0</v>
      </c>
      <c r="T156" s="123">
        <f t="shared" si="43"/>
        <v>0</v>
      </c>
      <c r="AR156" s="124" t="s">
        <v>136</v>
      </c>
      <c r="AT156" s="124" t="s">
        <v>137</v>
      </c>
      <c r="AU156" s="124" t="s">
        <v>78</v>
      </c>
      <c r="AY156" s="13" t="s">
        <v>133</v>
      </c>
      <c r="BE156" s="125">
        <f t="shared" si="44"/>
        <v>0</v>
      </c>
      <c r="BF156" s="125">
        <f t="shared" si="45"/>
        <v>0</v>
      </c>
      <c r="BG156" s="125">
        <f t="shared" si="46"/>
        <v>0</v>
      </c>
      <c r="BH156" s="125">
        <f t="shared" si="47"/>
        <v>0</v>
      </c>
      <c r="BI156" s="125">
        <f t="shared" si="48"/>
        <v>0</v>
      </c>
      <c r="BJ156" s="13" t="s">
        <v>78</v>
      </c>
      <c r="BK156" s="125">
        <f t="shared" si="49"/>
        <v>0</v>
      </c>
      <c r="BL156" s="13" t="s">
        <v>136</v>
      </c>
      <c r="BM156" s="124" t="s">
        <v>297</v>
      </c>
    </row>
    <row r="157" spans="2:65" s="1" customFormat="1" ht="44.25" customHeight="1">
      <c r="B157" s="28"/>
      <c r="C157" s="113" t="s">
        <v>298</v>
      </c>
      <c r="D157" s="113" t="s">
        <v>137</v>
      </c>
      <c r="E157" s="114" t="s">
        <v>299</v>
      </c>
      <c r="F157" s="115" t="s">
        <v>300</v>
      </c>
      <c r="G157" s="116" t="s">
        <v>140</v>
      </c>
      <c r="H157" s="117">
        <v>1</v>
      </c>
      <c r="I157" s="118"/>
      <c r="J157" s="119">
        <f t="shared" si="40"/>
        <v>0</v>
      </c>
      <c r="K157" s="115" t="s">
        <v>141</v>
      </c>
      <c r="L157" s="28"/>
      <c r="M157" s="120" t="s">
        <v>19</v>
      </c>
      <c r="N157" s="121" t="s">
        <v>41</v>
      </c>
      <c r="P157" s="122">
        <f t="shared" si="41"/>
        <v>0</v>
      </c>
      <c r="Q157" s="122">
        <v>0</v>
      </c>
      <c r="R157" s="122">
        <f t="shared" si="42"/>
        <v>0</v>
      </c>
      <c r="S157" s="122">
        <v>0</v>
      </c>
      <c r="T157" s="123">
        <f t="shared" si="43"/>
        <v>0</v>
      </c>
      <c r="AR157" s="124" t="s">
        <v>136</v>
      </c>
      <c r="AT157" s="124" t="s">
        <v>137</v>
      </c>
      <c r="AU157" s="124" t="s">
        <v>78</v>
      </c>
      <c r="AY157" s="13" t="s">
        <v>133</v>
      </c>
      <c r="BE157" s="125">
        <f t="shared" si="44"/>
        <v>0</v>
      </c>
      <c r="BF157" s="125">
        <f t="shared" si="45"/>
        <v>0</v>
      </c>
      <c r="BG157" s="125">
        <f t="shared" si="46"/>
        <v>0</v>
      </c>
      <c r="BH157" s="125">
        <f t="shared" si="47"/>
        <v>0</v>
      </c>
      <c r="BI157" s="125">
        <f t="shared" si="48"/>
        <v>0</v>
      </c>
      <c r="BJ157" s="13" t="s">
        <v>78</v>
      </c>
      <c r="BK157" s="125">
        <f t="shared" si="49"/>
        <v>0</v>
      </c>
      <c r="BL157" s="13" t="s">
        <v>136</v>
      </c>
      <c r="BM157" s="124" t="s">
        <v>301</v>
      </c>
    </row>
    <row r="158" spans="2:65" s="1" customFormat="1" ht="101.25" customHeight="1">
      <c r="B158" s="28"/>
      <c r="C158" s="113" t="s">
        <v>302</v>
      </c>
      <c r="D158" s="113" t="s">
        <v>137</v>
      </c>
      <c r="E158" s="114" t="s">
        <v>303</v>
      </c>
      <c r="F158" s="115" t="s">
        <v>263</v>
      </c>
      <c r="G158" s="116" t="s">
        <v>140</v>
      </c>
      <c r="H158" s="117">
        <v>1</v>
      </c>
      <c r="I158" s="118"/>
      <c r="J158" s="119">
        <f t="shared" si="40"/>
        <v>0</v>
      </c>
      <c r="K158" s="115" t="s">
        <v>141</v>
      </c>
      <c r="L158" s="28"/>
      <c r="M158" s="120" t="s">
        <v>19</v>
      </c>
      <c r="N158" s="121" t="s">
        <v>41</v>
      </c>
      <c r="P158" s="122">
        <f t="shared" si="41"/>
        <v>0</v>
      </c>
      <c r="Q158" s="122">
        <v>0</v>
      </c>
      <c r="R158" s="122">
        <f t="shared" si="42"/>
        <v>0</v>
      </c>
      <c r="S158" s="122">
        <v>0</v>
      </c>
      <c r="T158" s="123">
        <f t="shared" si="43"/>
        <v>0</v>
      </c>
      <c r="AR158" s="124" t="s">
        <v>136</v>
      </c>
      <c r="AT158" s="124" t="s">
        <v>137</v>
      </c>
      <c r="AU158" s="124" t="s">
        <v>78</v>
      </c>
      <c r="AY158" s="13" t="s">
        <v>133</v>
      </c>
      <c r="BE158" s="125">
        <f t="shared" si="44"/>
        <v>0</v>
      </c>
      <c r="BF158" s="125">
        <f t="shared" si="45"/>
        <v>0</v>
      </c>
      <c r="BG158" s="125">
        <f t="shared" si="46"/>
        <v>0</v>
      </c>
      <c r="BH158" s="125">
        <f t="shared" si="47"/>
        <v>0</v>
      </c>
      <c r="BI158" s="125">
        <f t="shared" si="48"/>
        <v>0</v>
      </c>
      <c r="BJ158" s="13" t="s">
        <v>78</v>
      </c>
      <c r="BK158" s="125">
        <f t="shared" si="49"/>
        <v>0</v>
      </c>
      <c r="BL158" s="13" t="s">
        <v>136</v>
      </c>
      <c r="BM158" s="124" t="s">
        <v>304</v>
      </c>
    </row>
    <row r="159" spans="2:65" s="1" customFormat="1" ht="16.5" customHeight="1">
      <c r="B159" s="28"/>
      <c r="C159" s="113" t="s">
        <v>305</v>
      </c>
      <c r="D159" s="113" t="s">
        <v>137</v>
      </c>
      <c r="E159" s="114" t="s">
        <v>306</v>
      </c>
      <c r="F159" s="115" t="s">
        <v>192</v>
      </c>
      <c r="G159" s="116" t="s">
        <v>140</v>
      </c>
      <c r="H159" s="117">
        <v>1</v>
      </c>
      <c r="I159" s="118"/>
      <c r="J159" s="119">
        <f t="shared" si="40"/>
        <v>0</v>
      </c>
      <c r="K159" s="115" t="s">
        <v>141</v>
      </c>
      <c r="L159" s="28"/>
      <c r="M159" s="120" t="s">
        <v>19</v>
      </c>
      <c r="N159" s="121" t="s">
        <v>41</v>
      </c>
      <c r="P159" s="122">
        <f t="shared" si="41"/>
        <v>0</v>
      </c>
      <c r="Q159" s="122">
        <v>0</v>
      </c>
      <c r="R159" s="122">
        <f t="shared" si="42"/>
        <v>0</v>
      </c>
      <c r="S159" s="122">
        <v>0</v>
      </c>
      <c r="T159" s="123">
        <f t="shared" si="43"/>
        <v>0</v>
      </c>
      <c r="AR159" s="124" t="s">
        <v>136</v>
      </c>
      <c r="AT159" s="124" t="s">
        <v>137</v>
      </c>
      <c r="AU159" s="124" t="s">
        <v>78</v>
      </c>
      <c r="AY159" s="13" t="s">
        <v>133</v>
      </c>
      <c r="BE159" s="125">
        <f t="shared" si="44"/>
        <v>0</v>
      </c>
      <c r="BF159" s="125">
        <f t="shared" si="45"/>
        <v>0</v>
      </c>
      <c r="BG159" s="125">
        <f t="shared" si="46"/>
        <v>0</v>
      </c>
      <c r="BH159" s="125">
        <f t="shared" si="47"/>
        <v>0</v>
      </c>
      <c r="BI159" s="125">
        <f t="shared" si="48"/>
        <v>0</v>
      </c>
      <c r="BJ159" s="13" t="s">
        <v>78</v>
      </c>
      <c r="BK159" s="125">
        <f t="shared" si="49"/>
        <v>0</v>
      </c>
      <c r="BL159" s="13" t="s">
        <v>136</v>
      </c>
      <c r="BM159" s="124" t="s">
        <v>307</v>
      </c>
    </row>
    <row r="160" spans="2:63" s="10" customFormat="1" ht="25.9" customHeight="1">
      <c r="B160" s="103"/>
      <c r="D160" s="104" t="s">
        <v>69</v>
      </c>
      <c r="E160" s="105" t="s">
        <v>308</v>
      </c>
      <c r="F160" s="105" t="s">
        <v>309</v>
      </c>
      <c r="I160" s="106"/>
      <c r="J160" s="107">
        <f>BK160</f>
        <v>0</v>
      </c>
      <c r="L160" s="103"/>
      <c r="M160" s="108"/>
      <c r="P160" s="109">
        <f>SUM(P161:P171)</f>
        <v>0</v>
      </c>
      <c r="R160" s="109">
        <f>SUM(R161:R171)</f>
        <v>0</v>
      </c>
      <c r="T160" s="110">
        <f>SUM(T161:T171)</f>
        <v>0</v>
      </c>
      <c r="AR160" s="104" t="s">
        <v>78</v>
      </c>
      <c r="AT160" s="111" t="s">
        <v>69</v>
      </c>
      <c r="AU160" s="111" t="s">
        <v>70</v>
      </c>
      <c r="AY160" s="104" t="s">
        <v>133</v>
      </c>
      <c r="BK160" s="112">
        <f>SUM(BK161:BK171)</f>
        <v>0</v>
      </c>
    </row>
    <row r="161" spans="2:65" s="1" customFormat="1" ht="76.35" customHeight="1">
      <c r="B161" s="28"/>
      <c r="C161" s="113" t="s">
        <v>310</v>
      </c>
      <c r="D161" s="113" t="s">
        <v>137</v>
      </c>
      <c r="E161" s="114" t="s">
        <v>311</v>
      </c>
      <c r="F161" s="115" t="s">
        <v>312</v>
      </c>
      <c r="G161" s="116" t="s">
        <v>140</v>
      </c>
      <c r="H161" s="117">
        <v>1</v>
      </c>
      <c r="I161" s="118"/>
      <c r="J161" s="119">
        <f aca="true" t="shared" si="50" ref="J161:J171">ROUND(I161*H161,2)</f>
        <v>0</v>
      </c>
      <c r="K161" s="115" t="s">
        <v>141</v>
      </c>
      <c r="L161" s="28"/>
      <c r="M161" s="120" t="s">
        <v>19</v>
      </c>
      <c r="N161" s="121" t="s">
        <v>41</v>
      </c>
      <c r="P161" s="122">
        <f aca="true" t="shared" si="51" ref="P161:P171">O161*H161</f>
        <v>0</v>
      </c>
      <c r="Q161" s="122">
        <v>0</v>
      </c>
      <c r="R161" s="122">
        <f aca="true" t="shared" si="52" ref="R161:R171">Q161*H161</f>
        <v>0</v>
      </c>
      <c r="S161" s="122">
        <v>0</v>
      </c>
      <c r="T161" s="123">
        <f aca="true" t="shared" si="53" ref="T161:T171">S161*H161</f>
        <v>0</v>
      </c>
      <c r="AR161" s="124" t="s">
        <v>136</v>
      </c>
      <c r="AT161" s="124" t="s">
        <v>137</v>
      </c>
      <c r="AU161" s="124" t="s">
        <v>78</v>
      </c>
      <c r="AY161" s="13" t="s">
        <v>133</v>
      </c>
      <c r="BE161" s="125">
        <f aca="true" t="shared" si="54" ref="BE161:BE171">IF(N161="základní",J161,0)</f>
        <v>0</v>
      </c>
      <c r="BF161" s="125">
        <f aca="true" t="shared" si="55" ref="BF161:BF171">IF(N161="snížená",J161,0)</f>
        <v>0</v>
      </c>
      <c r="BG161" s="125">
        <f aca="true" t="shared" si="56" ref="BG161:BG171">IF(N161="zákl. přenesená",J161,0)</f>
        <v>0</v>
      </c>
      <c r="BH161" s="125">
        <f aca="true" t="shared" si="57" ref="BH161:BH171">IF(N161="sníž. přenesená",J161,0)</f>
        <v>0</v>
      </c>
      <c r="BI161" s="125">
        <f aca="true" t="shared" si="58" ref="BI161:BI171">IF(N161="nulová",J161,0)</f>
        <v>0</v>
      </c>
      <c r="BJ161" s="13" t="s">
        <v>78</v>
      </c>
      <c r="BK161" s="125">
        <f aca="true" t="shared" si="59" ref="BK161:BK171">ROUND(I161*H161,2)</f>
        <v>0</v>
      </c>
      <c r="BL161" s="13" t="s">
        <v>136</v>
      </c>
      <c r="BM161" s="124" t="s">
        <v>313</v>
      </c>
    </row>
    <row r="162" spans="2:65" s="1" customFormat="1" ht="21.75" customHeight="1">
      <c r="B162" s="28"/>
      <c r="C162" s="113" t="s">
        <v>314</v>
      </c>
      <c r="D162" s="113" t="s">
        <v>137</v>
      </c>
      <c r="E162" s="114" t="s">
        <v>315</v>
      </c>
      <c r="F162" s="115" t="s">
        <v>223</v>
      </c>
      <c r="G162" s="116" t="s">
        <v>140</v>
      </c>
      <c r="H162" s="117">
        <v>1</v>
      </c>
      <c r="I162" s="118"/>
      <c r="J162" s="119">
        <f t="shared" si="50"/>
        <v>0</v>
      </c>
      <c r="K162" s="115" t="s">
        <v>141</v>
      </c>
      <c r="L162" s="28"/>
      <c r="M162" s="120" t="s">
        <v>19</v>
      </c>
      <c r="N162" s="121" t="s">
        <v>41</v>
      </c>
      <c r="P162" s="122">
        <f t="shared" si="51"/>
        <v>0</v>
      </c>
      <c r="Q162" s="122">
        <v>0</v>
      </c>
      <c r="R162" s="122">
        <f t="shared" si="52"/>
        <v>0</v>
      </c>
      <c r="S162" s="122">
        <v>0</v>
      </c>
      <c r="T162" s="123">
        <f t="shared" si="53"/>
        <v>0</v>
      </c>
      <c r="AR162" s="124" t="s">
        <v>136</v>
      </c>
      <c r="AT162" s="124" t="s">
        <v>137</v>
      </c>
      <c r="AU162" s="124" t="s">
        <v>78</v>
      </c>
      <c r="AY162" s="13" t="s">
        <v>133</v>
      </c>
      <c r="BE162" s="125">
        <f t="shared" si="54"/>
        <v>0</v>
      </c>
      <c r="BF162" s="125">
        <f t="shared" si="55"/>
        <v>0</v>
      </c>
      <c r="BG162" s="125">
        <f t="shared" si="56"/>
        <v>0</v>
      </c>
      <c r="BH162" s="125">
        <f t="shared" si="57"/>
        <v>0</v>
      </c>
      <c r="BI162" s="125">
        <f t="shared" si="58"/>
        <v>0</v>
      </c>
      <c r="BJ162" s="13" t="s">
        <v>78</v>
      </c>
      <c r="BK162" s="125">
        <f t="shared" si="59"/>
        <v>0</v>
      </c>
      <c r="BL162" s="13" t="s">
        <v>136</v>
      </c>
      <c r="BM162" s="124" t="s">
        <v>316</v>
      </c>
    </row>
    <row r="163" spans="2:65" s="1" customFormat="1" ht="62.65" customHeight="1">
      <c r="B163" s="28"/>
      <c r="C163" s="113" t="s">
        <v>317</v>
      </c>
      <c r="D163" s="113" t="s">
        <v>137</v>
      </c>
      <c r="E163" s="114" t="s">
        <v>318</v>
      </c>
      <c r="F163" s="115" t="s">
        <v>160</v>
      </c>
      <c r="G163" s="116" t="s">
        <v>140</v>
      </c>
      <c r="H163" s="117">
        <v>1</v>
      </c>
      <c r="I163" s="118"/>
      <c r="J163" s="119">
        <f t="shared" si="50"/>
        <v>0</v>
      </c>
      <c r="K163" s="115" t="s">
        <v>141</v>
      </c>
      <c r="L163" s="28"/>
      <c r="M163" s="120" t="s">
        <v>19</v>
      </c>
      <c r="N163" s="121" t="s">
        <v>41</v>
      </c>
      <c r="P163" s="122">
        <f t="shared" si="51"/>
        <v>0</v>
      </c>
      <c r="Q163" s="122">
        <v>0</v>
      </c>
      <c r="R163" s="122">
        <f t="shared" si="52"/>
        <v>0</v>
      </c>
      <c r="S163" s="122">
        <v>0</v>
      </c>
      <c r="T163" s="123">
        <f t="shared" si="53"/>
        <v>0</v>
      </c>
      <c r="AR163" s="124" t="s">
        <v>136</v>
      </c>
      <c r="AT163" s="124" t="s">
        <v>137</v>
      </c>
      <c r="AU163" s="124" t="s">
        <v>78</v>
      </c>
      <c r="AY163" s="13" t="s">
        <v>133</v>
      </c>
      <c r="BE163" s="125">
        <f t="shared" si="54"/>
        <v>0</v>
      </c>
      <c r="BF163" s="125">
        <f t="shared" si="55"/>
        <v>0</v>
      </c>
      <c r="BG163" s="125">
        <f t="shared" si="56"/>
        <v>0</v>
      </c>
      <c r="BH163" s="125">
        <f t="shared" si="57"/>
        <v>0</v>
      </c>
      <c r="BI163" s="125">
        <f t="shared" si="58"/>
        <v>0</v>
      </c>
      <c r="BJ163" s="13" t="s">
        <v>78</v>
      </c>
      <c r="BK163" s="125">
        <f t="shared" si="59"/>
        <v>0</v>
      </c>
      <c r="BL163" s="13" t="s">
        <v>136</v>
      </c>
      <c r="BM163" s="124" t="s">
        <v>319</v>
      </c>
    </row>
    <row r="164" spans="2:65" s="1" customFormat="1" ht="66.75" customHeight="1">
      <c r="B164" s="28"/>
      <c r="C164" s="113" t="s">
        <v>320</v>
      </c>
      <c r="D164" s="113" t="s">
        <v>137</v>
      </c>
      <c r="E164" s="114" t="s">
        <v>321</v>
      </c>
      <c r="F164" s="115" t="s">
        <v>164</v>
      </c>
      <c r="G164" s="116" t="s">
        <v>140</v>
      </c>
      <c r="H164" s="117">
        <v>1</v>
      </c>
      <c r="I164" s="118"/>
      <c r="J164" s="119">
        <f t="shared" si="50"/>
        <v>0</v>
      </c>
      <c r="K164" s="115" t="s">
        <v>141</v>
      </c>
      <c r="L164" s="28"/>
      <c r="M164" s="120" t="s">
        <v>19</v>
      </c>
      <c r="N164" s="121" t="s">
        <v>41</v>
      </c>
      <c r="P164" s="122">
        <f t="shared" si="51"/>
        <v>0</v>
      </c>
      <c r="Q164" s="122">
        <v>0</v>
      </c>
      <c r="R164" s="122">
        <f t="shared" si="52"/>
        <v>0</v>
      </c>
      <c r="S164" s="122">
        <v>0</v>
      </c>
      <c r="T164" s="123">
        <f t="shared" si="53"/>
        <v>0</v>
      </c>
      <c r="AR164" s="124" t="s">
        <v>136</v>
      </c>
      <c r="AT164" s="124" t="s">
        <v>137</v>
      </c>
      <c r="AU164" s="124" t="s">
        <v>78</v>
      </c>
      <c r="AY164" s="13" t="s">
        <v>133</v>
      </c>
      <c r="BE164" s="125">
        <f t="shared" si="54"/>
        <v>0</v>
      </c>
      <c r="BF164" s="125">
        <f t="shared" si="55"/>
        <v>0</v>
      </c>
      <c r="BG164" s="125">
        <f t="shared" si="56"/>
        <v>0</v>
      </c>
      <c r="BH164" s="125">
        <f t="shared" si="57"/>
        <v>0</v>
      </c>
      <c r="BI164" s="125">
        <f t="shared" si="58"/>
        <v>0</v>
      </c>
      <c r="BJ164" s="13" t="s">
        <v>78</v>
      </c>
      <c r="BK164" s="125">
        <f t="shared" si="59"/>
        <v>0</v>
      </c>
      <c r="BL164" s="13" t="s">
        <v>136</v>
      </c>
      <c r="BM164" s="124" t="s">
        <v>322</v>
      </c>
    </row>
    <row r="165" spans="2:65" s="1" customFormat="1" ht="49.15" customHeight="1">
      <c r="B165" s="28"/>
      <c r="C165" s="113" t="s">
        <v>323</v>
      </c>
      <c r="D165" s="113" t="s">
        <v>137</v>
      </c>
      <c r="E165" s="114" t="s">
        <v>324</v>
      </c>
      <c r="F165" s="115" t="s">
        <v>168</v>
      </c>
      <c r="G165" s="116" t="s">
        <v>140</v>
      </c>
      <c r="H165" s="117">
        <v>1</v>
      </c>
      <c r="I165" s="118"/>
      <c r="J165" s="119">
        <f t="shared" si="50"/>
        <v>0</v>
      </c>
      <c r="K165" s="115" t="s">
        <v>141</v>
      </c>
      <c r="L165" s="28"/>
      <c r="M165" s="120" t="s">
        <v>19</v>
      </c>
      <c r="N165" s="121" t="s">
        <v>41</v>
      </c>
      <c r="P165" s="122">
        <f t="shared" si="51"/>
        <v>0</v>
      </c>
      <c r="Q165" s="122">
        <v>0</v>
      </c>
      <c r="R165" s="122">
        <f t="shared" si="52"/>
        <v>0</v>
      </c>
      <c r="S165" s="122">
        <v>0</v>
      </c>
      <c r="T165" s="123">
        <f t="shared" si="53"/>
        <v>0</v>
      </c>
      <c r="AR165" s="124" t="s">
        <v>136</v>
      </c>
      <c r="AT165" s="124" t="s">
        <v>137</v>
      </c>
      <c r="AU165" s="124" t="s">
        <v>78</v>
      </c>
      <c r="AY165" s="13" t="s">
        <v>133</v>
      </c>
      <c r="BE165" s="125">
        <f t="shared" si="54"/>
        <v>0</v>
      </c>
      <c r="BF165" s="125">
        <f t="shared" si="55"/>
        <v>0</v>
      </c>
      <c r="BG165" s="125">
        <f t="shared" si="56"/>
        <v>0</v>
      </c>
      <c r="BH165" s="125">
        <f t="shared" si="57"/>
        <v>0</v>
      </c>
      <c r="BI165" s="125">
        <f t="shared" si="58"/>
        <v>0</v>
      </c>
      <c r="BJ165" s="13" t="s">
        <v>78</v>
      </c>
      <c r="BK165" s="125">
        <f t="shared" si="59"/>
        <v>0</v>
      </c>
      <c r="BL165" s="13" t="s">
        <v>136</v>
      </c>
      <c r="BM165" s="124" t="s">
        <v>325</v>
      </c>
    </row>
    <row r="166" spans="2:65" s="1" customFormat="1" ht="104.45" customHeight="1">
      <c r="B166" s="28"/>
      <c r="C166" s="113" t="s">
        <v>326</v>
      </c>
      <c r="D166" s="113" t="s">
        <v>137</v>
      </c>
      <c r="E166" s="114" t="s">
        <v>327</v>
      </c>
      <c r="F166" s="115" t="s">
        <v>296</v>
      </c>
      <c r="G166" s="116" t="s">
        <v>140</v>
      </c>
      <c r="H166" s="117">
        <v>1</v>
      </c>
      <c r="I166" s="118"/>
      <c r="J166" s="119">
        <f t="shared" si="50"/>
        <v>0</v>
      </c>
      <c r="K166" s="115" t="s">
        <v>141</v>
      </c>
      <c r="L166" s="28"/>
      <c r="M166" s="120" t="s">
        <v>19</v>
      </c>
      <c r="N166" s="121" t="s">
        <v>41</v>
      </c>
      <c r="P166" s="122">
        <f t="shared" si="51"/>
        <v>0</v>
      </c>
      <c r="Q166" s="122">
        <v>0</v>
      </c>
      <c r="R166" s="122">
        <f t="shared" si="52"/>
        <v>0</v>
      </c>
      <c r="S166" s="122">
        <v>0</v>
      </c>
      <c r="T166" s="123">
        <f t="shared" si="53"/>
        <v>0</v>
      </c>
      <c r="AR166" s="124" t="s">
        <v>136</v>
      </c>
      <c r="AT166" s="124" t="s">
        <v>137</v>
      </c>
      <c r="AU166" s="124" t="s">
        <v>78</v>
      </c>
      <c r="AY166" s="13" t="s">
        <v>133</v>
      </c>
      <c r="BE166" s="125">
        <f t="shared" si="54"/>
        <v>0</v>
      </c>
      <c r="BF166" s="125">
        <f t="shared" si="55"/>
        <v>0</v>
      </c>
      <c r="BG166" s="125">
        <f t="shared" si="56"/>
        <v>0</v>
      </c>
      <c r="BH166" s="125">
        <f t="shared" si="57"/>
        <v>0</v>
      </c>
      <c r="BI166" s="125">
        <f t="shared" si="58"/>
        <v>0</v>
      </c>
      <c r="BJ166" s="13" t="s">
        <v>78</v>
      </c>
      <c r="BK166" s="125">
        <f t="shared" si="59"/>
        <v>0</v>
      </c>
      <c r="BL166" s="13" t="s">
        <v>136</v>
      </c>
      <c r="BM166" s="124" t="s">
        <v>328</v>
      </c>
    </row>
    <row r="167" spans="2:65" s="1" customFormat="1" ht="104.45" customHeight="1">
      <c r="B167" s="28"/>
      <c r="C167" s="113" t="s">
        <v>329</v>
      </c>
      <c r="D167" s="113" t="s">
        <v>137</v>
      </c>
      <c r="E167" s="114" t="s">
        <v>330</v>
      </c>
      <c r="F167" s="115" t="s">
        <v>331</v>
      </c>
      <c r="G167" s="116" t="s">
        <v>140</v>
      </c>
      <c r="H167" s="117">
        <v>1</v>
      </c>
      <c r="I167" s="118"/>
      <c r="J167" s="119">
        <f t="shared" si="50"/>
        <v>0</v>
      </c>
      <c r="K167" s="115" t="s">
        <v>141</v>
      </c>
      <c r="L167" s="28"/>
      <c r="M167" s="120" t="s">
        <v>19</v>
      </c>
      <c r="N167" s="121" t="s">
        <v>41</v>
      </c>
      <c r="P167" s="122">
        <f t="shared" si="51"/>
        <v>0</v>
      </c>
      <c r="Q167" s="122">
        <v>0</v>
      </c>
      <c r="R167" s="122">
        <f t="shared" si="52"/>
        <v>0</v>
      </c>
      <c r="S167" s="122">
        <v>0</v>
      </c>
      <c r="T167" s="123">
        <f t="shared" si="53"/>
        <v>0</v>
      </c>
      <c r="AR167" s="124" t="s">
        <v>136</v>
      </c>
      <c r="AT167" s="124" t="s">
        <v>137</v>
      </c>
      <c r="AU167" s="124" t="s">
        <v>78</v>
      </c>
      <c r="AY167" s="13" t="s">
        <v>133</v>
      </c>
      <c r="BE167" s="125">
        <f t="shared" si="54"/>
        <v>0</v>
      </c>
      <c r="BF167" s="125">
        <f t="shared" si="55"/>
        <v>0</v>
      </c>
      <c r="BG167" s="125">
        <f t="shared" si="56"/>
        <v>0</v>
      </c>
      <c r="BH167" s="125">
        <f t="shared" si="57"/>
        <v>0</v>
      </c>
      <c r="BI167" s="125">
        <f t="shared" si="58"/>
        <v>0</v>
      </c>
      <c r="BJ167" s="13" t="s">
        <v>78</v>
      </c>
      <c r="BK167" s="125">
        <f t="shared" si="59"/>
        <v>0</v>
      </c>
      <c r="BL167" s="13" t="s">
        <v>136</v>
      </c>
      <c r="BM167" s="124" t="s">
        <v>332</v>
      </c>
    </row>
    <row r="168" spans="2:65" s="1" customFormat="1" ht="16.5" customHeight="1">
      <c r="B168" s="28"/>
      <c r="C168" s="113" t="s">
        <v>333</v>
      </c>
      <c r="D168" s="113" t="s">
        <v>137</v>
      </c>
      <c r="E168" s="114" t="s">
        <v>334</v>
      </c>
      <c r="F168" s="115" t="s">
        <v>335</v>
      </c>
      <c r="G168" s="116" t="s">
        <v>140</v>
      </c>
      <c r="H168" s="117">
        <v>1</v>
      </c>
      <c r="I168" s="118"/>
      <c r="J168" s="119">
        <f t="shared" si="50"/>
        <v>0</v>
      </c>
      <c r="K168" s="115" t="s">
        <v>141</v>
      </c>
      <c r="L168" s="28"/>
      <c r="M168" s="120" t="s">
        <v>19</v>
      </c>
      <c r="N168" s="121" t="s">
        <v>41</v>
      </c>
      <c r="P168" s="122">
        <f t="shared" si="51"/>
        <v>0</v>
      </c>
      <c r="Q168" s="122">
        <v>0</v>
      </c>
      <c r="R168" s="122">
        <f t="shared" si="52"/>
        <v>0</v>
      </c>
      <c r="S168" s="122">
        <v>0</v>
      </c>
      <c r="T168" s="123">
        <f t="shared" si="53"/>
        <v>0</v>
      </c>
      <c r="AR168" s="124" t="s">
        <v>136</v>
      </c>
      <c r="AT168" s="124" t="s">
        <v>137</v>
      </c>
      <c r="AU168" s="124" t="s">
        <v>78</v>
      </c>
      <c r="AY168" s="13" t="s">
        <v>133</v>
      </c>
      <c r="BE168" s="125">
        <f t="shared" si="54"/>
        <v>0</v>
      </c>
      <c r="BF168" s="125">
        <f t="shared" si="55"/>
        <v>0</v>
      </c>
      <c r="BG168" s="125">
        <f t="shared" si="56"/>
        <v>0</v>
      </c>
      <c r="BH168" s="125">
        <f t="shared" si="57"/>
        <v>0</v>
      </c>
      <c r="BI168" s="125">
        <f t="shared" si="58"/>
        <v>0</v>
      </c>
      <c r="BJ168" s="13" t="s">
        <v>78</v>
      </c>
      <c r="BK168" s="125">
        <f t="shared" si="59"/>
        <v>0</v>
      </c>
      <c r="BL168" s="13" t="s">
        <v>136</v>
      </c>
      <c r="BM168" s="124" t="s">
        <v>336</v>
      </c>
    </row>
    <row r="169" spans="2:65" s="1" customFormat="1" ht="16.5" customHeight="1">
      <c r="B169" s="28"/>
      <c r="C169" s="113" t="s">
        <v>337</v>
      </c>
      <c r="D169" s="113" t="s">
        <v>137</v>
      </c>
      <c r="E169" s="114" t="s">
        <v>338</v>
      </c>
      <c r="F169" s="115" t="s">
        <v>339</v>
      </c>
      <c r="G169" s="116" t="s">
        <v>140</v>
      </c>
      <c r="H169" s="117">
        <v>1</v>
      </c>
      <c r="I169" s="118"/>
      <c r="J169" s="119">
        <f t="shared" si="50"/>
        <v>0</v>
      </c>
      <c r="K169" s="115" t="s">
        <v>141</v>
      </c>
      <c r="L169" s="28"/>
      <c r="M169" s="120" t="s">
        <v>19</v>
      </c>
      <c r="N169" s="121" t="s">
        <v>41</v>
      </c>
      <c r="P169" s="122">
        <f t="shared" si="51"/>
        <v>0</v>
      </c>
      <c r="Q169" s="122">
        <v>0</v>
      </c>
      <c r="R169" s="122">
        <f t="shared" si="52"/>
        <v>0</v>
      </c>
      <c r="S169" s="122">
        <v>0</v>
      </c>
      <c r="T169" s="123">
        <f t="shared" si="53"/>
        <v>0</v>
      </c>
      <c r="AR169" s="124" t="s">
        <v>136</v>
      </c>
      <c r="AT169" s="124" t="s">
        <v>137</v>
      </c>
      <c r="AU169" s="124" t="s">
        <v>78</v>
      </c>
      <c r="AY169" s="13" t="s">
        <v>133</v>
      </c>
      <c r="BE169" s="125">
        <f t="shared" si="54"/>
        <v>0</v>
      </c>
      <c r="BF169" s="125">
        <f t="shared" si="55"/>
        <v>0</v>
      </c>
      <c r="BG169" s="125">
        <f t="shared" si="56"/>
        <v>0</v>
      </c>
      <c r="BH169" s="125">
        <f t="shared" si="57"/>
        <v>0</v>
      </c>
      <c r="BI169" s="125">
        <f t="shared" si="58"/>
        <v>0</v>
      </c>
      <c r="BJ169" s="13" t="s">
        <v>78</v>
      </c>
      <c r="BK169" s="125">
        <f t="shared" si="59"/>
        <v>0</v>
      </c>
      <c r="BL169" s="13" t="s">
        <v>136</v>
      </c>
      <c r="BM169" s="124" t="s">
        <v>340</v>
      </c>
    </row>
    <row r="170" spans="2:65" s="1" customFormat="1" ht="101.25" customHeight="1">
      <c r="B170" s="28"/>
      <c r="C170" s="113" t="s">
        <v>341</v>
      </c>
      <c r="D170" s="113" t="s">
        <v>137</v>
      </c>
      <c r="E170" s="114" t="s">
        <v>342</v>
      </c>
      <c r="F170" s="115" t="s">
        <v>263</v>
      </c>
      <c r="G170" s="116" t="s">
        <v>140</v>
      </c>
      <c r="H170" s="117">
        <v>1</v>
      </c>
      <c r="I170" s="118"/>
      <c r="J170" s="119">
        <f t="shared" si="50"/>
        <v>0</v>
      </c>
      <c r="K170" s="115" t="s">
        <v>141</v>
      </c>
      <c r="L170" s="28"/>
      <c r="M170" s="120" t="s">
        <v>19</v>
      </c>
      <c r="N170" s="121" t="s">
        <v>41</v>
      </c>
      <c r="P170" s="122">
        <f t="shared" si="51"/>
        <v>0</v>
      </c>
      <c r="Q170" s="122">
        <v>0</v>
      </c>
      <c r="R170" s="122">
        <f t="shared" si="52"/>
        <v>0</v>
      </c>
      <c r="S170" s="122">
        <v>0</v>
      </c>
      <c r="T170" s="123">
        <f t="shared" si="53"/>
        <v>0</v>
      </c>
      <c r="AR170" s="124" t="s">
        <v>136</v>
      </c>
      <c r="AT170" s="124" t="s">
        <v>137</v>
      </c>
      <c r="AU170" s="124" t="s">
        <v>78</v>
      </c>
      <c r="AY170" s="13" t="s">
        <v>133</v>
      </c>
      <c r="BE170" s="125">
        <f t="shared" si="54"/>
        <v>0</v>
      </c>
      <c r="BF170" s="125">
        <f t="shared" si="55"/>
        <v>0</v>
      </c>
      <c r="BG170" s="125">
        <f t="shared" si="56"/>
        <v>0</v>
      </c>
      <c r="BH170" s="125">
        <f t="shared" si="57"/>
        <v>0</v>
      </c>
      <c r="BI170" s="125">
        <f t="shared" si="58"/>
        <v>0</v>
      </c>
      <c r="BJ170" s="13" t="s">
        <v>78</v>
      </c>
      <c r="BK170" s="125">
        <f t="shared" si="59"/>
        <v>0</v>
      </c>
      <c r="BL170" s="13" t="s">
        <v>136</v>
      </c>
      <c r="BM170" s="124" t="s">
        <v>343</v>
      </c>
    </row>
    <row r="171" spans="2:65" s="1" customFormat="1" ht="16.5" customHeight="1">
      <c r="B171" s="28"/>
      <c r="C171" s="113" t="s">
        <v>344</v>
      </c>
      <c r="D171" s="113" t="s">
        <v>137</v>
      </c>
      <c r="E171" s="114" t="s">
        <v>345</v>
      </c>
      <c r="F171" s="115" t="s">
        <v>192</v>
      </c>
      <c r="G171" s="116" t="s">
        <v>140</v>
      </c>
      <c r="H171" s="117">
        <v>1</v>
      </c>
      <c r="I171" s="118"/>
      <c r="J171" s="119">
        <f t="shared" si="50"/>
        <v>0</v>
      </c>
      <c r="K171" s="115" t="s">
        <v>141</v>
      </c>
      <c r="L171" s="28"/>
      <c r="M171" s="120" t="s">
        <v>19</v>
      </c>
      <c r="N171" s="121" t="s">
        <v>41</v>
      </c>
      <c r="P171" s="122">
        <f t="shared" si="51"/>
        <v>0</v>
      </c>
      <c r="Q171" s="122">
        <v>0</v>
      </c>
      <c r="R171" s="122">
        <f t="shared" si="52"/>
        <v>0</v>
      </c>
      <c r="S171" s="122">
        <v>0</v>
      </c>
      <c r="T171" s="123">
        <f t="shared" si="53"/>
        <v>0</v>
      </c>
      <c r="AR171" s="124" t="s">
        <v>136</v>
      </c>
      <c r="AT171" s="124" t="s">
        <v>137</v>
      </c>
      <c r="AU171" s="124" t="s">
        <v>78</v>
      </c>
      <c r="AY171" s="13" t="s">
        <v>133</v>
      </c>
      <c r="BE171" s="125">
        <f t="shared" si="54"/>
        <v>0</v>
      </c>
      <c r="BF171" s="125">
        <f t="shared" si="55"/>
        <v>0</v>
      </c>
      <c r="BG171" s="125">
        <f t="shared" si="56"/>
        <v>0</v>
      </c>
      <c r="BH171" s="125">
        <f t="shared" si="57"/>
        <v>0</v>
      </c>
      <c r="BI171" s="125">
        <f t="shared" si="58"/>
        <v>0</v>
      </c>
      <c r="BJ171" s="13" t="s">
        <v>78</v>
      </c>
      <c r="BK171" s="125">
        <f t="shared" si="59"/>
        <v>0</v>
      </c>
      <c r="BL171" s="13" t="s">
        <v>136</v>
      </c>
      <c r="BM171" s="124" t="s">
        <v>346</v>
      </c>
    </row>
    <row r="172" spans="2:63" s="10" customFormat="1" ht="25.9" customHeight="1">
      <c r="B172" s="103"/>
      <c r="D172" s="104" t="s">
        <v>69</v>
      </c>
      <c r="E172" s="105" t="s">
        <v>347</v>
      </c>
      <c r="F172" s="105" t="s">
        <v>348</v>
      </c>
      <c r="I172" s="106"/>
      <c r="J172" s="107">
        <f>BK172</f>
        <v>0</v>
      </c>
      <c r="L172" s="103"/>
      <c r="M172" s="108"/>
      <c r="P172" s="109">
        <f>SUM(P173:P180)</f>
        <v>0</v>
      </c>
      <c r="R172" s="109">
        <f>SUM(R173:R180)</f>
        <v>0</v>
      </c>
      <c r="T172" s="110">
        <f>SUM(T173:T180)</f>
        <v>0</v>
      </c>
      <c r="AR172" s="104" t="s">
        <v>78</v>
      </c>
      <c r="AT172" s="111" t="s">
        <v>69</v>
      </c>
      <c r="AU172" s="111" t="s">
        <v>70</v>
      </c>
      <c r="AY172" s="104" t="s">
        <v>133</v>
      </c>
      <c r="BK172" s="112">
        <f>SUM(BK173:BK180)</f>
        <v>0</v>
      </c>
    </row>
    <row r="173" spans="2:65" s="1" customFormat="1" ht="49.15" customHeight="1">
      <c r="B173" s="28"/>
      <c r="C173" s="113" t="s">
        <v>349</v>
      </c>
      <c r="D173" s="113" t="s">
        <v>137</v>
      </c>
      <c r="E173" s="114" t="s">
        <v>350</v>
      </c>
      <c r="F173" s="115" t="s">
        <v>351</v>
      </c>
      <c r="G173" s="116" t="s">
        <v>140</v>
      </c>
      <c r="H173" s="117">
        <v>1</v>
      </c>
      <c r="I173" s="118"/>
      <c r="J173" s="119">
        <f aca="true" t="shared" si="60" ref="J173:J180">ROUND(I173*H173,2)</f>
        <v>0</v>
      </c>
      <c r="K173" s="115" t="s">
        <v>141</v>
      </c>
      <c r="L173" s="28"/>
      <c r="M173" s="120" t="s">
        <v>19</v>
      </c>
      <c r="N173" s="121" t="s">
        <v>41</v>
      </c>
      <c r="P173" s="122">
        <f aca="true" t="shared" si="61" ref="P173:P180">O173*H173</f>
        <v>0</v>
      </c>
      <c r="Q173" s="122">
        <v>0</v>
      </c>
      <c r="R173" s="122">
        <f aca="true" t="shared" si="62" ref="R173:R180">Q173*H173</f>
        <v>0</v>
      </c>
      <c r="S173" s="122">
        <v>0</v>
      </c>
      <c r="T173" s="123">
        <f aca="true" t="shared" si="63" ref="T173:T180">S173*H173</f>
        <v>0</v>
      </c>
      <c r="AR173" s="124" t="s">
        <v>136</v>
      </c>
      <c r="AT173" s="124" t="s">
        <v>137</v>
      </c>
      <c r="AU173" s="124" t="s">
        <v>78</v>
      </c>
      <c r="AY173" s="13" t="s">
        <v>133</v>
      </c>
      <c r="BE173" s="125">
        <f aca="true" t="shared" si="64" ref="BE173:BE180">IF(N173="základní",J173,0)</f>
        <v>0</v>
      </c>
      <c r="BF173" s="125">
        <f aca="true" t="shared" si="65" ref="BF173:BF180">IF(N173="snížená",J173,0)</f>
        <v>0</v>
      </c>
      <c r="BG173" s="125">
        <f aca="true" t="shared" si="66" ref="BG173:BG180">IF(N173="zákl. přenesená",J173,0)</f>
        <v>0</v>
      </c>
      <c r="BH173" s="125">
        <f aca="true" t="shared" si="67" ref="BH173:BH180">IF(N173="sníž. přenesená",J173,0)</f>
        <v>0</v>
      </c>
      <c r="BI173" s="125">
        <f aca="true" t="shared" si="68" ref="BI173:BI180">IF(N173="nulová",J173,0)</f>
        <v>0</v>
      </c>
      <c r="BJ173" s="13" t="s">
        <v>78</v>
      </c>
      <c r="BK173" s="125">
        <f aca="true" t="shared" si="69" ref="BK173:BK180">ROUND(I173*H173,2)</f>
        <v>0</v>
      </c>
      <c r="BL173" s="13" t="s">
        <v>136</v>
      </c>
      <c r="BM173" s="124" t="s">
        <v>352</v>
      </c>
    </row>
    <row r="174" spans="2:65" s="1" customFormat="1" ht="21.75" customHeight="1">
      <c r="B174" s="28"/>
      <c r="C174" s="113" t="s">
        <v>353</v>
      </c>
      <c r="D174" s="113" t="s">
        <v>137</v>
      </c>
      <c r="E174" s="114" t="s">
        <v>354</v>
      </c>
      <c r="F174" s="115" t="s">
        <v>223</v>
      </c>
      <c r="G174" s="116" t="s">
        <v>140</v>
      </c>
      <c r="H174" s="117">
        <v>1</v>
      </c>
      <c r="I174" s="118"/>
      <c r="J174" s="119">
        <f t="shared" si="60"/>
        <v>0</v>
      </c>
      <c r="K174" s="115" t="s">
        <v>141</v>
      </c>
      <c r="L174" s="28"/>
      <c r="M174" s="120" t="s">
        <v>19</v>
      </c>
      <c r="N174" s="121" t="s">
        <v>41</v>
      </c>
      <c r="P174" s="122">
        <f t="shared" si="61"/>
        <v>0</v>
      </c>
      <c r="Q174" s="122">
        <v>0</v>
      </c>
      <c r="R174" s="122">
        <f t="shared" si="62"/>
        <v>0</v>
      </c>
      <c r="S174" s="122">
        <v>0</v>
      </c>
      <c r="T174" s="123">
        <f t="shared" si="63"/>
        <v>0</v>
      </c>
      <c r="AR174" s="124" t="s">
        <v>136</v>
      </c>
      <c r="AT174" s="124" t="s">
        <v>137</v>
      </c>
      <c r="AU174" s="124" t="s">
        <v>78</v>
      </c>
      <c r="AY174" s="13" t="s">
        <v>133</v>
      </c>
      <c r="BE174" s="125">
        <f t="shared" si="64"/>
        <v>0</v>
      </c>
      <c r="BF174" s="125">
        <f t="shared" si="65"/>
        <v>0</v>
      </c>
      <c r="BG174" s="125">
        <f t="shared" si="66"/>
        <v>0</v>
      </c>
      <c r="BH174" s="125">
        <f t="shared" si="67"/>
        <v>0</v>
      </c>
      <c r="BI174" s="125">
        <f t="shared" si="68"/>
        <v>0</v>
      </c>
      <c r="BJ174" s="13" t="s">
        <v>78</v>
      </c>
      <c r="BK174" s="125">
        <f t="shared" si="69"/>
        <v>0</v>
      </c>
      <c r="BL174" s="13" t="s">
        <v>136</v>
      </c>
      <c r="BM174" s="124" t="s">
        <v>355</v>
      </c>
    </row>
    <row r="175" spans="2:65" s="1" customFormat="1" ht="62.65" customHeight="1">
      <c r="B175" s="28"/>
      <c r="C175" s="113" t="s">
        <v>356</v>
      </c>
      <c r="D175" s="113" t="s">
        <v>137</v>
      </c>
      <c r="E175" s="114" t="s">
        <v>357</v>
      </c>
      <c r="F175" s="115" t="s">
        <v>160</v>
      </c>
      <c r="G175" s="116" t="s">
        <v>140</v>
      </c>
      <c r="H175" s="117">
        <v>1</v>
      </c>
      <c r="I175" s="118"/>
      <c r="J175" s="119">
        <f t="shared" si="60"/>
        <v>0</v>
      </c>
      <c r="K175" s="115" t="s">
        <v>141</v>
      </c>
      <c r="L175" s="28"/>
      <c r="M175" s="120" t="s">
        <v>19</v>
      </c>
      <c r="N175" s="121" t="s">
        <v>41</v>
      </c>
      <c r="P175" s="122">
        <f t="shared" si="61"/>
        <v>0</v>
      </c>
      <c r="Q175" s="122">
        <v>0</v>
      </c>
      <c r="R175" s="122">
        <f t="shared" si="62"/>
        <v>0</v>
      </c>
      <c r="S175" s="122">
        <v>0</v>
      </c>
      <c r="T175" s="123">
        <f t="shared" si="63"/>
        <v>0</v>
      </c>
      <c r="AR175" s="124" t="s">
        <v>136</v>
      </c>
      <c r="AT175" s="124" t="s">
        <v>137</v>
      </c>
      <c r="AU175" s="124" t="s">
        <v>78</v>
      </c>
      <c r="AY175" s="13" t="s">
        <v>133</v>
      </c>
      <c r="BE175" s="125">
        <f t="shared" si="64"/>
        <v>0</v>
      </c>
      <c r="BF175" s="125">
        <f t="shared" si="65"/>
        <v>0</v>
      </c>
      <c r="BG175" s="125">
        <f t="shared" si="66"/>
        <v>0</v>
      </c>
      <c r="BH175" s="125">
        <f t="shared" si="67"/>
        <v>0</v>
      </c>
      <c r="BI175" s="125">
        <f t="shared" si="68"/>
        <v>0</v>
      </c>
      <c r="BJ175" s="13" t="s">
        <v>78</v>
      </c>
      <c r="BK175" s="125">
        <f t="shared" si="69"/>
        <v>0</v>
      </c>
      <c r="BL175" s="13" t="s">
        <v>136</v>
      </c>
      <c r="BM175" s="124" t="s">
        <v>358</v>
      </c>
    </row>
    <row r="176" spans="2:65" s="1" customFormat="1" ht="66.75" customHeight="1">
      <c r="B176" s="28"/>
      <c r="C176" s="113" t="s">
        <v>359</v>
      </c>
      <c r="D176" s="113" t="s">
        <v>137</v>
      </c>
      <c r="E176" s="114" t="s">
        <v>360</v>
      </c>
      <c r="F176" s="115" t="s">
        <v>164</v>
      </c>
      <c r="G176" s="116" t="s">
        <v>140</v>
      </c>
      <c r="H176" s="117">
        <v>1</v>
      </c>
      <c r="I176" s="118"/>
      <c r="J176" s="119">
        <f t="shared" si="60"/>
        <v>0</v>
      </c>
      <c r="K176" s="115" t="s">
        <v>141</v>
      </c>
      <c r="L176" s="28"/>
      <c r="M176" s="120" t="s">
        <v>19</v>
      </c>
      <c r="N176" s="121" t="s">
        <v>41</v>
      </c>
      <c r="P176" s="122">
        <f t="shared" si="61"/>
        <v>0</v>
      </c>
      <c r="Q176" s="122">
        <v>0</v>
      </c>
      <c r="R176" s="122">
        <f t="shared" si="62"/>
        <v>0</v>
      </c>
      <c r="S176" s="122">
        <v>0</v>
      </c>
      <c r="T176" s="123">
        <f t="shared" si="63"/>
        <v>0</v>
      </c>
      <c r="AR176" s="124" t="s">
        <v>136</v>
      </c>
      <c r="AT176" s="124" t="s">
        <v>137</v>
      </c>
      <c r="AU176" s="124" t="s">
        <v>78</v>
      </c>
      <c r="AY176" s="13" t="s">
        <v>133</v>
      </c>
      <c r="BE176" s="125">
        <f t="shared" si="64"/>
        <v>0</v>
      </c>
      <c r="BF176" s="125">
        <f t="shared" si="65"/>
        <v>0</v>
      </c>
      <c r="BG176" s="125">
        <f t="shared" si="66"/>
        <v>0</v>
      </c>
      <c r="BH176" s="125">
        <f t="shared" si="67"/>
        <v>0</v>
      </c>
      <c r="BI176" s="125">
        <f t="shared" si="68"/>
        <v>0</v>
      </c>
      <c r="BJ176" s="13" t="s">
        <v>78</v>
      </c>
      <c r="BK176" s="125">
        <f t="shared" si="69"/>
        <v>0</v>
      </c>
      <c r="BL176" s="13" t="s">
        <v>136</v>
      </c>
      <c r="BM176" s="124" t="s">
        <v>361</v>
      </c>
    </row>
    <row r="177" spans="2:65" s="1" customFormat="1" ht="49.15" customHeight="1">
      <c r="B177" s="28"/>
      <c r="C177" s="113" t="s">
        <v>362</v>
      </c>
      <c r="D177" s="113" t="s">
        <v>137</v>
      </c>
      <c r="E177" s="114" t="s">
        <v>363</v>
      </c>
      <c r="F177" s="115" t="s">
        <v>168</v>
      </c>
      <c r="G177" s="116" t="s">
        <v>140</v>
      </c>
      <c r="H177" s="117">
        <v>1</v>
      </c>
      <c r="I177" s="118"/>
      <c r="J177" s="119">
        <f t="shared" si="60"/>
        <v>0</v>
      </c>
      <c r="K177" s="115" t="s">
        <v>141</v>
      </c>
      <c r="L177" s="28"/>
      <c r="M177" s="120" t="s">
        <v>19</v>
      </c>
      <c r="N177" s="121" t="s">
        <v>41</v>
      </c>
      <c r="P177" s="122">
        <f t="shared" si="61"/>
        <v>0</v>
      </c>
      <c r="Q177" s="122">
        <v>0</v>
      </c>
      <c r="R177" s="122">
        <f t="shared" si="62"/>
        <v>0</v>
      </c>
      <c r="S177" s="122">
        <v>0</v>
      </c>
      <c r="T177" s="123">
        <f t="shared" si="63"/>
        <v>0</v>
      </c>
      <c r="AR177" s="124" t="s">
        <v>136</v>
      </c>
      <c r="AT177" s="124" t="s">
        <v>137</v>
      </c>
      <c r="AU177" s="124" t="s">
        <v>78</v>
      </c>
      <c r="AY177" s="13" t="s">
        <v>133</v>
      </c>
      <c r="BE177" s="125">
        <f t="shared" si="64"/>
        <v>0</v>
      </c>
      <c r="BF177" s="125">
        <f t="shared" si="65"/>
        <v>0</v>
      </c>
      <c r="BG177" s="125">
        <f t="shared" si="66"/>
        <v>0</v>
      </c>
      <c r="BH177" s="125">
        <f t="shared" si="67"/>
        <v>0</v>
      </c>
      <c r="BI177" s="125">
        <f t="shared" si="68"/>
        <v>0</v>
      </c>
      <c r="BJ177" s="13" t="s">
        <v>78</v>
      </c>
      <c r="BK177" s="125">
        <f t="shared" si="69"/>
        <v>0</v>
      </c>
      <c r="BL177" s="13" t="s">
        <v>136</v>
      </c>
      <c r="BM177" s="124" t="s">
        <v>364</v>
      </c>
    </row>
    <row r="178" spans="2:65" s="1" customFormat="1" ht="76.35" customHeight="1">
      <c r="B178" s="28"/>
      <c r="C178" s="113" t="s">
        <v>365</v>
      </c>
      <c r="D178" s="113" t="s">
        <v>137</v>
      </c>
      <c r="E178" s="114" t="s">
        <v>366</v>
      </c>
      <c r="F178" s="115" t="s">
        <v>367</v>
      </c>
      <c r="G178" s="116" t="s">
        <v>140</v>
      </c>
      <c r="H178" s="117">
        <v>3</v>
      </c>
      <c r="I178" s="118"/>
      <c r="J178" s="119">
        <f t="shared" si="60"/>
        <v>0</v>
      </c>
      <c r="K178" s="115" t="s">
        <v>141</v>
      </c>
      <c r="L178" s="28"/>
      <c r="M178" s="120" t="s">
        <v>19</v>
      </c>
      <c r="N178" s="121" t="s">
        <v>41</v>
      </c>
      <c r="P178" s="122">
        <f t="shared" si="61"/>
        <v>0</v>
      </c>
      <c r="Q178" s="122">
        <v>0</v>
      </c>
      <c r="R178" s="122">
        <f t="shared" si="62"/>
        <v>0</v>
      </c>
      <c r="S178" s="122">
        <v>0</v>
      </c>
      <c r="T178" s="123">
        <f t="shared" si="63"/>
        <v>0</v>
      </c>
      <c r="AR178" s="124" t="s">
        <v>136</v>
      </c>
      <c r="AT178" s="124" t="s">
        <v>137</v>
      </c>
      <c r="AU178" s="124" t="s">
        <v>78</v>
      </c>
      <c r="AY178" s="13" t="s">
        <v>133</v>
      </c>
      <c r="BE178" s="125">
        <f t="shared" si="64"/>
        <v>0</v>
      </c>
      <c r="BF178" s="125">
        <f t="shared" si="65"/>
        <v>0</v>
      </c>
      <c r="BG178" s="125">
        <f t="shared" si="66"/>
        <v>0</v>
      </c>
      <c r="BH178" s="125">
        <f t="shared" si="67"/>
        <v>0</v>
      </c>
      <c r="BI178" s="125">
        <f t="shared" si="68"/>
        <v>0</v>
      </c>
      <c r="BJ178" s="13" t="s">
        <v>78</v>
      </c>
      <c r="BK178" s="125">
        <f t="shared" si="69"/>
        <v>0</v>
      </c>
      <c r="BL178" s="13" t="s">
        <v>136</v>
      </c>
      <c r="BM178" s="124" t="s">
        <v>368</v>
      </c>
    </row>
    <row r="179" spans="2:65" s="1" customFormat="1" ht="24.2" customHeight="1">
      <c r="B179" s="28"/>
      <c r="C179" s="113" t="s">
        <v>369</v>
      </c>
      <c r="D179" s="113" t="s">
        <v>137</v>
      </c>
      <c r="E179" s="114" t="s">
        <v>370</v>
      </c>
      <c r="F179" s="115" t="s">
        <v>371</v>
      </c>
      <c r="G179" s="116" t="s">
        <v>140</v>
      </c>
      <c r="H179" s="117">
        <v>1</v>
      </c>
      <c r="I179" s="118"/>
      <c r="J179" s="119">
        <f t="shared" si="60"/>
        <v>0</v>
      </c>
      <c r="K179" s="115" t="s">
        <v>141</v>
      </c>
      <c r="L179" s="28"/>
      <c r="M179" s="120" t="s">
        <v>19</v>
      </c>
      <c r="N179" s="121" t="s">
        <v>41</v>
      </c>
      <c r="P179" s="122">
        <f t="shared" si="61"/>
        <v>0</v>
      </c>
      <c r="Q179" s="122">
        <v>0</v>
      </c>
      <c r="R179" s="122">
        <f t="shared" si="62"/>
        <v>0</v>
      </c>
      <c r="S179" s="122">
        <v>0</v>
      </c>
      <c r="T179" s="123">
        <f t="shared" si="63"/>
        <v>0</v>
      </c>
      <c r="AR179" s="124" t="s">
        <v>136</v>
      </c>
      <c r="AT179" s="124" t="s">
        <v>137</v>
      </c>
      <c r="AU179" s="124" t="s">
        <v>78</v>
      </c>
      <c r="AY179" s="13" t="s">
        <v>133</v>
      </c>
      <c r="BE179" s="125">
        <f t="shared" si="64"/>
        <v>0</v>
      </c>
      <c r="BF179" s="125">
        <f t="shared" si="65"/>
        <v>0</v>
      </c>
      <c r="BG179" s="125">
        <f t="shared" si="66"/>
        <v>0</v>
      </c>
      <c r="BH179" s="125">
        <f t="shared" si="67"/>
        <v>0</v>
      </c>
      <c r="BI179" s="125">
        <f t="shared" si="68"/>
        <v>0</v>
      </c>
      <c r="BJ179" s="13" t="s">
        <v>78</v>
      </c>
      <c r="BK179" s="125">
        <f t="shared" si="69"/>
        <v>0</v>
      </c>
      <c r="BL179" s="13" t="s">
        <v>136</v>
      </c>
      <c r="BM179" s="124" t="s">
        <v>372</v>
      </c>
    </row>
    <row r="180" spans="2:65" s="1" customFormat="1" ht="16.5" customHeight="1">
      <c r="B180" s="28"/>
      <c r="C180" s="113" t="s">
        <v>373</v>
      </c>
      <c r="D180" s="113" t="s">
        <v>137</v>
      </c>
      <c r="E180" s="114" t="s">
        <v>374</v>
      </c>
      <c r="F180" s="115" t="s">
        <v>192</v>
      </c>
      <c r="G180" s="116" t="s">
        <v>140</v>
      </c>
      <c r="H180" s="117">
        <v>3</v>
      </c>
      <c r="I180" s="118"/>
      <c r="J180" s="119">
        <f t="shared" si="60"/>
        <v>0</v>
      </c>
      <c r="K180" s="115" t="s">
        <v>141</v>
      </c>
      <c r="L180" s="28"/>
      <c r="M180" s="120" t="s">
        <v>19</v>
      </c>
      <c r="N180" s="121" t="s">
        <v>41</v>
      </c>
      <c r="P180" s="122">
        <f t="shared" si="61"/>
        <v>0</v>
      </c>
      <c r="Q180" s="122">
        <v>0</v>
      </c>
      <c r="R180" s="122">
        <f t="shared" si="62"/>
        <v>0</v>
      </c>
      <c r="S180" s="122">
        <v>0</v>
      </c>
      <c r="T180" s="123">
        <f t="shared" si="63"/>
        <v>0</v>
      </c>
      <c r="AR180" s="124" t="s">
        <v>136</v>
      </c>
      <c r="AT180" s="124" t="s">
        <v>137</v>
      </c>
      <c r="AU180" s="124" t="s">
        <v>78</v>
      </c>
      <c r="AY180" s="13" t="s">
        <v>133</v>
      </c>
      <c r="BE180" s="125">
        <f t="shared" si="64"/>
        <v>0</v>
      </c>
      <c r="BF180" s="125">
        <f t="shared" si="65"/>
        <v>0</v>
      </c>
      <c r="BG180" s="125">
        <f t="shared" si="66"/>
        <v>0</v>
      </c>
      <c r="BH180" s="125">
        <f t="shared" si="67"/>
        <v>0</v>
      </c>
      <c r="BI180" s="125">
        <f t="shared" si="68"/>
        <v>0</v>
      </c>
      <c r="BJ180" s="13" t="s">
        <v>78</v>
      </c>
      <c r="BK180" s="125">
        <f t="shared" si="69"/>
        <v>0</v>
      </c>
      <c r="BL180" s="13" t="s">
        <v>136</v>
      </c>
      <c r="BM180" s="124" t="s">
        <v>375</v>
      </c>
    </row>
    <row r="181" spans="2:63" s="10" customFormat="1" ht="25.9" customHeight="1">
      <c r="B181" s="103"/>
      <c r="D181" s="104" t="s">
        <v>69</v>
      </c>
      <c r="E181" s="105" t="s">
        <v>376</v>
      </c>
      <c r="F181" s="105" t="s">
        <v>377</v>
      </c>
      <c r="I181" s="106"/>
      <c r="J181" s="107">
        <f>BK181</f>
        <v>0</v>
      </c>
      <c r="L181" s="103"/>
      <c r="M181" s="108"/>
      <c r="P181" s="109">
        <f>SUM(P182:P198)</f>
        <v>0</v>
      </c>
      <c r="R181" s="109">
        <f>SUM(R182:R198)</f>
        <v>0</v>
      </c>
      <c r="T181" s="110">
        <f>SUM(T182:T198)</f>
        <v>0</v>
      </c>
      <c r="AR181" s="104" t="s">
        <v>78</v>
      </c>
      <c r="AT181" s="111" t="s">
        <v>69</v>
      </c>
      <c r="AU181" s="111" t="s">
        <v>70</v>
      </c>
      <c r="AY181" s="104" t="s">
        <v>133</v>
      </c>
      <c r="BK181" s="112">
        <f>SUM(BK182:BK198)</f>
        <v>0</v>
      </c>
    </row>
    <row r="182" spans="2:65" s="1" customFormat="1" ht="37.9" customHeight="1">
      <c r="B182" s="28"/>
      <c r="C182" s="113" t="s">
        <v>378</v>
      </c>
      <c r="D182" s="113" t="s">
        <v>137</v>
      </c>
      <c r="E182" s="114" t="s">
        <v>379</v>
      </c>
      <c r="F182" s="115" t="s">
        <v>380</v>
      </c>
      <c r="G182" s="116" t="s">
        <v>140</v>
      </c>
      <c r="H182" s="117">
        <v>2</v>
      </c>
      <c r="I182" s="118"/>
      <c r="J182" s="119">
        <f aca="true" t="shared" si="70" ref="J182:J198">ROUND(I182*H182,2)</f>
        <v>0</v>
      </c>
      <c r="K182" s="115" t="s">
        <v>141</v>
      </c>
      <c r="L182" s="28"/>
      <c r="M182" s="120" t="s">
        <v>19</v>
      </c>
      <c r="N182" s="121" t="s">
        <v>41</v>
      </c>
      <c r="P182" s="122">
        <f aca="true" t="shared" si="71" ref="P182:P198">O182*H182</f>
        <v>0</v>
      </c>
      <c r="Q182" s="122">
        <v>0</v>
      </c>
      <c r="R182" s="122">
        <f aca="true" t="shared" si="72" ref="R182:R198">Q182*H182</f>
        <v>0</v>
      </c>
      <c r="S182" s="122">
        <v>0</v>
      </c>
      <c r="T182" s="123">
        <f aca="true" t="shared" si="73" ref="T182:T198">S182*H182</f>
        <v>0</v>
      </c>
      <c r="AR182" s="124" t="s">
        <v>136</v>
      </c>
      <c r="AT182" s="124" t="s">
        <v>137</v>
      </c>
      <c r="AU182" s="124" t="s">
        <v>78</v>
      </c>
      <c r="AY182" s="13" t="s">
        <v>133</v>
      </c>
      <c r="BE182" s="125">
        <f aca="true" t="shared" si="74" ref="BE182:BE198">IF(N182="základní",J182,0)</f>
        <v>0</v>
      </c>
      <c r="BF182" s="125">
        <f aca="true" t="shared" si="75" ref="BF182:BF198">IF(N182="snížená",J182,0)</f>
        <v>0</v>
      </c>
      <c r="BG182" s="125">
        <f aca="true" t="shared" si="76" ref="BG182:BG198">IF(N182="zákl. přenesená",J182,0)</f>
        <v>0</v>
      </c>
      <c r="BH182" s="125">
        <f aca="true" t="shared" si="77" ref="BH182:BH198">IF(N182="sníž. přenesená",J182,0)</f>
        <v>0</v>
      </c>
      <c r="BI182" s="125">
        <f aca="true" t="shared" si="78" ref="BI182:BI198">IF(N182="nulová",J182,0)</f>
        <v>0</v>
      </c>
      <c r="BJ182" s="13" t="s">
        <v>78</v>
      </c>
      <c r="BK182" s="125">
        <f aca="true" t="shared" si="79" ref="BK182:BK198">ROUND(I182*H182,2)</f>
        <v>0</v>
      </c>
      <c r="BL182" s="13" t="s">
        <v>136</v>
      </c>
      <c r="BM182" s="124" t="s">
        <v>381</v>
      </c>
    </row>
    <row r="183" spans="2:65" s="1" customFormat="1" ht="37.9" customHeight="1">
      <c r="B183" s="28"/>
      <c r="C183" s="113" t="s">
        <v>382</v>
      </c>
      <c r="D183" s="113" t="s">
        <v>137</v>
      </c>
      <c r="E183" s="114" t="s">
        <v>383</v>
      </c>
      <c r="F183" s="115" t="s">
        <v>384</v>
      </c>
      <c r="G183" s="116" t="s">
        <v>140</v>
      </c>
      <c r="H183" s="117">
        <v>2</v>
      </c>
      <c r="I183" s="118"/>
      <c r="J183" s="119">
        <f t="shared" si="70"/>
        <v>0</v>
      </c>
      <c r="K183" s="115" t="s">
        <v>141</v>
      </c>
      <c r="L183" s="28"/>
      <c r="M183" s="120" t="s">
        <v>19</v>
      </c>
      <c r="N183" s="121" t="s">
        <v>41</v>
      </c>
      <c r="P183" s="122">
        <f t="shared" si="71"/>
        <v>0</v>
      </c>
      <c r="Q183" s="122">
        <v>0</v>
      </c>
      <c r="R183" s="122">
        <f t="shared" si="72"/>
        <v>0</v>
      </c>
      <c r="S183" s="122">
        <v>0</v>
      </c>
      <c r="T183" s="123">
        <f t="shared" si="73"/>
        <v>0</v>
      </c>
      <c r="AR183" s="124" t="s">
        <v>136</v>
      </c>
      <c r="AT183" s="124" t="s">
        <v>137</v>
      </c>
      <c r="AU183" s="124" t="s">
        <v>78</v>
      </c>
      <c r="AY183" s="13" t="s">
        <v>133</v>
      </c>
      <c r="BE183" s="125">
        <f t="shared" si="74"/>
        <v>0</v>
      </c>
      <c r="BF183" s="125">
        <f t="shared" si="75"/>
        <v>0</v>
      </c>
      <c r="BG183" s="125">
        <f t="shared" si="76"/>
        <v>0</v>
      </c>
      <c r="BH183" s="125">
        <f t="shared" si="77"/>
        <v>0</v>
      </c>
      <c r="BI183" s="125">
        <f t="shared" si="78"/>
        <v>0</v>
      </c>
      <c r="BJ183" s="13" t="s">
        <v>78</v>
      </c>
      <c r="BK183" s="125">
        <f t="shared" si="79"/>
        <v>0</v>
      </c>
      <c r="BL183" s="13" t="s">
        <v>136</v>
      </c>
      <c r="BM183" s="124" t="s">
        <v>385</v>
      </c>
    </row>
    <row r="184" spans="2:65" s="1" customFormat="1" ht="389.65" customHeight="1">
      <c r="B184" s="28"/>
      <c r="C184" s="113" t="s">
        <v>386</v>
      </c>
      <c r="D184" s="113" t="s">
        <v>137</v>
      </c>
      <c r="E184" s="114" t="s">
        <v>387</v>
      </c>
      <c r="F184" s="115" t="s">
        <v>388</v>
      </c>
      <c r="G184" s="116" t="s">
        <v>140</v>
      </c>
      <c r="H184" s="117">
        <v>1</v>
      </c>
      <c r="I184" s="118"/>
      <c r="J184" s="119">
        <f t="shared" si="70"/>
        <v>0</v>
      </c>
      <c r="K184" s="115" t="s">
        <v>141</v>
      </c>
      <c r="L184" s="28"/>
      <c r="M184" s="120" t="s">
        <v>19</v>
      </c>
      <c r="N184" s="121" t="s">
        <v>41</v>
      </c>
      <c r="P184" s="122">
        <f t="shared" si="71"/>
        <v>0</v>
      </c>
      <c r="Q184" s="122">
        <v>0</v>
      </c>
      <c r="R184" s="122">
        <f t="shared" si="72"/>
        <v>0</v>
      </c>
      <c r="S184" s="122">
        <v>0</v>
      </c>
      <c r="T184" s="123">
        <f t="shared" si="73"/>
        <v>0</v>
      </c>
      <c r="AR184" s="124" t="s">
        <v>136</v>
      </c>
      <c r="AT184" s="124" t="s">
        <v>137</v>
      </c>
      <c r="AU184" s="124" t="s">
        <v>78</v>
      </c>
      <c r="AY184" s="13" t="s">
        <v>133</v>
      </c>
      <c r="BE184" s="125">
        <f t="shared" si="74"/>
        <v>0</v>
      </c>
      <c r="BF184" s="125">
        <f t="shared" si="75"/>
        <v>0</v>
      </c>
      <c r="BG184" s="125">
        <f t="shared" si="76"/>
        <v>0</v>
      </c>
      <c r="BH184" s="125">
        <f t="shared" si="77"/>
        <v>0</v>
      </c>
      <c r="BI184" s="125">
        <f t="shared" si="78"/>
        <v>0</v>
      </c>
      <c r="BJ184" s="13" t="s">
        <v>78</v>
      </c>
      <c r="BK184" s="125">
        <f t="shared" si="79"/>
        <v>0</v>
      </c>
      <c r="BL184" s="13" t="s">
        <v>136</v>
      </c>
      <c r="BM184" s="124" t="s">
        <v>389</v>
      </c>
    </row>
    <row r="185" spans="2:65" s="1" customFormat="1" ht="24.2" customHeight="1">
      <c r="B185" s="28"/>
      <c r="C185" s="113" t="s">
        <v>390</v>
      </c>
      <c r="D185" s="113" t="s">
        <v>137</v>
      </c>
      <c r="E185" s="114" t="s">
        <v>391</v>
      </c>
      <c r="F185" s="115" t="s">
        <v>392</v>
      </c>
      <c r="G185" s="116" t="s">
        <v>140</v>
      </c>
      <c r="H185" s="117">
        <v>3</v>
      </c>
      <c r="I185" s="118"/>
      <c r="J185" s="119">
        <f t="shared" si="70"/>
        <v>0</v>
      </c>
      <c r="K185" s="115" t="s">
        <v>141</v>
      </c>
      <c r="L185" s="28"/>
      <c r="M185" s="120" t="s">
        <v>19</v>
      </c>
      <c r="N185" s="121" t="s">
        <v>41</v>
      </c>
      <c r="P185" s="122">
        <f t="shared" si="71"/>
        <v>0</v>
      </c>
      <c r="Q185" s="122">
        <v>0</v>
      </c>
      <c r="R185" s="122">
        <f t="shared" si="72"/>
        <v>0</v>
      </c>
      <c r="S185" s="122">
        <v>0</v>
      </c>
      <c r="T185" s="123">
        <f t="shared" si="73"/>
        <v>0</v>
      </c>
      <c r="AR185" s="124" t="s">
        <v>136</v>
      </c>
      <c r="AT185" s="124" t="s">
        <v>137</v>
      </c>
      <c r="AU185" s="124" t="s">
        <v>78</v>
      </c>
      <c r="AY185" s="13" t="s">
        <v>133</v>
      </c>
      <c r="BE185" s="125">
        <f t="shared" si="74"/>
        <v>0</v>
      </c>
      <c r="BF185" s="125">
        <f t="shared" si="75"/>
        <v>0</v>
      </c>
      <c r="BG185" s="125">
        <f t="shared" si="76"/>
        <v>0</v>
      </c>
      <c r="BH185" s="125">
        <f t="shared" si="77"/>
        <v>0</v>
      </c>
      <c r="BI185" s="125">
        <f t="shared" si="78"/>
        <v>0</v>
      </c>
      <c r="BJ185" s="13" t="s">
        <v>78</v>
      </c>
      <c r="BK185" s="125">
        <f t="shared" si="79"/>
        <v>0</v>
      </c>
      <c r="BL185" s="13" t="s">
        <v>136</v>
      </c>
      <c r="BM185" s="124" t="s">
        <v>393</v>
      </c>
    </row>
    <row r="186" spans="2:65" s="1" customFormat="1" ht="323.65" customHeight="1">
      <c r="B186" s="28"/>
      <c r="C186" s="113" t="s">
        <v>394</v>
      </c>
      <c r="D186" s="113" t="s">
        <v>137</v>
      </c>
      <c r="E186" s="114" t="s">
        <v>395</v>
      </c>
      <c r="F186" s="115" t="s">
        <v>396</v>
      </c>
      <c r="G186" s="116" t="s">
        <v>140</v>
      </c>
      <c r="H186" s="117">
        <v>1</v>
      </c>
      <c r="I186" s="118"/>
      <c r="J186" s="119">
        <f t="shared" si="70"/>
        <v>0</v>
      </c>
      <c r="K186" s="115" t="s">
        <v>141</v>
      </c>
      <c r="L186" s="28"/>
      <c r="M186" s="120" t="s">
        <v>19</v>
      </c>
      <c r="N186" s="121" t="s">
        <v>41</v>
      </c>
      <c r="P186" s="122">
        <f t="shared" si="71"/>
        <v>0</v>
      </c>
      <c r="Q186" s="122">
        <v>0</v>
      </c>
      <c r="R186" s="122">
        <f t="shared" si="72"/>
        <v>0</v>
      </c>
      <c r="S186" s="122">
        <v>0</v>
      </c>
      <c r="T186" s="123">
        <f t="shared" si="73"/>
        <v>0</v>
      </c>
      <c r="AR186" s="124" t="s">
        <v>136</v>
      </c>
      <c r="AT186" s="124" t="s">
        <v>137</v>
      </c>
      <c r="AU186" s="124" t="s">
        <v>78</v>
      </c>
      <c r="AY186" s="13" t="s">
        <v>133</v>
      </c>
      <c r="BE186" s="125">
        <f t="shared" si="74"/>
        <v>0</v>
      </c>
      <c r="BF186" s="125">
        <f t="shared" si="75"/>
        <v>0</v>
      </c>
      <c r="BG186" s="125">
        <f t="shared" si="76"/>
        <v>0</v>
      </c>
      <c r="BH186" s="125">
        <f t="shared" si="77"/>
        <v>0</v>
      </c>
      <c r="BI186" s="125">
        <f t="shared" si="78"/>
        <v>0</v>
      </c>
      <c r="BJ186" s="13" t="s">
        <v>78</v>
      </c>
      <c r="BK186" s="125">
        <f t="shared" si="79"/>
        <v>0</v>
      </c>
      <c r="BL186" s="13" t="s">
        <v>136</v>
      </c>
      <c r="BM186" s="124" t="s">
        <v>397</v>
      </c>
    </row>
    <row r="187" spans="2:65" s="1" customFormat="1" ht="310.15" customHeight="1">
      <c r="B187" s="28"/>
      <c r="C187" s="113" t="s">
        <v>398</v>
      </c>
      <c r="D187" s="113" t="s">
        <v>137</v>
      </c>
      <c r="E187" s="114" t="s">
        <v>399</v>
      </c>
      <c r="F187" s="115" t="s">
        <v>400</v>
      </c>
      <c r="G187" s="116" t="s">
        <v>140</v>
      </c>
      <c r="H187" s="117">
        <v>1</v>
      </c>
      <c r="I187" s="118"/>
      <c r="J187" s="119">
        <f t="shared" si="70"/>
        <v>0</v>
      </c>
      <c r="K187" s="115" t="s">
        <v>141</v>
      </c>
      <c r="L187" s="28"/>
      <c r="M187" s="120" t="s">
        <v>19</v>
      </c>
      <c r="N187" s="121" t="s">
        <v>41</v>
      </c>
      <c r="P187" s="122">
        <f t="shared" si="71"/>
        <v>0</v>
      </c>
      <c r="Q187" s="122">
        <v>0</v>
      </c>
      <c r="R187" s="122">
        <f t="shared" si="72"/>
        <v>0</v>
      </c>
      <c r="S187" s="122">
        <v>0</v>
      </c>
      <c r="T187" s="123">
        <f t="shared" si="73"/>
        <v>0</v>
      </c>
      <c r="AR187" s="124" t="s">
        <v>136</v>
      </c>
      <c r="AT187" s="124" t="s">
        <v>137</v>
      </c>
      <c r="AU187" s="124" t="s">
        <v>78</v>
      </c>
      <c r="AY187" s="13" t="s">
        <v>133</v>
      </c>
      <c r="BE187" s="125">
        <f t="shared" si="74"/>
        <v>0</v>
      </c>
      <c r="BF187" s="125">
        <f t="shared" si="75"/>
        <v>0</v>
      </c>
      <c r="BG187" s="125">
        <f t="shared" si="76"/>
        <v>0</v>
      </c>
      <c r="BH187" s="125">
        <f t="shared" si="77"/>
        <v>0</v>
      </c>
      <c r="BI187" s="125">
        <f t="shared" si="78"/>
        <v>0</v>
      </c>
      <c r="BJ187" s="13" t="s">
        <v>78</v>
      </c>
      <c r="BK187" s="125">
        <f t="shared" si="79"/>
        <v>0</v>
      </c>
      <c r="BL187" s="13" t="s">
        <v>136</v>
      </c>
      <c r="BM187" s="124" t="s">
        <v>401</v>
      </c>
    </row>
    <row r="188" spans="2:65" s="1" customFormat="1" ht="37.9" customHeight="1">
      <c r="B188" s="28"/>
      <c r="C188" s="113" t="s">
        <v>402</v>
      </c>
      <c r="D188" s="113" t="s">
        <v>137</v>
      </c>
      <c r="E188" s="114" t="s">
        <v>403</v>
      </c>
      <c r="F188" s="115" t="s">
        <v>404</v>
      </c>
      <c r="G188" s="116" t="s">
        <v>140</v>
      </c>
      <c r="H188" s="117">
        <v>1</v>
      </c>
      <c r="I188" s="118"/>
      <c r="J188" s="119">
        <f t="shared" si="70"/>
        <v>0</v>
      </c>
      <c r="K188" s="115" t="s">
        <v>141</v>
      </c>
      <c r="L188" s="28"/>
      <c r="M188" s="120" t="s">
        <v>19</v>
      </c>
      <c r="N188" s="121" t="s">
        <v>41</v>
      </c>
      <c r="P188" s="122">
        <f t="shared" si="71"/>
        <v>0</v>
      </c>
      <c r="Q188" s="122">
        <v>0</v>
      </c>
      <c r="R188" s="122">
        <f t="shared" si="72"/>
        <v>0</v>
      </c>
      <c r="S188" s="122">
        <v>0</v>
      </c>
      <c r="T188" s="123">
        <f t="shared" si="73"/>
        <v>0</v>
      </c>
      <c r="AR188" s="124" t="s">
        <v>136</v>
      </c>
      <c r="AT188" s="124" t="s">
        <v>137</v>
      </c>
      <c r="AU188" s="124" t="s">
        <v>78</v>
      </c>
      <c r="AY188" s="13" t="s">
        <v>133</v>
      </c>
      <c r="BE188" s="125">
        <f t="shared" si="74"/>
        <v>0</v>
      </c>
      <c r="BF188" s="125">
        <f t="shared" si="75"/>
        <v>0</v>
      </c>
      <c r="BG188" s="125">
        <f t="shared" si="76"/>
        <v>0</v>
      </c>
      <c r="BH188" s="125">
        <f t="shared" si="77"/>
        <v>0</v>
      </c>
      <c r="BI188" s="125">
        <f t="shared" si="78"/>
        <v>0</v>
      </c>
      <c r="BJ188" s="13" t="s">
        <v>78</v>
      </c>
      <c r="BK188" s="125">
        <f t="shared" si="79"/>
        <v>0</v>
      </c>
      <c r="BL188" s="13" t="s">
        <v>136</v>
      </c>
      <c r="BM188" s="124" t="s">
        <v>405</v>
      </c>
    </row>
    <row r="189" spans="2:65" s="1" customFormat="1" ht="403.15" customHeight="1">
      <c r="B189" s="28"/>
      <c r="C189" s="113" t="s">
        <v>406</v>
      </c>
      <c r="D189" s="113" t="s">
        <v>137</v>
      </c>
      <c r="E189" s="114" t="s">
        <v>407</v>
      </c>
      <c r="F189" s="115" t="s">
        <v>408</v>
      </c>
      <c r="G189" s="116" t="s">
        <v>140</v>
      </c>
      <c r="H189" s="117">
        <v>1</v>
      </c>
      <c r="I189" s="118"/>
      <c r="J189" s="119">
        <f t="shared" si="70"/>
        <v>0</v>
      </c>
      <c r="K189" s="115" t="s">
        <v>141</v>
      </c>
      <c r="L189" s="28"/>
      <c r="M189" s="120" t="s">
        <v>19</v>
      </c>
      <c r="N189" s="121" t="s">
        <v>41</v>
      </c>
      <c r="P189" s="122">
        <f t="shared" si="71"/>
        <v>0</v>
      </c>
      <c r="Q189" s="122">
        <v>0</v>
      </c>
      <c r="R189" s="122">
        <f t="shared" si="72"/>
        <v>0</v>
      </c>
      <c r="S189" s="122">
        <v>0</v>
      </c>
      <c r="T189" s="123">
        <f t="shared" si="73"/>
        <v>0</v>
      </c>
      <c r="AR189" s="124" t="s">
        <v>136</v>
      </c>
      <c r="AT189" s="124" t="s">
        <v>137</v>
      </c>
      <c r="AU189" s="124" t="s">
        <v>78</v>
      </c>
      <c r="AY189" s="13" t="s">
        <v>133</v>
      </c>
      <c r="BE189" s="125">
        <f t="shared" si="74"/>
        <v>0</v>
      </c>
      <c r="BF189" s="125">
        <f t="shared" si="75"/>
        <v>0</v>
      </c>
      <c r="BG189" s="125">
        <f t="shared" si="76"/>
        <v>0</v>
      </c>
      <c r="BH189" s="125">
        <f t="shared" si="77"/>
        <v>0</v>
      </c>
      <c r="BI189" s="125">
        <f t="shared" si="78"/>
        <v>0</v>
      </c>
      <c r="BJ189" s="13" t="s">
        <v>78</v>
      </c>
      <c r="BK189" s="125">
        <f t="shared" si="79"/>
        <v>0</v>
      </c>
      <c r="BL189" s="13" t="s">
        <v>136</v>
      </c>
      <c r="BM189" s="124" t="s">
        <v>409</v>
      </c>
    </row>
    <row r="190" spans="2:65" s="1" customFormat="1" ht="362.25" customHeight="1">
      <c r="B190" s="28"/>
      <c r="C190" s="113" t="s">
        <v>410</v>
      </c>
      <c r="D190" s="113" t="s">
        <v>137</v>
      </c>
      <c r="E190" s="114" t="s">
        <v>411</v>
      </c>
      <c r="F190" s="115" t="s">
        <v>412</v>
      </c>
      <c r="G190" s="116" t="s">
        <v>140</v>
      </c>
      <c r="H190" s="117">
        <v>2</v>
      </c>
      <c r="I190" s="118"/>
      <c r="J190" s="119">
        <f t="shared" si="70"/>
        <v>0</v>
      </c>
      <c r="K190" s="115" t="s">
        <v>141</v>
      </c>
      <c r="L190" s="28"/>
      <c r="M190" s="120" t="s">
        <v>19</v>
      </c>
      <c r="N190" s="121" t="s">
        <v>41</v>
      </c>
      <c r="P190" s="122">
        <f t="shared" si="71"/>
        <v>0</v>
      </c>
      <c r="Q190" s="122">
        <v>0</v>
      </c>
      <c r="R190" s="122">
        <f t="shared" si="72"/>
        <v>0</v>
      </c>
      <c r="S190" s="122">
        <v>0</v>
      </c>
      <c r="T190" s="123">
        <f t="shared" si="73"/>
        <v>0</v>
      </c>
      <c r="AR190" s="124" t="s">
        <v>136</v>
      </c>
      <c r="AT190" s="124" t="s">
        <v>137</v>
      </c>
      <c r="AU190" s="124" t="s">
        <v>78</v>
      </c>
      <c r="AY190" s="13" t="s">
        <v>133</v>
      </c>
      <c r="BE190" s="125">
        <f t="shared" si="74"/>
        <v>0</v>
      </c>
      <c r="BF190" s="125">
        <f t="shared" si="75"/>
        <v>0</v>
      </c>
      <c r="BG190" s="125">
        <f t="shared" si="76"/>
        <v>0</v>
      </c>
      <c r="BH190" s="125">
        <f t="shared" si="77"/>
        <v>0</v>
      </c>
      <c r="BI190" s="125">
        <f t="shared" si="78"/>
        <v>0</v>
      </c>
      <c r="BJ190" s="13" t="s">
        <v>78</v>
      </c>
      <c r="BK190" s="125">
        <f t="shared" si="79"/>
        <v>0</v>
      </c>
      <c r="BL190" s="13" t="s">
        <v>136</v>
      </c>
      <c r="BM190" s="124" t="s">
        <v>413</v>
      </c>
    </row>
    <row r="191" spans="2:65" s="1" customFormat="1" ht="129.4" customHeight="1">
      <c r="B191" s="28"/>
      <c r="C191" s="113" t="s">
        <v>414</v>
      </c>
      <c r="D191" s="113" t="s">
        <v>137</v>
      </c>
      <c r="E191" s="114" t="s">
        <v>415</v>
      </c>
      <c r="F191" s="115" t="s">
        <v>416</v>
      </c>
      <c r="G191" s="116" t="s">
        <v>140</v>
      </c>
      <c r="H191" s="117">
        <v>1</v>
      </c>
      <c r="I191" s="118"/>
      <c r="J191" s="119">
        <f t="shared" si="70"/>
        <v>0</v>
      </c>
      <c r="K191" s="115" t="s">
        <v>141</v>
      </c>
      <c r="L191" s="28"/>
      <c r="M191" s="120" t="s">
        <v>19</v>
      </c>
      <c r="N191" s="121" t="s">
        <v>41</v>
      </c>
      <c r="P191" s="122">
        <f t="shared" si="71"/>
        <v>0</v>
      </c>
      <c r="Q191" s="122">
        <v>0</v>
      </c>
      <c r="R191" s="122">
        <f t="shared" si="72"/>
        <v>0</v>
      </c>
      <c r="S191" s="122">
        <v>0</v>
      </c>
      <c r="T191" s="123">
        <f t="shared" si="73"/>
        <v>0</v>
      </c>
      <c r="AR191" s="124" t="s">
        <v>136</v>
      </c>
      <c r="AT191" s="124" t="s">
        <v>137</v>
      </c>
      <c r="AU191" s="124" t="s">
        <v>78</v>
      </c>
      <c r="AY191" s="13" t="s">
        <v>133</v>
      </c>
      <c r="BE191" s="125">
        <f t="shared" si="74"/>
        <v>0</v>
      </c>
      <c r="BF191" s="125">
        <f t="shared" si="75"/>
        <v>0</v>
      </c>
      <c r="BG191" s="125">
        <f t="shared" si="76"/>
        <v>0</v>
      </c>
      <c r="BH191" s="125">
        <f t="shared" si="77"/>
        <v>0</v>
      </c>
      <c r="BI191" s="125">
        <f t="shared" si="78"/>
        <v>0</v>
      </c>
      <c r="BJ191" s="13" t="s">
        <v>78</v>
      </c>
      <c r="BK191" s="125">
        <f t="shared" si="79"/>
        <v>0</v>
      </c>
      <c r="BL191" s="13" t="s">
        <v>136</v>
      </c>
      <c r="BM191" s="124" t="s">
        <v>417</v>
      </c>
    </row>
    <row r="192" spans="2:65" s="1" customFormat="1" ht="37.9" customHeight="1">
      <c r="B192" s="28"/>
      <c r="C192" s="113" t="s">
        <v>418</v>
      </c>
      <c r="D192" s="113" t="s">
        <v>137</v>
      </c>
      <c r="E192" s="114" t="s">
        <v>419</v>
      </c>
      <c r="F192" s="115" t="s">
        <v>420</v>
      </c>
      <c r="G192" s="116" t="s">
        <v>140</v>
      </c>
      <c r="H192" s="117">
        <v>1</v>
      </c>
      <c r="I192" s="118"/>
      <c r="J192" s="119">
        <f t="shared" si="70"/>
        <v>0</v>
      </c>
      <c r="K192" s="115" t="s">
        <v>141</v>
      </c>
      <c r="L192" s="28"/>
      <c r="M192" s="120" t="s">
        <v>19</v>
      </c>
      <c r="N192" s="121" t="s">
        <v>41</v>
      </c>
      <c r="P192" s="122">
        <f t="shared" si="71"/>
        <v>0</v>
      </c>
      <c r="Q192" s="122">
        <v>0</v>
      </c>
      <c r="R192" s="122">
        <f t="shared" si="72"/>
        <v>0</v>
      </c>
      <c r="S192" s="122">
        <v>0</v>
      </c>
      <c r="T192" s="123">
        <f t="shared" si="73"/>
        <v>0</v>
      </c>
      <c r="AR192" s="124" t="s">
        <v>136</v>
      </c>
      <c r="AT192" s="124" t="s">
        <v>137</v>
      </c>
      <c r="AU192" s="124" t="s">
        <v>78</v>
      </c>
      <c r="AY192" s="13" t="s">
        <v>133</v>
      </c>
      <c r="BE192" s="125">
        <f t="shared" si="74"/>
        <v>0</v>
      </c>
      <c r="BF192" s="125">
        <f t="shared" si="75"/>
        <v>0</v>
      </c>
      <c r="BG192" s="125">
        <f t="shared" si="76"/>
        <v>0</v>
      </c>
      <c r="BH192" s="125">
        <f t="shared" si="77"/>
        <v>0</v>
      </c>
      <c r="BI192" s="125">
        <f t="shared" si="78"/>
        <v>0</v>
      </c>
      <c r="BJ192" s="13" t="s">
        <v>78</v>
      </c>
      <c r="BK192" s="125">
        <f t="shared" si="79"/>
        <v>0</v>
      </c>
      <c r="BL192" s="13" t="s">
        <v>136</v>
      </c>
      <c r="BM192" s="124" t="s">
        <v>421</v>
      </c>
    </row>
    <row r="193" spans="2:65" s="1" customFormat="1" ht="21.75" customHeight="1">
      <c r="B193" s="28"/>
      <c r="C193" s="113" t="s">
        <v>422</v>
      </c>
      <c r="D193" s="113" t="s">
        <v>137</v>
      </c>
      <c r="E193" s="114" t="s">
        <v>423</v>
      </c>
      <c r="F193" s="115" t="s">
        <v>424</v>
      </c>
      <c r="G193" s="116" t="s">
        <v>140</v>
      </c>
      <c r="H193" s="117">
        <v>1</v>
      </c>
      <c r="I193" s="118"/>
      <c r="J193" s="119">
        <f t="shared" si="70"/>
        <v>0</v>
      </c>
      <c r="K193" s="115" t="s">
        <v>141</v>
      </c>
      <c r="L193" s="28"/>
      <c r="M193" s="120" t="s">
        <v>19</v>
      </c>
      <c r="N193" s="121" t="s">
        <v>41</v>
      </c>
      <c r="P193" s="122">
        <f t="shared" si="71"/>
        <v>0</v>
      </c>
      <c r="Q193" s="122">
        <v>0</v>
      </c>
      <c r="R193" s="122">
        <f t="shared" si="72"/>
        <v>0</v>
      </c>
      <c r="S193" s="122">
        <v>0</v>
      </c>
      <c r="T193" s="123">
        <f t="shared" si="73"/>
        <v>0</v>
      </c>
      <c r="AR193" s="124" t="s">
        <v>136</v>
      </c>
      <c r="AT193" s="124" t="s">
        <v>137</v>
      </c>
      <c r="AU193" s="124" t="s">
        <v>78</v>
      </c>
      <c r="AY193" s="13" t="s">
        <v>133</v>
      </c>
      <c r="BE193" s="125">
        <f t="shared" si="74"/>
        <v>0</v>
      </c>
      <c r="BF193" s="125">
        <f t="shared" si="75"/>
        <v>0</v>
      </c>
      <c r="BG193" s="125">
        <f t="shared" si="76"/>
        <v>0</v>
      </c>
      <c r="BH193" s="125">
        <f t="shared" si="77"/>
        <v>0</v>
      </c>
      <c r="BI193" s="125">
        <f t="shared" si="78"/>
        <v>0</v>
      </c>
      <c r="BJ193" s="13" t="s">
        <v>78</v>
      </c>
      <c r="BK193" s="125">
        <f t="shared" si="79"/>
        <v>0</v>
      </c>
      <c r="BL193" s="13" t="s">
        <v>136</v>
      </c>
      <c r="BM193" s="124" t="s">
        <v>425</v>
      </c>
    </row>
    <row r="194" spans="2:65" s="1" customFormat="1" ht="16.5" customHeight="1">
      <c r="B194" s="28"/>
      <c r="C194" s="113" t="s">
        <v>426</v>
      </c>
      <c r="D194" s="113" t="s">
        <v>137</v>
      </c>
      <c r="E194" s="114" t="s">
        <v>427</v>
      </c>
      <c r="F194" s="115" t="s">
        <v>192</v>
      </c>
      <c r="G194" s="116" t="s">
        <v>140</v>
      </c>
      <c r="H194" s="117">
        <v>2</v>
      </c>
      <c r="I194" s="118"/>
      <c r="J194" s="119">
        <f t="shared" si="70"/>
        <v>0</v>
      </c>
      <c r="K194" s="115" t="s">
        <v>141</v>
      </c>
      <c r="L194" s="28"/>
      <c r="M194" s="120" t="s">
        <v>19</v>
      </c>
      <c r="N194" s="121" t="s">
        <v>41</v>
      </c>
      <c r="P194" s="122">
        <f t="shared" si="71"/>
        <v>0</v>
      </c>
      <c r="Q194" s="122">
        <v>0</v>
      </c>
      <c r="R194" s="122">
        <f t="shared" si="72"/>
        <v>0</v>
      </c>
      <c r="S194" s="122">
        <v>0</v>
      </c>
      <c r="T194" s="123">
        <f t="shared" si="73"/>
        <v>0</v>
      </c>
      <c r="AR194" s="124" t="s">
        <v>136</v>
      </c>
      <c r="AT194" s="124" t="s">
        <v>137</v>
      </c>
      <c r="AU194" s="124" t="s">
        <v>78</v>
      </c>
      <c r="AY194" s="13" t="s">
        <v>133</v>
      </c>
      <c r="BE194" s="125">
        <f t="shared" si="74"/>
        <v>0</v>
      </c>
      <c r="BF194" s="125">
        <f t="shared" si="75"/>
        <v>0</v>
      </c>
      <c r="BG194" s="125">
        <f t="shared" si="76"/>
        <v>0</v>
      </c>
      <c r="BH194" s="125">
        <f t="shared" si="77"/>
        <v>0</v>
      </c>
      <c r="BI194" s="125">
        <f t="shared" si="78"/>
        <v>0</v>
      </c>
      <c r="BJ194" s="13" t="s">
        <v>78</v>
      </c>
      <c r="BK194" s="125">
        <f t="shared" si="79"/>
        <v>0</v>
      </c>
      <c r="BL194" s="13" t="s">
        <v>136</v>
      </c>
      <c r="BM194" s="124" t="s">
        <v>428</v>
      </c>
    </row>
    <row r="195" spans="2:65" s="1" customFormat="1" ht="168.75" customHeight="1">
      <c r="B195" s="28"/>
      <c r="C195" s="113" t="s">
        <v>429</v>
      </c>
      <c r="D195" s="113" t="s">
        <v>137</v>
      </c>
      <c r="E195" s="114" t="s">
        <v>430</v>
      </c>
      <c r="F195" s="115" t="s">
        <v>431</v>
      </c>
      <c r="G195" s="116" t="s">
        <v>140</v>
      </c>
      <c r="H195" s="117">
        <v>1</v>
      </c>
      <c r="I195" s="118"/>
      <c r="J195" s="119">
        <f t="shared" si="70"/>
        <v>0</v>
      </c>
      <c r="K195" s="115" t="s">
        <v>141</v>
      </c>
      <c r="L195" s="28"/>
      <c r="M195" s="120" t="s">
        <v>19</v>
      </c>
      <c r="N195" s="121" t="s">
        <v>41</v>
      </c>
      <c r="P195" s="122">
        <f t="shared" si="71"/>
        <v>0</v>
      </c>
      <c r="Q195" s="122">
        <v>0</v>
      </c>
      <c r="R195" s="122">
        <f t="shared" si="72"/>
        <v>0</v>
      </c>
      <c r="S195" s="122">
        <v>0</v>
      </c>
      <c r="T195" s="123">
        <f t="shared" si="73"/>
        <v>0</v>
      </c>
      <c r="AR195" s="124" t="s">
        <v>136</v>
      </c>
      <c r="AT195" s="124" t="s">
        <v>137</v>
      </c>
      <c r="AU195" s="124" t="s">
        <v>78</v>
      </c>
      <c r="AY195" s="13" t="s">
        <v>133</v>
      </c>
      <c r="BE195" s="125">
        <f t="shared" si="74"/>
        <v>0</v>
      </c>
      <c r="BF195" s="125">
        <f t="shared" si="75"/>
        <v>0</v>
      </c>
      <c r="BG195" s="125">
        <f t="shared" si="76"/>
        <v>0</v>
      </c>
      <c r="BH195" s="125">
        <f t="shared" si="77"/>
        <v>0</v>
      </c>
      <c r="BI195" s="125">
        <f t="shared" si="78"/>
        <v>0</v>
      </c>
      <c r="BJ195" s="13" t="s">
        <v>78</v>
      </c>
      <c r="BK195" s="125">
        <f t="shared" si="79"/>
        <v>0</v>
      </c>
      <c r="BL195" s="13" t="s">
        <v>136</v>
      </c>
      <c r="BM195" s="124" t="s">
        <v>432</v>
      </c>
    </row>
    <row r="196" spans="2:65" s="1" customFormat="1" ht="33" customHeight="1">
      <c r="B196" s="28"/>
      <c r="C196" s="113" t="s">
        <v>433</v>
      </c>
      <c r="D196" s="113" t="s">
        <v>137</v>
      </c>
      <c r="E196" s="114" t="s">
        <v>434</v>
      </c>
      <c r="F196" s="115" t="s">
        <v>435</v>
      </c>
      <c r="G196" s="116" t="s">
        <v>140</v>
      </c>
      <c r="H196" s="117">
        <v>4</v>
      </c>
      <c r="I196" s="118"/>
      <c r="J196" s="119">
        <f t="shared" si="70"/>
        <v>0</v>
      </c>
      <c r="K196" s="115" t="s">
        <v>141</v>
      </c>
      <c r="L196" s="28"/>
      <c r="M196" s="120" t="s">
        <v>19</v>
      </c>
      <c r="N196" s="121" t="s">
        <v>41</v>
      </c>
      <c r="P196" s="122">
        <f t="shared" si="71"/>
        <v>0</v>
      </c>
      <c r="Q196" s="122">
        <v>0</v>
      </c>
      <c r="R196" s="122">
        <f t="shared" si="72"/>
        <v>0</v>
      </c>
      <c r="S196" s="122">
        <v>0</v>
      </c>
      <c r="T196" s="123">
        <f t="shared" si="73"/>
        <v>0</v>
      </c>
      <c r="AR196" s="124" t="s">
        <v>136</v>
      </c>
      <c r="AT196" s="124" t="s">
        <v>137</v>
      </c>
      <c r="AU196" s="124" t="s">
        <v>78</v>
      </c>
      <c r="AY196" s="13" t="s">
        <v>133</v>
      </c>
      <c r="BE196" s="125">
        <f t="shared" si="74"/>
        <v>0</v>
      </c>
      <c r="BF196" s="125">
        <f t="shared" si="75"/>
        <v>0</v>
      </c>
      <c r="BG196" s="125">
        <f t="shared" si="76"/>
        <v>0</v>
      </c>
      <c r="BH196" s="125">
        <f t="shared" si="77"/>
        <v>0</v>
      </c>
      <c r="BI196" s="125">
        <f t="shared" si="78"/>
        <v>0</v>
      </c>
      <c r="BJ196" s="13" t="s">
        <v>78</v>
      </c>
      <c r="BK196" s="125">
        <f t="shared" si="79"/>
        <v>0</v>
      </c>
      <c r="BL196" s="13" t="s">
        <v>136</v>
      </c>
      <c r="BM196" s="124" t="s">
        <v>436</v>
      </c>
    </row>
    <row r="197" spans="2:65" s="1" customFormat="1" ht="33" customHeight="1">
      <c r="B197" s="28"/>
      <c r="C197" s="113" t="s">
        <v>437</v>
      </c>
      <c r="D197" s="113" t="s">
        <v>137</v>
      </c>
      <c r="E197" s="114" t="s">
        <v>438</v>
      </c>
      <c r="F197" s="115" t="s">
        <v>435</v>
      </c>
      <c r="G197" s="116" t="s">
        <v>140</v>
      </c>
      <c r="H197" s="117">
        <v>1</v>
      </c>
      <c r="I197" s="118"/>
      <c r="J197" s="119">
        <f t="shared" si="70"/>
        <v>0</v>
      </c>
      <c r="K197" s="115" t="s">
        <v>141</v>
      </c>
      <c r="L197" s="28"/>
      <c r="M197" s="120" t="s">
        <v>19</v>
      </c>
      <c r="N197" s="121" t="s">
        <v>41</v>
      </c>
      <c r="P197" s="122">
        <f t="shared" si="71"/>
        <v>0</v>
      </c>
      <c r="Q197" s="122">
        <v>0</v>
      </c>
      <c r="R197" s="122">
        <f t="shared" si="72"/>
        <v>0</v>
      </c>
      <c r="S197" s="122">
        <v>0</v>
      </c>
      <c r="T197" s="123">
        <f t="shared" si="73"/>
        <v>0</v>
      </c>
      <c r="AR197" s="124" t="s">
        <v>136</v>
      </c>
      <c r="AT197" s="124" t="s">
        <v>137</v>
      </c>
      <c r="AU197" s="124" t="s">
        <v>78</v>
      </c>
      <c r="AY197" s="13" t="s">
        <v>133</v>
      </c>
      <c r="BE197" s="125">
        <f t="shared" si="74"/>
        <v>0</v>
      </c>
      <c r="BF197" s="125">
        <f t="shared" si="75"/>
        <v>0</v>
      </c>
      <c r="BG197" s="125">
        <f t="shared" si="76"/>
        <v>0</v>
      </c>
      <c r="BH197" s="125">
        <f t="shared" si="77"/>
        <v>0</v>
      </c>
      <c r="BI197" s="125">
        <f t="shared" si="78"/>
        <v>0</v>
      </c>
      <c r="BJ197" s="13" t="s">
        <v>78</v>
      </c>
      <c r="BK197" s="125">
        <f t="shared" si="79"/>
        <v>0</v>
      </c>
      <c r="BL197" s="13" t="s">
        <v>136</v>
      </c>
      <c r="BM197" s="124" t="s">
        <v>439</v>
      </c>
    </row>
    <row r="198" spans="2:65" s="1" customFormat="1" ht="33" customHeight="1">
      <c r="B198" s="28"/>
      <c r="C198" s="113" t="s">
        <v>440</v>
      </c>
      <c r="D198" s="113" t="s">
        <v>137</v>
      </c>
      <c r="E198" s="114" t="s">
        <v>441</v>
      </c>
      <c r="F198" s="115" t="s">
        <v>435</v>
      </c>
      <c r="G198" s="116" t="s">
        <v>140</v>
      </c>
      <c r="H198" s="117">
        <v>1</v>
      </c>
      <c r="I198" s="118"/>
      <c r="J198" s="119">
        <f t="shared" si="70"/>
        <v>0</v>
      </c>
      <c r="K198" s="115" t="s">
        <v>141</v>
      </c>
      <c r="L198" s="28"/>
      <c r="M198" s="120" t="s">
        <v>19</v>
      </c>
      <c r="N198" s="121" t="s">
        <v>41</v>
      </c>
      <c r="P198" s="122">
        <f t="shared" si="71"/>
        <v>0</v>
      </c>
      <c r="Q198" s="122">
        <v>0</v>
      </c>
      <c r="R198" s="122">
        <f t="shared" si="72"/>
        <v>0</v>
      </c>
      <c r="S198" s="122">
        <v>0</v>
      </c>
      <c r="T198" s="123">
        <f t="shared" si="73"/>
        <v>0</v>
      </c>
      <c r="AR198" s="124" t="s">
        <v>136</v>
      </c>
      <c r="AT198" s="124" t="s">
        <v>137</v>
      </c>
      <c r="AU198" s="124" t="s">
        <v>78</v>
      </c>
      <c r="AY198" s="13" t="s">
        <v>133</v>
      </c>
      <c r="BE198" s="125">
        <f t="shared" si="74"/>
        <v>0</v>
      </c>
      <c r="BF198" s="125">
        <f t="shared" si="75"/>
        <v>0</v>
      </c>
      <c r="BG198" s="125">
        <f t="shared" si="76"/>
        <v>0</v>
      </c>
      <c r="BH198" s="125">
        <f t="shared" si="77"/>
        <v>0</v>
      </c>
      <c r="BI198" s="125">
        <f t="shared" si="78"/>
        <v>0</v>
      </c>
      <c r="BJ198" s="13" t="s">
        <v>78</v>
      </c>
      <c r="BK198" s="125">
        <f t="shared" si="79"/>
        <v>0</v>
      </c>
      <c r="BL198" s="13" t="s">
        <v>136</v>
      </c>
      <c r="BM198" s="124" t="s">
        <v>442</v>
      </c>
    </row>
    <row r="199" spans="2:63" s="10" customFormat="1" ht="25.9" customHeight="1">
      <c r="B199" s="103"/>
      <c r="D199" s="104" t="s">
        <v>69</v>
      </c>
      <c r="E199" s="105" t="s">
        <v>443</v>
      </c>
      <c r="F199" s="105" t="s">
        <v>444</v>
      </c>
      <c r="I199" s="106"/>
      <c r="J199" s="107">
        <f>BK199</f>
        <v>0</v>
      </c>
      <c r="L199" s="103"/>
      <c r="M199" s="108"/>
      <c r="P199" s="109">
        <f>SUM(P200:P209)</f>
        <v>0</v>
      </c>
      <c r="R199" s="109">
        <f>SUM(R200:R209)</f>
        <v>0</v>
      </c>
      <c r="T199" s="110">
        <f>SUM(T200:T209)</f>
        <v>0</v>
      </c>
      <c r="AR199" s="104" t="s">
        <v>78</v>
      </c>
      <c r="AT199" s="111" t="s">
        <v>69</v>
      </c>
      <c r="AU199" s="111" t="s">
        <v>70</v>
      </c>
      <c r="AY199" s="104" t="s">
        <v>133</v>
      </c>
      <c r="BK199" s="112">
        <f>SUM(BK200:BK209)</f>
        <v>0</v>
      </c>
    </row>
    <row r="200" spans="2:65" s="1" customFormat="1" ht="24.2" customHeight="1">
      <c r="B200" s="28"/>
      <c r="C200" s="113" t="s">
        <v>445</v>
      </c>
      <c r="D200" s="113" t="s">
        <v>137</v>
      </c>
      <c r="E200" s="114" t="s">
        <v>446</v>
      </c>
      <c r="F200" s="115" t="s">
        <v>251</v>
      </c>
      <c r="G200" s="116" t="s">
        <v>140</v>
      </c>
      <c r="H200" s="117">
        <v>1</v>
      </c>
      <c r="I200" s="118"/>
      <c r="J200" s="119">
        <f aca="true" t="shared" si="80" ref="J200:J209">ROUND(I200*H200,2)</f>
        <v>0</v>
      </c>
      <c r="K200" s="115" t="s">
        <v>141</v>
      </c>
      <c r="L200" s="28"/>
      <c r="M200" s="120" t="s">
        <v>19</v>
      </c>
      <c r="N200" s="121" t="s">
        <v>41</v>
      </c>
      <c r="P200" s="122">
        <f aca="true" t="shared" si="81" ref="P200:P209">O200*H200</f>
        <v>0</v>
      </c>
      <c r="Q200" s="122">
        <v>0</v>
      </c>
      <c r="R200" s="122">
        <f aca="true" t="shared" si="82" ref="R200:R209">Q200*H200</f>
        <v>0</v>
      </c>
      <c r="S200" s="122">
        <v>0</v>
      </c>
      <c r="T200" s="123">
        <f aca="true" t="shared" si="83" ref="T200:T209">S200*H200</f>
        <v>0</v>
      </c>
      <c r="AR200" s="124" t="s">
        <v>136</v>
      </c>
      <c r="AT200" s="124" t="s">
        <v>137</v>
      </c>
      <c r="AU200" s="124" t="s">
        <v>78</v>
      </c>
      <c r="AY200" s="13" t="s">
        <v>133</v>
      </c>
      <c r="BE200" s="125">
        <f aca="true" t="shared" si="84" ref="BE200:BE209">IF(N200="základní",J200,0)</f>
        <v>0</v>
      </c>
      <c r="BF200" s="125">
        <f aca="true" t="shared" si="85" ref="BF200:BF209">IF(N200="snížená",J200,0)</f>
        <v>0</v>
      </c>
      <c r="BG200" s="125">
        <f aca="true" t="shared" si="86" ref="BG200:BG209">IF(N200="zákl. přenesená",J200,0)</f>
        <v>0</v>
      </c>
      <c r="BH200" s="125">
        <f aca="true" t="shared" si="87" ref="BH200:BH209">IF(N200="sníž. přenesená",J200,0)</f>
        <v>0</v>
      </c>
      <c r="BI200" s="125">
        <f aca="true" t="shared" si="88" ref="BI200:BI209">IF(N200="nulová",J200,0)</f>
        <v>0</v>
      </c>
      <c r="BJ200" s="13" t="s">
        <v>78</v>
      </c>
      <c r="BK200" s="125">
        <f aca="true" t="shared" si="89" ref="BK200:BK209">ROUND(I200*H200,2)</f>
        <v>0</v>
      </c>
      <c r="BL200" s="13" t="s">
        <v>136</v>
      </c>
      <c r="BM200" s="124" t="s">
        <v>447</v>
      </c>
    </row>
    <row r="201" spans="2:65" s="1" customFormat="1" ht="285.2" customHeight="1">
      <c r="B201" s="28"/>
      <c r="C201" s="113" t="s">
        <v>448</v>
      </c>
      <c r="D201" s="113" t="s">
        <v>137</v>
      </c>
      <c r="E201" s="114" t="s">
        <v>449</v>
      </c>
      <c r="F201" s="115" t="s">
        <v>450</v>
      </c>
      <c r="G201" s="116" t="s">
        <v>140</v>
      </c>
      <c r="H201" s="117">
        <v>1</v>
      </c>
      <c r="I201" s="118"/>
      <c r="J201" s="119">
        <f t="shared" si="80"/>
        <v>0</v>
      </c>
      <c r="K201" s="115" t="s">
        <v>141</v>
      </c>
      <c r="L201" s="28"/>
      <c r="M201" s="120" t="s">
        <v>19</v>
      </c>
      <c r="N201" s="121" t="s">
        <v>41</v>
      </c>
      <c r="P201" s="122">
        <f t="shared" si="81"/>
        <v>0</v>
      </c>
      <c r="Q201" s="122">
        <v>0</v>
      </c>
      <c r="R201" s="122">
        <f t="shared" si="82"/>
        <v>0</v>
      </c>
      <c r="S201" s="122">
        <v>0</v>
      </c>
      <c r="T201" s="123">
        <f t="shared" si="83"/>
        <v>0</v>
      </c>
      <c r="AR201" s="124" t="s">
        <v>136</v>
      </c>
      <c r="AT201" s="124" t="s">
        <v>137</v>
      </c>
      <c r="AU201" s="124" t="s">
        <v>78</v>
      </c>
      <c r="AY201" s="13" t="s">
        <v>133</v>
      </c>
      <c r="BE201" s="125">
        <f t="shared" si="84"/>
        <v>0</v>
      </c>
      <c r="BF201" s="125">
        <f t="shared" si="85"/>
        <v>0</v>
      </c>
      <c r="BG201" s="125">
        <f t="shared" si="86"/>
        <v>0</v>
      </c>
      <c r="BH201" s="125">
        <f t="shared" si="87"/>
        <v>0</v>
      </c>
      <c r="BI201" s="125">
        <f t="shared" si="88"/>
        <v>0</v>
      </c>
      <c r="BJ201" s="13" t="s">
        <v>78</v>
      </c>
      <c r="BK201" s="125">
        <f t="shared" si="89"/>
        <v>0</v>
      </c>
      <c r="BL201" s="13" t="s">
        <v>136</v>
      </c>
      <c r="BM201" s="124" t="s">
        <v>451</v>
      </c>
    </row>
    <row r="202" spans="2:65" s="1" customFormat="1" ht="157.5" customHeight="1">
      <c r="B202" s="28"/>
      <c r="C202" s="113" t="s">
        <v>452</v>
      </c>
      <c r="D202" s="113" t="s">
        <v>137</v>
      </c>
      <c r="E202" s="114" t="s">
        <v>453</v>
      </c>
      <c r="F202" s="115" t="s">
        <v>454</v>
      </c>
      <c r="G202" s="116" t="s">
        <v>140</v>
      </c>
      <c r="H202" s="117">
        <v>1</v>
      </c>
      <c r="I202" s="118"/>
      <c r="J202" s="119">
        <f t="shared" si="80"/>
        <v>0</v>
      </c>
      <c r="K202" s="115" t="s">
        <v>141</v>
      </c>
      <c r="L202" s="28"/>
      <c r="M202" s="120" t="s">
        <v>19</v>
      </c>
      <c r="N202" s="121" t="s">
        <v>41</v>
      </c>
      <c r="P202" s="122">
        <f t="shared" si="81"/>
        <v>0</v>
      </c>
      <c r="Q202" s="122">
        <v>0</v>
      </c>
      <c r="R202" s="122">
        <f t="shared" si="82"/>
        <v>0</v>
      </c>
      <c r="S202" s="122">
        <v>0</v>
      </c>
      <c r="T202" s="123">
        <f t="shared" si="83"/>
        <v>0</v>
      </c>
      <c r="AR202" s="124" t="s">
        <v>136</v>
      </c>
      <c r="AT202" s="124" t="s">
        <v>137</v>
      </c>
      <c r="AU202" s="124" t="s">
        <v>78</v>
      </c>
      <c r="AY202" s="13" t="s">
        <v>133</v>
      </c>
      <c r="BE202" s="125">
        <f t="shared" si="84"/>
        <v>0</v>
      </c>
      <c r="BF202" s="125">
        <f t="shared" si="85"/>
        <v>0</v>
      </c>
      <c r="BG202" s="125">
        <f t="shared" si="86"/>
        <v>0</v>
      </c>
      <c r="BH202" s="125">
        <f t="shared" si="87"/>
        <v>0</v>
      </c>
      <c r="BI202" s="125">
        <f t="shared" si="88"/>
        <v>0</v>
      </c>
      <c r="BJ202" s="13" t="s">
        <v>78</v>
      </c>
      <c r="BK202" s="125">
        <f t="shared" si="89"/>
        <v>0</v>
      </c>
      <c r="BL202" s="13" t="s">
        <v>136</v>
      </c>
      <c r="BM202" s="124" t="s">
        <v>455</v>
      </c>
    </row>
    <row r="203" spans="2:65" s="1" customFormat="1" ht="33" customHeight="1">
      <c r="B203" s="28"/>
      <c r="C203" s="113" t="s">
        <v>456</v>
      </c>
      <c r="D203" s="113" t="s">
        <v>137</v>
      </c>
      <c r="E203" s="114" t="s">
        <v>457</v>
      </c>
      <c r="F203" s="115" t="s">
        <v>435</v>
      </c>
      <c r="G203" s="116" t="s">
        <v>140</v>
      </c>
      <c r="H203" s="117">
        <v>1</v>
      </c>
      <c r="I203" s="118"/>
      <c r="J203" s="119">
        <f t="shared" si="80"/>
        <v>0</v>
      </c>
      <c r="K203" s="115" t="s">
        <v>141</v>
      </c>
      <c r="L203" s="28"/>
      <c r="M203" s="120" t="s">
        <v>19</v>
      </c>
      <c r="N203" s="121" t="s">
        <v>41</v>
      </c>
      <c r="P203" s="122">
        <f t="shared" si="81"/>
        <v>0</v>
      </c>
      <c r="Q203" s="122">
        <v>0</v>
      </c>
      <c r="R203" s="122">
        <f t="shared" si="82"/>
        <v>0</v>
      </c>
      <c r="S203" s="122">
        <v>0</v>
      </c>
      <c r="T203" s="123">
        <f t="shared" si="83"/>
        <v>0</v>
      </c>
      <c r="AR203" s="124" t="s">
        <v>136</v>
      </c>
      <c r="AT203" s="124" t="s">
        <v>137</v>
      </c>
      <c r="AU203" s="124" t="s">
        <v>78</v>
      </c>
      <c r="AY203" s="13" t="s">
        <v>133</v>
      </c>
      <c r="BE203" s="125">
        <f t="shared" si="84"/>
        <v>0</v>
      </c>
      <c r="BF203" s="125">
        <f t="shared" si="85"/>
        <v>0</v>
      </c>
      <c r="BG203" s="125">
        <f t="shared" si="86"/>
        <v>0</v>
      </c>
      <c r="BH203" s="125">
        <f t="shared" si="87"/>
        <v>0</v>
      </c>
      <c r="BI203" s="125">
        <f t="shared" si="88"/>
        <v>0</v>
      </c>
      <c r="BJ203" s="13" t="s">
        <v>78</v>
      </c>
      <c r="BK203" s="125">
        <f t="shared" si="89"/>
        <v>0</v>
      </c>
      <c r="BL203" s="13" t="s">
        <v>136</v>
      </c>
      <c r="BM203" s="124" t="s">
        <v>458</v>
      </c>
    </row>
    <row r="204" spans="2:65" s="1" customFormat="1" ht="16.5" customHeight="1">
      <c r="B204" s="28"/>
      <c r="C204" s="113" t="s">
        <v>459</v>
      </c>
      <c r="D204" s="113" t="s">
        <v>137</v>
      </c>
      <c r="E204" s="114" t="s">
        <v>460</v>
      </c>
      <c r="F204" s="115" t="s">
        <v>192</v>
      </c>
      <c r="G204" s="116" t="s">
        <v>140</v>
      </c>
      <c r="H204" s="117">
        <v>1</v>
      </c>
      <c r="I204" s="118"/>
      <c r="J204" s="119">
        <f t="shared" si="80"/>
        <v>0</v>
      </c>
      <c r="K204" s="115" t="s">
        <v>141</v>
      </c>
      <c r="L204" s="28"/>
      <c r="M204" s="120" t="s">
        <v>19</v>
      </c>
      <c r="N204" s="121" t="s">
        <v>41</v>
      </c>
      <c r="P204" s="122">
        <f t="shared" si="81"/>
        <v>0</v>
      </c>
      <c r="Q204" s="122">
        <v>0</v>
      </c>
      <c r="R204" s="122">
        <f t="shared" si="82"/>
        <v>0</v>
      </c>
      <c r="S204" s="122">
        <v>0</v>
      </c>
      <c r="T204" s="123">
        <f t="shared" si="83"/>
        <v>0</v>
      </c>
      <c r="AR204" s="124" t="s">
        <v>136</v>
      </c>
      <c r="AT204" s="124" t="s">
        <v>137</v>
      </c>
      <c r="AU204" s="124" t="s">
        <v>78</v>
      </c>
      <c r="AY204" s="13" t="s">
        <v>133</v>
      </c>
      <c r="BE204" s="125">
        <f t="shared" si="84"/>
        <v>0</v>
      </c>
      <c r="BF204" s="125">
        <f t="shared" si="85"/>
        <v>0</v>
      </c>
      <c r="BG204" s="125">
        <f t="shared" si="86"/>
        <v>0</v>
      </c>
      <c r="BH204" s="125">
        <f t="shared" si="87"/>
        <v>0</v>
      </c>
      <c r="BI204" s="125">
        <f t="shared" si="88"/>
        <v>0</v>
      </c>
      <c r="BJ204" s="13" t="s">
        <v>78</v>
      </c>
      <c r="BK204" s="125">
        <f t="shared" si="89"/>
        <v>0</v>
      </c>
      <c r="BL204" s="13" t="s">
        <v>136</v>
      </c>
      <c r="BM204" s="124" t="s">
        <v>461</v>
      </c>
    </row>
    <row r="205" spans="2:65" s="1" customFormat="1" ht="104.45" customHeight="1">
      <c r="B205" s="28"/>
      <c r="C205" s="113" t="s">
        <v>462</v>
      </c>
      <c r="D205" s="113" t="s">
        <v>137</v>
      </c>
      <c r="E205" s="114" t="s">
        <v>463</v>
      </c>
      <c r="F205" s="115" t="s">
        <v>464</v>
      </c>
      <c r="G205" s="116" t="s">
        <v>140</v>
      </c>
      <c r="H205" s="117">
        <v>1</v>
      </c>
      <c r="I205" s="118"/>
      <c r="J205" s="119">
        <f t="shared" si="80"/>
        <v>0</v>
      </c>
      <c r="K205" s="115" t="s">
        <v>141</v>
      </c>
      <c r="L205" s="28"/>
      <c r="M205" s="120" t="s">
        <v>19</v>
      </c>
      <c r="N205" s="121" t="s">
        <v>41</v>
      </c>
      <c r="P205" s="122">
        <f t="shared" si="81"/>
        <v>0</v>
      </c>
      <c r="Q205" s="122">
        <v>0</v>
      </c>
      <c r="R205" s="122">
        <f t="shared" si="82"/>
        <v>0</v>
      </c>
      <c r="S205" s="122">
        <v>0</v>
      </c>
      <c r="T205" s="123">
        <f t="shared" si="83"/>
        <v>0</v>
      </c>
      <c r="AR205" s="124" t="s">
        <v>136</v>
      </c>
      <c r="AT205" s="124" t="s">
        <v>137</v>
      </c>
      <c r="AU205" s="124" t="s">
        <v>78</v>
      </c>
      <c r="AY205" s="13" t="s">
        <v>133</v>
      </c>
      <c r="BE205" s="125">
        <f t="shared" si="84"/>
        <v>0</v>
      </c>
      <c r="BF205" s="125">
        <f t="shared" si="85"/>
        <v>0</v>
      </c>
      <c r="BG205" s="125">
        <f t="shared" si="86"/>
        <v>0</v>
      </c>
      <c r="BH205" s="125">
        <f t="shared" si="87"/>
        <v>0</v>
      </c>
      <c r="BI205" s="125">
        <f t="shared" si="88"/>
        <v>0</v>
      </c>
      <c r="BJ205" s="13" t="s">
        <v>78</v>
      </c>
      <c r="BK205" s="125">
        <f t="shared" si="89"/>
        <v>0</v>
      </c>
      <c r="BL205" s="13" t="s">
        <v>136</v>
      </c>
      <c r="BM205" s="124" t="s">
        <v>465</v>
      </c>
    </row>
    <row r="206" spans="2:65" s="1" customFormat="1" ht="62.65" customHeight="1">
      <c r="B206" s="28"/>
      <c r="C206" s="113" t="s">
        <v>466</v>
      </c>
      <c r="D206" s="113" t="s">
        <v>137</v>
      </c>
      <c r="E206" s="114" t="s">
        <v>467</v>
      </c>
      <c r="F206" s="115" t="s">
        <v>160</v>
      </c>
      <c r="G206" s="116" t="s">
        <v>140</v>
      </c>
      <c r="H206" s="117">
        <v>1</v>
      </c>
      <c r="I206" s="118"/>
      <c r="J206" s="119">
        <f t="shared" si="80"/>
        <v>0</v>
      </c>
      <c r="K206" s="115" t="s">
        <v>141</v>
      </c>
      <c r="L206" s="28"/>
      <c r="M206" s="120" t="s">
        <v>19</v>
      </c>
      <c r="N206" s="121" t="s">
        <v>41</v>
      </c>
      <c r="P206" s="122">
        <f t="shared" si="81"/>
        <v>0</v>
      </c>
      <c r="Q206" s="122">
        <v>0</v>
      </c>
      <c r="R206" s="122">
        <f t="shared" si="82"/>
        <v>0</v>
      </c>
      <c r="S206" s="122">
        <v>0</v>
      </c>
      <c r="T206" s="123">
        <f t="shared" si="83"/>
        <v>0</v>
      </c>
      <c r="AR206" s="124" t="s">
        <v>136</v>
      </c>
      <c r="AT206" s="124" t="s">
        <v>137</v>
      </c>
      <c r="AU206" s="124" t="s">
        <v>78</v>
      </c>
      <c r="AY206" s="13" t="s">
        <v>133</v>
      </c>
      <c r="BE206" s="125">
        <f t="shared" si="84"/>
        <v>0</v>
      </c>
      <c r="BF206" s="125">
        <f t="shared" si="85"/>
        <v>0</v>
      </c>
      <c r="BG206" s="125">
        <f t="shared" si="86"/>
        <v>0</v>
      </c>
      <c r="BH206" s="125">
        <f t="shared" si="87"/>
        <v>0</v>
      </c>
      <c r="BI206" s="125">
        <f t="shared" si="88"/>
        <v>0</v>
      </c>
      <c r="BJ206" s="13" t="s">
        <v>78</v>
      </c>
      <c r="BK206" s="125">
        <f t="shared" si="89"/>
        <v>0</v>
      </c>
      <c r="BL206" s="13" t="s">
        <v>136</v>
      </c>
      <c r="BM206" s="124" t="s">
        <v>468</v>
      </c>
    </row>
    <row r="207" spans="2:65" s="1" customFormat="1" ht="24.2" customHeight="1">
      <c r="B207" s="28"/>
      <c r="C207" s="113" t="s">
        <v>469</v>
      </c>
      <c r="D207" s="113" t="s">
        <v>137</v>
      </c>
      <c r="E207" s="114" t="s">
        <v>470</v>
      </c>
      <c r="F207" s="115" t="s">
        <v>259</v>
      </c>
      <c r="G207" s="116" t="s">
        <v>140</v>
      </c>
      <c r="H207" s="117">
        <v>1</v>
      </c>
      <c r="I207" s="118"/>
      <c r="J207" s="119">
        <f t="shared" si="80"/>
        <v>0</v>
      </c>
      <c r="K207" s="115" t="s">
        <v>141</v>
      </c>
      <c r="L207" s="28"/>
      <c r="M207" s="120" t="s">
        <v>19</v>
      </c>
      <c r="N207" s="121" t="s">
        <v>41</v>
      </c>
      <c r="P207" s="122">
        <f t="shared" si="81"/>
        <v>0</v>
      </c>
      <c r="Q207" s="122">
        <v>0</v>
      </c>
      <c r="R207" s="122">
        <f t="shared" si="82"/>
        <v>0</v>
      </c>
      <c r="S207" s="122">
        <v>0</v>
      </c>
      <c r="T207" s="123">
        <f t="shared" si="83"/>
        <v>0</v>
      </c>
      <c r="AR207" s="124" t="s">
        <v>136</v>
      </c>
      <c r="AT207" s="124" t="s">
        <v>137</v>
      </c>
      <c r="AU207" s="124" t="s">
        <v>78</v>
      </c>
      <c r="AY207" s="13" t="s">
        <v>133</v>
      </c>
      <c r="BE207" s="125">
        <f t="shared" si="84"/>
        <v>0</v>
      </c>
      <c r="BF207" s="125">
        <f t="shared" si="85"/>
        <v>0</v>
      </c>
      <c r="BG207" s="125">
        <f t="shared" si="86"/>
        <v>0</v>
      </c>
      <c r="BH207" s="125">
        <f t="shared" si="87"/>
        <v>0</v>
      </c>
      <c r="BI207" s="125">
        <f t="shared" si="88"/>
        <v>0</v>
      </c>
      <c r="BJ207" s="13" t="s">
        <v>78</v>
      </c>
      <c r="BK207" s="125">
        <f t="shared" si="89"/>
        <v>0</v>
      </c>
      <c r="BL207" s="13" t="s">
        <v>136</v>
      </c>
      <c r="BM207" s="124" t="s">
        <v>471</v>
      </c>
    </row>
    <row r="208" spans="2:65" s="1" customFormat="1" ht="66.75" customHeight="1">
      <c r="B208" s="28"/>
      <c r="C208" s="113" t="s">
        <v>472</v>
      </c>
      <c r="D208" s="113" t="s">
        <v>137</v>
      </c>
      <c r="E208" s="114" t="s">
        <v>473</v>
      </c>
      <c r="F208" s="115" t="s">
        <v>164</v>
      </c>
      <c r="G208" s="116" t="s">
        <v>140</v>
      </c>
      <c r="H208" s="117">
        <v>1</v>
      </c>
      <c r="I208" s="118"/>
      <c r="J208" s="119">
        <f t="shared" si="80"/>
        <v>0</v>
      </c>
      <c r="K208" s="115" t="s">
        <v>141</v>
      </c>
      <c r="L208" s="28"/>
      <c r="M208" s="120" t="s">
        <v>19</v>
      </c>
      <c r="N208" s="121" t="s">
        <v>41</v>
      </c>
      <c r="P208" s="122">
        <f t="shared" si="81"/>
        <v>0</v>
      </c>
      <c r="Q208" s="122">
        <v>0</v>
      </c>
      <c r="R208" s="122">
        <f t="shared" si="82"/>
        <v>0</v>
      </c>
      <c r="S208" s="122">
        <v>0</v>
      </c>
      <c r="T208" s="123">
        <f t="shared" si="83"/>
        <v>0</v>
      </c>
      <c r="AR208" s="124" t="s">
        <v>136</v>
      </c>
      <c r="AT208" s="124" t="s">
        <v>137</v>
      </c>
      <c r="AU208" s="124" t="s">
        <v>78</v>
      </c>
      <c r="AY208" s="13" t="s">
        <v>133</v>
      </c>
      <c r="BE208" s="125">
        <f t="shared" si="84"/>
        <v>0</v>
      </c>
      <c r="BF208" s="125">
        <f t="shared" si="85"/>
        <v>0</v>
      </c>
      <c r="BG208" s="125">
        <f t="shared" si="86"/>
        <v>0</v>
      </c>
      <c r="BH208" s="125">
        <f t="shared" si="87"/>
        <v>0</v>
      </c>
      <c r="BI208" s="125">
        <f t="shared" si="88"/>
        <v>0</v>
      </c>
      <c r="BJ208" s="13" t="s">
        <v>78</v>
      </c>
      <c r="BK208" s="125">
        <f t="shared" si="89"/>
        <v>0</v>
      </c>
      <c r="BL208" s="13" t="s">
        <v>136</v>
      </c>
      <c r="BM208" s="124" t="s">
        <v>474</v>
      </c>
    </row>
    <row r="209" spans="2:65" s="1" customFormat="1" ht="49.15" customHeight="1">
      <c r="B209" s="28"/>
      <c r="C209" s="113" t="s">
        <v>475</v>
      </c>
      <c r="D209" s="113" t="s">
        <v>137</v>
      </c>
      <c r="E209" s="114" t="s">
        <v>476</v>
      </c>
      <c r="F209" s="115" t="s">
        <v>168</v>
      </c>
      <c r="G209" s="116" t="s">
        <v>140</v>
      </c>
      <c r="H209" s="117">
        <v>1</v>
      </c>
      <c r="I209" s="118"/>
      <c r="J209" s="119">
        <f t="shared" si="80"/>
        <v>0</v>
      </c>
      <c r="K209" s="115" t="s">
        <v>141</v>
      </c>
      <c r="L209" s="28"/>
      <c r="M209" s="120" t="s">
        <v>19</v>
      </c>
      <c r="N209" s="121" t="s">
        <v>41</v>
      </c>
      <c r="P209" s="122">
        <f t="shared" si="81"/>
        <v>0</v>
      </c>
      <c r="Q209" s="122">
        <v>0</v>
      </c>
      <c r="R209" s="122">
        <f t="shared" si="82"/>
        <v>0</v>
      </c>
      <c r="S209" s="122">
        <v>0</v>
      </c>
      <c r="T209" s="123">
        <f t="shared" si="83"/>
        <v>0</v>
      </c>
      <c r="AR209" s="124" t="s">
        <v>136</v>
      </c>
      <c r="AT209" s="124" t="s">
        <v>137</v>
      </c>
      <c r="AU209" s="124" t="s">
        <v>78</v>
      </c>
      <c r="AY209" s="13" t="s">
        <v>133</v>
      </c>
      <c r="BE209" s="125">
        <f t="shared" si="84"/>
        <v>0</v>
      </c>
      <c r="BF209" s="125">
        <f t="shared" si="85"/>
        <v>0</v>
      </c>
      <c r="BG209" s="125">
        <f t="shared" si="86"/>
        <v>0</v>
      </c>
      <c r="BH209" s="125">
        <f t="shared" si="87"/>
        <v>0</v>
      </c>
      <c r="BI209" s="125">
        <f t="shared" si="88"/>
        <v>0</v>
      </c>
      <c r="BJ209" s="13" t="s">
        <v>78</v>
      </c>
      <c r="BK209" s="125">
        <f t="shared" si="89"/>
        <v>0</v>
      </c>
      <c r="BL209" s="13" t="s">
        <v>136</v>
      </c>
      <c r="BM209" s="124" t="s">
        <v>477</v>
      </c>
    </row>
    <row r="210" spans="2:63" s="10" customFormat="1" ht="25.9" customHeight="1">
      <c r="B210" s="103"/>
      <c r="D210" s="104" t="s">
        <v>69</v>
      </c>
      <c r="E210" s="105" t="s">
        <v>478</v>
      </c>
      <c r="F210" s="105" t="s">
        <v>479</v>
      </c>
      <c r="I210" s="106"/>
      <c r="J210" s="107">
        <f>BK210</f>
        <v>0</v>
      </c>
      <c r="L210" s="103"/>
      <c r="M210" s="108"/>
      <c r="P210" s="109">
        <f>SUM(P211:P219)</f>
        <v>0</v>
      </c>
      <c r="R210" s="109">
        <f>SUM(R211:R219)</f>
        <v>0</v>
      </c>
      <c r="T210" s="110">
        <f>SUM(T211:T219)</f>
        <v>0</v>
      </c>
      <c r="AR210" s="104" t="s">
        <v>78</v>
      </c>
      <c r="AT210" s="111" t="s">
        <v>69</v>
      </c>
      <c r="AU210" s="111" t="s">
        <v>70</v>
      </c>
      <c r="AY210" s="104" t="s">
        <v>133</v>
      </c>
      <c r="BK210" s="112">
        <f>SUM(BK211:BK219)</f>
        <v>0</v>
      </c>
    </row>
    <row r="211" spans="2:65" s="1" customFormat="1" ht="62.65" customHeight="1">
      <c r="B211" s="28"/>
      <c r="C211" s="113" t="s">
        <v>480</v>
      </c>
      <c r="D211" s="113" t="s">
        <v>137</v>
      </c>
      <c r="E211" s="114" t="s">
        <v>481</v>
      </c>
      <c r="F211" s="115" t="s">
        <v>482</v>
      </c>
      <c r="G211" s="116" t="s">
        <v>140</v>
      </c>
      <c r="H211" s="117">
        <v>1</v>
      </c>
      <c r="I211" s="118"/>
      <c r="J211" s="119">
        <f aca="true" t="shared" si="90" ref="J211:J219">ROUND(I211*H211,2)</f>
        <v>0</v>
      </c>
      <c r="K211" s="115" t="s">
        <v>141</v>
      </c>
      <c r="L211" s="28"/>
      <c r="M211" s="120" t="s">
        <v>19</v>
      </c>
      <c r="N211" s="121" t="s">
        <v>41</v>
      </c>
      <c r="P211" s="122">
        <f aca="true" t="shared" si="91" ref="P211:P219">O211*H211</f>
        <v>0</v>
      </c>
      <c r="Q211" s="122">
        <v>0</v>
      </c>
      <c r="R211" s="122">
        <f aca="true" t="shared" si="92" ref="R211:R219">Q211*H211</f>
        <v>0</v>
      </c>
      <c r="S211" s="122">
        <v>0</v>
      </c>
      <c r="T211" s="123">
        <f aca="true" t="shared" si="93" ref="T211:T219">S211*H211</f>
        <v>0</v>
      </c>
      <c r="AR211" s="124" t="s">
        <v>136</v>
      </c>
      <c r="AT211" s="124" t="s">
        <v>137</v>
      </c>
      <c r="AU211" s="124" t="s">
        <v>78</v>
      </c>
      <c r="AY211" s="13" t="s">
        <v>133</v>
      </c>
      <c r="BE211" s="125">
        <f aca="true" t="shared" si="94" ref="BE211:BE219">IF(N211="základní",J211,0)</f>
        <v>0</v>
      </c>
      <c r="BF211" s="125">
        <f aca="true" t="shared" si="95" ref="BF211:BF219">IF(N211="snížená",J211,0)</f>
        <v>0</v>
      </c>
      <c r="BG211" s="125">
        <f aca="true" t="shared" si="96" ref="BG211:BG219">IF(N211="zákl. přenesená",J211,0)</f>
        <v>0</v>
      </c>
      <c r="BH211" s="125">
        <f aca="true" t="shared" si="97" ref="BH211:BH219">IF(N211="sníž. přenesená",J211,0)</f>
        <v>0</v>
      </c>
      <c r="BI211" s="125">
        <f aca="true" t="shared" si="98" ref="BI211:BI219">IF(N211="nulová",J211,0)</f>
        <v>0</v>
      </c>
      <c r="BJ211" s="13" t="s">
        <v>78</v>
      </c>
      <c r="BK211" s="125">
        <f aca="true" t="shared" si="99" ref="BK211:BK219">ROUND(I211*H211,2)</f>
        <v>0</v>
      </c>
      <c r="BL211" s="13" t="s">
        <v>136</v>
      </c>
      <c r="BM211" s="124" t="s">
        <v>483</v>
      </c>
    </row>
    <row r="212" spans="2:65" s="1" customFormat="1" ht="24.2" customHeight="1">
      <c r="B212" s="28"/>
      <c r="C212" s="113" t="s">
        <v>484</v>
      </c>
      <c r="D212" s="113" t="s">
        <v>137</v>
      </c>
      <c r="E212" s="114" t="s">
        <v>485</v>
      </c>
      <c r="F212" s="115" t="s">
        <v>259</v>
      </c>
      <c r="G212" s="116" t="s">
        <v>140</v>
      </c>
      <c r="H212" s="117">
        <v>1</v>
      </c>
      <c r="I212" s="118"/>
      <c r="J212" s="119">
        <f t="shared" si="90"/>
        <v>0</v>
      </c>
      <c r="K212" s="115" t="s">
        <v>141</v>
      </c>
      <c r="L212" s="28"/>
      <c r="M212" s="120" t="s">
        <v>19</v>
      </c>
      <c r="N212" s="121" t="s">
        <v>41</v>
      </c>
      <c r="P212" s="122">
        <f t="shared" si="91"/>
        <v>0</v>
      </c>
      <c r="Q212" s="122">
        <v>0</v>
      </c>
      <c r="R212" s="122">
        <f t="shared" si="92"/>
        <v>0</v>
      </c>
      <c r="S212" s="122">
        <v>0</v>
      </c>
      <c r="T212" s="123">
        <f t="shared" si="93"/>
        <v>0</v>
      </c>
      <c r="AR212" s="124" t="s">
        <v>136</v>
      </c>
      <c r="AT212" s="124" t="s">
        <v>137</v>
      </c>
      <c r="AU212" s="124" t="s">
        <v>78</v>
      </c>
      <c r="AY212" s="13" t="s">
        <v>133</v>
      </c>
      <c r="BE212" s="125">
        <f t="shared" si="94"/>
        <v>0</v>
      </c>
      <c r="BF212" s="125">
        <f t="shared" si="95"/>
        <v>0</v>
      </c>
      <c r="BG212" s="125">
        <f t="shared" si="96"/>
        <v>0</v>
      </c>
      <c r="BH212" s="125">
        <f t="shared" si="97"/>
        <v>0</v>
      </c>
      <c r="BI212" s="125">
        <f t="shared" si="98"/>
        <v>0</v>
      </c>
      <c r="BJ212" s="13" t="s">
        <v>78</v>
      </c>
      <c r="BK212" s="125">
        <f t="shared" si="99"/>
        <v>0</v>
      </c>
      <c r="BL212" s="13" t="s">
        <v>136</v>
      </c>
      <c r="BM212" s="124" t="s">
        <v>486</v>
      </c>
    </row>
    <row r="213" spans="2:65" s="1" customFormat="1" ht="62.65" customHeight="1">
      <c r="B213" s="28"/>
      <c r="C213" s="113" t="s">
        <v>487</v>
      </c>
      <c r="D213" s="113" t="s">
        <v>137</v>
      </c>
      <c r="E213" s="114" t="s">
        <v>488</v>
      </c>
      <c r="F213" s="115" t="s">
        <v>160</v>
      </c>
      <c r="G213" s="116" t="s">
        <v>140</v>
      </c>
      <c r="H213" s="117">
        <v>1</v>
      </c>
      <c r="I213" s="118"/>
      <c r="J213" s="119">
        <f t="shared" si="90"/>
        <v>0</v>
      </c>
      <c r="K213" s="115" t="s">
        <v>141</v>
      </c>
      <c r="L213" s="28"/>
      <c r="M213" s="120" t="s">
        <v>19</v>
      </c>
      <c r="N213" s="121" t="s">
        <v>41</v>
      </c>
      <c r="P213" s="122">
        <f t="shared" si="91"/>
        <v>0</v>
      </c>
      <c r="Q213" s="122">
        <v>0</v>
      </c>
      <c r="R213" s="122">
        <f t="shared" si="92"/>
        <v>0</v>
      </c>
      <c r="S213" s="122">
        <v>0</v>
      </c>
      <c r="T213" s="123">
        <f t="shared" si="93"/>
        <v>0</v>
      </c>
      <c r="AR213" s="124" t="s">
        <v>136</v>
      </c>
      <c r="AT213" s="124" t="s">
        <v>137</v>
      </c>
      <c r="AU213" s="124" t="s">
        <v>78</v>
      </c>
      <c r="AY213" s="13" t="s">
        <v>133</v>
      </c>
      <c r="BE213" s="125">
        <f t="shared" si="94"/>
        <v>0</v>
      </c>
      <c r="BF213" s="125">
        <f t="shared" si="95"/>
        <v>0</v>
      </c>
      <c r="BG213" s="125">
        <f t="shared" si="96"/>
        <v>0</v>
      </c>
      <c r="BH213" s="125">
        <f t="shared" si="97"/>
        <v>0</v>
      </c>
      <c r="BI213" s="125">
        <f t="shared" si="98"/>
        <v>0</v>
      </c>
      <c r="BJ213" s="13" t="s">
        <v>78</v>
      </c>
      <c r="BK213" s="125">
        <f t="shared" si="99"/>
        <v>0</v>
      </c>
      <c r="BL213" s="13" t="s">
        <v>136</v>
      </c>
      <c r="BM213" s="124" t="s">
        <v>489</v>
      </c>
    </row>
    <row r="214" spans="2:65" s="1" customFormat="1" ht="66.75" customHeight="1">
      <c r="B214" s="28"/>
      <c r="C214" s="113" t="s">
        <v>490</v>
      </c>
      <c r="D214" s="113" t="s">
        <v>137</v>
      </c>
      <c r="E214" s="114" t="s">
        <v>491</v>
      </c>
      <c r="F214" s="115" t="s">
        <v>164</v>
      </c>
      <c r="G214" s="116" t="s">
        <v>140</v>
      </c>
      <c r="H214" s="117">
        <v>1</v>
      </c>
      <c r="I214" s="118"/>
      <c r="J214" s="119">
        <f t="shared" si="90"/>
        <v>0</v>
      </c>
      <c r="K214" s="115" t="s">
        <v>141</v>
      </c>
      <c r="L214" s="28"/>
      <c r="M214" s="120" t="s">
        <v>19</v>
      </c>
      <c r="N214" s="121" t="s">
        <v>41</v>
      </c>
      <c r="P214" s="122">
        <f t="shared" si="91"/>
        <v>0</v>
      </c>
      <c r="Q214" s="122">
        <v>0</v>
      </c>
      <c r="R214" s="122">
        <f t="shared" si="92"/>
        <v>0</v>
      </c>
      <c r="S214" s="122">
        <v>0</v>
      </c>
      <c r="T214" s="123">
        <f t="shared" si="93"/>
        <v>0</v>
      </c>
      <c r="AR214" s="124" t="s">
        <v>136</v>
      </c>
      <c r="AT214" s="124" t="s">
        <v>137</v>
      </c>
      <c r="AU214" s="124" t="s">
        <v>78</v>
      </c>
      <c r="AY214" s="13" t="s">
        <v>133</v>
      </c>
      <c r="BE214" s="125">
        <f t="shared" si="94"/>
        <v>0</v>
      </c>
      <c r="BF214" s="125">
        <f t="shared" si="95"/>
        <v>0</v>
      </c>
      <c r="BG214" s="125">
        <f t="shared" si="96"/>
        <v>0</v>
      </c>
      <c r="BH214" s="125">
        <f t="shared" si="97"/>
        <v>0</v>
      </c>
      <c r="BI214" s="125">
        <f t="shared" si="98"/>
        <v>0</v>
      </c>
      <c r="BJ214" s="13" t="s">
        <v>78</v>
      </c>
      <c r="BK214" s="125">
        <f t="shared" si="99"/>
        <v>0</v>
      </c>
      <c r="BL214" s="13" t="s">
        <v>136</v>
      </c>
      <c r="BM214" s="124" t="s">
        <v>492</v>
      </c>
    </row>
    <row r="215" spans="2:65" s="1" customFormat="1" ht="49.15" customHeight="1">
      <c r="B215" s="28"/>
      <c r="C215" s="113" t="s">
        <v>493</v>
      </c>
      <c r="D215" s="113" t="s">
        <v>137</v>
      </c>
      <c r="E215" s="114" t="s">
        <v>494</v>
      </c>
      <c r="F215" s="115" t="s">
        <v>168</v>
      </c>
      <c r="G215" s="116" t="s">
        <v>140</v>
      </c>
      <c r="H215" s="117">
        <v>1</v>
      </c>
      <c r="I215" s="118"/>
      <c r="J215" s="119">
        <f t="shared" si="90"/>
        <v>0</v>
      </c>
      <c r="K215" s="115" t="s">
        <v>141</v>
      </c>
      <c r="L215" s="28"/>
      <c r="M215" s="120" t="s">
        <v>19</v>
      </c>
      <c r="N215" s="121" t="s">
        <v>41</v>
      </c>
      <c r="P215" s="122">
        <f t="shared" si="91"/>
        <v>0</v>
      </c>
      <c r="Q215" s="122">
        <v>0</v>
      </c>
      <c r="R215" s="122">
        <f t="shared" si="92"/>
        <v>0</v>
      </c>
      <c r="S215" s="122">
        <v>0</v>
      </c>
      <c r="T215" s="123">
        <f t="shared" si="93"/>
        <v>0</v>
      </c>
      <c r="AR215" s="124" t="s">
        <v>136</v>
      </c>
      <c r="AT215" s="124" t="s">
        <v>137</v>
      </c>
      <c r="AU215" s="124" t="s">
        <v>78</v>
      </c>
      <c r="AY215" s="13" t="s">
        <v>133</v>
      </c>
      <c r="BE215" s="125">
        <f t="shared" si="94"/>
        <v>0</v>
      </c>
      <c r="BF215" s="125">
        <f t="shared" si="95"/>
        <v>0</v>
      </c>
      <c r="BG215" s="125">
        <f t="shared" si="96"/>
        <v>0</v>
      </c>
      <c r="BH215" s="125">
        <f t="shared" si="97"/>
        <v>0</v>
      </c>
      <c r="BI215" s="125">
        <f t="shared" si="98"/>
        <v>0</v>
      </c>
      <c r="BJ215" s="13" t="s">
        <v>78</v>
      </c>
      <c r="BK215" s="125">
        <f t="shared" si="99"/>
        <v>0</v>
      </c>
      <c r="BL215" s="13" t="s">
        <v>136</v>
      </c>
      <c r="BM215" s="124" t="s">
        <v>495</v>
      </c>
    </row>
    <row r="216" spans="2:65" s="1" customFormat="1" ht="55.5" customHeight="1">
      <c r="B216" s="28"/>
      <c r="C216" s="113" t="s">
        <v>496</v>
      </c>
      <c r="D216" s="113" t="s">
        <v>137</v>
      </c>
      <c r="E216" s="114" t="s">
        <v>497</v>
      </c>
      <c r="F216" s="115" t="s">
        <v>498</v>
      </c>
      <c r="G216" s="116" t="s">
        <v>140</v>
      </c>
      <c r="H216" s="117">
        <v>1</v>
      </c>
      <c r="I216" s="118"/>
      <c r="J216" s="119">
        <f t="shared" si="90"/>
        <v>0</v>
      </c>
      <c r="K216" s="115" t="s">
        <v>141</v>
      </c>
      <c r="L216" s="28"/>
      <c r="M216" s="120" t="s">
        <v>19</v>
      </c>
      <c r="N216" s="121" t="s">
        <v>41</v>
      </c>
      <c r="P216" s="122">
        <f t="shared" si="91"/>
        <v>0</v>
      </c>
      <c r="Q216" s="122">
        <v>0</v>
      </c>
      <c r="R216" s="122">
        <f t="shared" si="92"/>
        <v>0</v>
      </c>
      <c r="S216" s="122">
        <v>0</v>
      </c>
      <c r="T216" s="123">
        <f t="shared" si="93"/>
        <v>0</v>
      </c>
      <c r="AR216" s="124" t="s">
        <v>136</v>
      </c>
      <c r="AT216" s="124" t="s">
        <v>137</v>
      </c>
      <c r="AU216" s="124" t="s">
        <v>78</v>
      </c>
      <c r="AY216" s="13" t="s">
        <v>133</v>
      </c>
      <c r="BE216" s="125">
        <f t="shared" si="94"/>
        <v>0</v>
      </c>
      <c r="BF216" s="125">
        <f t="shared" si="95"/>
        <v>0</v>
      </c>
      <c r="BG216" s="125">
        <f t="shared" si="96"/>
        <v>0</v>
      </c>
      <c r="BH216" s="125">
        <f t="shared" si="97"/>
        <v>0</v>
      </c>
      <c r="BI216" s="125">
        <f t="shared" si="98"/>
        <v>0</v>
      </c>
      <c r="BJ216" s="13" t="s">
        <v>78</v>
      </c>
      <c r="BK216" s="125">
        <f t="shared" si="99"/>
        <v>0</v>
      </c>
      <c r="BL216" s="13" t="s">
        <v>136</v>
      </c>
      <c r="BM216" s="124" t="s">
        <v>499</v>
      </c>
    </row>
    <row r="217" spans="2:65" s="1" customFormat="1" ht="24.2" customHeight="1">
      <c r="B217" s="28"/>
      <c r="C217" s="113" t="s">
        <v>500</v>
      </c>
      <c r="D217" s="113" t="s">
        <v>137</v>
      </c>
      <c r="E217" s="114" t="s">
        <v>501</v>
      </c>
      <c r="F217" s="115" t="s">
        <v>251</v>
      </c>
      <c r="G217" s="116" t="s">
        <v>140</v>
      </c>
      <c r="H217" s="117">
        <v>1</v>
      </c>
      <c r="I217" s="118"/>
      <c r="J217" s="119">
        <f t="shared" si="90"/>
        <v>0</v>
      </c>
      <c r="K217" s="115" t="s">
        <v>141</v>
      </c>
      <c r="L217" s="28"/>
      <c r="M217" s="120" t="s">
        <v>19</v>
      </c>
      <c r="N217" s="121" t="s">
        <v>41</v>
      </c>
      <c r="P217" s="122">
        <f t="shared" si="91"/>
        <v>0</v>
      </c>
      <c r="Q217" s="122">
        <v>0</v>
      </c>
      <c r="R217" s="122">
        <f t="shared" si="92"/>
        <v>0</v>
      </c>
      <c r="S217" s="122">
        <v>0</v>
      </c>
      <c r="T217" s="123">
        <f t="shared" si="93"/>
        <v>0</v>
      </c>
      <c r="AR217" s="124" t="s">
        <v>136</v>
      </c>
      <c r="AT217" s="124" t="s">
        <v>137</v>
      </c>
      <c r="AU217" s="124" t="s">
        <v>78</v>
      </c>
      <c r="AY217" s="13" t="s">
        <v>133</v>
      </c>
      <c r="BE217" s="125">
        <f t="shared" si="94"/>
        <v>0</v>
      </c>
      <c r="BF217" s="125">
        <f t="shared" si="95"/>
        <v>0</v>
      </c>
      <c r="BG217" s="125">
        <f t="shared" si="96"/>
        <v>0</v>
      </c>
      <c r="BH217" s="125">
        <f t="shared" si="97"/>
        <v>0</v>
      </c>
      <c r="BI217" s="125">
        <f t="shared" si="98"/>
        <v>0</v>
      </c>
      <c r="BJ217" s="13" t="s">
        <v>78</v>
      </c>
      <c r="BK217" s="125">
        <f t="shared" si="99"/>
        <v>0</v>
      </c>
      <c r="BL217" s="13" t="s">
        <v>136</v>
      </c>
      <c r="BM217" s="124" t="s">
        <v>502</v>
      </c>
    </row>
    <row r="218" spans="2:65" s="1" customFormat="1" ht="101.25" customHeight="1">
      <c r="B218" s="28"/>
      <c r="C218" s="113" t="s">
        <v>503</v>
      </c>
      <c r="D218" s="113" t="s">
        <v>137</v>
      </c>
      <c r="E218" s="114" t="s">
        <v>504</v>
      </c>
      <c r="F218" s="115" t="s">
        <v>263</v>
      </c>
      <c r="G218" s="116" t="s">
        <v>140</v>
      </c>
      <c r="H218" s="117">
        <v>1</v>
      </c>
      <c r="I218" s="118"/>
      <c r="J218" s="119">
        <f t="shared" si="90"/>
        <v>0</v>
      </c>
      <c r="K218" s="115" t="s">
        <v>141</v>
      </c>
      <c r="L218" s="28"/>
      <c r="M218" s="120" t="s">
        <v>19</v>
      </c>
      <c r="N218" s="121" t="s">
        <v>41</v>
      </c>
      <c r="P218" s="122">
        <f t="shared" si="91"/>
        <v>0</v>
      </c>
      <c r="Q218" s="122">
        <v>0</v>
      </c>
      <c r="R218" s="122">
        <f t="shared" si="92"/>
        <v>0</v>
      </c>
      <c r="S218" s="122">
        <v>0</v>
      </c>
      <c r="T218" s="123">
        <f t="shared" si="93"/>
        <v>0</v>
      </c>
      <c r="AR218" s="124" t="s">
        <v>136</v>
      </c>
      <c r="AT218" s="124" t="s">
        <v>137</v>
      </c>
      <c r="AU218" s="124" t="s">
        <v>78</v>
      </c>
      <c r="AY218" s="13" t="s">
        <v>133</v>
      </c>
      <c r="BE218" s="125">
        <f t="shared" si="94"/>
        <v>0</v>
      </c>
      <c r="BF218" s="125">
        <f t="shared" si="95"/>
        <v>0</v>
      </c>
      <c r="BG218" s="125">
        <f t="shared" si="96"/>
        <v>0</v>
      </c>
      <c r="BH218" s="125">
        <f t="shared" si="97"/>
        <v>0</v>
      </c>
      <c r="BI218" s="125">
        <f t="shared" si="98"/>
        <v>0</v>
      </c>
      <c r="BJ218" s="13" t="s">
        <v>78</v>
      </c>
      <c r="BK218" s="125">
        <f t="shared" si="99"/>
        <v>0</v>
      </c>
      <c r="BL218" s="13" t="s">
        <v>136</v>
      </c>
      <c r="BM218" s="124" t="s">
        <v>505</v>
      </c>
    </row>
    <row r="219" spans="2:65" s="1" customFormat="1" ht="104.45" customHeight="1">
      <c r="B219" s="28"/>
      <c r="C219" s="113" t="s">
        <v>506</v>
      </c>
      <c r="D219" s="113" t="s">
        <v>137</v>
      </c>
      <c r="E219" s="114" t="s">
        <v>507</v>
      </c>
      <c r="F219" s="115" t="s">
        <v>508</v>
      </c>
      <c r="G219" s="116" t="s">
        <v>140</v>
      </c>
      <c r="H219" s="117">
        <v>1</v>
      </c>
      <c r="I219" s="118"/>
      <c r="J219" s="119">
        <f t="shared" si="90"/>
        <v>0</v>
      </c>
      <c r="K219" s="115" t="s">
        <v>141</v>
      </c>
      <c r="L219" s="28"/>
      <c r="M219" s="120" t="s">
        <v>19</v>
      </c>
      <c r="N219" s="121" t="s">
        <v>41</v>
      </c>
      <c r="P219" s="122">
        <f t="shared" si="91"/>
        <v>0</v>
      </c>
      <c r="Q219" s="122">
        <v>0</v>
      </c>
      <c r="R219" s="122">
        <f t="shared" si="92"/>
        <v>0</v>
      </c>
      <c r="S219" s="122">
        <v>0</v>
      </c>
      <c r="T219" s="123">
        <f t="shared" si="93"/>
        <v>0</v>
      </c>
      <c r="AR219" s="124" t="s">
        <v>136</v>
      </c>
      <c r="AT219" s="124" t="s">
        <v>137</v>
      </c>
      <c r="AU219" s="124" t="s">
        <v>78</v>
      </c>
      <c r="AY219" s="13" t="s">
        <v>133</v>
      </c>
      <c r="BE219" s="125">
        <f t="shared" si="94"/>
        <v>0</v>
      </c>
      <c r="BF219" s="125">
        <f t="shared" si="95"/>
        <v>0</v>
      </c>
      <c r="BG219" s="125">
        <f t="shared" si="96"/>
        <v>0</v>
      </c>
      <c r="BH219" s="125">
        <f t="shared" si="97"/>
        <v>0</v>
      </c>
      <c r="BI219" s="125">
        <f t="shared" si="98"/>
        <v>0</v>
      </c>
      <c r="BJ219" s="13" t="s">
        <v>78</v>
      </c>
      <c r="BK219" s="125">
        <f t="shared" si="99"/>
        <v>0</v>
      </c>
      <c r="BL219" s="13" t="s">
        <v>136</v>
      </c>
      <c r="BM219" s="124" t="s">
        <v>509</v>
      </c>
    </row>
    <row r="220" spans="2:63" s="10" customFormat="1" ht="25.9" customHeight="1">
      <c r="B220" s="103"/>
      <c r="D220" s="104" t="s">
        <v>69</v>
      </c>
      <c r="E220" s="105" t="s">
        <v>510</v>
      </c>
      <c r="F220" s="105" t="s">
        <v>511</v>
      </c>
      <c r="I220" s="106"/>
      <c r="J220" s="107">
        <f>BK220</f>
        <v>0</v>
      </c>
      <c r="L220" s="103"/>
      <c r="M220" s="108"/>
      <c r="P220" s="109">
        <f>SUM(P221:P222)</f>
        <v>0</v>
      </c>
      <c r="R220" s="109">
        <f>SUM(R221:R222)</f>
        <v>0</v>
      </c>
      <c r="T220" s="110">
        <f>SUM(T221:T222)</f>
        <v>0</v>
      </c>
      <c r="AR220" s="104" t="s">
        <v>78</v>
      </c>
      <c r="AT220" s="111" t="s">
        <v>69</v>
      </c>
      <c r="AU220" s="111" t="s">
        <v>70</v>
      </c>
      <c r="AY220" s="104" t="s">
        <v>133</v>
      </c>
      <c r="BK220" s="112">
        <f>SUM(BK221:BK222)</f>
        <v>0</v>
      </c>
    </row>
    <row r="221" spans="2:65" s="1" customFormat="1" ht="16.5" customHeight="1">
      <c r="B221" s="28"/>
      <c r="C221" s="113" t="s">
        <v>134</v>
      </c>
      <c r="D221" s="113" t="s">
        <v>137</v>
      </c>
      <c r="E221" s="114" t="s">
        <v>512</v>
      </c>
      <c r="F221" s="115" t="s">
        <v>513</v>
      </c>
      <c r="G221" s="116" t="s">
        <v>140</v>
      </c>
      <c r="H221" s="117">
        <v>1</v>
      </c>
      <c r="I221" s="118"/>
      <c r="J221" s="119">
        <f>ROUND(I221*H221,2)</f>
        <v>0</v>
      </c>
      <c r="K221" s="115" t="s">
        <v>141</v>
      </c>
      <c r="L221" s="28"/>
      <c r="M221" s="120" t="s">
        <v>19</v>
      </c>
      <c r="N221" s="121" t="s">
        <v>41</v>
      </c>
      <c r="P221" s="122">
        <f>O221*H221</f>
        <v>0</v>
      </c>
      <c r="Q221" s="122">
        <v>0</v>
      </c>
      <c r="R221" s="122">
        <f>Q221*H221</f>
        <v>0</v>
      </c>
      <c r="S221" s="122">
        <v>0</v>
      </c>
      <c r="T221" s="123">
        <f>S221*H221</f>
        <v>0</v>
      </c>
      <c r="AR221" s="124" t="s">
        <v>136</v>
      </c>
      <c r="AT221" s="124" t="s">
        <v>137</v>
      </c>
      <c r="AU221" s="124" t="s">
        <v>78</v>
      </c>
      <c r="AY221" s="13" t="s">
        <v>133</v>
      </c>
      <c r="BE221" s="125">
        <f>IF(N221="základní",J221,0)</f>
        <v>0</v>
      </c>
      <c r="BF221" s="125">
        <f>IF(N221="snížená",J221,0)</f>
        <v>0</v>
      </c>
      <c r="BG221" s="125">
        <f>IF(N221="zákl. přenesená",J221,0)</f>
        <v>0</v>
      </c>
      <c r="BH221" s="125">
        <f>IF(N221="sníž. přenesená",J221,0)</f>
        <v>0</v>
      </c>
      <c r="BI221" s="125">
        <f>IF(N221="nulová",J221,0)</f>
        <v>0</v>
      </c>
      <c r="BJ221" s="13" t="s">
        <v>78</v>
      </c>
      <c r="BK221" s="125">
        <f>ROUND(I221*H221,2)</f>
        <v>0</v>
      </c>
      <c r="BL221" s="13" t="s">
        <v>136</v>
      </c>
      <c r="BM221" s="124" t="s">
        <v>514</v>
      </c>
    </row>
    <row r="222" spans="2:65" s="1" customFormat="1" ht="24.2" customHeight="1">
      <c r="B222" s="28"/>
      <c r="C222" s="113" t="s">
        <v>170</v>
      </c>
      <c r="D222" s="113" t="s">
        <v>137</v>
      </c>
      <c r="E222" s="114" t="s">
        <v>515</v>
      </c>
      <c r="F222" s="115" t="s">
        <v>516</v>
      </c>
      <c r="G222" s="116" t="s">
        <v>140</v>
      </c>
      <c r="H222" s="117">
        <v>2</v>
      </c>
      <c r="I222" s="118"/>
      <c r="J222" s="119">
        <f>ROUND(I222*H222,2)</f>
        <v>0</v>
      </c>
      <c r="K222" s="115" t="s">
        <v>141</v>
      </c>
      <c r="L222" s="28"/>
      <c r="M222" s="120" t="s">
        <v>19</v>
      </c>
      <c r="N222" s="121" t="s">
        <v>41</v>
      </c>
      <c r="P222" s="122">
        <f>O222*H222</f>
        <v>0</v>
      </c>
      <c r="Q222" s="122">
        <v>0</v>
      </c>
      <c r="R222" s="122">
        <f>Q222*H222</f>
        <v>0</v>
      </c>
      <c r="S222" s="122">
        <v>0</v>
      </c>
      <c r="T222" s="123">
        <f>S222*H222</f>
        <v>0</v>
      </c>
      <c r="AR222" s="124" t="s">
        <v>136</v>
      </c>
      <c r="AT222" s="124" t="s">
        <v>137</v>
      </c>
      <c r="AU222" s="124" t="s">
        <v>78</v>
      </c>
      <c r="AY222" s="13" t="s">
        <v>133</v>
      </c>
      <c r="BE222" s="125">
        <f>IF(N222="základní",J222,0)</f>
        <v>0</v>
      </c>
      <c r="BF222" s="125">
        <f>IF(N222="snížená",J222,0)</f>
        <v>0</v>
      </c>
      <c r="BG222" s="125">
        <f>IF(N222="zákl. přenesená",J222,0)</f>
        <v>0</v>
      </c>
      <c r="BH222" s="125">
        <f>IF(N222="sníž. přenesená",J222,0)</f>
        <v>0</v>
      </c>
      <c r="BI222" s="125">
        <f>IF(N222="nulová",J222,0)</f>
        <v>0</v>
      </c>
      <c r="BJ222" s="13" t="s">
        <v>78</v>
      </c>
      <c r="BK222" s="125">
        <f>ROUND(I222*H222,2)</f>
        <v>0</v>
      </c>
      <c r="BL222" s="13" t="s">
        <v>136</v>
      </c>
      <c r="BM222" s="124" t="s">
        <v>517</v>
      </c>
    </row>
    <row r="223" spans="2:63" s="10" customFormat="1" ht="25.9" customHeight="1">
      <c r="B223" s="103"/>
      <c r="D223" s="104" t="s">
        <v>69</v>
      </c>
      <c r="E223" s="105" t="s">
        <v>518</v>
      </c>
      <c r="F223" s="105" t="s">
        <v>519</v>
      </c>
      <c r="I223" s="106"/>
      <c r="J223" s="107">
        <f>BK223</f>
        <v>0</v>
      </c>
      <c r="L223" s="103"/>
      <c r="M223" s="108"/>
      <c r="P223" s="109">
        <f>SUM(P224:P227)</f>
        <v>0</v>
      </c>
      <c r="R223" s="109">
        <f>SUM(R224:R227)</f>
        <v>0</v>
      </c>
      <c r="T223" s="110">
        <f>SUM(T224:T227)</f>
        <v>0</v>
      </c>
      <c r="AR223" s="104" t="s">
        <v>78</v>
      </c>
      <c r="AT223" s="111" t="s">
        <v>69</v>
      </c>
      <c r="AU223" s="111" t="s">
        <v>70</v>
      </c>
      <c r="AY223" s="104" t="s">
        <v>133</v>
      </c>
      <c r="BK223" s="112">
        <f>SUM(BK224:BK227)</f>
        <v>0</v>
      </c>
    </row>
    <row r="224" spans="2:65" s="1" customFormat="1" ht="142.9" customHeight="1">
      <c r="B224" s="28"/>
      <c r="C224" s="113" t="s">
        <v>184</v>
      </c>
      <c r="D224" s="113" t="s">
        <v>137</v>
      </c>
      <c r="E224" s="114" t="s">
        <v>520</v>
      </c>
      <c r="F224" s="115" t="s">
        <v>521</v>
      </c>
      <c r="G224" s="116" t="s">
        <v>140</v>
      </c>
      <c r="H224" s="117">
        <v>2</v>
      </c>
      <c r="I224" s="118"/>
      <c r="J224" s="119">
        <f>ROUND(I224*H224,2)</f>
        <v>0</v>
      </c>
      <c r="K224" s="115" t="s">
        <v>141</v>
      </c>
      <c r="L224" s="28"/>
      <c r="M224" s="120" t="s">
        <v>19</v>
      </c>
      <c r="N224" s="121" t="s">
        <v>41</v>
      </c>
      <c r="P224" s="122">
        <f>O224*H224</f>
        <v>0</v>
      </c>
      <c r="Q224" s="122">
        <v>0</v>
      </c>
      <c r="R224" s="122">
        <f>Q224*H224</f>
        <v>0</v>
      </c>
      <c r="S224" s="122">
        <v>0</v>
      </c>
      <c r="T224" s="123">
        <f>S224*H224</f>
        <v>0</v>
      </c>
      <c r="AR224" s="124" t="s">
        <v>136</v>
      </c>
      <c r="AT224" s="124" t="s">
        <v>137</v>
      </c>
      <c r="AU224" s="124" t="s">
        <v>78</v>
      </c>
      <c r="AY224" s="13" t="s">
        <v>133</v>
      </c>
      <c r="BE224" s="125">
        <f>IF(N224="základní",J224,0)</f>
        <v>0</v>
      </c>
      <c r="BF224" s="125">
        <f>IF(N224="snížená",J224,0)</f>
        <v>0</v>
      </c>
      <c r="BG224" s="125">
        <f>IF(N224="zákl. přenesená",J224,0)</f>
        <v>0</v>
      </c>
      <c r="BH224" s="125">
        <f>IF(N224="sníž. přenesená",J224,0)</f>
        <v>0</v>
      </c>
      <c r="BI224" s="125">
        <f>IF(N224="nulová",J224,0)</f>
        <v>0</v>
      </c>
      <c r="BJ224" s="13" t="s">
        <v>78</v>
      </c>
      <c r="BK224" s="125">
        <f>ROUND(I224*H224,2)</f>
        <v>0</v>
      </c>
      <c r="BL224" s="13" t="s">
        <v>136</v>
      </c>
      <c r="BM224" s="124" t="s">
        <v>522</v>
      </c>
    </row>
    <row r="225" spans="2:65" s="1" customFormat="1" ht="37.9" customHeight="1">
      <c r="B225" s="28"/>
      <c r="C225" s="113" t="s">
        <v>523</v>
      </c>
      <c r="D225" s="113" t="s">
        <v>137</v>
      </c>
      <c r="E225" s="114" t="s">
        <v>524</v>
      </c>
      <c r="F225" s="115" t="s">
        <v>525</v>
      </c>
      <c r="G225" s="116" t="s">
        <v>140</v>
      </c>
      <c r="H225" s="117">
        <v>2</v>
      </c>
      <c r="I225" s="118"/>
      <c r="J225" s="119">
        <f>ROUND(I225*H225,2)</f>
        <v>0</v>
      </c>
      <c r="K225" s="115" t="s">
        <v>141</v>
      </c>
      <c r="L225" s="28"/>
      <c r="M225" s="120" t="s">
        <v>19</v>
      </c>
      <c r="N225" s="121" t="s">
        <v>41</v>
      </c>
      <c r="P225" s="122">
        <f>O225*H225</f>
        <v>0</v>
      </c>
      <c r="Q225" s="122">
        <v>0</v>
      </c>
      <c r="R225" s="122">
        <f>Q225*H225</f>
        <v>0</v>
      </c>
      <c r="S225" s="122">
        <v>0</v>
      </c>
      <c r="T225" s="123">
        <f>S225*H225</f>
        <v>0</v>
      </c>
      <c r="AR225" s="124" t="s">
        <v>136</v>
      </c>
      <c r="AT225" s="124" t="s">
        <v>137</v>
      </c>
      <c r="AU225" s="124" t="s">
        <v>78</v>
      </c>
      <c r="AY225" s="13" t="s">
        <v>133</v>
      </c>
      <c r="BE225" s="125">
        <f>IF(N225="základní",J225,0)</f>
        <v>0</v>
      </c>
      <c r="BF225" s="125">
        <f>IF(N225="snížená",J225,0)</f>
        <v>0</v>
      </c>
      <c r="BG225" s="125">
        <f>IF(N225="zákl. přenesená",J225,0)</f>
        <v>0</v>
      </c>
      <c r="BH225" s="125">
        <f>IF(N225="sníž. přenesená",J225,0)</f>
        <v>0</v>
      </c>
      <c r="BI225" s="125">
        <f>IF(N225="nulová",J225,0)</f>
        <v>0</v>
      </c>
      <c r="BJ225" s="13" t="s">
        <v>78</v>
      </c>
      <c r="BK225" s="125">
        <f>ROUND(I225*H225,2)</f>
        <v>0</v>
      </c>
      <c r="BL225" s="13" t="s">
        <v>136</v>
      </c>
      <c r="BM225" s="124" t="s">
        <v>526</v>
      </c>
    </row>
    <row r="226" spans="2:65" s="1" customFormat="1" ht="129.4" customHeight="1">
      <c r="B226" s="28"/>
      <c r="C226" s="113" t="s">
        <v>209</v>
      </c>
      <c r="D226" s="113" t="s">
        <v>137</v>
      </c>
      <c r="E226" s="114" t="s">
        <v>527</v>
      </c>
      <c r="F226" s="115" t="s">
        <v>528</v>
      </c>
      <c r="G226" s="116" t="s">
        <v>140</v>
      </c>
      <c r="H226" s="117">
        <v>1</v>
      </c>
      <c r="I226" s="118"/>
      <c r="J226" s="119">
        <f>ROUND(I226*H226,2)</f>
        <v>0</v>
      </c>
      <c r="K226" s="115" t="s">
        <v>141</v>
      </c>
      <c r="L226" s="28"/>
      <c r="M226" s="120" t="s">
        <v>19</v>
      </c>
      <c r="N226" s="121" t="s">
        <v>41</v>
      </c>
      <c r="P226" s="122">
        <f>O226*H226</f>
        <v>0</v>
      </c>
      <c r="Q226" s="122">
        <v>0</v>
      </c>
      <c r="R226" s="122">
        <f>Q226*H226</f>
        <v>0</v>
      </c>
      <c r="S226" s="122">
        <v>0</v>
      </c>
      <c r="T226" s="123">
        <f>S226*H226</f>
        <v>0</v>
      </c>
      <c r="AR226" s="124" t="s">
        <v>136</v>
      </c>
      <c r="AT226" s="124" t="s">
        <v>137</v>
      </c>
      <c r="AU226" s="124" t="s">
        <v>78</v>
      </c>
      <c r="AY226" s="13" t="s">
        <v>133</v>
      </c>
      <c r="BE226" s="125">
        <f>IF(N226="základní",J226,0)</f>
        <v>0</v>
      </c>
      <c r="BF226" s="125">
        <f>IF(N226="snížená",J226,0)</f>
        <v>0</v>
      </c>
      <c r="BG226" s="125">
        <f>IF(N226="zákl. přenesená",J226,0)</f>
        <v>0</v>
      </c>
      <c r="BH226" s="125">
        <f>IF(N226="sníž. přenesená",J226,0)</f>
        <v>0</v>
      </c>
      <c r="BI226" s="125">
        <f>IF(N226="nulová",J226,0)</f>
        <v>0</v>
      </c>
      <c r="BJ226" s="13" t="s">
        <v>78</v>
      </c>
      <c r="BK226" s="125">
        <f>ROUND(I226*H226,2)</f>
        <v>0</v>
      </c>
      <c r="BL226" s="13" t="s">
        <v>136</v>
      </c>
      <c r="BM226" s="124" t="s">
        <v>529</v>
      </c>
    </row>
    <row r="227" spans="2:65" s="1" customFormat="1" ht="44.25" customHeight="1">
      <c r="B227" s="28"/>
      <c r="C227" s="113" t="s">
        <v>231</v>
      </c>
      <c r="D227" s="113" t="s">
        <v>137</v>
      </c>
      <c r="E227" s="114" t="s">
        <v>530</v>
      </c>
      <c r="F227" s="115" t="s">
        <v>531</v>
      </c>
      <c r="G227" s="116" t="s">
        <v>140</v>
      </c>
      <c r="H227" s="117">
        <v>1</v>
      </c>
      <c r="I227" s="118"/>
      <c r="J227" s="119">
        <f>ROUND(I227*H227,2)</f>
        <v>0</v>
      </c>
      <c r="K227" s="115" t="s">
        <v>141</v>
      </c>
      <c r="L227" s="28"/>
      <c r="M227" s="120" t="s">
        <v>19</v>
      </c>
      <c r="N227" s="121" t="s">
        <v>41</v>
      </c>
      <c r="P227" s="122">
        <f>O227*H227</f>
        <v>0</v>
      </c>
      <c r="Q227" s="122">
        <v>0</v>
      </c>
      <c r="R227" s="122">
        <f>Q227*H227</f>
        <v>0</v>
      </c>
      <c r="S227" s="122">
        <v>0</v>
      </c>
      <c r="T227" s="123">
        <f>S227*H227</f>
        <v>0</v>
      </c>
      <c r="AR227" s="124" t="s">
        <v>136</v>
      </c>
      <c r="AT227" s="124" t="s">
        <v>137</v>
      </c>
      <c r="AU227" s="124" t="s">
        <v>78</v>
      </c>
      <c r="AY227" s="13" t="s">
        <v>133</v>
      </c>
      <c r="BE227" s="125">
        <f>IF(N227="základní",J227,0)</f>
        <v>0</v>
      </c>
      <c r="BF227" s="125">
        <f>IF(N227="snížená",J227,0)</f>
        <v>0</v>
      </c>
      <c r="BG227" s="125">
        <f>IF(N227="zákl. přenesená",J227,0)</f>
        <v>0</v>
      </c>
      <c r="BH227" s="125">
        <f>IF(N227="sníž. přenesená",J227,0)</f>
        <v>0</v>
      </c>
      <c r="BI227" s="125">
        <f>IF(N227="nulová",J227,0)</f>
        <v>0</v>
      </c>
      <c r="BJ227" s="13" t="s">
        <v>78</v>
      </c>
      <c r="BK227" s="125">
        <f>ROUND(I227*H227,2)</f>
        <v>0</v>
      </c>
      <c r="BL227" s="13" t="s">
        <v>136</v>
      </c>
      <c r="BM227" s="124" t="s">
        <v>532</v>
      </c>
    </row>
    <row r="228" spans="2:63" s="10" customFormat="1" ht="25.9" customHeight="1">
      <c r="B228" s="103"/>
      <c r="D228" s="104" t="s">
        <v>69</v>
      </c>
      <c r="E228" s="105" t="s">
        <v>533</v>
      </c>
      <c r="F228" s="105" t="s">
        <v>534</v>
      </c>
      <c r="I228" s="106"/>
      <c r="J228" s="107">
        <f>BK228</f>
        <v>0</v>
      </c>
      <c r="L228" s="103"/>
      <c r="M228" s="108"/>
      <c r="P228" s="109">
        <f>SUM(P229:P246)</f>
        <v>0</v>
      </c>
      <c r="R228" s="109">
        <f>SUM(R229:R246)</f>
        <v>0</v>
      </c>
      <c r="T228" s="110">
        <f>SUM(T229:T246)</f>
        <v>0</v>
      </c>
      <c r="AR228" s="104" t="s">
        <v>78</v>
      </c>
      <c r="AT228" s="111" t="s">
        <v>69</v>
      </c>
      <c r="AU228" s="111" t="s">
        <v>70</v>
      </c>
      <c r="AY228" s="104" t="s">
        <v>133</v>
      </c>
      <c r="BK228" s="112">
        <f>SUM(BK229:BK246)</f>
        <v>0</v>
      </c>
    </row>
    <row r="229" spans="2:65" s="1" customFormat="1" ht="135" customHeight="1">
      <c r="B229" s="28"/>
      <c r="C229" s="113" t="s">
        <v>268</v>
      </c>
      <c r="D229" s="113" t="s">
        <v>137</v>
      </c>
      <c r="E229" s="114" t="s">
        <v>535</v>
      </c>
      <c r="F229" s="115" t="s">
        <v>536</v>
      </c>
      <c r="G229" s="116" t="s">
        <v>140</v>
      </c>
      <c r="H229" s="117">
        <v>5</v>
      </c>
      <c r="I229" s="118"/>
      <c r="J229" s="119">
        <f aca="true" t="shared" si="100" ref="J229:J246">ROUND(I229*H229,2)</f>
        <v>0</v>
      </c>
      <c r="K229" s="115" t="s">
        <v>141</v>
      </c>
      <c r="L229" s="28"/>
      <c r="M229" s="120" t="s">
        <v>19</v>
      </c>
      <c r="N229" s="121" t="s">
        <v>41</v>
      </c>
      <c r="P229" s="122">
        <f aca="true" t="shared" si="101" ref="P229:P246">O229*H229</f>
        <v>0</v>
      </c>
      <c r="Q229" s="122">
        <v>0</v>
      </c>
      <c r="R229" s="122">
        <f aca="true" t="shared" si="102" ref="R229:R246">Q229*H229</f>
        <v>0</v>
      </c>
      <c r="S229" s="122">
        <v>0</v>
      </c>
      <c r="T229" s="123">
        <f aca="true" t="shared" si="103" ref="T229:T246">S229*H229</f>
        <v>0</v>
      </c>
      <c r="AR229" s="124" t="s">
        <v>136</v>
      </c>
      <c r="AT229" s="124" t="s">
        <v>137</v>
      </c>
      <c r="AU229" s="124" t="s">
        <v>78</v>
      </c>
      <c r="AY229" s="13" t="s">
        <v>133</v>
      </c>
      <c r="BE229" s="125">
        <f aca="true" t="shared" si="104" ref="BE229:BE246">IF(N229="základní",J229,0)</f>
        <v>0</v>
      </c>
      <c r="BF229" s="125">
        <f aca="true" t="shared" si="105" ref="BF229:BF246">IF(N229="snížená",J229,0)</f>
        <v>0</v>
      </c>
      <c r="BG229" s="125">
        <f aca="true" t="shared" si="106" ref="BG229:BG246">IF(N229="zákl. přenesená",J229,0)</f>
        <v>0</v>
      </c>
      <c r="BH229" s="125">
        <f aca="true" t="shared" si="107" ref="BH229:BH246">IF(N229="sníž. přenesená",J229,0)</f>
        <v>0</v>
      </c>
      <c r="BI229" s="125">
        <f aca="true" t="shared" si="108" ref="BI229:BI246">IF(N229="nulová",J229,0)</f>
        <v>0</v>
      </c>
      <c r="BJ229" s="13" t="s">
        <v>78</v>
      </c>
      <c r="BK229" s="125">
        <f aca="true" t="shared" si="109" ref="BK229:BK246">ROUND(I229*H229,2)</f>
        <v>0</v>
      </c>
      <c r="BL229" s="13" t="s">
        <v>136</v>
      </c>
      <c r="BM229" s="124" t="s">
        <v>537</v>
      </c>
    </row>
    <row r="230" spans="2:65" s="1" customFormat="1" ht="157.5" customHeight="1">
      <c r="B230" s="28"/>
      <c r="C230" s="113" t="s">
        <v>273</v>
      </c>
      <c r="D230" s="113" t="s">
        <v>137</v>
      </c>
      <c r="E230" s="114" t="s">
        <v>538</v>
      </c>
      <c r="F230" s="115" t="s">
        <v>539</v>
      </c>
      <c r="G230" s="116" t="s">
        <v>140</v>
      </c>
      <c r="H230" s="117">
        <v>4</v>
      </c>
      <c r="I230" s="118"/>
      <c r="J230" s="119">
        <f t="shared" si="100"/>
        <v>0</v>
      </c>
      <c r="K230" s="115" t="s">
        <v>141</v>
      </c>
      <c r="L230" s="28"/>
      <c r="M230" s="120" t="s">
        <v>19</v>
      </c>
      <c r="N230" s="121" t="s">
        <v>41</v>
      </c>
      <c r="P230" s="122">
        <f t="shared" si="101"/>
        <v>0</v>
      </c>
      <c r="Q230" s="122">
        <v>0</v>
      </c>
      <c r="R230" s="122">
        <f t="shared" si="102"/>
        <v>0</v>
      </c>
      <c r="S230" s="122">
        <v>0</v>
      </c>
      <c r="T230" s="123">
        <f t="shared" si="103"/>
        <v>0</v>
      </c>
      <c r="AR230" s="124" t="s">
        <v>136</v>
      </c>
      <c r="AT230" s="124" t="s">
        <v>137</v>
      </c>
      <c r="AU230" s="124" t="s">
        <v>78</v>
      </c>
      <c r="AY230" s="13" t="s">
        <v>133</v>
      </c>
      <c r="BE230" s="125">
        <f t="shared" si="104"/>
        <v>0</v>
      </c>
      <c r="BF230" s="125">
        <f t="shared" si="105"/>
        <v>0</v>
      </c>
      <c r="BG230" s="125">
        <f t="shared" si="106"/>
        <v>0</v>
      </c>
      <c r="BH230" s="125">
        <f t="shared" si="107"/>
        <v>0</v>
      </c>
      <c r="BI230" s="125">
        <f t="shared" si="108"/>
        <v>0</v>
      </c>
      <c r="BJ230" s="13" t="s">
        <v>78</v>
      </c>
      <c r="BK230" s="125">
        <f t="shared" si="109"/>
        <v>0</v>
      </c>
      <c r="BL230" s="13" t="s">
        <v>136</v>
      </c>
      <c r="BM230" s="124" t="s">
        <v>540</v>
      </c>
    </row>
    <row r="231" spans="2:65" s="1" customFormat="1" ht="129.4" customHeight="1">
      <c r="B231" s="28"/>
      <c r="C231" s="113" t="s">
        <v>308</v>
      </c>
      <c r="D231" s="113" t="s">
        <v>137</v>
      </c>
      <c r="E231" s="114" t="s">
        <v>541</v>
      </c>
      <c r="F231" s="115" t="s">
        <v>542</v>
      </c>
      <c r="G231" s="116" t="s">
        <v>140</v>
      </c>
      <c r="H231" s="117">
        <v>2</v>
      </c>
      <c r="I231" s="118"/>
      <c r="J231" s="119">
        <f t="shared" si="100"/>
        <v>0</v>
      </c>
      <c r="K231" s="115" t="s">
        <v>141</v>
      </c>
      <c r="L231" s="28"/>
      <c r="M231" s="120" t="s">
        <v>19</v>
      </c>
      <c r="N231" s="121" t="s">
        <v>41</v>
      </c>
      <c r="P231" s="122">
        <f t="shared" si="101"/>
        <v>0</v>
      </c>
      <c r="Q231" s="122">
        <v>0</v>
      </c>
      <c r="R231" s="122">
        <f t="shared" si="102"/>
        <v>0</v>
      </c>
      <c r="S231" s="122">
        <v>0</v>
      </c>
      <c r="T231" s="123">
        <f t="shared" si="103"/>
        <v>0</v>
      </c>
      <c r="AR231" s="124" t="s">
        <v>136</v>
      </c>
      <c r="AT231" s="124" t="s">
        <v>137</v>
      </c>
      <c r="AU231" s="124" t="s">
        <v>78</v>
      </c>
      <c r="AY231" s="13" t="s">
        <v>133</v>
      </c>
      <c r="BE231" s="125">
        <f t="shared" si="104"/>
        <v>0</v>
      </c>
      <c r="BF231" s="125">
        <f t="shared" si="105"/>
        <v>0</v>
      </c>
      <c r="BG231" s="125">
        <f t="shared" si="106"/>
        <v>0</v>
      </c>
      <c r="BH231" s="125">
        <f t="shared" si="107"/>
        <v>0</v>
      </c>
      <c r="BI231" s="125">
        <f t="shared" si="108"/>
        <v>0</v>
      </c>
      <c r="BJ231" s="13" t="s">
        <v>78</v>
      </c>
      <c r="BK231" s="125">
        <f t="shared" si="109"/>
        <v>0</v>
      </c>
      <c r="BL231" s="13" t="s">
        <v>136</v>
      </c>
      <c r="BM231" s="124" t="s">
        <v>543</v>
      </c>
    </row>
    <row r="232" spans="2:65" s="1" customFormat="1" ht="44.25" customHeight="1">
      <c r="B232" s="28"/>
      <c r="C232" s="113" t="s">
        <v>347</v>
      </c>
      <c r="D232" s="113" t="s">
        <v>137</v>
      </c>
      <c r="E232" s="114" t="s">
        <v>544</v>
      </c>
      <c r="F232" s="115" t="s">
        <v>545</v>
      </c>
      <c r="G232" s="116" t="s">
        <v>140</v>
      </c>
      <c r="H232" s="117">
        <v>1</v>
      </c>
      <c r="I232" s="118"/>
      <c r="J232" s="119">
        <f t="shared" si="100"/>
        <v>0</v>
      </c>
      <c r="K232" s="115" t="s">
        <v>141</v>
      </c>
      <c r="L232" s="28"/>
      <c r="M232" s="120" t="s">
        <v>19</v>
      </c>
      <c r="N232" s="121" t="s">
        <v>41</v>
      </c>
      <c r="P232" s="122">
        <f t="shared" si="101"/>
        <v>0</v>
      </c>
      <c r="Q232" s="122">
        <v>0</v>
      </c>
      <c r="R232" s="122">
        <f t="shared" si="102"/>
        <v>0</v>
      </c>
      <c r="S232" s="122">
        <v>0</v>
      </c>
      <c r="T232" s="123">
        <f t="shared" si="103"/>
        <v>0</v>
      </c>
      <c r="AR232" s="124" t="s">
        <v>136</v>
      </c>
      <c r="AT232" s="124" t="s">
        <v>137</v>
      </c>
      <c r="AU232" s="124" t="s">
        <v>78</v>
      </c>
      <c r="AY232" s="13" t="s">
        <v>133</v>
      </c>
      <c r="BE232" s="125">
        <f t="shared" si="104"/>
        <v>0</v>
      </c>
      <c r="BF232" s="125">
        <f t="shared" si="105"/>
        <v>0</v>
      </c>
      <c r="BG232" s="125">
        <f t="shared" si="106"/>
        <v>0</v>
      </c>
      <c r="BH232" s="125">
        <f t="shared" si="107"/>
        <v>0</v>
      </c>
      <c r="BI232" s="125">
        <f t="shared" si="108"/>
        <v>0</v>
      </c>
      <c r="BJ232" s="13" t="s">
        <v>78</v>
      </c>
      <c r="BK232" s="125">
        <f t="shared" si="109"/>
        <v>0</v>
      </c>
      <c r="BL232" s="13" t="s">
        <v>136</v>
      </c>
      <c r="BM232" s="124" t="s">
        <v>546</v>
      </c>
    </row>
    <row r="233" spans="2:65" s="1" customFormat="1" ht="24.2" customHeight="1">
      <c r="B233" s="28"/>
      <c r="C233" s="113" t="s">
        <v>376</v>
      </c>
      <c r="D233" s="113" t="s">
        <v>137</v>
      </c>
      <c r="E233" s="114" t="s">
        <v>547</v>
      </c>
      <c r="F233" s="115" t="s">
        <v>548</v>
      </c>
      <c r="G233" s="116" t="s">
        <v>140</v>
      </c>
      <c r="H233" s="117">
        <v>2</v>
      </c>
      <c r="I233" s="118"/>
      <c r="J233" s="119">
        <f t="shared" si="100"/>
        <v>0</v>
      </c>
      <c r="K233" s="115" t="s">
        <v>141</v>
      </c>
      <c r="L233" s="28"/>
      <c r="M233" s="120" t="s">
        <v>19</v>
      </c>
      <c r="N233" s="121" t="s">
        <v>41</v>
      </c>
      <c r="P233" s="122">
        <f t="shared" si="101"/>
        <v>0</v>
      </c>
      <c r="Q233" s="122">
        <v>0</v>
      </c>
      <c r="R233" s="122">
        <f t="shared" si="102"/>
        <v>0</v>
      </c>
      <c r="S233" s="122">
        <v>0</v>
      </c>
      <c r="T233" s="123">
        <f t="shared" si="103"/>
        <v>0</v>
      </c>
      <c r="AR233" s="124" t="s">
        <v>136</v>
      </c>
      <c r="AT233" s="124" t="s">
        <v>137</v>
      </c>
      <c r="AU233" s="124" t="s">
        <v>78</v>
      </c>
      <c r="AY233" s="13" t="s">
        <v>133</v>
      </c>
      <c r="BE233" s="125">
        <f t="shared" si="104"/>
        <v>0</v>
      </c>
      <c r="BF233" s="125">
        <f t="shared" si="105"/>
        <v>0</v>
      </c>
      <c r="BG233" s="125">
        <f t="shared" si="106"/>
        <v>0</v>
      </c>
      <c r="BH233" s="125">
        <f t="shared" si="107"/>
        <v>0</v>
      </c>
      <c r="BI233" s="125">
        <f t="shared" si="108"/>
        <v>0</v>
      </c>
      <c r="BJ233" s="13" t="s">
        <v>78</v>
      </c>
      <c r="BK233" s="125">
        <f t="shared" si="109"/>
        <v>0</v>
      </c>
      <c r="BL233" s="13" t="s">
        <v>136</v>
      </c>
      <c r="BM233" s="124" t="s">
        <v>549</v>
      </c>
    </row>
    <row r="234" spans="2:65" s="1" customFormat="1" ht="129.4" customHeight="1">
      <c r="B234" s="28"/>
      <c r="C234" s="113" t="s">
        <v>550</v>
      </c>
      <c r="D234" s="113" t="s">
        <v>137</v>
      </c>
      <c r="E234" s="114" t="s">
        <v>551</v>
      </c>
      <c r="F234" s="115" t="s">
        <v>552</v>
      </c>
      <c r="G234" s="116" t="s">
        <v>140</v>
      </c>
      <c r="H234" s="117">
        <v>1</v>
      </c>
      <c r="I234" s="118"/>
      <c r="J234" s="119">
        <f t="shared" si="100"/>
        <v>0</v>
      </c>
      <c r="K234" s="115" t="s">
        <v>141</v>
      </c>
      <c r="L234" s="28"/>
      <c r="M234" s="120" t="s">
        <v>19</v>
      </c>
      <c r="N234" s="121" t="s">
        <v>41</v>
      </c>
      <c r="P234" s="122">
        <f t="shared" si="101"/>
        <v>0</v>
      </c>
      <c r="Q234" s="122">
        <v>0</v>
      </c>
      <c r="R234" s="122">
        <f t="shared" si="102"/>
        <v>0</v>
      </c>
      <c r="S234" s="122">
        <v>0</v>
      </c>
      <c r="T234" s="123">
        <f t="shared" si="103"/>
        <v>0</v>
      </c>
      <c r="AR234" s="124" t="s">
        <v>136</v>
      </c>
      <c r="AT234" s="124" t="s">
        <v>137</v>
      </c>
      <c r="AU234" s="124" t="s">
        <v>78</v>
      </c>
      <c r="AY234" s="13" t="s">
        <v>133</v>
      </c>
      <c r="BE234" s="125">
        <f t="shared" si="104"/>
        <v>0</v>
      </c>
      <c r="BF234" s="125">
        <f t="shared" si="105"/>
        <v>0</v>
      </c>
      <c r="BG234" s="125">
        <f t="shared" si="106"/>
        <v>0</v>
      </c>
      <c r="BH234" s="125">
        <f t="shared" si="107"/>
        <v>0</v>
      </c>
      <c r="BI234" s="125">
        <f t="shared" si="108"/>
        <v>0</v>
      </c>
      <c r="BJ234" s="13" t="s">
        <v>78</v>
      </c>
      <c r="BK234" s="125">
        <f t="shared" si="109"/>
        <v>0</v>
      </c>
      <c r="BL234" s="13" t="s">
        <v>136</v>
      </c>
      <c r="BM234" s="124" t="s">
        <v>553</v>
      </c>
    </row>
    <row r="235" spans="2:65" s="1" customFormat="1" ht="129.4" customHeight="1">
      <c r="B235" s="28"/>
      <c r="C235" s="113" t="s">
        <v>443</v>
      </c>
      <c r="D235" s="113" t="s">
        <v>137</v>
      </c>
      <c r="E235" s="114" t="s">
        <v>554</v>
      </c>
      <c r="F235" s="115" t="s">
        <v>552</v>
      </c>
      <c r="G235" s="116" t="s">
        <v>140</v>
      </c>
      <c r="H235" s="117">
        <v>1</v>
      </c>
      <c r="I235" s="118"/>
      <c r="J235" s="119">
        <f t="shared" si="100"/>
        <v>0</v>
      </c>
      <c r="K235" s="115" t="s">
        <v>141</v>
      </c>
      <c r="L235" s="28"/>
      <c r="M235" s="120" t="s">
        <v>19</v>
      </c>
      <c r="N235" s="121" t="s">
        <v>41</v>
      </c>
      <c r="P235" s="122">
        <f t="shared" si="101"/>
        <v>0</v>
      </c>
      <c r="Q235" s="122">
        <v>0</v>
      </c>
      <c r="R235" s="122">
        <f t="shared" si="102"/>
        <v>0</v>
      </c>
      <c r="S235" s="122">
        <v>0</v>
      </c>
      <c r="T235" s="123">
        <f t="shared" si="103"/>
        <v>0</v>
      </c>
      <c r="AR235" s="124" t="s">
        <v>136</v>
      </c>
      <c r="AT235" s="124" t="s">
        <v>137</v>
      </c>
      <c r="AU235" s="124" t="s">
        <v>78</v>
      </c>
      <c r="AY235" s="13" t="s">
        <v>133</v>
      </c>
      <c r="BE235" s="125">
        <f t="shared" si="104"/>
        <v>0</v>
      </c>
      <c r="BF235" s="125">
        <f t="shared" si="105"/>
        <v>0</v>
      </c>
      <c r="BG235" s="125">
        <f t="shared" si="106"/>
        <v>0</v>
      </c>
      <c r="BH235" s="125">
        <f t="shared" si="107"/>
        <v>0</v>
      </c>
      <c r="BI235" s="125">
        <f t="shared" si="108"/>
        <v>0</v>
      </c>
      <c r="BJ235" s="13" t="s">
        <v>78</v>
      </c>
      <c r="BK235" s="125">
        <f t="shared" si="109"/>
        <v>0</v>
      </c>
      <c r="BL235" s="13" t="s">
        <v>136</v>
      </c>
      <c r="BM235" s="124" t="s">
        <v>555</v>
      </c>
    </row>
    <row r="236" spans="2:65" s="1" customFormat="1" ht="195.2" customHeight="1">
      <c r="B236" s="28"/>
      <c r="C236" s="113" t="s">
        <v>478</v>
      </c>
      <c r="D236" s="113" t="s">
        <v>137</v>
      </c>
      <c r="E236" s="114" t="s">
        <v>556</v>
      </c>
      <c r="F236" s="115" t="s">
        <v>557</v>
      </c>
      <c r="G236" s="116" t="s">
        <v>140</v>
      </c>
      <c r="H236" s="117">
        <v>1</v>
      </c>
      <c r="I236" s="118"/>
      <c r="J236" s="119">
        <f t="shared" si="100"/>
        <v>0</v>
      </c>
      <c r="K236" s="115" t="s">
        <v>141</v>
      </c>
      <c r="L236" s="28"/>
      <c r="M236" s="120" t="s">
        <v>19</v>
      </c>
      <c r="N236" s="121" t="s">
        <v>41</v>
      </c>
      <c r="P236" s="122">
        <f t="shared" si="101"/>
        <v>0</v>
      </c>
      <c r="Q236" s="122">
        <v>0</v>
      </c>
      <c r="R236" s="122">
        <f t="shared" si="102"/>
        <v>0</v>
      </c>
      <c r="S236" s="122">
        <v>0</v>
      </c>
      <c r="T236" s="123">
        <f t="shared" si="103"/>
        <v>0</v>
      </c>
      <c r="AR236" s="124" t="s">
        <v>136</v>
      </c>
      <c r="AT236" s="124" t="s">
        <v>137</v>
      </c>
      <c r="AU236" s="124" t="s">
        <v>78</v>
      </c>
      <c r="AY236" s="13" t="s">
        <v>133</v>
      </c>
      <c r="BE236" s="125">
        <f t="shared" si="104"/>
        <v>0</v>
      </c>
      <c r="BF236" s="125">
        <f t="shared" si="105"/>
        <v>0</v>
      </c>
      <c r="BG236" s="125">
        <f t="shared" si="106"/>
        <v>0</v>
      </c>
      <c r="BH236" s="125">
        <f t="shared" si="107"/>
        <v>0</v>
      </c>
      <c r="BI236" s="125">
        <f t="shared" si="108"/>
        <v>0</v>
      </c>
      <c r="BJ236" s="13" t="s">
        <v>78</v>
      </c>
      <c r="BK236" s="125">
        <f t="shared" si="109"/>
        <v>0</v>
      </c>
      <c r="BL236" s="13" t="s">
        <v>136</v>
      </c>
      <c r="BM236" s="124" t="s">
        <v>558</v>
      </c>
    </row>
    <row r="237" spans="2:65" s="1" customFormat="1" ht="66.75" customHeight="1">
      <c r="B237" s="28"/>
      <c r="C237" s="113" t="s">
        <v>559</v>
      </c>
      <c r="D237" s="113" t="s">
        <v>137</v>
      </c>
      <c r="E237" s="114" t="s">
        <v>560</v>
      </c>
      <c r="F237" s="115" t="s">
        <v>561</v>
      </c>
      <c r="G237" s="116" t="s">
        <v>140</v>
      </c>
      <c r="H237" s="117">
        <v>1</v>
      </c>
      <c r="I237" s="118"/>
      <c r="J237" s="119">
        <f t="shared" si="100"/>
        <v>0</v>
      </c>
      <c r="K237" s="115" t="s">
        <v>141</v>
      </c>
      <c r="L237" s="28"/>
      <c r="M237" s="120" t="s">
        <v>19</v>
      </c>
      <c r="N237" s="121" t="s">
        <v>41</v>
      </c>
      <c r="P237" s="122">
        <f t="shared" si="101"/>
        <v>0</v>
      </c>
      <c r="Q237" s="122">
        <v>0</v>
      </c>
      <c r="R237" s="122">
        <f t="shared" si="102"/>
        <v>0</v>
      </c>
      <c r="S237" s="122">
        <v>0</v>
      </c>
      <c r="T237" s="123">
        <f t="shared" si="103"/>
        <v>0</v>
      </c>
      <c r="AR237" s="124" t="s">
        <v>136</v>
      </c>
      <c r="AT237" s="124" t="s">
        <v>137</v>
      </c>
      <c r="AU237" s="124" t="s">
        <v>78</v>
      </c>
      <c r="AY237" s="13" t="s">
        <v>133</v>
      </c>
      <c r="BE237" s="125">
        <f t="shared" si="104"/>
        <v>0</v>
      </c>
      <c r="BF237" s="125">
        <f t="shared" si="105"/>
        <v>0</v>
      </c>
      <c r="BG237" s="125">
        <f t="shared" si="106"/>
        <v>0</v>
      </c>
      <c r="BH237" s="125">
        <f t="shared" si="107"/>
        <v>0</v>
      </c>
      <c r="BI237" s="125">
        <f t="shared" si="108"/>
        <v>0</v>
      </c>
      <c r="BJ237" s="13" t="s">
        <v>78</v>
      </c>
      <c r="BK237" s="125">
        <f t="shared" si="109"/>
        <v>0</v>
      </c>
      <c r="BL237" s="13" t="s">
        <v>136</v>
      </c>
      <c r="BM237" s="124" t="s">
        <v>562</v>
      </c>
    </row>
    <row r="238" spans="2:65" s="1" customFormat="1" ht="62.65" customHeight="1">
      <c r="B238" s="28"/>
      <c r="C238" s="113" t="s">
        <v>510</v>
      </c>
      <c r="D238" s="113" t="s">
        <v>137</v>
      </c>
      <c r="E238" s="114" t="s">
        <v>563</v>
      </c>
      <c r="F238" s="115" t="s">
        <v>160</v>
      </c>
      <c r="G238" s="116" t="s">
        <v>140</v>
      </c>
      <c r="H238" s="117">
        <v>1</v>
      </c>
      <c r="I238" s="118"/>
      <c r="J238" s="119">
        <f t="shared" si="100"/>
        <v>0</v>
      </c>
      <c r="K238" s="115" t="s">
        <v>141</v>
      </c>
      <c r="L238" s="28"/>
      <c r="M238" s="120" t="s">
        <v>19</v>
      </c>
      <c r="N238" s="121" t="s">
        <v>41</v>
      </c>
      <c r="P238" s="122">
        <f t="shared" si="101"/>
        <v>0</v>
      </c>
      <c r="Q238" s="122">
        <v>0</v>
      </c>
      <c r="R238" s="122">
        <f t="shared" si="102"/>
        <v>0</v>
      </c>
      <c r="S238" s="122">
        <v>0</v>
      </c>
      <c r="T238" s="123">
        <f t="shared" si="103"/>
        <v>0</v>
      </c>
      <c r="AR238" s="124" t="s">
        <v>136</v>
      </c>
      <c r="AT238" s="124" t="s">
        <v>137</v>
      </c>
      <c r="AU238" s="124" t="s">
        <v>78</v>
      </c>
      <c r="AY238" s="13" t="s">
        <v>133</v>
      </c>
      <c r="BE238" s="125">
        <f t="shared" si="104"/>
        <v>0</v>
      </c>
      <c r="BF238" s="125">
        <f t="shared" si="105"/>
        <v>0</v>
      </c>
      <c r="BG238" s="125">
        <f t="shared" si="106"/>
        <v>0</v>
      </c>
      <c r="BH238" s="125">
        <f t="shared" si="107"/>
        <v>0</v>
      </c>
      <c r="BI238" s="125">
        <f t="shared" si="108"/>
        <v>0</v>
      </c>
      <c r="BJ238" s="13" t="s">
        <v>78</v>
      </c>
      <c r="BK238" s="125">
        <f t="shared" si="109"/>
        <v>0</v>
      </c>
      <c r="BL238" s="13" t="s">
        <v>136</v>
      </c>
      <c r="BM238" s="124" t="s">
        <v>564</v>
      </c>
    </row>
    <row r="239" spans="2:65" s="1" customFormat="1" ht="24.2" customHeight="1">
      <c r="B239" s="28"/>
      <c r="C239" s="113" t="s">
        <v>518</v>
      </c>
      <c r="D239" s="113" t="s">
        <v>137</v>
      </c>
      <c r="E239" s="114" t="s">
        <v>565</v>
      </c>
      <c r="F239" s="115" t="s">
        <v>259</v>
      </c>
      <c r="G239" s="116" t="s">
        <v>140</v>
      </c>
      <c r="H239" s="117">
        <v>1</v>
      </c>
      <c r="I239" s="118"/>
      <c r="J239" s="119">
        <f t="shared" si="100"/>
        <v>0</v>
      </c>
      <c r="K239" s="115" t="s">
        <v>141</v>
      </c>
      <c r="L239" s="28"/>
      <c r="M239" s="120" t="s">
        <v>19</v>
      </c>
      <c r="N239" s="121" t="s">
        <v>41</v>
      </c>
      <c r="P239" s="122">
        <f t="shared" si="101"/>
        <v>0</v>
      </c>
      <c r="Q239" s="122">
        <v>0</v>
      </c>
      <c r="R239" s="122">
        <f t="shared" si="102"/>
        <v>0</v>
      </c>
      <c r="S239" s="122">
        <v>0</v>
      </c>
      <c r="T239" s="123">
        <f t="shared" si="103"/>
        <v>0</v>
      </c>
      <c r="AR239" s="124" t="s">
        <v>136</v>
      </c>
      <c r="AT239" s="124" t="s">
        <v>137</v>
      </c>
      <c r="AU239" s="124" t="s">
        <v>78</v>
      </c>
      <c r="AY239" s="13" t="s">
        <v>133</v>
      </c>
      <c r="BE239" s="125">
        <f t="shared" si="104"/>
        <v>0</v>
      </c>
      <c r="BF239" s="125">
        <f t="shared" si="105"/>
        <v>0</v>
      </c>
      <c r="BG239" s="125">
        <f t="shared" si="106"/>
        <v>0</v>
      </c>
      <c r="BH239" s="125">
        <f t="shared" si="107"/>
        <v>0</v>
      </c>
      <c r="BI239" s="125">
        <f t="shared" si="108"/>
        <v>0</v>
      </c>
      <c r="BJ239" s="13" t="s">
        <v>78</v>
      </c>
      <c r="BK239" s="125">
        <f t="shared" si="109"/>
        <v>0</v>
      </c>
      <c r="BL239" s="13" t="s">
        <v>136</v>
      </c>
      <c r="BM239" s="124" t="s">
        <v>566</v>
      </c>
    </row>
    <row r="240" spans="2:65" s="1" customFormat="1" ht="66.75" customHeight="1">
      <c r="B240" s="28"/>
      <c r="C240" s="113" t="s">
        <v>533</v>
      </c>
      <c r="D240" s="113" t="s">
        <v>137</v>
      </c>
      <c r="E240" s="114" t="s">
        <v>567</v>
      </c>
      <c r="F240" s="115" t="s">
        <v>164</v>
      </c>
      <c r="G240" s="116" t="s">
        <v>140</v>
      </c>
      <c r="H240" s="117">
        <v>1</v>
      </c>
      <c r="I240" s="118"/>
      <c r="J240" s="119">
        <f t="shared" si="100"/>
        <v>0</v>
      </c>
      <c r="K240" s="115" t="s">
        <v>141</v>
      </c>
      <c r="L240" s="28"/>
      <c r="M240" s="120" t="s">
        <v>19</v>
      </c>
      <c r="N240" s="121" t="s">
        <v>41</v>
      </c>
      <c r="P240" s="122">
        <f t="shared" si="101"/>
        <v>0</v>
      </c>
      <c r="Q240" s="122">
        <v>0</v>
      </c>
      <c r="R240" s="122">
        <f t="shared" si="102"/>
        <v>0</v>
      </c>
      <c r="S240" s="122">
        <v>0</v>
      </c>
      <c r="T240" s="123">
        <f t="shared" si="103"/>
        <v>0</v>
      </c>
      <c r="AR240" s="124" t="s">
        <v>136</v>
      </c>
      <c r="AT240" s="124" t="s">
        <v>137</v>
      </c>
      <c r="AU240" s="124" t="s">
        <v>78</v>
      </c>
      <c r="AY240" s="13" t="s">
        <v>133</v>
      </c>
      <c r="BE240" s="125">
        <f t="shared" si="104"/>
        <v>0</v>
      </c>
      <c r="BF240" s="125">
        <f t="shared" si="105"/>
        <v>0</v>
      </c>
      <c r="BG240" s="125">
        <f t="shared" si="106"/>
        <v>0</v>
      </c>
      <c r="BH240" s="125">
        <f t="shared" si="107"/>
        <v>0</v>
      </c>
      <c r="BI240" s="125">
        <f t="shared" si="108"/>
        <v>0</v>
      </c>
      <c r="BJ240" s="13" t="s">
        <v>78</v>
      </c>
      <c r="BK240" s="125">
        <f t="shared" si="109"/>
        <v>0</v>
      </c>
      <c r="BL240" s="13" t="s">
        <v>136</v>
      </c>
      <c r="BM240" s="124" t="s">
        <v>568</v>
      </c>
    </row>
    <row r="241" spans="2:65" s="1" customFormat="1" ht="49.15" customHeight="1">
      <c r="B241" s="28"/>
      <c r="C241" s="113" t="s">
        <v>569</v>
      </c>
      <c r="D241" s="113" t="s">
        <v>137</v>
      </c>
      <c r="E241" s="114" t="s">
        <v>570</v>
      </c>
      <c r="F241" s="115" t="s">
        <v>168</v>
      </c>
      <c r="G241" s="116" t="s">
        <v>140</v>
      </c>
      <c r="H241" s="117">
        <v>1</v>
      </c>
      <c r="I241" s="118"/>
      <c r="J241" s="119">
        <f t="shared" si="100"/>
        <v>0</v>
      </c>
      <c r="K241" s="115" t="s">
        <v>141</v>
      </c>
      <c r="L241" s="28"/>
      <c r="M241" s="120" t="s">
        <v>19</v>
      </c>
      <c r="N241" s="121" t="s">
        <v>41</v>
      </c>
      <c r="P241" s="122">
        <f t="shared" si="101"/>
        <v>0</v>
      </c>
      <c r="Q241" s="122">
        <v>0</v>
      </c>
      <c r="R241" s="122">
        <f t="shared" si="102"/>
        <v>0</v>
      </c>
      <c r="S241" s="122">
        <v>0</v>
      </c>
      <c r="T241" s="123">
        <f t="shared" si="103"/>
        <v>0</v>
      </c>
      <c r="AR241" s="124" t="s">
        <v>136</v>
      </c>
      <c r="AT241" s="124" t="s">
        <v>137</v>
      </c>
      <c r="AU241" s="124" t="s">
        <v>78</v>
      </c>
      <c r="AY241" s="13" t="s">
        <v>133</v>
      </c>
      <c r="BE241" s="125">
        <f t="shared" si="104"/>
        <v>0</v>
      </c>
      <c r="BF241" s="125">
        <f t="shared" si="105"/>
        <v>0</v>
      </c>
      <c r="BG241" s="125">
        <f t="shared" si="106"/>
        <v>0</v>
      </c>
      <c r="BH241" s="125">
        <f t="shared" si="107"/>
        <v>0</v>
      </c>
      <c r="BI241" s="125">
        <f t="shared" si="108"/>
        <v>0</v>
      </c>
      <c r="BJ241" s="13" t="s">
        <v>78</v>
      </c>
      <c r="BK241" s="125">
        <f t="shared" si="109"/>
        <v>0</v>
      </c>
      <c r="BL241" s="13" t="s">
        <v>136</v>
      </c>
      <c r="BM241" s="124" t="s">
        <v>571</v>
      </c>
    </row>
    <row r="242" spans="2:65" s="1" customFormat="1" ht="24.2" customHeight="1">
      <c r="B242" s="28"/>
      <c r="C242" s="113" t="s">
        <v>572</v>
      </c>
      <c r="D242" s="113" t="s">
        <v>137</v>
      </c>
      <c r="E242" s="114" t="s">
        <v>573</v>
      </c>
      <c r="F242" s="115" t="s">
        <v>251</v>
      </c>
      <c r="G242" s="116" t="s">
        <v>140</v>
      </c>
      <c r="H242" s="117">
        <v>1</v>
      </c>
      <c r="I242" s="118"/>
      <c r="J242" s="119">
        <f t="shared" si="100"/>
        <v>0</v>
      </c>
      <c r="K242" s="115" t="s">
        <v>141</v>
      </c>
      <c r="L242" s="28"/>
      <c r="M242" s="120" t="s">
        <v>19</v>
      </c>
      <c r="N242" s="121" t="s">
        <v>41</v>
      </c>
      <c r="P242" s="122">
        <f t="shared" si="101"/>
        <v>0</v>
      </c>
      <c r="Q242" s="122">
        <v>0</v>
      </c>
      <c r="R242" s="122">
        <f t="shared" si="102"/>
        <v>0</v>
      </c>
      <c r="S242" s="122">
        <v>0</v>
      </c>
      <c r="T242" s="123">
        <f t="shared" si="103"/>
        <v>0</v>
      </c>
      <c r="AR242" s="124" t="s">
        <v>136</v>
      </c>
      <c r="AT242" s="124" t="s">
        <v>137</v>
      </c>
      <c r="AU242" s="124" t="s">
        <v>78</v>
      </c>
      <c r="AY242" s="13" t="s">
        <v>133</v>
      </c>
      <c r="BE242" s="125">
        <f t="shared" si="104"/>
        <v>0</v>
      </c>
      <c r="BF242" s="125">
        <f t="shared" si="105"/>
        <v>0</v>
      </c>
      <c r="BG242" s="125">
        <f t="shared" si="106"/>
        <v>0</v>
      </c>
      <c r="BH242" s="125">
        <f t="shared" si="107"/>
        <v>0</v>
      </c>
      <c r="BI242" s="125">
        <f t="shared" si="108"/>
        <v>0</v>
      </c>
      <c r="BJ242" s="13" t="s">
        <v>78</v>
      </c>
      <c r="BK242" s="125">
        <f t="shared" si="109"/>
        <v>0</v>
      </c>
      <c r="BL242" s="13" t="s">
        <v>136</v>
      </c>
      <c r="BM242" s="124" t="s">
        <v>574</v>
      </c>
    </row>
    <row r="243" spans="2:65" s="1" customFormat="1" ht="115.7" customHeight="1">
      <c r="B243" s="28"/>
      <c r="C243" s="113" t="s">
        <v>575</v>
      </c>
      <c r="D243" s="113" t="s">
        <v>137</v>
      </c>
      <c r="E243" s="114" t="s">
        <v>576</v>
      </c>
      <c r="F243" s="115" t="s">
        <v>577</v>
      </c>
      <c r="G243" s="116" t="s">
        <v>140</v>
      </c>
      <c r="H243" s="117">
        <v>1</v>
      </c>
      <c r="I243" s="118"/>
      <c r="J243" s="119">
        <f t="shared" si="100"/>
        <v>0</v>
      </c>
      <c r="K243" s="115" t="s">
        <v>141</v>
      </c>
      <c r="L243" s="28"/>
      <c r="M243" s="120" t="s">
        <v>19</v>
      </c>
      <c r="N243" s="121" t="s">
        <v>41</v>
      </c>
      <c r="P243" s="122">
        <f t="shared" si="101"/>
        <v>0</v>
      </c>
      <c r="Q243" s="122">
        <v>0</v>
      </c>
      <c r="R243" s="122">
        <f t="shared" si="102"/>
        <v>0</v>
      </c>
      <c r="S243" s="122">
        <v>0</v>
      </c>
      <c r="T243" s="123">
        <f t="shared" si="103"/>
        <v>0</v>
      </c>
      <c r="AR243" s="124" t="s">
        <v>136</v>
      </c>
      <c r="AT243" s="124" t="s">
        <v>137</v>
      </c>
      <c r="AU243" s="124" t="s">
        <v>78</v>
      </c>
      <c r="AY243" s="13" t="s">
        <v>133</v>
      </c>
      <c r="BE243" s="125">
        <f t="shared" si="104"/>
        <v>0</v>
      </c>
      <c r="BF243" s="125">
        <f t="shared" si="105"/>
        <v>0</v>
      </c>
      <c r="BG243" s="125">
        <f t="shared" si="106"/>
        <v>0</v>
      </c>
      <c r="BH243" s="125">
        <f t="shared" si="107"/>
        <v>0</v>
      </c>
      <c r="BI243" s="125">
        <f t="shared" si="108"/>
        <v>0</v>
      </c>
      <c r="BJ243" s="13" t="s">
        <v>78</v>
      </c>
      <c r="BK243" s="125">
        <f t="shared" si="109"/>
        <v>0</v>
      </c>
      <c r="BL243" s="13" t="s">
        <v>136</v>
      </c>
      <c r="BM243" s="124" t="s">
        <v>578</v>
      </c>
    </row>
    <row r="244" spans="2:65" s="1" customFormat="1" ht="37.9" customHeight="1">
      <c r="B244" s="28"/>
      <c r="C244" s="113" t="s">
        <v>579</v>
      </c>
      <c r="D244" s="113" t="s">
        <v>137</v>
      </c>
      <c r="E244" s="114" t="s">
        <v>580</v>
      </c>
      <c r="F244" s="115" t="s">
        <v>525</v>
      </c>
      <c r="G244" s="116" t="s">
        <v>140</v>
      </c>
      <c r="H244" s="117">
        <v>2</v>
      </c>
      <c r="I244" s="118"/>
      <c r="J244" s="119">
        <f t="shared" si="100"/>
        <v>0</v>
      </c>
      <c r="K244" s="115" t="s">
        <v>141</v>
      </c>
      <c r="L244" s="28"/>
      <c r="M244" s="120" t="s">
        <v>19</v>
      </c>
      <c r="N244" s="121" t="s">
        <v>41</v>
      </c>
      <c r="P244" s="122">
        <f t="shared" si="101"/>
        <v>0</v>
      </c>
      <c r="Q244" s="122">
        <v>0</v>
      </c>
      <c r="R244" s="122">
        <f t="shared" si="102"/>
        <v>0</v>
      </c>
      <c r="S244" s="122">
        <v>0</v>
      </c>
      <c r="T244" s="123">
        <f t="shared" si="103"/>
        <v>0</v>
      </c>
      <c r="AR244" s="124" t="s">
        <v>136</v>
      </c>
      <c r="AT244" s="124" t="s">
        <v>137</v>
      </c>
      <c r="AU244" s="124" t="s">
        <v>78</v>
      </c>
      <c r="AY244" s="13" t="s">
        <v>133</v>
      </c>
      <c r="BE244" s="125">
        <f t="shared" si="104"/>
        <v>0</v>
      </c>
      <c r="BF244" s="125">
        <f t="shared" si="105"/>
        <v>0</v>
      </c>
      <c r="BG244" s="125">
        <f t="shared" si="106"/>
        <v>0</v>
      </c>
      <c r="BH244" s="125">
        <f t="shared" si="107"/>
        <v>0</v>
      </c>
      <c r="BI244" s="125">
        <f t="shared" si="108"/>
        <v>0</v>
      </c>
      <c r="BJ244" s="13" t="s">
        <v>78</v>
      </c>
      <c r="BK244" s="125">
        <f t="shared" si="109"/>
        <v>0</v>
      </c>
      <c r="BL244" s="13" t="s">
        <v>136</v>
      </c>
      <c r="BM244" s="124" t="s">
        <v>581</v>
      </c>
    </row>
    <row r="245" spans="2:65" s="1" customFormat="1" ht="181.5" customHeight="1">
      <c r="B245" s="28"/>
      <c r="C245" s="113" t="s">
        <v>582</v>
      </c>
      <c r="D245" s="113" t="s">
        <v>137</v>
      </c>
      <c r="E245" s="114" t="s">
        <v>583</v>
      </c>
      <c r="F245" s="115" t="s">
        <v>174</v>
      </c>
      <c r="G245" s="116" t="s">
        <v>140</v>
      </c>
      <c r="H245" s="117">
        <v>1</v>
      </c>
      <c r="I245" s="118"/>
      <c r="J245" s="119">
        <f t="shared" si="100"/>
        <v>0</v>
      </c>
      <c r="K245" s="115" t="s">
        <v>141</v>
      </c>
      <c r="L245" s="28"/>
      <c r="M245" s="120" t="s">
        <v>19</v>
      </c>
      <c r="N245" s="121" t="s">
        <v>41</v>
      </c>
      <c r="P245" s="122">
        <f t="shared" si="101"/>
        <v>0</v>
      </c>
      <c r="Q245" s="122">
        <v>0</v>
      </c>
      <c r="R245" s="122">
        <f t="shared" si="102"/>
        <v>0</v>
      </c>
      <c r="S245" s="122">
        <v>0</v>
      </c>
      <c r="T245" s="123">
        <f t="shared" si="103"/>
        <v>0</v>
      </c>
      <c r="AR245" s="124" t="s">
        <v>136</v>
      </c>
      <c r="AT245" s="124" t="s">
        <v>137</v>
      </c>
      <c r="AU245" s="124" t="s">
        <v>78</v>
      </c>
      <c r="AY245" s="13" t="s">
        <v>133</v>
      </c>
      <c r="BE245" s="125">
        <f t="shared" si="104"/>
        <v>0</v>
      </c>
      <c r="BF245" s="125">
        <f t="shared" si="105"/>
        <v>0</v>
      </c>
      <c r="BG245" s="125">
        <f t="shared" si="106"/>
        <v>0</v>
      </c>
      <c r="BH245" s="125">
        <f t="shared" si="107"/>
        <v>0</v>
      </c>
      <c r="BI245" s="125">
        <f t="shared" si="108"/>
        <v>0</v>
      </c>
      <c r="BJ245" s="13" t="s">
        <v>78</v>
      </c>
      <c r="BK245" s="125">
        <f t="shared" si="109"/>
        <v>0</v>
      </c>
      <c r="BL245" s="13" t="s">
        <v>136</v>
      </c>
      <c r="BM245" s="124" t="s">
        <v>584</v>
      </c>
    </row>
    <row r="246" spans="2:65" s="1" customFormat="1" ht="16.5" customHeight="1">
      <c r="B246" s="28"/>
      <c r="C246" s="113" t="s">
        <v>585</v>
      </c>
      <c r="D246" s="113" t="s">
        <v>137</v>
      </c>
      <c r="E246" s="114" t="s">
        <v>586</v>
      </c>
      <c r="F246" s="115" t="s">
        <v>192</v>
      </c>
      <c r="G246" s="116" t="s">
        <v>140</v>
      </c>
      <c r="H246" s="117">
        <v>1</v>
      </c>
      <c r="I246" s="118"/>
      <c r="J246" s="119">
        <f t="shared" si="100"/>
        <v>0</v>
      </c>
      <c r="K246" s="115" t="s">
        <v>141</v>
      </c>
      <c r="L246" s="28"/>
      <c r="M246" s="120" t="s">
        <v>19</v>
      </c>
      <c r="N246" s="121" t="s">
        <v>41</v>
      </c>
      <c r="P246" s="122">
        <f t="shared" si="101"/>
        <v>0</v>
      </c>
      <c r="Q246" s="122">
        <v>0</v>
      </c>
      <c r="R246" s="122">
        <f t="shared" si="102"/>
        <v>0</v>
      </c>
      <c r="S246" s="122">
        <v>0</v>
      </c>
      <c r="T246" s="123">
        <f t="shared" si="103"/>
        <v>0</v>
      </c>
      <c r="AR246" s="124" t="s">
        <v>136</v>
      </c>
      <c r="AT246" s="124" t="s">
        <v>137</v>
      </c>
      <c r="AU246" s="124" t="s">
        <v>78</v>
      </c>
      <c r="AY246" s="13" t="s">
        <v>133</v>
      </c>
      <c r="BE246" s="125">
        <f t="shared" si="104"/>
        <v>0</v>
      </c>
      <c r="BF246" s="125">
        <f t="shared" si="105"/>
        <v>0</v>
      </c>
      <c r="BG246" s="125">
        <f t="shared" si="106"/>
        <v>0</v>
      </c>
      <c r="BH246" s="125">
        <f t="shared" si="107"/>
        <v>0</v>
      </c>
      <c r="BI246" s="125">
        <f t="shared" si="108"/>
        <v>0</v>
      </c>
      <c r="BJ246" s="13" t="s">
        <v>78</v>
      </c>
      <c r="BK246" s="125">
        <f t="shared" si="109"/>
        <v>0</v>
      </c>
      <c r="BL246" s="13" t="s">
        <v>136</v>
      </c>
      <c r="BM246" s="124" t="s">
        <v>587</v>
      </c>
    </row>
    <row r="247" spans="2:63" s="10" customFormat="1" ht="25.9" customHeight="1">
      <c r="B247" s="103"/>
      <c r="D247" s="104" t="s">
        <v>69</v>
      </c>
      <c r="E247" s="105" t="s">
        <v>569</v>
      </c>
      <c r="F247" s="105" t="s">
        <v>588</v>
      </c>
      <c r="I247" s="106"/>
      <c r="J247" s="107">
        <f>BK247</f>
        <v>0</v>
      </c>
      <c r="L247" s="103"/>
      <c r="M247" s="108"/>
      <c r="P247" s="109">
        <f>SUM(P248:P260)</f>
        <v>0</v>
      </c>
      <c r="R247" s="109">
        <f>SUM(R248:R260)</f>
        <v>0</v>
      </c>
      <c r="T247" s="110">
        <f>SUM(T248:T260)</f>
        <v>0</v>
      </c>
      <c r="AR247" s="104" t="s">
        <v>78</v>
      </c>
      <c r="AT247" s="111" t="s">
        <v>69</v>
      </c>
      <c r="AU247" s="111" t="s">
        <v>70</v>
      </c>
      <c r="AY247" s="104" t="s">
        <v>133</v>
      </c>
      <c r="BK247" s="112">
        <f>SUM(BK248:BK260)</f>
        <v>0</v>
      </c>
    </row>
    <row r="248" spans="2:65" s="1" customFormat="1" ht="24.2" customHeight="1">
      <c r="B248" s="28"/>
      <c r="C248" s="113" t="s">
        <v>589</v>
      </c>
      <c r="D248" s="113" t="s">
        <v>137</v>
      </c>
      <c r="E248" s="114" t="s">
        <v>590</v>
      </c>
      <c r="F248" s="115" t="s">
        <v>591</v>
      </c>
      <c r="G248" s="116" t="s">
        <v>140</v>
      </c>
      <c r="H248" s="117">
        <v>22</v>
      </c>
      <c r="I248" s="118"/>
      <c r="J248" s="119">
        <f aca="true" t="shared" si="110" ref="J248:J260">ROUND(I248*H248,2)</f>
        <v>0</v>
      </c>
      <c r="K248" s="115" t="s">
        <v>141</v>
      </c>
      <c r="L248" s="28"/>
      <c r="M248" s="120" t="s">
        <v>19</v>
      </c>
      <c r="N248" s="121" t="s">
        <v>41</v>
      </c>
      <c r="P248" s="122">
        <f aca="true" t="shared" si="111" ref="P248:P260">O248*H248</f>
        <v>0</v>
      </c>
      <c r="Q248" s="122">
        <v>0</v>
      </c>
      <c r="R248" s="122">
        <f aca="true" t="shared" si="112" ref="R248:R260">Q248*H248</f>
        <v>0</v>
      </c>
      <c r="S248" s="122">
        <v>0</v>
      </c>
      <c r="T248" s="123">
        <f aca="true" t="shared" si="113" ref="T248:T260">S248*H248</f>
        <v>0</v>
      </c>
      <c r="AR248" s="124" t="s">
        <v>136</v>
      </c>
      <c r="AT248" s="124" t="s">
        <v>137</v>
      </c>
      <c r="AU248" s="124" t="s">
        <v>78</v>
      </c>
      <c r="AY248" s="13" t="s">
        <v>133</v>
      </c>
      <c r="BE248" s="125">
        <f aca="true" t="shared" si="114" ref="BE248:BE260">IF(N248="základní",J248,0)</f>
        <v>0</v>
      </c>
      <c r="BF248" s="125">
        <f aca="true" t="shared" si="115" ref="BF248:BF260">IF(N248="snížená",J248,0)</f>
        <v>0</v>
      </c>
      <c r="BG248" s="125">
        <f aca="true" t="shared" si="116" ref="BG248:BG260">IF(N248="zákl. přenesená",J248,0)</f>
        <v>0</v>
      </c>
      <c r="BH248" s="125">
        <f aca="true" t="shared" si="117" ref="BH248:BH260">IF(N248="sníž. přenesená",J248,0)</f>
        <v>0</v>
      </c>
      <c r="BI248" s="125">
        <f aca="true" t="shared" si="118" ref="BI248:BI260">IF(N248="nulová",J248,0)</f>
        <v>0</v>
      </c>
      <c r="BJ248" s="13" t="s">
        <v>78</v>
      </c>
      <c r="BK248" s="125">
        <f aca="true" t="shared" si="119" ref="BK248:BK260">ROUND(I248*H248,2)</f>
        <v>0</v>
      </c>
      <c r="BL248" s="13" t="s">
        <v>136</v>
      </c>
      <c r="BM248" s="124" t="s">
        <v>592</v>
      </c>
    </row>
    <row r="249" spans="2:65" s="1" customFormat="1" ht="219.4" customHeight="1">
      <c r="B249" s="28"/>
      <c r="C249" s="113" t="s">
        <v>593</v>
      </c>
      <c r="D249" s="113" t="s">
        <v>137</v>
      </c>
      <c r="E249" s="114" t="s">
        <v>594</v>
      </c>
      <c r="F249" s="115" t="s">
        <v>595</v>
      </c>
      <c r="G249" s="116" t="s">
        <v>140</v>
      </c>
      <c r="H249" s="117">
        <v>1</v>
      </c>
      <c r="I249" s="118"/>
      <c r="J249" s="119">
        <f t="shared" si="110"/>
        <v>0</v>
      </c>
      <c r="K249" s="115" t="s">
        <v>141</v>
      </c>
      <c r="L249" s="28"/>
      <c r="M249" s="120" t="s">
        <v>19</v>
      </c>
      <c r="N249" s="121" t="s">
        <v>41</v>
      </c>
      <c r="P249" s="122">
        <f t="shared" si="111"/>
        <v>0</v>
      </c>
      <c r="Q249" s="122">
        <v>0</v>
      </c>
      <c r="R249" s="122">
        <f t="shared" si="112"/>
        <v>0</v>
      </c>
      <c r="S249" s="122">
        <v>0</v>
      </c>
      <c r="T249" s="123">
        <f t="shared" si="113"/>
        <v>0</v>
      </c>
      <c r="AR249" s="124" t="s">
        <v>136</v>
      </c>
      <c r="AT249" s="124" t="s">
        <v>137</v>
      </c>
      <c r="AU249" s="124" t="s">
        <v>78</v>
      </c>
      <c r="AY249" s="13" t="s">
        <v>133</v>
      </c>
      <c r="BE249" s="125">
        <f t="shared" si="114"/>
        <v>0</v>
      </c>
      <c r="BF249" s="125">
        <f t="shared" si="115"/>
        <v>0</v>
      </c>
      <c r="BG249" s="125">
        <f t="shared" si="116"/>
        <v>0</v>
      </c>
      <c r="BH249" s="125">
        <f t="shared" si="117"/>
        <v>0</v>
      </c>
      <c r="BI249" s="125">
        <f t="shared" si="118"/>
        <v>0</v>
      </c>
      <c r="BJ249" s="13" t="s">
        <v>78</v>
      </c>
      <c r="BK249" s="125">
        <f t="shared" si="119"/>
        <v>0</v>
      </c>
      <c r="BL249" s="13" t="s">
        <v>136</v>
      </c>
      <c r="BM249" s="124" t="s">
        <v>596</v>
      </c>
    </row>
    <row r="250" spans="2:65" s="1" customFormat="1" ht="66.75" customHeight="1">
      <c r="B250" s="28"/>
      <c r="C250" s="113" t="s">
        <v>597</v>
      </c>
      <c r="D250" s="113" t="s">
        <v>137</v>
      </c>
      <c r="E250" s="114" t="s">
        <v>598</v>
      </c>
      <c r="F250" s="115" t="s">
        <v>599</v>
      </c>
      <c r="G250" s="116" t="s">
        <v>140</v>
      </c>
      <c r="H250" s="117">
        <v>2</v>
      </c>
      <c r="I250" s="118"/>
      <c r="J250" s="119">
        <f t="shared" si="110"/>
        <v>0</v>
      </c>
      <c r="K250" s="115" t="s">
        <v>141</v>
      </c>
      <c r="L250" s="28"/>
      <c r="M250" s="120" t="s">
        <v>19</v>
      </c>
      <c r="N250" s="121" t="s">
        <v>41</v>
      </c>
      <c r="P250" s="122">
        <f t="shared" si="111"/>
        <v>0</v>
      </c>
      <c r="Q250" s="122">
        <v>0</v>
      </c>
      <c r="R250" s="122">
        <f t="shared" si="112"/>
        <v>0</v>
      </c>
      <c r="S250" s="122">
        <v>0</v>
      </c>
      <c r="T250" s="123">
        <f t="shared" si="113"/>
        <v>0</v>
      </c>
      <c r="AR250" s="124" t="s">
        <v>136</v>
      </c>
      <c r="AT250" s="124" t="s">
        <v>137</v>
      </c>
      <c r="AU250" s="124" t="s">
        <v>78</v>
      </c>
      <c r="AY250" s="13" t="s">
        <v>133</v>
      </c>
      <c r="BE250" s="125">
        <f t="shared" si="114"/>
        <v>0</v>
      </c>
      <c r="BF250" s="125">
        <f t="shared" si="115"/>
        <v>0</v>
      </c>
      <c r="BG250" s="125">
        <f t="shared" si="116"/>
        <v>0</v>
      </c>
      <c r="BH250" s="125">
        <f t="shared" si="117"/>
        <v>0</v>
      </c>
      <c r="BI250" s="125">
        <f t="shared" si="118"/>
        <v>0</v>
      </c>
      <c r="BJ250" s="13" t="s">
        <v>78</v>
      </c>
      <c r="BK250" s="125">
        <f t="shared" si="119"/>
        <v>0</v>
      </c>
      <c r="BL250" s="13" t="s">
        <v>136</v>
      </c>
      <c r="BM250" s="124" t="s">
        <v>600</v>
      </c>
    </row>
    <row r="251" spans="2:65" s="1" customFormat="1" ht="90.75" customHeight="1">
      <c r="B251" s="28"/>
      <c r="C251" s="113" t="s">
        <v>601</v>
      </c>
      <c r="D251" s="113" t="s">
        <v>137</v>
      </c>
      <c r="E251" s="114" t="s">
        <v>602</v>
      </c>
      <c r="F251" s="115" t="s">
        <v>198</v>
      </c>
      <c r="G251" s="116" t="s">
        <v>140</v>
      </c>
      <c r="H251" s="117">
        <v>1</v>
      </c>
      <c r="I251" s="118"/>
      <c r="J251" s="119">
        <f t="shared" si="110"/>
        <v>0</v>
      </c>
      <c r="K251" s="115" t="s">
        <v>141</v>
      </c>
      <c r="L251" s="28"/>
      <c r="M251" s="120" t="s">
        <v>19</v>
      </c>
      <c r="N251" s="121" t="s">
        <v>41</v>
      </c>
      <c r="P251" s="122">
        <f t="shared" si="111"/>
        <v>0</v>
      </c>
      <c r="Q251" s="122">
        <v>0</v>
      </c>
      <c r="R251" s="122">
        <f t="shared" si="112"/>
        <v>0</v>
      </c>
      <c r="S251" s="122">
        <v>0</v>
      </c>
      <c r="T251" s="123">
        <f t="shared" si="113"/>
        <v>0</v>
      </c>
      <c r="AR251" s="124" t="s">
        <v>136</v>
      </c>
      <c r="AT251" s="124" t="s">
        <v>137</v>
      </c>
      <c r="AU251" s="124" t="s">
        <v>78</v>
      </c>
      <c r="AY251" s="13" t="s">
        <v>133</v>
      </c>
      <c r="BE251" s="125">
        <f t="shared" si="114"/>
        <v>0</v>
      </c>
      <c r="BF251" s="125">
        <f t="shared" si="115"/>
        <v>0</v>
      </c>
      <c r="BG251" s="125">
        <f t="shared" si="116"/>
        <v>0</v>
      </c>
      <c r="BH251" s="125">
        <f t="shared" si="117"/>
        <v>0</v>
      </c>
      <c r="BI251" s="125">
        <f t="shared" si="118"/>
        <v>0</v>
      </c>
      <c r="BJ251" s="13" t="s">
        <v>78</v>
      </c>
      <c r="BK251" s="125">
        <f t="shared" si="119"/>
        <v>0</v>
      </c>
      <c r="BL251" s="13" t="s">
        <v>136</v>
      </c>
      <c r="BM251" s="124" t="s">
        <v>603</v>
      </c>
    </row>
    <row r="252" spans="2:65" s="1" customFormat="1" ht="62.65" customHeight="1">
      <c r="B252" s="28"/>
      <c r="C252" s="113" t="s">
        <v>604</v>
      </c>
      <c r="D252" s="113" t="s">
        <v>137</v>
      </c>
      <c r="E252" s="114" t="s">
        <v>605</v>
      </c>
      <c r="F252" s="115" t="s">
        <v>160</v>
      </c>
      <c r="G252" s="116" t="s">
        <v>140</v>
      </c>
      <c r="H252" s="117">
        <v>1</v>
      </c>
      <c r="I252" s="118"/>
      <c r="J252" s="119">
        <f t="shared" si="110"/>
        <v>0</v>
      </c>
      <c r="K252" s="115" t="s">
        <v>141</v>
      </c>
      <c r="L252" s="28"/>
      <c r="M252" s="120" t="s">
        <v>19</v>
      </c>
      <c r="N252" s="121" t="s">
        <v>41</v>
      </c>
      <c r="P252" s="122">
        <f t="shared" si="111"/>
        <v>0</v>
      </c>
      <c r="Q252" s="122">
        <v>0</v>
      </c>
      <c r="R252" s="122">
        <f t="shared" si="112"/>
        <v>0</v>
      </c>
      <c r="S252" s="122">
        <v>0</v>
      </c>
      <c r="T252" s="123">
        <f t="shared" si="113"/>
        <v>0</v>
      </c>
      <c r="AR252" s="124" t="s">
        <v>136</v>
      </c>
      <c r="AT252" s="124" t="s">
        <v>137</v>
      </c>
      <c r="AU252" s="124" t="s">
        <v>78</v>
      </c>
      <c r="AY252" s="13" t="s">
        <v>133</v>
      </c>
      <c r="BE252" s="125">
        <f t="shared" si="114"/>
        <v>0</v>
      </c>
      <c r="BF252" s="125">
        <f t="shared" si="115"/>
        <v>0</v>
      </c>
      <c r="BG252" s="125">
        <f t="shared" si="116"/>
        <v>0</v>
      </c>
      <c r="BH252" s="125">
        <f t="shared" si="117"/>
        <v>0</v>
      </c>
      <c r="BI252" s="125">
        <f t="shared" si="118"/>
        <v>0</v>
      </c>
      <c r="BJ252" s="13" t="s">
        <v>78</v>
      </c>
      <c r="BK252" s="125">
        <f t="shared" si="119"/>
        <v>0</v>
      </c>
      <c r="BL252" s="13" t="s">
        <v>136</v>
      </c>
      <c r="BM252" s="124" t="s">
        <v>606</v>
      </c>
    </row>
    <row r="253" spans="2:65" s="1" customFormat="1" ht="66.75" customHeight="1">
      <c r="B253" s="28"/>
      <c r="C253" s="113" t="s">
        <v>607</v>
      </c>
      <c r="D253" s="113" t="s">
        <v>137</v>
      </c>
      <c r="E253" s="114" t="s">
        <v>608</v>
      </c>
      <c r="F253" s="115" t="s">
        <v>164</v>
      </c>
      <c r="G253" s="116" t="s">
        <v>140</v>
      </c>
      <c r="H253" s="117">
        <v>1</v>
      </c>
      <c r="I253" s="118"/>
      <c r="J253" s="119">
        <f t="shared" si="110"/>
        <v>0</v>
      </c>
      <c r="K253" s="115" t="s">
        <v>141</v>
      </c>
      <c r="L253" s="28"/>
      <c r="M253" s="120" t="s">
        <v>19</v>
      </c>
      <c r="N253" s="121" t="s">
        <v>41</v>
      </c>
      <c r="P253" s="122">
        <f t="shared" si="111"/>
        <v>0</v>
      </c>
      <c r="Q253" s="122">
        <v>0</v>
      </c>
      <c r="R253" s="122">
        <f t="shared" si="112"/>
        <v>0</v>
      </c>
      <c r="S253" s="122">
        <v>0</v>
      </c>
      <c r="T253" s="123">
        <f t="shared" si="113"/>
        <v>0</v>
      </c>
      <c r="AR253" s="124" t="s">
        <v>136</v>
      </c>
      <c r="AT253" s="124" t="s">
        <v>137</v>
      </c>
      <c r="AU253" s="124" t="s">
        <v>78</v>
      </c>
      <c r="AY253" s="13" t="s">
        <v>133</v>
      </c>
      <c r="BE253" s="125">
        <f t="shared" si="114"/>
        <v>0</v>
      </c>
      <c r="BF253" s="125">
        <f t="shared" si="115"/>
        <v>0</v>
      </c>
      <c r="BG253" s="125">
        <f t="shared" si="116"/>
        <v>0</v>
      </c>
      <c r="BH253" s="125">
        <f t="shared" si="117"/>
        <v>0</v>
      </c>
      <c r="BI253" s="125">
        <f t="shared" si="118"/>
        <v>0</v>
      </c>
      <c r="BJ253" s="13" t="s">
        <v>78</v>
      </c>
      <c r="BK253" s="125">
        <f t="shared" si="119"/>
        <v>0</v>
      </c>
      <c r="BL253" s="13" t="s">
        <v>136</v>
      </c>
      <c r="BM253" s="124" t="s">
        <v>609</v>
      </c>
    </row>
    <row r="254" spans="2:65" s="1" customFormat="1" ht="49.15" customHeight="1">
      <c r="B254" s="28"/>
      <c r="C254" s="113" t="s">
        <v>610</v>
      </c>
      <c r="D254" s="113" t="s">
        <v>137</v>
      </c>
      <c r="E254" s="114" t="s">
        <v>611</v>
      </c>
      <c r="F254" s="115" t="s">
        <v>168</v>
      </c>
      <c r="G254" s="116" t="s">
        <v>140</v>
      </c>
      <c r="H254" s="117">
        <v>1</v>
      </c>
      <c r="I254" s="118"/>
      <c r="J254" s="119">
        <f t="shared" si="110"/>
        <v>0</v>
      </c>
      <c r="K254" s="115" t="s">
        <v>141</v>
      </c>
      <c r="L254" s="28"/>
      <c r="M254" s="120" t="s">
        <v>19</v>
      </c>
      <c r="N254" s="121" t="s">
        <v>41</v>
      </c>
      <c r="P254" s="122">
        <f t="shared" si="111"/>
        <v>0</v>
      </c>
      <c r="Q254" s="122">
        <v>0</v>
      </c>
      <c r="R254" s="122">
        <f t="shared" si="112"/>
        <v>0</v>
      </c>
      <c r="S254" s="122">
        <v>0</v>
      </c>
      <c r="T254" s="123">
        <f t="shared" si="113"/>
        <v>0</v>
      </c>
      <c r="AR254" s="124" t="s">
        <v>136</v>
      </c>
      <c r="AT254" s="124" t="s">
        <v>137</v>
      </c>
      <c r="AU254" s="124" t="s">
        <v>78</v>
      </c>
      <c r="AY254" s="13" t="s">
        <v>133</v>
      </c>
      <c r="BE254" s="125">
        <f t="shared" si="114"/>
        <v>0</v>
      </c>
      <c r="BF254" s="125">
        <f t="shared" si="115"/>
        <v>0</v>
      </c>
      <c r="BG254" s="125">
        <f t="shared" si="116"/>
        <v>0</v>
      </c>
      <c r="BH254" s="125">
        <f t="shared" si="117"/>
        <v>0</v>
      </c>
      <c r="BI254" s="125">
        <f t="shared" si="118"/>
        <v>0</v>
      </c>
      <c r="BJ254" s="13" t="s">
        <v>78</v>
      </c>
      <c r="BK254" s="125">
        <f t="shared" si="119"/>
        <v>0</v>
      </c>
      <c r="BL254" s="13" t="s">
        <v>136</v>
      </c>
      <c r="BM254" s="124" t="s">
        <v>612</v>
      </c>
    </row>
    <row r="255" spans="2:65" s="1" customFormat="1" ht="104.45" customHeight="1">
      <c r="B255" s="28"/>
      <c r="C255" s="113" t="s">
        <v>613</v>
      </c>
      <c r="D255" s="113" t="s">
        <v>137</v>
      </c>
      <c r="E255" s="114" t="s">
        <v>614</v>
      </c>
      <c r="F255" s="115" t="s">
        <v>615</v>
      </c>
      <c r="G255" s="116" t="s">
        <v>140</v>
      </c>
      <c r="H255" s="117">
        <v>1</v>
      </c>
      <c r="I255" s="118"/>
      <c r="J255" s="119">
        <f t="shared" si="110"/>
        <v>0</v>
      </c>
      <c r="K255" s="115" t="s">
        <v>141</v>
      </c>
      <c r="L255" s="28"/>
      <c r="M255" s="120" t="s">
        <v>19</v>
      </c>
      <c r="N255" s="121" t="s">
        <v>41</v>
      </c>
      <c r="P255" s="122">
        <f t="shared" si="111"/>
        <v>0</v>
      </c>
      <c r="Q255" s="122">
        <v>0</v>
      </c>
      <c r="R255" s="122">
        <f t="shared" si="112"/>
        <v>0</v>
      </c>
      <c r="S255" s="122">
        <v>0</v>
      </c>
      <c r="T255" s="123">
        <f t="shared" si="113"/>
        <v>0</v>
      </c>
      <c r="AR255" s="124" t="s">
        <v>136</v>
      </c>
      <c r="AT255" s="124" t="s">
        <v>137</v>
      </c>
      <c r="AU255" s="124" t="s">
        <v>78</v>
      </c>
      <c r="AY255" s="13" t="s">
        <v>133</v>
      </c>
      <c r="BE255" s="125">
        <f t="shared" si="114"/>
        <v>0</v>
      </c>
      <c r="BF255" s="125">
        <f t="shared" si="115"/>
        <v>0</v>
      </c>
      <c r="BG255" s="125">
        <f t="shared" si="116"/>
        <v>0</v>
      </c>
      <c r="BH255" s="125">
        <f t="shared" si="117"/>
        <v>0</v>
      </c>
      <c r="BI255" s="125">
        <f t="shared" si="118"/>
        <v>0</v>
      </c>
      <c r="BJ255" s="13" t="s">
        <v>78</v>
      </c>
      <c r="BK255" s="125">
        <f t="shared" si="119"/>
        <v>0</v>
      </c>
      <c r="BL255" s="13" t="s">
        <v>136</v>
      </c>
      <c r="BM255" s="124" t="s">
        <v>616</v>
      </c>
    </row>
    <row r="256" spans="2:65" s="1" customFormat="1" ht="16.5" customHeight="1">
      <c r="B256" s="28"/>
      <c r="C256" s="113" t="s">
        <v>617</v>
      </c>
      <c r="D256" s="113" t="s">
        <v>137</v>
      </c>
      <c r="E256" s="114" t="s">
        <v>618</v>
      </c>
      <c r="F256" s="115" t="s">
        <v>619</v>
      </c>
      <c r="G256" s="116" t="s">
        <v>140</v>
      </c>
      <c r="H256" s="117">
        <v>2</v>
      </c>
      <c r="I256" s="118"/>
      <c r="J256" s="119">
        <f t="shared" si="110"/>
        <v>0</v>
      </c>
      <c r="K256" s="115" t="s">
        <v>141</v>
      </c>
      <c r="L256" s="28"/>
      <c r="M256" s="120" t="s">
        <v>19</v>
      </c>
      <c r="N256" s="121" t="s">
        <v>41</v>
      </c>
      <c r="P256" s="122">
        <f t="shared" si="111"/>
        <v>0</v>
      </c>
      <c r="Q256" s="122">
        <v>0</v>
      </c>
      <c r="R256" s="122">
        <f t="shared" si="112"/>
        <v>0</v>
      </c>
      <c r="S256" s="122">
        <v>0</v>
      </c>
      <c r="T256" s="123">
        <f t="shared" si="113"/>
        <v>0</v>
      </c>
      <c r="AR256" s="124" t="s">
        <v>136</v>
      </c>
      <c r="AT256" s="124" t="s">
        <v>137</v>
      </c>
      <c r="AU256" s="124" t="s">
        <v>78</v>
      </c>
      <c r="AY256" s="13" t="s">
        <v>133</v>
      </c>
      <c r="BE256" s="125">
        <f t="shared" si="114"/>
        <v>0</v>
      </c>
      <c r="BF256" s="125">
        <f t="shared" si="115"/>
        <v>0</v>
      </c>
      <c r="BG256" s="125">
        <f t="shared" si="116"/>
        <v>0</v>
      </c>
      <c r="BH256" s="125">
        <f t="shared" si="117"/>
        <v>0</v>
      </c>
      <c r="BI256" s="125">
        <f t="shared" si="118"/>
        <v>0</v>
      </c>
      <c r="BJ256" s="13" t="s">
        <v>78</v>
      </c>
      <c r="BK256" s="125">
        <f t="shared" si="119"/>
        <v>0</v>
      </c>
      <c r="BL256" s="13" t="s">
        <v>136</v>
      </c>
      <c r="BM256" s="124" t="s">
        <v>620</v>
      </c>
    </row>
    <row r="257" spans="2:65" s="1" customFormat="1" ht="157.5" customHeight="1">
      <c r="B257" s="28"/>
      <c r="C257" s="113" t="s">
        <v>621</v>
      </c>
      <c r="D257" s="113" t="s">
        <v>137</v>
      </c>
      <c r="E257" s="114" t="s">
        <v>622</v>
      </c>
      <c r="F257" s="115" t="s">
        <v>539</v>
      </c>
      <c r="G257" s="116" t="s">
        <v>140</v>
      </c>
      <c r="H257" s="117">
        <v>1</v>
      </c>
      <c r="I257" s="118"/>
      <c r="J257" s="119">
        <f t="shared" si="110"/>
        <v>0</v>
      </c>
      <c r="K257" s="115" t="s">
        <v>141</v>
      </c>
      <c r="L257" s="28"/>
      <c r="M257" s="120" t="s">
        <v>19</v>
      </c>
      <c r="N257" s="121" t="s">
        <v>41</v>
      </c>
      <c r="P257" s="122">
        <f t="shared" si="111"/>
        <v>0</v>
      </c>
      <c r="Q257" s="122">
        <v>0</v>
      </c>
      <c r="R257" s="122">
        <f t="shared" si="112"/>
        <v>0</v>
      </c>
      <c r="S257" s="122">
        <v>0</v>
      </c>
      <c r="T257" s="123">
        <f t="shared" si="113"/>
        <v>0</v>
      </c>
      <c r="AR257" s="124" t="s">
        <v>136</v>
      </c>
      <c r="AT257" s="124" t="s">
        <v>137</v>
      </c>
      <c r="AU257" s="124" t="s">
        <v>78</v>
      </c>
      <c r="AY257" s="13" t="s">
        <v>133</v>
      </c>
      <c r="BE257" s="125">
        <f t="shared" si="114"/>
        <v>0</v>
      </c>
      <c r="BF257" s="125">
        <f t="shared" si="115"/>
        <v>0</v>
      </c>
      <c r="BG257" s="125">
        <f t="shared" si="116"/>
        <v>0</v>
      </c>
      <c r="BH257" s="125">
        <f t="shared" si="117"/>
        <v>0</v>
      </c>
      <c r="BI257" s="125">
        <f t="shared" si="118"/>
        <v>0</v>
      </c>
      <c r="BJ257" s="13" t="s">
        <v>78</v>
      </c>
      <c r="BK257" s="125">
        <f t="shared" si="119"/>
        <v>0</v>
      </c>
      <c r="BL257" s="13" t="s">
        <v>136</v>
      </c>
      <c r="BM257" s="124" t="s">
        <v>623</v>
      </c>
    </row>
    <row r="258" spans="2:65" s="1" customFormat="1" ht="24.2" customHeight="1">
      <c r="B258" s="28"/>
      <c r="C258" s="113" t="s">
        <v>624</v>
      </c>
      <c r="D258" s="113" t="s">
        <v>137</v>
      </c>
      <c r="E258" s="114" t="s">
        <v>625</v>
      </c>
      <c r="F258" s="115" t="s">
        <v>626</v>
      </c>
      <c r="G258" s="116" t="s">
        <v>140</v>
      </c>
      <c r="H258" s="117">
        <v>30</v>
      </c>
      <c r="I258" s="118"/>
      <c r="J258" s="119">
        <f t="shared" si="110"/>
        <v>0</v>
      </c>
      <c r="K258" s="115" t="s">
        <v>141</v>
      </c>
      <c r="L258" s="28"/>
      <c r="M258" s="120" t="s">
        <v>19</v>
      </c>
      <c r="N258" s="121" t="s">
        <v>41</v>
      </c>
      <c r="P258" s="122">
        <f t="shared" si="111"/>
        <v>0</v>
      </c>
      <c r="Q258" s="122">
        <v>0</v>
      </c>
      <c r="R258" s="122">
        <f t="shared" si="112"/>
        <v>0</v>
      </c>
      <c r="S258" s="122">
        <v>0</v>
      </c>
      <c r="T258" s="123">
        <f t="shared" si="113"/>
        <v>0</v>
      </c>
      <c r="AR258" s="124" t="s">
        <v>136</v>
      </c>
      <c r="AT258" s="124" t="s">
        <v>137</v>
      </c>
      <c r="AU258" s="124" t="s">
        <v>78</v>
      </c>
      <c r="AY258" s="13" t="s">
        <v>133</v>
      </c>
      <c r="BE258" s="125">
        <f t="shared" si="114"/>
        <v>0</v>
      </c>
      <c r="BF258" s="125">
        <f t="shared" si="115"/>
        <v>0</v>
      </c>
      <c r="BG258" s="125">
        <f t="shared" si="116"/>
        <v>0</v>
      </c>
      <c r="BH258" s="125">
        <f t="shared" si="117"/>
        <v>0</v>
      </c>
      <c r="BI258" s="125">
        <f t="shared" si="118"/>
        <v>0</v>
      </c>
      <c r="BJ258" s="13" t="s">
        <v>78</v>
      </c>
      <c r="BK258" s="125">
        <f t="shared" si="119"/>
        <v>0</v>
      </c>
      <c r="BL258" s="13" t="s">
        <v>136</v>
      </c>
      <c r="BM258" s="124" t="s">
        <v>627</v>
      </c>
    </row>
    <row r="259" spans="2:65" s="1" customFormat="1" ht="24.2" customHeight="1">
      <c r="B259" s="28"/>
      <c r="C259" s="113" t="s">
        <v>628</v>
      </c>
      <c r="D259" s="113" t="s">
        <v>137</v>
      </c>
      <c r="E259" s="114" t="s">
        <v>629</v>
      </c>
      <c r="F259" s="115" t="s">
        <v>630</v>
      </c>
      <c r="G259" s="116" t="s">
        <v>140</v>
      </c>
      <c r="H259" s="117">
        <v>16</v>
      </c>
      <c r="I259" s="118"/>
      <c r="J259" s="119">
        <f t="shared" si="110"/>
        <v>0</v>
      </c>
      <c r="K259" s="115" t="s">
        <v>141</v>
      </c>
      <c r="L259" s="28"/>
      <c r="M259" s="120" t="s">
        <v>19</v>
      </c>
      <c r="N259" s="121" t="s">
        <v>41</v>
      </c>
      <c r="P259" s="122">
        <f t="shared" si="111"/>
        <v>0</v>
      </c>
      <c r="Q259" s="122">
        <v>0</v>
      </c>
      <c r="R259" s="122">
        <f t="shared" si="112"/>
        <v>0</v>
      </c>
      <c r="S259" s="122">
        <v>0</v>
      </c>
      <c r="T259" s="123">
        <f t="shared" si="113"/>
        <v>0</v>
      </c>
      <c r="AR259" s="124" t="s">
        <v>136</v>
      </c>
      <c r="AT259" s="124" t="s">
        <v>137</v>
      </c>
      <c r="AU259" s="124" t="s">
        <v>78</v>
      </c>
      <c r="AY259" s="13" t="s">
        <v>133</v>
      </c>
      <c r="BE259" s="125">
        <f t="shared" si="114"/>
        <v>0</v>
      </c>
      <c r="BF259" s="125">
        <f t="shared" si="115"/>
        <v>0</v>
      </c>
      <c r="BG259" s="125">
        <f t="shared" si="116"/>
        <v>0</v>
      </c>
      <c r="BH259" s="125">
        <f t="shared" si="117"/>
        <v>0</v>
      </c>
      <c r="BI259" s="125">
        <f t="shared" si="118"/>
        <v>0</v>
      </c>
      <c r="BJ259" s="13" t="s">
        <v>78</v>
      </c>
      <c r="BK259" s="125">
        <f t="shared" si="119"/>
        <v>0</v>
      </c>
      <c r="BL259" s="13" t="s">
        <v>136</v>
      </c>
      <c r="BM259" s="124" t="s">
        <v>631</v>
      </c>
    </row>
    <row r="260" spans="2:65" s="1" customFormat="1" ht="33" customHeight="1">
      <c r="B260" s="28"/>
      <c r="C260" s="113" t="s">
        <v>632</v>
      </c>
      <c r="D260" s="113" t="s">
        <v>137</v>
      </c>
      <c r="E260" s="114" t="s">
        <v>633</v>
      </c>
      <c r="F260" s="115" t="s">
        <v>634</v>
      </c>
      <c r="G260" s="116" t="s">
        <v>140</v>
      </c>
      <c r="H260" s="117">
        <v>3</v>
      </c>
      <c r="I260" s="118"/>
      <c r="J260" s="119">
        <f t="shared" si="110"/>
        <v>0</v>
      </c>
      <c r="K260" s="115" t="s">
        <v>141</v>
      </c>
      <c r="L260" s="28"/>
      <c r="M260" s="120" t="s">
        <v>19</v>
      </c>
      <c r="N260" s="121" t="s">
        <v>41</v>
      </c>
      <c r="P260" s="122">
        <f t="shared" si="111"/>
        <v>0</v>
      </c>
      <c r="Q260" s="122">
        <v>0</v>
      </c>
      <c r="R260" s="122">
        <f t="shared" si="112"/>
        <v>0</v>
      </c>
      <c r="S260" s="122">
        <v>0</v>
      </c>
      <c r="T260" s="123">
        <f t="shared" si="113"/>
        <v>0</v>
      </c>
      <c r="AR260" s="124" t="s">
        <v>136</v>
      </c>
      <c r="AT260" s="124" t="s">
        <v>137</v>
      </c>
      <c r="AU260" s="124" t="s">
        <v>78</v>
      </c>
      <c r="AY260" s="13" t="s">
        <v>133</v>
      </c>
      <c r="BE260" s="125">
        <f t="shared" si="114"/>
        <v>0</v>
      </c>
      <c r="BF260" s="125">
        <f t="shared" si="115"/>
        <v>0</v>
      </c>
      <c r="BG260" s="125">
        <f t="shared" si="116"/>
        <v>0</v>
      </c>
      <c r="BH260" s="125">
        <f t="shared" si="117"/>
        <v>0</v>
      </c>
      <c r="BI260" s="125">
        <f t="shared" si="118"/>
        <v>0</v>
      </c>
      <c r="BJ260" s="13" t="s">
        <v>78</v>
      </c>
      <c r="BK260" s="125">
        <f t="shared" si="119"/>
        <v>0</v>
      </c>
      <c r="BL260" s="13" t="s">
        <v>136</v>
      </c>
      <c r="BM260" s="124" t="s">
        <v>635</v>
      </c>
    </row>
    <row r="261" spans="2:63" s="10" customFormat="1" ht="25.9" customHeight="1">
      <c r="B261" s="103"/>
      <c r="D261" s="104" t="s">
        <v>69</v>
      </c>
      <c r="E261" s="105" t="s">
        <v>572</v>
      </c>
      <c r="F261" s="105" t="s">
        <v>636</v>
      </c>
      <c r="I261" s="106"/>
      <c r="J261" s="107">
        <f>BK261</f>
        <v>0</v>
      </c>
      <c r="L261" s="103"/>
      <c r="M261" s="108"/>
      <c r="P261" s="109">
        <f>SUM(P262:P271)</f>
        <v>0</v>
      </c>
      <c r="R261" s="109">
        <f>SUM(R262:R271)</f>
        <v>0</v>
      </c>
      <c r="T261" s="110">
        <f>SUM(T262:T271)</f>
        <v>0</v>
      </c>
      <c r="AR261" s="104" t="s">
        <v>78</v>
      </c>
      <c r="AT261" s="111" t="s">
        <v>69</v>
      </c>
      <c r="AU261" s="111" t="s">
        <v>70</v>
      </c>
      <c r="AY261" s="104" t="s">
        <v>133</v>
      </c>
      <c r="BK261" s="112">
        <f>SUM(BK262:BK271)</f>
        <v>0</v>
      </c>
    </row>
    <row r="262" spans="2:65" s="1" customFormat="1" ht="142.9" customHeight="1">
      <c r="B262" s="28"/>
      <c r="C262" s="113" t="s">
        <v>637</v>
      </c>
      <c r="D262" s="113" t="s">
        <v>137</v>
      </c>
      <c r="E262" s="114" t="s">
        <v>638</v>
      </c>
      <c r="F262" s="115" t="s">
        <v>639</v>
      </c>
      <c r="G262" s="116" t="s">
        <v>140</v>
      </c>
      <c r="H262" s="117">
        <v>4</v>
      </c>
      <c r="I262" s="118"/>
      <c r="J262" s="119">
        <f aca="true" t="shared" si="120" ref="J262:J271">ROUND(I262*H262,2)</f>
        <v>0</v>
      </c>
      <c r="K262" s="115" t="s">
        <v>141</v>
      </c>
      <c r="L262" s="28"/>
      <c r="M262" s="120" t="s">
        <v>19</v>
      </c>
      <c r="N262" s="121" t="s">
        <v>41</v>
      </c>
      <c r="P262" s="122">
        <f aca="true" t="shared" si="121" ref="P262:P271">O262*H262</f>
        <v>0</v>
      </c>
      <c r="Q262" s="122">
        <v>0</v>
      </c>
      <c r="R262" s="122">
        <f aca="true" t="shared" si="122" ref="R262:R271">Q262*H262</f>
        <v>0</v>
      </c>
      <c r="S262" s="122">
        <v>0</v>
      </c>
      <c r="T262" s="123">
        <f aca="true" t="shared" si="123" ref="T262:T271">S262*H262</f>
        <v>0</v>
      </c>
      <c r="AR262" s="124" t="s">
        <v>136</v>
      </c>
      <c r="AT262" s="124" t="s">
        <v>137</v>
      </c>
      <c r="AU262" s="124" t="s">
        <v>78</v>
      </c>
      <c r="AY262" s="13" t="s">
        <v>133</v>
      </c>
      <c r="BE262" s="125">
        <f aca="true" t="shared" si="124" ref="BE262:BE271">IF(N262="základní",J262,0)</f>
        <v>0</v>
      </c>
      <c r="BF262" s="125">
        <f aca="true" t="shared" si="125" ref="BF262:BF271">IF(N262="snížená",J262,0)</f>
        <v>0</v>
      </c>
      <c r="BG262" s="125">
        <f aca="true" t="shared" si="126" ref="BG262:BG271">IF(N262="zákl. přenesená",J262,0)</f>
        <v>0</v>
      </c>
      <c r="BH262" s="125">
        <f aca="true" t="shared" si="127" ref="BH262:BH271">IF(N262="sníž. přenesená",J262,0)</f>
        <v>0</v>
      </c>
      <c r="BI262" s="125">
        <f aca="true" t="shared" si="128" ref="BI262:BI271">IF(N262="nulová",J262,0)</f>
        <v>0</v>
      </c>
      <c r="BJ262" s="13" t="s">
        <v>78</v>
      </c>
      <c r="BK262" s="125">
        <f aca="true" t="shared" si="129" ref="BK262:BK271">ROUND(I262*H262,2)</f>
        <v>0</v>
      </c>
      <c r="BL262" s="13" t="s">
        <v>136</v>
      </c>
      <c r="BM262" s="124" t="s">
        <v>640</v>
      </c>
    </row>
    <row r="263" spans="2:65" s="1" customFormat="1" ht="16.5" customHeight="1">
      <c r="B263" s="28"/>
      <c r="C263" s="113" t="s">
        <v>641</v>
      </c>
      <c r="D263" s="113" t="s">
        <v>137</v>
      </c>
      <c r="E263" s="114" t="s">
        <v>642</v>
      </c>
      <c r="F263" s="115" t="s">
        <v>643</v>
      </c>
      <c r="G263" s="116" t="s">
        <v>140</v>
      </c>
      <c r="H263" s="117">
        <v>4</v>
      </c>
      <c r="I263" s="118"/>
      <c r="J263" s="119">
        <f t="shared" si="120"/>
        <v>0</v>
      </c>
      <c r="K263" s="115" t="s">
        <v>141</v>
      </c>
      <c r="L263" s="28"/>
      <c r="M263" s="120" t="s">
        <v>19</v>
      </c>
      <c r="N263" s="121" t="s">
        <v>41</v>
      </c>
      <c r="P263" s="122">
        <f t="shared" si="121"/>
        <v>0</v>
      </c>
      <c r="Q263" s="122">
        <v>0</v>
      </c>
      <c r="R263" s="122">
        <f t="shared" si="122"/>
        <v>0</v>
      </c>
      <c r="S263" s="122">
        <v>0</v>
      </c>
      <c r="T263" s="123">
        <f t="shared" si="123"/>
        <v>0</v>
      </c>
      <c r="AR263" s="124" t="s">
        <v>136</v>
      </c>
      <c r="AT263" s="124" t="s">
        <v>137</v>
      </c>
      <c r="AU263" s="124" t="s">
        <v>78</v>
      </c>
      <c r="AY263" s="13" t="s">
        <v>133</v>
      </c>
      <c r="BE263" s="125">
        <f t="shared" si="124"/>
        <v>0</v>
      </c>
      <c r="BF263" s="125">
        <f t="shared" si="125"/>
        <v>0</v>
      </c>
      <c r="BG263" s="125">
        <f t="shared" si="126"/>
        <v>0</v>
      </c>
      <c r="BH263" s="125">
        <f t="shared" si="127"/>
        <v>0</v>
      </c>
      <c r="BI263" s="125">
        <f t="shared" si="128"/>
        <v>0</v>
      </c>
      <c r="BJ263" s="13" t="s">
        <v>78</v>
      </c>
      <c r="BK263" s="125">
        <f t="shared" si="129"/>
        <v>0</v>
      </c>
      <c r="BL263" s="13" t="s">
        <v>136</v>
      </c>
      <c r="BM263" s="124" t="s">
        <v>644</v>
      </c>
    </row>
    <row r="264" spans="2:65" s="1" customFormat="1" ht="16.5" customHeight="1">
      <c r="B264" s="28"/>
      <c r="C264" s="113" t="s">
        <v>645</v>
      </c>
      <c r="D264" s="113" t="s">
        <v>137</v>
      </c>
      <c r="E264" s="114" t="s">
        <v>646</v>
      </c>
      <c r="F264" s="115" t="s">
        <v>139</v>
      </c>
      <c r="G264" s="116" t="s">
        <v>140</v>
      </c>
      <c r="H264" s="117">
        <v>1</v>
      </c>
      <c r="I264" s="118"/>
      <c r="J264" s="119">
        <f t="shared" si="120"/>
        <v>0</v>
      </c>
      <c r="K264" s="115" t="s">
        <v>141</v>
      </c>
      <c r="L264" s="28"/>
      <c r="M264" s="120" t="s">
        <v>19</v>
      </c>
      <c r="N264" s="121" t="s">
        <v>41</v>
      </c>
      <c r="P264" s="122">
        <f t="shared" si="121"/>
        <v>0</v>
      </c>
      <c r="Q264" s="122">
        <v>0</v>
      </c>
      <c r="R264" s="122">
        <f t="shared" si="122"/>
        <v>0</v>
      </c>
      <c r="S264" s="122">
        <v>0</v>
      </c>
      <c r="T264" s="123">
        <f t="shared" si="123"/>
        <v>0</v>
      </c>
      <c r="AR264" s="124" t="s">
        <v>136</v>
      </c>
      <c r="AT264" s="124" t="s">
        <v>137</v>
      </c>
      <c r="AU264" s="124" t="s">
        <v>78</v>
      </c>
      <c r="AY264" s="13" t="s">
        <v>133</v>
      </c>
      <c r="BE264" s="125">
        <f t="shared" si="124"/>
        <v>0</v>
      </c>
      <c r="BF264" s="125">
        <f t="shared" si="125"/>
        <v>0</v>
      </c>
      <c r="BG264" s="125">
        <f t="shared" si="126"/>
        <v>0</v>
      </c>
      <c r="BH264" s="125">
        <f t="shared" si="127"/>
        <v>0</v>
      </c>
      <c r="BI264" s="125">
        <f t="shared" si="128"/>
        <v>0</v>
      </c>
      <c r="BJ264" s="13" t="s">
        <v>78</v>
      </c>
      <c r="BK264" s="125">
        <f t="shared" si="129"/>
        <v>0</v>
      </c>
      <c r="BL264" s="13" t="s">
        <v>136</v>
      </c>
      <c r="BM264" s="124" t="s">
        <v>647</v>
      </c>
    </row>
    <row r="265" spans="2:65" s="1" customFormat="1" ht="16.5" customHeight="1">
      <c r="B265" s="28"/>
      <c r="C265" s="113" t="s">
        <v>648</v>
      </c>
      <c r="D265" s="113" t="s">
        <v>137</v>
      </c>
      <c r="E265" s="114" t="s">
        <v>649</v>
      </c>
      <c r="F265" s="115" t="s">
        <v>192</v>
      </c>
      <c r="G265" s="116" t="s">
        <v>140</v>
      </c>
      <c r="H265" s="117">
        <v>1</v>
      </c>
      <c r="I265" s="118"/>
      <c r="J265" s="119">
        <f t="shared" si="120"/>
        <v>0</v>
      </c>
      <c r="K265" s="115" t="s">
        <v>141</v>
      </c>
      <c r="L265" s="28"/>
      <c r="M265" s="120" t="s">
        <v>19</v>
      </c>
      <c r="N265" s="121" t="s">
        <v>41</v>
      </c>
      <c r="P265" s="122">
        <f t="shared" si="121"/>
        <v>0</v>
      </c>
      <c r="Q265" s="122">
        <v>0</v>
      </c>
      <c r="R265" s="122">
        <f t="shared" si="122"/>
        <v>0</v>
      </c>
      <c r="S265" s="122">
        <v>0</v>
      </c>
      <c r="T265" s="123">
        <f t="shared" si="123"/>
        <v>0</v>
      </c>
      <c r="AR265" s="124" t="s">
        <v>136</v>
      </c>
      <c r="AT265" s="124" t="s">
        <v>137</v>
      </c>
      <c r="AU265" s="124" t="s">
        <v>78</v>
      </c>
      <c r="AY265" s="13" t="s">
        <v>133</v>
      </c>
      <c r="BE265" s="125">
        <f t="shared" si="124"/>
        <v>0</v>
      </c>
      <c r="BF265" s="125">
        <f t="shared" si="125"/>
        <v>0</v>
      </c>
      <c r="BG265" s="125">
        <f t="shared" si="126"/>
        <v>0</v>
      </c>
      <c r="BH265" s="125">
        <f t="shared" si="127"/>
        <v>0</v>
      </c>
      <c r="BI265" s="125">
        <f t="shared" si="128"/>
        <v>0</v>
      </c>
      <c r="BJ265" s="13" t="s">
        <v>78</v>
      </c>
      <c r="BK265" s="125">
        <f t="shared" si="129"/>
        <v>0</v>
      </c>
      <c r="BL265" s="13" t="s">
        <v>136</v>
      </c>
      <c r="BM265" s="124" t="s">
        <v>650</v>
      </c>
    </row>
    <row r="266" spans="2:65" s="1" customFormat="1" ht="16.5" customHeight="1">
      <c r="B266" s="28"/>
      <c r="C266" s="113" t="s">
        <v>651</v>
      </c>
      <c r="D266" s="113" t="s">
        <v>137</v>
      </c>
      <c r="E266" s="114" t="s">
        <v>652</v>
      </c>
      <c r="F266" s="115" t="s">
        <v>192</v>
      </c>
      <c r="G266" s="116" t="s">
        <v>140</v>
      </c>
      <c r="H266" s="117">
        <v>1</v>
      </c>
      <c r="I266" s="118"/>
      <c r="J266" s="119">
        <f t="shared" si="120"/>
        <v>0</v>
      </c>
      <c r="K266" s="115" t="s">
        <v>141</v>
      </c>
      <c r="L266" s="28"/>
      <c r="M266" s="120" t="s">
        <v>19</v>
      </c>
      <c r="N266" s="121" t="s">
        <v>41</v>
      </c>
      <c r="P266" s="122">
        <f t="shared" si="121"/>
        <v>0</v>
      </c>
      <c r="Q266" s="122">
        <v>0</v>
      </c>
      <c r="R266" s="122">
        <f t="shared" si="122"/>
        <v>0</v>
      </c>
      <c r="S266" s="122">
        <v>0</v>
      </c>
      <c r="T266" s="123">
        <f t="shared" si="123"/>
        <v>0</v>
      </c>
      <c r="AR266" s="124" t="s">
        <v>136</v>
      </c>
      <c r="AT266" s="124" t="s">
        <v>137</v>
      </c>
      <c r="AU266" s="124" t="s">
        <v>78</v>
      </c>
      <c r="AY266" s="13" t="s">
        <v>133</v>
      </c>
      <c r="BE266" s="125">
        <f t="shared" si="124"/>
        <v>0</v>
      </c>
      <c r="BF266" s="125">
        <f t="shared" si="125"/>
        <v>0</v>
      </c>
      <c r="BG266" s="125">
        <f t="shared" si="126"/>
        <v>0</v>
      </c>
      <c r="BH266" s="125">
        <f t="shared" si="127"/>
        <v>0</v>
      </c>
      <c r="BI266" s="125">
        <f t="shared" si="128"/>
        <v>0</v>
      </c>
      <c r="BJ266" s="13" t="s">
        <v>78</v>
      </c>
      <c r="BK266" s="125">
        <f t="shared" si="129"/>
        <v>0</v>
      </c>
      <c r="BL266" s="13" t="s">
        <v>136</v>
      </c>
      <c r="BM266" s="124" t="s">
        <v>653</v>
      </c>
    </row>
    <row r="267" spans="2:65" s="1" customFormat="1" ht="90.75" customHeight="1">
      <c r="B267" s="28"/>
      <c r="C267" s="113" t="s">
        <v>654</v>
      </c>
      <c r="D267" s="113" t="s">
        <v>137</v>
      </c>
      <c r="E267" s="114" t="s">
        <v>655</v>
      </c>
      <c r="F267" s="115" t="s">
        <v>198</v>
      </c>
      <c r="G267" s="116" t="s">
        <v>140</v>
      </c>
      <c r="H267" s="117">
        <v>1</v>
      </c>
      <c r="I267" s="118"/>
      <c r="J267" s="119">
        <f t="shared" si="120"/>
        <v>0</v>
      </c>
      <c r="K267" s="115" t="s">
        <v>141</v>
      </c>
      <c r="L267" s="28"/>
      <c r="M267" s="120" t="s">
        <v>19</v>
      </c>
      <c r="N267" s="121" t="s">
        <v>41</v>
      </c>
      <c r="P267" s="122">
        <f t="shared" si="121"/>
        <v>0</v>
      </c>
      <c r="Q267" s="122">
        <v>0</v>
      </c>
      <c r="R267" s="122">
        <f t="shared" si="122"/>
        <v>0</v>
      </c>
      <c r="S267" s="122">
        <v>0</v>
      </c>
      <c r="T267" s="123">
        <f t="shared" si="123"/>
        <v>0</v>
      </c>
      <c r="AR267" s="124" t="s">
        <v>136</v>
      </c>
      <c r="AT267" s="124" t="s">
        <v>137</v>
      </c>
      <c r="AU267" s="124" t="s">
        <v>78</v>
      </c>
      <c r="AY267" s="13" t="s">
        <v>133</v>
      </c>
      <c r="BE267" s="125">
        <f t="shared" si="124"/>
        <v>0</v>
      </c>
      <c r="BF267" s="125">
        <f t="shared" si="125"/>
        <v>0</v>
      </c>
      <c r="BG267" s="125">
        <f t="shared" si="126"/>
        <v>0</v>
      </c>
      <c r="BH267" s="125">
        <f t="shared" si="127"/>
        <v>0</v>
      </c>
      <c r="BI267" s="125">
        <f t="shared" si="128"/>
        <v>0</v>
      </c>
      <c r="BJ267" s="13" t="s">
        <v>78</v>
      </c>
      <c r="BK267" s="125">
        <f t="shared" si="129"/>
        <v>0</v>
      </c>
      <c r="BL267" s="13" t="s">
        <v>136</v>
      </c>
      <c r="BM267" s="124" t="s">
        <v>656</v>
      </c>
    </row>
    <row r="268" spans="2:65" s="1" customFormat="1" ht="62.65" customHeight="1">
      <c r="B268" s="28"/>
      <c r="C268" s="113" t="s">
        <v>657</v>
      </c>
      <c r="D268" s="113" t="s">
        <v>137</v>
      </c>
      <c r="E268" s="114" t="s">
        <v>658</v>
      </c>
      <c r="F268" s="115" t="s">
        <v>160</v>
      </c>
      <c r="G268" s="116" t="s">
        <v>140</v>
      </c>
      <c r="H268" s="117">
        <v>1</v>
      </c>
      <c r="I268" s="118"/>
      <c r="J268" s="119">
        <f t="shared" si="120"/>
        <v>0</v>
      </c>
      <c r="K268" s="115" t="s">
        <v>141</v>
      </c>
      <c r="L268" s="28"/>
      <c r="M268" s="120" t="s">
        <v>19</v>
      </c>
      <c r="N268" s="121" t="s">
        <v>41</v>
      </c>
      <c r="P268" s="122">
        <f t="shared" si="121"/>
        <v>0</v>
      </c>
      <c r="Q268" s="122">
        <v>0</v>
      </c>
      <c r="R268" s="122">
        <f t="shared" si="122"/>
        <v>0</v>
      </c>
      <c r="S268" s="122">
        <v>0</v>
      </c>
      <c r="T268" s="123">
        <f t="shared" si="123"/>
        <v>0</v>
      </c>
      <c r="AR268" s="124" t="s">
        <v>136</v>
      </c>
      <c r="AT268" s="124" t="s">
        <v>137</v>
      </c>
      <c r="AU268" s="124" t="s">
        <v>78</v>
      </c>
      <c r="AY268" s="13" t="s">
        <v>133</v>
      </c>
      <c r="BE268" s="125">
        <f t="shared" si="124"/>
        <v>0</v>
      </c>
      <c r="BF268" s="125">
        <f t="shared" si="125"/>
        <v>0</v>
      </c>
      <c r="BG268" s="125">
        <f t="shared" si="126"/>
        <v>0</v>
      </c>
      <c r="BH268" s="125">
        <f t="shared" si="127"/>
        <v>0</v>
      </c>
      <c r="BI268" s="125">
        <f t="shared" si="128"/>
        <v>0</v>
      </c>
      <c r="BJ268" s="13" t="s">
        <v>78</v>
      </c>
      <c r="BK268" s="125">
        <f t="shared" si="129"/>
        <v>0</v>
      </c>
      <c r="BL268" s="13" t="s">
        <v>136</v>
      </c>
      <c r="BM268" s="124" t="s">
        <v>659</v>
      </c>
    </row>
    <row r="269" spans="2:65" s="1" customFormat="1" ht="66.75" customHeight="1">
      <c r="B269" s="28"/>
      <c r="C269" s="113" t="s">
        <v>660</v>
      </c>
      <c r="D269" s="113" t="s">
        <v>137</v>
      </c>
      <c r="E269" s="114" t="s">
        <v>661</v>
      </c>
      <c r="F269" s="115" t="s">
        <v>164</v>
      </c>
      <c r="G269" s="116" t="s">
        <v>140</v>
      </c>
      <c r="H269" s="117">
        <v>1</v>
      </c>
      <c r="I269" s="118"/>
      <c r="J269" s="119">
        <f t="shared" si="120"/>
        <v>0</v>
      </c>
      <c r="K269" s="115" t="s">
        <v>141</v>
      </c>
      <c r="L269" s="28"/>
      <c r="M269" s="120" t="s">
        <v>19</v>
      </c>
      <c r="N269" s="121" t="s">
        <v>41</v>
      </c>
      <c r="P269" s="122">
        <f t="shared" si="121"/>
        <v>0</v>
      </c>
      <c r="Q269" s="122">
        <v>0</v>
      </c>
      <c r="R269" s="122">
        <f t="shared" si="122"/>
        <v>0</v>
      </c>
      <c r="S269" s="122">
        <v>0</v>
      </c>
      <c r="T269" s="123">
        <f t="shared" si="123"/>
        <v>0</v>
      </c>
      <c r="AR269" s="124" t="s">
        <v>136</v>
      </c>
      <c r="AT269" s="124" t="s">
        <v>137</v>
      </c>
      <c r="AU269" s="124" t="s">
        <v>78</v>
      </c>
      <c r="AY269" s="13" t="s">
        <v>133</v>
      </c>
      <c r="BE269" s="125">
        <f t="shared" si="124"/>
        <v>0</v>
      </c>
      <c r="BF269" s="125">
        <f t="shared" si="125"/>
        <v>0</v>
      </c>
      <c r="BG269" s="125">
        <f t="shared" si="126"/>
        <v>0</v>
      </c>
      <c r="BH269" s="125">
        <f t="shared" si="127"/>
        <v>0</v>
      </c>
      <c r="BI269" s="125">
        <f t="shared" si="128"/>
        <v>0</v>
      </c>
      <c r="BJ269" s="13" t="s">
        <v>78</v>
      </c>
      <c r="BK269" s="125">
        <f t="shared" si="129"/>
        <v>0</v>
      </c>
      <c r="BL269" s="13" t="s">
        <v>136</v>
      </c>
      <c r="BM269" s="124" t="s">
        <v>662</v>
      </c>
    </row>
    <row r="270" spans="2:65" s="1" customFormat="1" ht="49.15" customHeight="1">
      <c r="B270" s="28"/>
      <c r="C270" s="113" t="s">
        <v>663</v>
      </c>
      <c r="D270" s="113" t="s">
        <v>137</v>
      </c>
      <c r="E270" s="114" t="s">
        <v>664</v>
      </c>
      <c r="F270" s="115" t="s">
        <v>168</v>
      </c>
      <c r="G270" s="116" t="s">
        <v>140</v>
      </c>
      <c r="H270" s="117">
        <v>1</v>
      </c>
      <c r="I270" s="118"/>
      <c r="J270" s="119">
        <f t="shared" si="120"/>
        <v>0</v>
      </c>
      <c r="K270" s="115" t="s">
        <v>141</v>
      </c>
      <c r="L270" s="28"/>
      <c r="M270" s="120" t="s">
        <v>19</v>
      </c>
      <c r="N270" s="121" t="s">
        <v>41</v>
      </c>
      <c r="P270" s="122">
        <f t="shared" si="121"/>
        <v>0</v>
      </c>
      <c r="Q270" s="122">
        <v>0</v>
      </c>
      <c r="R270" s="122">
        <f t="shared" si="122"/>
        <v>0</v>
      </c>
      <c r="S270" s="122">
        <v>0</v>
      </c>
      <c r="T270" s="123">
        <f t="shared" si="123"/>
        <v>0</v>
      </c>
      <c r="AR270" s="124" t="s">
        <v>136</v>
      </c>
      <c r="AT270" s="124" t="s">
        <v>137</v>
      </c>
      <c r="AU270" s="124" t="s">
        <v>78</v>
      </c>
      <c r="AY270" s="13" t="s">
        <v>133</v>
      </c>
      <c r="BE270" s="125">
        <f t="shared" si="124"/>
        <v>0</v>
      </c>
      <c r="BF270" s="125">
        <f t="shared" si="125"/>
        <v>0</v>
      </c>
      <c r="BG270" s="125">
        <f t="shared" si="126"/>
        <v>0</v>
      </c>
      <c r="BH270" s="125">
        <f t="shared" si="127"/>
        <v>0</v>
      </c>
      <c r="BI270" s="125">
        <f t="shared" si="128"/>
        <v>0</v>
      </c>
      <c r="BJ270" s="13" t="s">
        <v>78</v>
      </c>
      <c r="BK270" s="125">
        <f t="shared" si="129"/>
        <v>0</v>
      </c>
      <c r="BL270" s="13" t="s">
        <v>136</v>
      </c>
      <c r="BM270" s="124" t="s">
        <v>665</v>
      </c>
    </row>
    <row r="271" spans="2:65" s="1" customFormat="1" ht="24.2" customHeight="1">
      <c r="B271" s="28"/>
      <c r="C271" s="113" t="s">
        <v>666</v>
      </c>
      <c r="D271" s="113" t="s">
        <v>137</v>
      </c>
      <c r="E271" s="114" t="s">
        <v>667</v>
      </c>
      <c r="F271" s="115" t="s">
        <v>668</v>
      </c>
      <c r="G271" s="116" t="s">
        <v>140</v>
      </c>
      <c r="H271" s="117">
        <v>8</v>
      </c>
      <c r="I271" s="118"/>
      <c r="J271" s="119">
        <f t="shared" si="120"/>
        <v>0</v>
      </c>
      <c r="K271" s="115" t="s">
        <v>141</v>
      </c>
      <c r="L271" s="28"/>
      <c r="M271" s="120" t="s">
        <v>19</v>
      </c>
      <c r="N271" s="121" t="s">
        <v>41</v>
      </c>
      <c r="P271" s="122">
        <f t="shared" si="121"/>
        <v>0</v>
      </c>
      <c r="Q271" s="122">
        <v>0</v>
      </c>
      <c r="R271" s="122">
        <f t="shared" si="122"/>
        <v>0</v>
      </c>
      <c r="S271" s="122">
        <v>0</v>
      </c>
      <c r="T271" s="123">
        <f t="shared" si="123"/>
        <v>0</v>
      </c>
      <c r="AR271" s="124" t="s">
        <v>136</v>
      </c>
      <c r="AT271" s="124" t="s">
        <v>137</v>
      </c>
      <c r="AU271" s="124" t="s">
        <v>78</v>
      </c>
      <c r="AY271" s="13" t="s">
        <v>133</v>
      </c>
      <c r="BE271" s="125">
        <f t="shared" si="124"/>
        <v>0</v>
      </c>
      <c r="BF271" s="125">
        <f t="shared" si="125"/>
        <v>0</v>
      </c>
      <c r="BG271" s="125">
        <f t="shared" si="126"/>
        <v>0</v>
      </c>
      <c r="BH271" s="125">
        <f t="shared" si="127"/>
        <v>0</v>
      </c>
      <c r="BI271" s="125">
        <f t="shared" si="128"/>
        <v>0</v>
      </c>
      <c r="BJ271" s="13" t="s">
        <v>78</v>
      </c>
      <c r="BK271" s="125">
        <f t="shared" si="129"/>
        <v>0</v>
      </c>
      <c r="BL271" s="13" t="s">
        <v>136</v>
      </c>
      <c r="BM271" s="124" t="s">
        <v>669</v>
      </c>
    </row>
    <row r="272" spans="2:63" s="10" customFormat="1" ht="25.9" customHeight="1">
      <c r="B272" s="103"/>
      <c r="D272" s="104" t="s">
        <v>69</v>
      </c>
      <c r="E272" s="105" t="s">
        <v>575</v>
      </c>
      <c r="F272" s="105" t="s">
        <v>670</v>
      </c>
      <c r="I272" s="106"/>
      <c r="J272" s="107">
        <f>BK272</f>
        <v>0</v>
      </c>
      <c r="L272" s="103"/>
      <c r="M272" s="108"/>
      <c r="P272" s="109">
        <f>SUM(P273:P274)</f>
        <v>0</v>
      </c>
      <c r="R272" s="109">
        <f>SUM(R273:R274)</f>
        <v>0</v>
      </c>
      <c r="T272" s="110">
        <f>SUM(T273:T274)</f>
        <v>0</v>
      </c>
      <c r="AR272" s="104" t="s">
        <v>78</v>
      </c>
      <c r="AT272" s="111" t="s">
        <v>69</v>
      </c>
      <c r="AU272" s="111" t="s">
        <v>70</v>
      </c>
      <c r="AY272" s="104" t="s">
        <v>133</v>
      </c>
      <c r="BK272" s="112">
        <f>SUM(BK273:BK274)</f>
        <v>0</v>
      </c>
    </row>
    <row r="273" spans="2:65" s="1" customFormat="1" ht="104.45" customHeight="1">
      <c r="B273" s="28"/>
      <c r="C273" s="113" t="s">
        <v>671</v>
      </c>
      <c r="D273" s="113" t="s">
        <v>137</v>
      </c>
      <c r="E273" s="114" t="s">
        <v>672</v>
      </c>
      <c r="F273" s="115" t="s">
        <v>615</v>
      </c>
      <c r="G273" s="116" t="s">
        <v>140</v>
      </c>
      <c r="H273" s="117">
        <v>2</v>
      </c>
      <c r="I273" s="118"/>
      <c r="J273" s="119">
        <f>ROUND(I273*H273,2)</f>
        <v>0</v>
      </c>
      <c r="K273" s="115" t="s">
        <v>141</v>
      </c>
      <c r="L273" s="28"/>
      <c r="M273" s="120" t="s">
        <v>19</v>
      </c>
      <c r="N273" s="121" t="s">
        <v>41</v>
      </c>
      <c r="P273" s="122">
        <f>O273*H273</f>
        <v>0</v>
      </c>
      <c r="Q273" s="122">
        <v>0</v>
      </c>
      <c r="R273" s="122">
        <f>Q273*H273</f>
        <v>0</v>
      </c>
      <c r="S273" s="122">
        <v>0</v>
      </c>
      <c r="T273" s="123">
        <f>S273*H273</f>
        <v>0</v>
      </c>
      <c r="AR273" s="124" t="s">
        <v>136</v>
      </c>
      <c r="AT273" s="124" t="s">
        <v>137</v>
      </c>
      <c r="AU273" s="124" t="s">
        <v>78</v>
      </c>
      <c r="AY273" s="13" t="s">
        <v>133</v>
      </c>
      <c r="BE273" s="125">
        <f>IF(N273="základní",J273,0)</f>
        <v>0</v>
      </c>
      <c r="BF273" s="125">
        <f>IF(N273="snížená",J273,0)</f>
        <v>0</v>
      </c>
      <c r="BG273" s="125">
        <f>IF(N273="zákl. přenesená",J273,0)</f>
        <v>0</v>
      </c>
      <c r="BH273" s="125">
        <f>IF(N273="sníž. přenesená",J273,0)</f>
        <v>0</v>
      </c>
      <c r="BI273" s="125">
        <f>IF(N273="nulová",J273,0)</f>
        <v>0</v>
      </c>
      <c r="BJ273" s="13" t="s">
        <v>78</v>
      </c>
      <c r="BK273" s="125">
        <f>ROUND(I273*H273,2)</f>
        <v>0</v>
      </c>
      <c r="BL273" s="13" t="s">
        <v>136</v>
      </c>
      <c r="BM273" s="124" t="s">
        <v>673</v>
      </c>
    </row>
    <row r="274" spans="2:65" s="1" customFormat="1" ht="16.5" customHeight="1">
      <c r="B274" s="28"/>
      <c r="C274" s="113" t="s">
        <v>674</v>
      </c>
      <c r="D274" s="113" t="s">
        <v>137</v>
      </c>
      <c r="E274" s="114" t="s">
        <v>675</v>
      </c>
      <c r="F274" s="115" t="s">
        <v>676</v>
      </c>
      <c r="G274" s="116" t="s">
        <v>140</v>
      </c>
      <c r="H274" s="117">
        <v>2</v>
      </c>
      <c r="I274" s="118"/>
      <c r="J274" s="119">
        <f>ROUND(I274*H274,2)</f>
        <v>0</v>
      </c>
      <c r="K274" s="115" t="s">
        <v>141</v>
      </c>
      <c r="L274" s="28"/>
      <c r="M274" s="120" t="s">
        <v>19</v>
      </c>
      <c r="N274" s="121" t="s">
        <v>41</v>
      </c>
      <c r="P274" s="122">
        <f>O274*H274</f>
        <v>0</v>
      </c>
      <c r="Q274" s="122">
        <v>0</v>
      </c>
      <c r="R274" s="122">
        <f>Q274*H274</f>
        <v>0</v>
      </c>
      <c r="S274" s="122">
        <v>0</v>
      </c>
      <c r="T274" s="123">
        <f>S274*H274</f>
        <v>0</v>
      </c>
      <c r="AR274" s="124" t="s">
        <v>136</v>
      </c>
      <c r="AT274" s="124" t="s">
        <v>137</v>
      </c>
      <c r="AU274" s="124" t="s">
        <v>78</v>
      </c>
      <c r="AY274" s="13" t="s">
        <v>133</v>
      </c>
      <c r="BE274" s="125">
        <f>IF(N274="základní",J274,0)</f>
        <v>0</v>
      </c>
      <c r="BF274" s="125">
        <f>IF(N274="snížená",J274,0)</f>
        <v>0</v>
      </c>
      <c r="BG274" s="125">
        <f>IF(N274="zákl. přenesená",J274,0)</f>
        <v>0</v>
      </c>
      <c r="BH274" s="125">
        <f>IF(N274="sníž. přenesená",J274,0)</f>
        <v>0</v>
      </c>
      <c r="BI274" s="125">
        <f>IF(N274="nulová",J274,0)</f>
        <v>0</v>
      </c>
      <c r="BJ274" s="13" t="s">
        <v>78</v>
      </c>
      <c r="BK274" s="125">
        <f>ROUND(I274*H274,2)</f>
        <v>0</v>
      </c>
      <c r="BL274" s="13" t="s">
        <v>136</v>
      </c>
      <c r="BM274" s="124" t="s">
        <v>677</v>
      </c>
    </row>
    <row r="275" spans="2:63" s="10" customFormat="1" ht="25.9" customHeight="1">
      <c r="B275" s="103"/>
      <c r="D275" s="104" t="s">
        <v>69</v>
      </c>
      <c r="E275" s="105" t="s">
        <v>579</v>
      </c>
      <c r="F275" s="105" t="s">
        <v>678</v>
      </c>
      <c r="I275" s="106"/>
      <c r="J275" s="107">
        <f>BK275</f>
        <v>0</v>
      </c>
      <c r="L275" s="103"/>
      <c r="M275" s="108"/>
      <c r="P275" s="109">
        <f>SUM(P276:P277)</f>
        <v>0</v>
      </c>
      <c r="R275" s="109">
        <f>SUM(R276:R277)</f>
        <v>0</v>
      </c>
      <c r="T275" s="110">
        <f>SUM(T276:T277)</f>
        <v>0</v>
      </c>
      <c r="AR275" s="104" t="s">
        <v>78</v>
      </c>
      <c r="AT275" s="111" t="s">
        <v>69</v>
      </c>
      <c r="AU275" s="111" t="s">
        <v>70</v>
      </c>
      <c r="AY275" s="104" t="s">
        <v>133</v>
      </c>
      <c r="BK275" s="112">
        <f>SUM(BK276:BK277)</f>
        <v>0</v>
      </c>
    </row>
    <row r="276" spans="2:65" s="1" customFormat="1" ht="16.5" customHeight="1">
      <c r="B276" s="28"/>
      <c r="C276" s="113" t="s">
        <v>679</v>
      </c>
      <c r="D276" s="113" t="s">
        <v>137</v>
      </c>
      <c r="E276" s="114" t="s">
        <v>680</v>
      </c>
      <c r="F276" s="115" t="s">
        <v>643</v>
      </c>
      <c r="G276" s="116" t="s">
        <v>140</v>
      </c>
      <c r="H276" s="117">
        <v>1</v>
      </c>
      <c r="I276" s="118"/>
      <c r="J276" s="119">
        <f>ROUND(I276*H276,2)</f>
        <v>0</v>
      </c>
      <c r="K276" s="115" t="s">
        <v>141</v>
      </c>
      <c r="L276" s="28"/>
      <c r="M276" s="120" t="s">
        <v>19</v>
      </c>
      <c r="N276" s="121" t="s">
        <v>41</v>
      </c>
      <c r="P276" s="122">
        <f>O276*H276</f>
        <v>0</v>
      </c>
      <c r="Q276" s="122">
        <v>0</v>
      </c>
      <c r="R276" s="122">
        <f>Q276*H276</f>
        <v>0</v>
      </c>
      <c r="S276" s="122">
        <v>0</v>
      </c>
      <c r="T276" s="123">
        <f>S276*H276</f>
        <v>0</v>
      </c>
      <c r="AR276" s="124" t="s">
        <v>136</v>
      </c>
      <c r="AT276" s="124" t="s">
        <v>137</v>
      </c>
      <c r="AU276" s="124" t="s">
        <v>78</v>
      </c>
      <c r="AY276" s="13" t="s">
        <v>133</v>
      </c>
      <c r="BE276" s="125">
        <f>IF(N276="základní",J276,0)</f>
        <v>0</v>
      </c>
      <c r="BF276" s="125">
        <f>IF(N276="snížená",J276,0)</f>
        <v>0</v>
      </c>
      <c r="BG276" s="125">
        <f>IF(N276="zákl. přenesená",J276,0)</f>
        <v>0</v>
      </c>
      <c r="BH276" s="125">
        <f>IF(N276="sníž. přenesená",J276,0)</f>
        <v>0</v>
      </c>
      <c r="BI276" s="125">
        <f>IF(N276="nulová",J276,0)</f>
        <v>0</v>
      </c>
      <c r="BJ276" s="13" t="s">
        <v>78</v>
      </c>
      <c r="BK276" s="125">
        <f>ROUND(I276*H276,2)</f>
        <v>0</v>
      </c>
      <c r="BL276" s="13" t="s">
        <v>136</v>
      </c>
      <c r="BM276" s="124" t="s">
        <v>681</v>
      </c>
    </row>
    <row r="277" spans="2:65" s="1" customFormat="1" ht="16.5" customHeight="1">
      <c r="B277" s="28"/>
      <c r="C277" s="113" t="s">
        <v>682</v>
      </c>
      <c r="D277" s="113" t="s">
        <v>137</v>
      </c>
      <c r="E277" s="114" t="s">
        <v>683</v>
      </c>
      <c r="F277" s="115" t="s">
        <v>684</v>
      </c>
      <c r="G277" s="116" t="s">
        <v>140</v>
      </c>
      <c r="H277" s="117">
        <v>2</v>
      </c>
      <c r="I277" s="118"/>
      <c r="J277" s="119">
        <f>ROUND(I277*H277,2)</f>
        <v>0</v>
      </c>
      <c r="K277" s="115" t="s">
        <v>141</v>
      </c>
      <c r="L277" s="28"/>
      <c r="M277" s="120" t="s">
        <v>19</v>
      </c>
      <c r="N277" s="121" t="s">
        <v>41</v>
      </c>
      <c r="P277" s="122">
        <f>O277*H277</f>
        <v>0</v>
      </c>
      <c r="Q277" s="122">
        <v>0</v>
      </c>
      <c r="R277" s="122">
        <f>Q277*H277</f>
        <v>0</v>
      </c>
      <c r="S277" s="122">
        <v>0</v>
      </c>
      <c r="T277" s="123">
        <f>S277*H277</f>
        <v>0</v>
      </c>
      <c r="AR277" s="124" t="s">
        <v>136</v>
      </c>
      <c r="AT277" s="124" t="s">
        <v>137</v>
      </c>
      <c r="AU277" s="124" t="s">
        <v>78</v>
      </c>
      <c r="AY277" s="13" t="s">
        <v>133</v>
      </c>
      <c r="BE277" s="125">
        <f>IF(N277="základní",J277,0)</f>
        <v>0</v>
      </c>
      <c r="BF277" s="125">
        <f>IF(N277="snížená",J277,0)</f>
        <v>0</v>
      </c>
      <c r="BG277" s="125">
        <f>IF(N277="zákl. přenesená",J277,0)</f>
        <v>0</v>
      </c>
      <c r="BH277" s="125">
        <f>IF(N277="sníž. přenesená",J277,0)</f>
        <v>0</v>
      </c>
      <c r="BI277" s="125">
        <f>IF(N277="nulová",J277,0)</f>
        <v>0</v>
      </c>
      <c r="BJ277" s="13" t="s">
        <v>78</v>
      </c>
      <c r="BK277" s="125">
        <f>ROUND(I277*H277,2)</f>
        <v>0</v>
      </c>
      <c r="BL277" s="13" t="s">
        <v>136</v>
      </c>
      <c r="BM277" s="124" t="s">
        <v>685</v>
      </c>
    </row>
    <row r="278" spans="2:63" s="10" customFormat="1" ht="25.9" customHeight="1">
      <c r="B278" s="103"/>
      <c r="D278" s="104" t="s">
        <v>69</v>
      </c>
      <c r="E278" s="105" t="s">
        <v>582</v>
      </c>
      <c r="F278" s="105" t="s">
        <v>686</v>
      </c>
      <c r="I278" s="106"/>
      <c r="J278" s="107">
        <f>BK278</f>
        <v>0</v>
      </c>
      <c r="L278" s="103"/>
      <c r="M278" s="108"/>
      <c r="P278" s="109">
        <f>SUM(P279:P280)</f>
        <v>0</v>
      </c>
      <c r="R278" s="109">
        <f>SUM(R279:R280)</f>
        <v>0</v>
      </c>
      <c r="T278" s="110">
        <f>SUM(T279:T280)</f>
        <v>0</v>
      </c>
      <c r="AR278" s="104" t="s">
        <v>78</v>
      </c>
      <c r="AT278" s="111" t="s">
        <v>69</v>
      </c>
      <c r="AU278" s="111" t="s">
        <v>70</v>
      </c>
      <c r="AY278" s="104" t="s">
        <v>133</v>
      </c>
      <c r="BK278" s="112">
        <f>SUM(BK279:BK280)</f>
        <v>0</v>
      </c>
    </row>
    <row r="279" spans="2:65" s="1" customFormat="1" ht="16.5" customHeight="1">
      <c r="B279" s="28"/>
      <c r="C279" s="113" t="s">
        <v>687</v>
      </c>
      <c r="D279" s="113" t="s">
        <v>137</v>
      </c>
      <c r="E279" s="114" t="s">
        <v>688</v>
      </c>
      <c r="F279" s="115" t="s">
        <v>689</v>
      </c>
      <c r="G279" s="116" t="s">
        <v>140</v>
      </c>
      <c r="H279" s="117">
        <v>17</v>
      </c>
      <c r="I279" s="118"/>
      <c r="J279" s="119">
        <f>ROUND(I279*H279,2)</f>
        <v>0</v>
      </c>
      <c r="K279" s="115" t="s">
        <v>141</v>
      </c>
      <c r="L279" s="28"/>
      <c r="M279" s="120" t="s">
        <v>19</v>
      </c>
      <c r="N279" s="121" t="s">
        <v>41</v>
      </c>
      <c r="P279" s="122">
        <f>O279*H279</f>
        <v>0</v>
      </c>
      <c r="Q279" s="122">
        <v>0</v>
      </c>
      <c r="R279" s="122">
        <f>Q279*H279</f>
        <v>0</v>
      </c>
      <c r="S279" s="122">
        <v>0</v>
      </c>
      <c r="T279" s="123">
        <f>S279*H279</f>
        <v>0</v>
      </c>
      <c r="AR279" s="124" t="s">
        <v>136</v>
      </c>
      <c r="AT279" s="124" t="s">
        <v>137</v>
      </c>
      <c r="AU279" s="124" t="s">
        <v>78</v>
      </c>
      <c r="AY279" s="13" t="s">
        <v>133</v>
      </c>
      <c r="BE279" s="125">
        <f>IF(N279="základní",J279,0)</f>
        <v>0</v>
      </c>
      <c r="BF279" s="125">
        <f>IF(N279="snížená",J279,0)</f>
        <v>0</v>
      </c>
      <c r="BG279" s="125">
        <f>IF(N279="zákl. přenesená",J279,0)</f>
        <v>0</v>
      </c>
      <c r="BH279" s="125">
        <f>IF(N279="sníž. přenesená",J279,0)</f>
        <v>0</v>
      </c>
      <c r="BI279" s="125">
        <f>IF(N279="nulová",J279,0)</f>
        <v>0</v>
      </c>
      <c r="BJ279" s="13" t="s">
        <v>78</v>
      </c>
      <c r="BK279" s="125">
        <f>ROUND(I279*H279,2)</f>
        <v>0</v>
      </c>
      <c r="BL279" s="13" t="s">
        <v>136</v>
      </c>
      <c r="BM279" s="124" t="s">
        <v>690</v>
      </c>
    </row>
    <row r="280" spans="2:65" s="1" customFormat="1" ht="16.5" customHeight="1">
      <c r="B280" s="28"/>
      <c r="C280" s="113" t="s">
        <v>691</v>
      </c>
      <c r="D280" s="113" t="s">
        <v>137</v>
      </c>
      <c r="E280" s="114" t="s">
        <v>692</v>
      </c>
      <c r="F280" s="115" t="s">
        <v>689</v>
      </c>
      <c r="G280" s="116" t="s">
        <v>140</v>
      </c>
      <c r="H280" s="117">
        <v>1</v>
      </c>
      <c r="I280" s="118"/>
      <c r="J280" s="119">
        <f>ROUND(I280*H280,2)</f>
        <v>0</v>
      </c>
      <c r="K280" s="115" t="s">
        <v>141</v>
      </c>
      <c r="L280" s="28"/>
      <c r="M280" s="120" t="s">
        <v>19</v>
      </c>
      <c r="N280" s="121" t="s">
        <v>41</v>
      </c>
      <c r="P280" s="122">
        <f>O280*H280</f>
        <v>0</v>
      </c>
      <c r="Q280" s="122">
        <v>0</v>
      </c>
      <c r="R280" s="122">
        <f>Q280*H280</f>
        <v>0</v>
      </c>
      <c r="S280" s="122">
        <v>0</v>
      </c>
      <c r="T280" s="123">
        <f>S280*H280</f>
        <v>0</v>
      </c>
      <c r="AR280" s="124" t="s">
        <v>136</v>
      </c>
      <c r="AT280" s="124" t="s">
        <v>137</v>
      </c>
      <c r="AU280" s="124" t="s">
        <v>78</v>
      </c>
      <c r="AY280" s="13" t="s">
        <v>133</v>
      </c>
      <c r="BE280" s="125">
        <f>IF(N280="základní",J280,0)</f>
        <v>0</v>
      </c>
      <c r="BF280" s="125">
        <f>IF(N280="snížená",J280,0)</f>
        <v>0</v>
      </c>
      <c r="BG280" s="125">
        <f>IF(N280="zákl. přenesená",J280,0)</f>
        <v>0</v>
      </c>
      <c r="BH280" s="125">
        <f>IF(N280="sníž. přenesená",J280,0)</f>
        <v>0</v>
      </c>
      <c r="BI280" s="125">
        <f>IF(N280="nulová",J280,0)</f>
        <v>0</v>
      </c>
      <c r="BJ280" s="13" t="s">
        <v>78</v>
      </c>
      <c r="BK280" s="125">
        <f>ROUND(I280*H280,2)</f>
        <v>0</v>
      </c>
      <c r="BL280" s="13" t="s">
        <v>136</v>
      </c>
      <c r="BM280" s="124" t="s">
        <v>693</v>
      </c>
    </row>
    <row r="281" spans="2:63" s="10" customFormat="1" ht="25.9" customHeight="1">
      <c r="B281" s="103"/>
      <c r="D281" s="104" t="s">
        <v>69</v>
      </c>
      <c r="E281" s="105" t="s">
        <v>604</v>
      </c>
      <c r="F281" s="105" t="s">
        <v>694</v>
      </c>
      <c r="I281" s="106"/>
      <c r="J281" s="107">
        <f>BK281</f>
        <v>0</v>
      </c>
      <c r="L281" s="103"/>
      <c r="M281" s="108"/>
      <c r="P281" s="109">
        <f>SUM(P282:P287)</f>
        <v>0</v>
      </c>
      <c r="R281" s="109">
        <f>SUM(R282:R287)</f>
        <v>0</v>
      </c>
      <c r="T281" s="110">
        <f>SUM(T282:T287)</f>
        <v>0</v>
      </c>
      <c r="AR281" s="104" t="s">
        <v>78</v>
      </c>
      <c r="AT281" s="111" t="s">
        <v>69</v>
      </c>
      <c r="AU281" s="111" t="s">
        <v>70</v>
      </c>
      <c r="AY281" s="104" t="s">
        <v>133</v>
      </c>
      <c r="BK281" s="112">
        <f>SUM(BK282:BK287)</f>
        <v>0</v>
      </c>
    </row>
    <row r="282" spans="2:65" s="1" customFormat="1" ht="181.5" customHeight="1">
      <c r="B282" s="28"/>
      <c r="C282" s="113" t="s">
        <v>695</v>
      </c>
      <c r="D282" s="113" t="s">
        <v>137</v>
      </c>
      <c r="E282" s="114" t="s">
        <v>696</v>
      </c>
      <c r="F282" s="115" t="s">
        <v>174</v>
      </c>
      <c r="G282" s="116" t="s">
        <v>140</v>
      </c>
      <c r="H282" s="117">
        <v>1</v>
      </c>
      <c r="I282" s="118"/>
      <c r="J282" s="119">
        <f aca="true" t="shared" si="130" ref="J282:J287">ROUND(I282*H282,2)</f>
        <v>0</v>
      </c>
      <c r="K282" s="115" t="s">
        <v>141</v>
      </c>
      <c r="L282" s="28"/>
      <c r="M282" s="120" t="s">
        <v>19</v>
      </c>
      <c r="N282" s="121" t="s">
        <v>41</v>
      </c>
      <c r="P282" s="122">
        <f aca="true" t="shared" si="131" ref="P282:P287">O282*H282</f>
        <v>0</v>
      </c>
      <c r="Q282" s="122">
        <v>0</v>
      </c>
      <c r="R282" s="122">
        <f aca="true" t="shared" si="132" ref="R282:R287">Q282*H282</f>
        <v>0</v>
      </c>
      <c r="S282" s="122">
        <v>0</v>
      </c>
      <c r="T282" s="123">
        <f aca="true" t="shared" si="133" ref="T282:T287">S282*H282</f>
        <v>0</v>
      </c>
      <c r="AR282" s="124" t="s">
        <v>136</v>
      </c>
      <c r="AT282" s="124" t="s">
        <v>137</v>
      </c>
      <c r="AU282" s="124" t="s">
        <v>78</v>
      </c>
      <c r="AY282" s="13" t="s">
        <v>133</v>
      </c>
      <c r="BE282" s="125">
        <f aca="true" t="shared" si="134" ref="BE282:BE287">IF(N282="základní",J282,0)</f>
        <v>0</v>
      </c>
      <c r="BF282" s="125">
        <f aca="true" t="shared" si="135" ref="BF282:BF287">IF(N282="snížená",J282,0)</f>
        <v>0</v>
      </c>
      <c r="BG282" s="125">
        <f aca="true" t="shared" si="136" ref="BG282:BG287">IF(N282="zákl. přenesená",J282,0)</f>
        <v>0</v>
      </c>
      <c r="BH282" s="125">
        <f aca="true" t="shared" si="137" ref="BH282:BH287">IF(N282="sníž. přenesená",J282,0)</f>
        <v>0</v>
      </c>
      <c r="BI282" s="125">
        <f aca="true" t="shared" si="138" ref="BI282:BI287">IF(N282="nulová",J282,0)</f>
        <v>0</v>
      </c>
      <c r="BJ282" s="13" t="s">
        <v>78</v>
      </c>
      <c r="BK282" s="125">
        <f aca="true" t="shared" si="139" ref="BK282:BK287">ROUND(I282*H282,2)</f>
        <v>0</v>
      </c>
      <c r="BL282" s="13" t="s">
        <v>136</v>
      </c>
      <c r="BM282" s="124" t="s">
        <v>697</v>
      </c>
    </row>
    <row r="283" spans="2:65" s="1" customFormat="1" ht="16.5" customHeight="1">
      <c r="B283" s="28"/>
      <c r="C283" s="113" t="s">
        <v>698</v>
      </c>
      <c r="D283" s="113" t="s">
        <v>137</v>
      </c>
      <c r="E283" s="114" t="s">
        <v>699</v>
      </c>
      <c r="F283" s="115" t="s">
        <v>700</v>
      </c>
      <c r="G283" s="116" t="s">
        <v>140</v>
      </c>
      <c r="H283" s="117">
        <v>1</v>
      </c>
      <c r="I283" s="118"/>
      <c r="J283" s="119">
        <f t="shared" si="130"/>
        <v>0</v>
      </c>
      <c r="K283" s="115" t="s">
        <v>141</v>
      </c>
      <c r="L283" s="28"/>
      <c r="M283" s="120" t="s">
        <v>19</v>
      </c>
      <c r="N283" s="121" t="s">
        <v>41</v>
      </c>
      <c r="P283" s="122">
        <f t="shared" si="131"/>
        <v>0</v>
      </c>
      <c r="Q283" s="122">
        <v>0</v>
      </c>
      <c r="R283" s="122">
        <f t="shared" si="132"/>
        <v>0</v>
      </c>
      <c r="S283" s="122">
        <v>0</v>
      </c>
      <c r="T283" s="123">
        <f t="shared" si="133"/>
        <v>0</v>
      </c>
      <c r="AR283" s="124" t="s">
        <v>136</v>
      </c>
      <c r="AT283" s="124" t="s">
        <v>137</v>
      </c>
      <c r="AU283" s="124" t="s">
        <v>78</v>
      </c>
      <c r="AY283" s="13" t="s">
        <v>133</v>
      </c>
      <c r="BE283" s="125">
        <f t="shared" si="134"/>
        <v>0</v>
      </c>
      <c r="BF283" s="125">
        <f t="shared" si="135"/>
        <v>0</v>
      </c>
      <c r="BG283" s="125">
        <f t="shared" si="136"/>
        <v>0</v>
      </c>
      <c r="BH283" s="125">
        <f t="shared" si="137"/>
        <v>0</v>
      </c>
      <c r="BI283" s="125">
        <f t="shared" si="138"/>
        <v>0</v>
      </c>
      <c r="BJ283" s="13" t="s">
        <v>78</v>
      </c>
      <c r="BK283" s="125">
        <f t="shared" si="139"/>
        <v>0</v>
      </c>
      <c r="BL283" s="13" t="s">
        <v>136</v>
      </c>
      <c r="BM283" s="124" t="s">
        <v>701</v>
      </c>
    </row>
    <row r="284" spans="2:65" s="1" customFormat="1" ht="90.75" customHeight="1">
      <c r="B284" s="28"/>
      <c r="C284" s="113" t="s">
        <v>702</v>
      </c>
      <c r="D284" s="113" t="s">
        <v>137</v>
      </c>
      <c r="E284" s="114" t="s">
        <v>703</v>
      </c>
      <c r="F284" s="115" t="s">
        <v>198</v>
      </c>
      <c r="G284" s="116" t="s">
        <v>140</v>
      </c>
      <c r="H284" s="117">
        <v>1</v>
      </c>
      <c r="I284" s="118"/>
      <c r="J284" s="119">
        <f t="shared" si="130"/>
        <v>0</v>
      </c>
      <c r="K284" s="115" t="s">
        <v>141</v>
      </c>
      <c r="L284" s="28"/>
      <c r="M284" s="120" t="s">
        <v>19</v>
      </c>
      <c r="N284" s="121" t="s">
        <v>41</v>
      </c>
      <c r="P284" s="122">
        <f t="shared" si="131"/>
        <v>0</v>
      </c>
      <c r="Q284" s="122">
        <v>0</v>
      </c>
      <c r="R284" s="122">
        <f t="shared" si="132"/>
        <v>0</v>
      </c>
      <c r="S284" s="122">
        <v>0</v>
      </c>
      <c r="T284" s="123">
        <f t="shared" si="133"/>
        <v>0</v>
      </c>
      <c r="AR284" s="124" t="s">
        <v>136</v>
      </c>
      <c r="AT284" s="124" t="s">
        <v>137</v>
      </c>
      <c r="AU284" s="124" t="s">
        <v>78</v>
      </c>
      <c r="AY284" s="13" t="s">
        <v>133</v>
      </c>
      <c r="BE284" s="125">
        <f t="shared" si="134"/>
        <v>0</v>
      </c>
      <c r="BF284" s="125">
        <f t="shared" si="135"/>
        <v>0</v>
      </c>
      <c r="BG284" s="125">
        <f t="shared" si="136"/>
        <v>0</v>
      </c>
      <c r="BH284" s="125">
        <f t="shared" si="137"/>
        <v>0</v>
      </c>
      <c r="BI284" s="125">
        <f t="shared" si="138"/>
        <v>0</v>
      </c>
      <c r="BJ284" s="13" t="s">
        <v>78</v>
      </c>
      <c r="BK284" s="125">
        <f t="shared" si="139"/>
        <v>0</v>
      </c>
      <c r="BL284" s="13" t="s">
        <v>136</v>
      </c>
      <c r="BM284" s="124" t="s">
        <v>704</v>
      </c>
    </row>
    <row r="285" spans="2:65" s="1" customFormat="1" ht="62.65" customHeight="1">
      <c r="B285" s="28"/>
      <c r="C285" s="113" t="s">
        <v>705</v>
      </c>
      <c r="D285" s="113" t="s">
        <v>137</v>
      </c>
      <c r="E285" s="114" t="s">
        <v>706</v>
      </c>
      <c r="F285" s="115" t="s">
        <v>160</v>
      </c>
      <c r="G285" s="116" t="s">
        <v>140</v>
      </c>
      <c r="H285" s="117">
        <v>1</v>
      </c>
      <c r="I285" s="118"/>
      <c r="J285" s="119">
        <f t="shared" si="130"/>
        <v>0</v>
      </c>
      <c r="K285" s="115" t="s">
        <v>141</v>
      </c>
      <c r="L285" s="28"/>
      <c r="M285" s="120" t="s">
        <v>19</v>
      </c>
      <c r="N285" s="121" t="s">
        <v>41</v>
      </c>
      <c r="P285" s="122">
        <f t="shared" si="131"/>
        <v>0</v>
      </c>
      <c r="Q285" s="122">
        <v>0</v>
      </c>
      <c r="R285" s="122">
        <f t="shared" si="132"/>
        <v>0</v>
      </c>
      <c r="S285" s="122">
        <v>0</v>
      </c>
      <c r="T285" s="123">
        <f t="shared" si="133"/>
        <v>0</v>
      </c>
      <c r="AR285" s="124" t="s">
        <v>136</v>
      </c>
      <c r="AT285" s="124" t="s">
        <v>137</v>
      </c>
      <c r="AU285" s="124" t="s">
        <v>78</v>
      </c>
      <c r="AY285" s="13" t="s">
        <v>133</v>
      </c>
      <c r="BE285" s="125">
        <f t="shared" si="134"/>
        <v>0</v>
      </c>
      <c r="BF285" s="125">
        <f t="shared" si="135"/>
        <v>0</v>
      </c>
      <c r="BG285" s="125">
        <f t="shared" si="136"/>
        <v>0</v>
      </c>
      <c r="BH285" s="125">
        <f t="shared" si="137"/>
        <v>0</v>
      </c>
      <c r="BI285" s="125">
        <f t="shared" si="138"/>
        <v>0</v>
      </c>
      <c r="BJ285" s="13" t="s">
        <v>78</v>
      </c>
      <c r="BK285" s="125">
        <f t="shared" si="139"/>
        <v>0</v>
      </c>
      <c r="BL285" s="13" t="s">
        <v>136</v>
      </c>
      <c r="BM285" s="124" t="s">
        <v>707</v>
      </c>
    </row>
    <row r="286" spans="2:65" s="1" customFormat="1" ht="66.75" customHeight="1">
      <c r="B286" s="28"/>
      <c r="C286" s="113" t="s">
        <v>708</v>
      </c>
      <c r="D286" s="113" t="s">
        <v>137</v>
      </c>
      <c r="E286" s="114" t="s">
        <v>709</v>
      </c>
      <c r="F286" s="115" t="s">
        <v>164</v>
      </c>
      <c r="G286" s="116" t="s">
        <v>140</v>
      </c>
      <c r="H286" s="117">
        <v>1</v>
      </c>
      <c r="I286" s="118"/>
      <c r="J286" s="119">
        <f t="shared" si="130"/>
        <v>0</v>
      </c>
      <c r="K286" s="115" t="s">
        <v>141</v>
      </c>
      <c r="L286" s="28"/>
      <c r="M286" s="120" t="s">
        <v>19</v>
      </c>
      <c r="N286" s="121" t="s">
        <v>41</v>
      </c>
      <c r="P286" s="122">
        <f t="shared" si="131"/>
        <v>0</v>
      </c>
      <c r="Q286" s="122">
        <v>0</v>
      </c>
      <c r="R286" s="122">
        <f t="shared" si="132"/>
        <v>0</v>
      </c>
      <c r="S286" s="122">
        <v>0</v>
      </c>
      <c r="T286" s="123">
        <f t="shared" si="133"/>
        <v>0</v>
      </c>
      <c r="AR286" s="124" t="s">
        <v>136</v>
      </c>
      <c r="AT286" s="124" t="s">
        <v>137</v>
      </c>
      <c r="AU286" s="124" t="s">
        <v>78</v>
      </c>
      <c r="AY286" s="13" t="s">
        <v>133</v>
      </c>
      <c r="BE286" s="125">
        <f t="shared" si="134"/>
        <v>0</v>
      </c>
      <c r="BF286" s="125">
        <f t="shared" si="135"/>
        <v>0</v>
      </c>
      <c r="BG286" s="125">
        <f t="shared" si="136"/>
        <v>0</v>
      </c>
      <c r="BH286" s="125">
        <f t="shared" si="137"/>
        <v>0</v>
      </c>
      <c r="BI286" s="125">
        <f t="shared" si="138"/>
        <v>0</v>
      </c>
      <c r="BJ286" s="13" t="s">
        <v>78</v>
      </c>
      <c r="BK286" s="125">
        <f t="shared" si="139"/>
        <v>0</v>
      </c>
      <c r="BL286" s="13" t="s">
        <v>136</v>
      </c>
      <c r="BM286" s="124" t="s">
        <v>710</v>
      </c>
    </row>
    <row r="287" spans="2:65" s="1" customFormat="1" ht="49.15" customHeight="1">
      <c r="B287" s="28"/>
      <c r="C287" s="113" t="s">
        <v>711</v>
      </c>
      <c r="D287" s="113" t="s">
        <v>137</v>
      </c>
      <c r="E287" s="114" t="s">
        <v>712</v>
      </c>
      <c r="F287" s="115" t="s">
        <v>168</v>
      </c>
      <c r="G287" s="116" t="s">
        <v>140</v>
      </c>
      <c r="H287" s="117">
        <v>1</v>
      </c>
      <c r="I287" s="118"/>
      <c r="J287" s="119">
        <f t="shared" si="130"/>
        <v>0</v>
      </c>
      <c r="K287" s="115" t="s">
        <v>141</v>
      </c>
      <c r="L287" s="28"/>
      <c r="M287" s="120" t="s">
        <v>19</v>
      </c>
      <c r="N287" s="121" t="s">
        <v>41</v>
      </c>
      <c r="P287" s="122">
        <f t="shared" si="131"/>
        <v>0</v>
      </c>
      <c r="Q287" s="122">
        <v>0</v>
      </c>
      <c r="R287" s="122">
        <f t="shared" si="132"/>
        <v>0</v>
      </c>
      <c r="S287" s="122">
        <v>0</v>
      </c>
      <c r="T287" s="123">
        <f t="shared" si="133"/>
        <v>0</v>
      </c>
      <c r="AR287" s="124" t="s">
        <v>136</v>
      </c>
      <c r="AT287" s="124" t="s">
        <v>137</v>
      </c>
      <c r="AU287" s="124" t="s">
        <v>78</v>
      </c>
      <c r="AY287" s="13" t="s">
        <v>133</v>
      </c>
      <c r="BE287" s="125">
        <f t="shared" si="134"/>
        <v>0</v>
      </c>
      <c r="BF287" s="125">
        <f t="shared" si="135"/>
        <v>0</v>
      </c>
      <c r="BG287" s="125">
        <f t="shared" si="136"/>
        <v>0</v>
      </c>
      <c r="BH287" s="125">
        <f t="shared" si="137"/>
        <v>0</v>
      </c>
      <c r="BI287" s="125">
        <f t="shared" si="138"/>
        <v>0</v>
      </c>
      <c r="BJ287" s="13" t="s">
        <v>78</v>
      </c>
      <c r="BK287" s="125">
        <f t="shared" si="139"/>
        <v>0</v>
      </c>
      <c r="BL287" s="13" t="s">
        <v>136</v>
      </c>
      <c r="BM287" s="124" t="s">
        <v>713</v>
      </c>
    </row>
    <row r="288" spans="2:63" s="10" customFormat="1" ht="25.9" customHeight="1">
      <c r="B288" s="103"/>
      <c r="D288" s="104" t="s">
        <v>69</v>
      </c>
      <c r="E288" s="105" t="s">
        <v>624</v>
      </c>
      <c r="F288" s="105" t="s">
        <v>714</v>
      </c>
      <c r="I288" s="106"/>
      <c r="J288" s="107">
        <f>BK288</f>
        <v>0</v>
      </c>
      <c r="L288" s="103"/>
      <c r="M288" s="108"/>
      <c r="P288" s="109">
        <f>SUM(P289:P294)</f>
        <v>0</v>
      </c>
      <c r="R288" s="109">
        <f>SUM(R289:R294)</f>
        <v>0</v>
      </c>
      <c r="T288" s="110">
        <f>SUM(T289:T294)</f>
        <v>0</v>
      </c>
      <c r="AR288" s="104" t="s">
        <v>78</v>
      </c>
      <c r="AT288" s="111" t="s">
        <v>69</v>
      </c>
      <c r="AU288" s="111" t="s">
        <v>70</v>
      </c>
      <c r="AY288" s="104" t="s">
        <v>133</v>
      </c>
      <c r="BK288" s="112">
        <f>SUM(BK289:BK294)</f>
        <v>0</v>
      </c>
    </row>
    <row r="289" spans="2:65" s="1" customFormat="1" ht="104.45" customHeight="1">
      <c r="B289" s="28"/>
      <c r="C289" s="113" t="s">
        <v>715</v>
      </c>
      <c r="D289" s="113" t="s">
        <v>137</v>
      </c>
      <c r="E289" s="114" t="s">
        <v>716</v>
      </c>
      <c r="F289" s="115" t="s">
        <v>717</v>
      </c>
      <c r="G289" s="116" t="s">
        <v>140</v>
      </c>
      <c r="H289" s="117">
        <v>2</v>
      </c>
      <c r="I289" s="118"/>
      <c r="J289" s="119">
        <f aca="true" t="shared" si="140" ref="J289:J294">ROUND(I289*H289,2)</f>
        <v>0</v>
      </c>
      <c r="K289" s="115" t="s">
        <v>141</v>
      </c>
      <c r="L289" s="28"/>
      <c r="M289" s="120" t="s">
        <v>19</v>
      </c>
      <c r="N289" s="121" t="s">
        <v>41</v>
      </c>
      <c r="P289" s="122">
        <f aca="true" t="shared" si="141" ref="P289:P294">O289*H289</f>
        <v>0</v>
      </c>
      <c r="Q289" s="122">
        <v>0</v>
      </c>
      <c r="R289" s="122">
        <f aca="true" t="shared" si="142" ref="R289:R294">Q289*H289</f>
        <v>0</v>
      </c>
      <c r="S289" s="122">
        <v>0</v>
      </c>
      <c r="T289" s="123">
        <f aca="true" t="shared" si="143" ref="T289:T294">S289*H289</f>
        <v>0</v>
      </c>
      <c r="AR289" s="124" t="s">
        <v>136</v>
      </c>
      <c r="AT289" s="124" t="s">
        <v>137</v>
      </c>
      <c r="AU289" s="124" t="s">
        <v>78</v>
      </c>
      <c r="AY289" s="13" t="s">
        <v>133</v>
      </c>
      <c r="BE289" s="125">
        <f aca="true" t="shared" si="144" ref="BE289:BE294">IF(N289="základní",J289,0)</f>
        <v>0</v>
      </c>
      <c r="BF289" s="125">
        <f aca="true" t="shared" si="145" ref="BF289:BF294">IF(N289="snížená",J289,0)</f>
        <v>0</v>
      </c>
      <c r="BG289" s="125">
        <f aca="true" t="shared" si="146" ref="BG289:BG294">IF(N289="zákl. přenesená",J289,0)</f>
        <v>0</v>
      </c>
      <c r="BH289" s="125">
        <f aca="true" t="shared" si="147" ref="BH289:BH294">IF(N289="sníž. přenesená",J289,0)</f>
        <v>0</v>
      </c>
      <c r="BI289" s="125">
        <f aca="true" t="shared" si="148" ref="BI289:BI294">IF(N289="nulová",J289,0)</f>
        <v>0</v>
      </c>
      <c r="BJ289" s="13" t="s">
        <v>78</v>
      </c>
      <c r="BK289" s="125">
        <f aca="true" t="shared" si="149" ref="BK289:BK294">ROUND(I289*H289,2)</f>
        <v>0</v>
      </c>
      <c r="BL289" s="13" t="s">
        <v>136</v>
      </c>
      <c r="BM289" s="124" t="s">
        <v>718</v>
      </c>
    </row>
    <row r="290" spans="2:65" s="1" customFormat="1" ht="55.5" customHeight="1">
      <c r="B290" s="28"/>
      <c r="C290" s="113" t="s">
        <v>719</v>
      </c>
      <c r="D290" s="113" t="s">
        <v>137</v>
      </c>
      <c r="E290" s="114" t="s">
        <v>720</v>
      </c>
      <c r="F290" s="115" t="s">
        <v>721</v>
      </c>
      <c r="G290" s="116" t="s">
        <v>140</v>
      </c>
      <c r="H290" s="117">
        <v>2</v>
      </c>
      <c r="I290" s="118"/>
      <c r="J290" s="119">
        <f t="shared" si="140"/>
        <v>0</v>
      </c>
      <c r="K290" s="115" t="s">
        <v>141</v>
      </c>
      <c r="L290" s="28"/>
      <c r="M290" s="120" t="s">
        <v>19</v>
      </c>
      <c r="N290" s="121" t="s">
        <v>41</v>
      </c>
      <c r="P290" s="122">
        <f t="shared" si="141"/>
        <v>0</v>
      </c>
      <c r="Q290" s="122">
        <v>0</v>
      </c>
      <c r="R290" s="122">
        <f t="shared" si="142"/>
        <v>0</v>
      </c>
      <c r="S290" s="122">
        <v>0</v>
      </c>
      <c r="T290" s="123">
        <f t="shared" si="143"/>
        <v>0</v>
      </c>
      <c r="AR290" s="124" t="s">
        <v>136</v>
      </c>
      <c r="AT290" s="124" t="s">
        <v>137</v>
      </c>
      <c r="AU290" s="124" t="s">
        <v>78</v>
      </c>
      <c r="AY290" s="13" t="s">
        <v>133</v>
      </c>
      <c r="BE290" s="125">
        <f t="shared" si="144"/>
        <v>0</v>
      </c>
      <c r="BF290" s="125">
        <f t="shared" si="145"/>
        <v>0</v>
      </c>
      <c r="BG290" s="125">
        <f t="shared" si="146"/>
        <v>0</v>
      </c>
      <c r="BH290" s="125">
        <f t="shared" si="147"/>
        <v>0</v>
      </c>
      <c r="BI290" s="125">
        <f t="shared" si="148"/>
        <v>0</v>
      </c>
      <c r="BJ290" s="13" t="s">
        <v>78</v>
      </c>
      <c r="BK290" s="125">
        <f t="shared" si="149"/>
        <v>0</v>
      </c>
      <c r="BL290" s="13" t="s">
        <v>136</v>
      </c>
      <c r="BM290" s="124" t="s">
        <v>722</v>
      </c>
    </row>
    <row r="291" spans="2:65" s="1" customFormat="1" ht="90.75" customHeight="1">
      <c r="B291" s="28"/>
      <c r="C291" s="113" t="s">
        <v>723</v>
      </c>
      <c r="D291" s="113" t="s">
        <v>137</v>
      </c>
      <c r="E291" s="114" t="s">
        <v>724</v>
      </c>
      <c r="F291" s="115" t="s">
        <v>198</v>
      </c>
      <c r="G291" s="116" t="s">
        <v>140</v>
      </c>
      <c r="H291" s="117">
        <v>1</v>
      </c>
      <c r="I291" s="118"/>
      <c r="J291" s="119">
        <f t="shared" si="140"/>
        <v>0</v>
      </c>
      <c r="K291" s="115" t="s">
        <v>141</v>
      </c>
      <c r="L291" s="28"/>
      <c r="M291" s="120" t="s">
        <v>19</v>
      </c>
      <c r="N291" s="121" t="s">
        <v>41</v>
      </c>
      <c r="P291" s="122">
        <f t="shared" si="141"/>
        <v>0</v>
      </c>
      <c r="Q291" s="122">
        <v>0</v>
      </c>
      <c r="R291" s="122">
        <f t="shared" si="142"/>
        <v>0</v>
      </c>
      <c r="S291" s="122">
        <v>0</v>
      </c>
      <c r="T291" s="123">
        <f t="shared" si="143"/>
        <v>0</v>
      </c>
      <c r="AR291" s="124" t="s">
        <v>136</v>
      </c>
      <c r="AT291" s="124" t="s">
        <v>137</v>
      </c>
      <c r="AU291" s="124" t="s">
        <v>78</v>
      </c>
      <c r="AY291" s="13" t="s">
        <v>133</v>
      </c>
      <c r="BE291" s="125">
        <f t="shared" si="144"/>
        <v>0</v>
      </c>
      <c r="BF291" s="125">
        <f t="shared" si="145"/>
        <v>0</v>
      </c>
      <c r="BG291" s="125">
        <f t="shared" si="146"/>
        <v>0</v>
      </c>
      <c r="BH291" s="125">
        <f t="shared" si="147"/>
        <v>0</v>
      </c>
      <c r="BI291" s="125">
        <f t="shared" si="148"/>
        <v>0</v>
      </c>
      <c r="BJ291" s="13" t="s">
        <v>78</v>
      </c>
      <c r="BK291" s="125">
        <f t="shared" si="149"/>
        <v>0</v>
      </c>
      <c r="BL291" s="13" t="s">
        <v>136</v>
      </c>
      <c r="BM291" s="124" t="s">
        <v>725</v>
      </c>
    </row>
    <row r="292" spans="2:65" s="1" customFormat="1" ht="62.65" customHeight="1">
      <c r="B292" s="28"/>
      <c r="C292" s="113" t="s">
        <v>726</v>
      </c>
      <c r="D292" s="113" t="s">
        <v>137</v>
      </c>
      <c r="E292" s="114" t="s">
        <v>727</v>
      </c>
      <c r="F292" s="115" t="s">
        <v>160</v>
      </c>
      <c r="G292" s="116" t="s">
        <v>140</v>
      </c>
      <c r="H292" s="117">
        <v>1</v>
      </c>
      <c r="I292" s="118"/>
      <c r="J292" s="119">
        <f t="shared" si="140"/>
        <v>0</v>
      </c>
      <c r="K292" s="115" t="s">
        <v>141</v>
      </c>
      <c r="L292" s="28"/>
      <c r="M292" s="120" t="s">
        <v>19</v>
      </c>
      <c r="N292" s="121" t="s">
        <v>41</v>
      </c>
      <c r="P292" s="122">
        <f t="shared" si="141"/>
        <v>0</v>
      </c>
      <c r="Q292" s="122">
        <v>0</v>
      </c>
      <c r="R292" s="122">
        <f t="shared" si="142"/>
        <v>0</v>
      </c>
      <c r="S292" s="122">
        <v>0</v>
      </c>
      <c r="T292" s="123">
        <f t="shared" si="143"/>
        <v>0</v>
      </c>
      <c r="AR292" s="124" t="s">
        <v>136</v>
      </c>
      <c r="AT292" s="124" t="s">
        <v>137</v>
      </c>
      <c r="AU292" s="124" t="s">
        <v>78</v>
      </c>
      <c r="AY292" s="13" t="s">
        <v>133</v>
      </c>
      <c r="BE292" s="125">
        <f t="shared" si="144"/>
        <v>0</v>
      </c>
      <c r="BF292" s="125">
        <f t="shared" si="145"/>
        <v>0</v>
      </c>
      <c r="BG292" s="125">
        <f t="shared" si="146"/>
        <v>0</v>
      </c>
      <c r="BH292" s="125">
        <f t="shared" si="147"/>
        <v>0</v>
      </c>
      <c r="BI292" s="125">
        <f t="shared" si="148"/>
        <v>0</v>
      </c>
      <c r="BJ292" s="13" t="s">
        <v>78</v>
      </c>
      <c r="BK292" s="125">
        <f t="shared" si="149"/>
        <v>0</v>
      </c>
      <c r="BL292" s="13" t="s">
        <v>136</v>
      </c>
      <c r="BM292" s="124" t="s">
        <v>728</v>
      </c>
    </row>
    <row r="293" spans="2:65" s="1" customFormat="1" ht="66.75" customHeight="1">
      <c r="B293" s="28"/>
      <c r="C293" s="113" t="s">
        <v>729</v>
      </c>
      <c r="D293" s="113" t="s">
        <v>137</v>
      </c>
      <c r="E293" s="114" t="s">
        <v>730</v>
      </c>
      <c r="F293" s="115" t="s">
        <v>164</v>
      </c>
      <c r="G293" s="116" t="s">
        <v>140</v>
      </c>
      <c r="H293" s="117">
        <v>1</v>
      </c>
      <c r="I293" s="118"/>
      <c r="J293" s="119">
        <f t="shared" si="140"/>
        <v>0</v>
      </c>
      <c r="K293" s="115" t="s">
        <v>141</v>
      </c>
      <c r="L293" s="28"/>
      <c r="M293" s="120" t="s">
        <v>19</v>
      </c>
      <c r="N293" s="121" t="s">
        <v>41</v>
      </c>
      <c r="P293" s="122">
        <f t="shared" si="141"/>
        <v>0</v>
      </c>
      <c r="Q293" s="122">
        <v>0</v>
      </c>
      <c r="R293" s="122">
        <f t="shared" si="142"/>
        <v>0</v>
      </c>
      <c r="S293" s="122">
        <v>0</v>
      </c>
      <c r="T293" s="123">
        <f t="shared" si="143"/>
        <v>0</v>
      </c>
      <c r="AR293" s="124" t="s">
        <v>136</v>
      </c>
      <c r="AT293" s="124" t="s">
        <v>137</v>
      </c>
      <c r="AU293" s="124" t="s">
        <v>78</v>
      </c>
      <c r="AY293" s="13" t="s">
        <v>133</v>
      </c>
      <c r="BE293" s="125">
        <f t="shared" si="144"/>
        <v>0</v>
      </c>
      <c r="BF293" s="125">
        <f t="shared" si="145"/>
        <v>0</v>
      </c>
      <c r="BG293" s="125">
        <f t="shared" si="146"/>
        <v>0</v>
      </c>
      <c r="BH293" s="125">
        <f t="shared" si="147"/>
        <v>0</v>
      </c>
      <c r="BI293" s="125">
        <f t="shared" si="148"/>
        <v>0</v>
      </c>
      <c r="BJ293" s="13" t="s">
        <v>78</v>
      </c>
      <c r="BK293" s="125">
        <f t="shared" si="149"/>
        <v>0</v>
      </c>
      <c r="BL293" s="13" t="s">
        <v>136</v>
      </c>
      <c r="BM293" s="124" t="s">
        <v>731</v>
      </c>
    </row>
    <row r="294" spans="2:65" s="1" customFormat="1" ht="49.15" customHeight="1">
      <c r="B294" s="28"/>
      <c r="C294" s="113" t="s">
        <v>732</v>
      </c>
      <c r="D294" s="113" t="s">
        <v>137</v>
      </c>
      <c r="E294" s="114" t="s">
        <v>733</v>
      </c>
      <c r="F294" s="115" t="s">
        <v>168</v>
      </c>
      <c r="G294" s="116" t="s">
        <v>140</v>
      </c>
      <c r="H294" s="117">
        <v>1</v>
      </c>
      <c r="I294" s="118"/>
      <c r="J294" s="119">
        <f t="shared" si="140"/>
        <v>0</v>
      </c>
      <c r="K294" s="115" t="s">
        <v>141</v>
      </c>
      <c r="L294" s="28"/>
      <c r="M294" s="120" t="s">
        <v>19</v>
      </c>
      <c r="N294" s="121" t="s">
        <v>41</v>
      </c>
      <c r="P294" s="122">
        <f t="shared" si="141"/>
        <v>0</v>
      </c>
      <c r="Q294" s="122">
        <v>0</v>
      </c>
      <c r="R294" s="122">
        <f t="shared" si="142"/>
        <v>0</v>
      </c>
      <c r="S294" s="122">
        <v>0</v>
      </c>
      <c r="T294" s="123">
        <f t="shared" si="143"/>
        <v>0</v>
      </c>
      <c r="AR294" s="124" t="s">
        <v>136</v>
      </c>
      <c r="AT294" s="124" t="s">
        <v>137</v>
      </c>
      <c r="AU294" s="124" t="s">
        <v>78</v>
      </c>
      <c r="AY294" s="13" t="s">
        <v>133</v>
      </c>
      <c r="BE294" s="125">
        <f t="shared" si="144"/>
        <v>0</v>
      </c>
      <c r="BF294" s="125">
        <f t="shared" si="145"/>
        <v>0</v>
      </c>
      <c r="BG294" s="125">
        <f t="shared" si="146"/>
        <v>0</v>
      </c>
      <c r="BH294" s="125">
        <f t="shared" si="147"/>
        <v>0</v>
      </c>
      <c r="BI294" s="125">
        <f t="shared" si="148"/>
        <v>0</v>
      </c>
      <c r="BJ294" s="13" t="s">
        <v>78</v>
      </c>
      <c r="BK294" s="125">
        <f t="shared" si="149"/>
        <v>0</v>
      </c>
      <c r="BL294" s="13" t="s">
        <v>136</v>
      </c>
      <c r="BM294" s="124" t="s">
        <v>734</v>
      </c>
    </row>
    <row r="295" spans="2:63" s="10" customFormat="1" ht="25.9" customHeight="1">
      <c r="B295" s="103"/>
      <c r="D295" s="104" t="s">
        <v>69</v>
      </c>
      <c r="E295" s="105" t="s">
        <v>628</v>
      </c>
      <c r="F295" s="105" t="s">
        <v>735</v>
      </c>
      <c r="I295" s="106"/>
      <c r="J295" s="107">
        <f>BK295</f>
        <v>0</v>
      </c>
      <c r="L295" s="103"/>
      <c r="M295" s="108"/>
      <c r="P295" s="109">
        <f>SUM(P296:P300)</f>
        <v>0</v>
      </c>
      <c r="R295" s="109">
        <f>SUM(R296:R300)</f>
        <v>0</v>
      </c>
      <c r="T295" s="110">
        <f>SUM(T296:T300)</f>
        <v>0</v>
      </c>
      <c r="AR295" s="104" t="s">
        <v>78</v>
      </c>
      <c r="AT295" s="111" t="s">
        <v>69</v>
      </c>
      <c r="AU295" s="111" t="s">
        <v>70</v>
      </c>
      <c r="AY295" s="104" t="s">
        <v>133</v>
      </c>
      <c r="BK295" s="112">
        <f>SUM(BK296:BK300)</f>
        <v>0</v>
      </c>
    </row>
    <row r="296" spans="2:65" s="1" customFormat="1" ht="16.5" customHeight="1">
      <c r="B296" s="28"/>
      <c r="C296" s="113" t="s">
        <v>736</v>
      </c>
      <c r="D296" s="113" t="s">
        <v>137</v>
      </c>
      <c r="E296" s="114" t="s">
        <v>737</v>
      </c>
      <c r="F296" s="115" t="s">
        <v>192</v>
      </c>
      <c r="G296" s="116" t="s">
        <v>140</v>
      </c>
      <c r="H296" s="117">
        <v>3</v>
      </c>
      <c r="I296" s="118"/>
      <c r="J296" s="119">
        <f>ROUND(I296*H296,2)</f>
        <v>0</v>
      </c>
      <c r="K296" s="115" t="s">
        <v>141</v>
      </c>
      <c r="L296" s="28"/>
      <c r="M296" s="120" t="s">
        <v>19</v>
      </c>
      <c r="N296" s="121" t="s">
        <v>41</v>
      </c>
      <c r="P296" s="122">
        <f>O296*H296</f>
        <v>0</v>
      </c>
      <c r="Q296" s="122">
        <v>0</v>
      </c>
      <c r="R296" s="122">
        <f>Q296*H296</f>
        <v>0</v>
      </c>
      <c r="S296" s="122">
        <v>0</v>
      </c>
      <c r="T296" s="123">
        <f>S296*H296</f>
        <v>0</v>
      </c>
      <c r="AR296" s="124" t="s">
        <v>136</v>
      </c>
      <c r="AT296" s="124" t="s">
        <v>137</v>
      </c>
      <c r="AU296" s="124" t="s">
        <v>78</v>
      </c>
      <c r="AY296" s="13" t="s">
        <v>133</v>
      </c>
      <c r="BE296" s="125">
        <f>IF(N296="základní",J296,0)</f>
        <v>0</v>
      </c>
      <c r="BF296" s="125">
        <f>IF(N296="snížená",J296,0)</f>
        <v>0</v>
      </c>
      <c r="BG296" s="125">
        <f>IF(N296="zákl. přenesená",J296,0)</f>
        <v>0</v>
      </c>
      <c r="BH296" s="125">
        <f>IF(N296="sníž. přenesená",J296,0)</f>
        <v>0</v>
      </c>
      <c r="BI296" s="125">
        <f>IF(N296="nulová",J296,0)</f>
        <v>0</v>
      </c>
      <c r="BJ296" s="13" t="s">
        <v>78</v>
      </c>
      <c r="BK296" s="125">
        <f>ROUND(I296*H296,2)</f>
        <v>0</v>
      </c>
      <c r="BL296" s="13" t="s">
        <v>136</v>
      </c>
      <c r="BM296" s="124" t="s">
        <v>738</v>
      </c>
    </row>
    <row r="297" spans="2:65" s="1" customFormat="1" ht="280.5" customHeight="1">
      <c r="B297" s="28"/>
      <c r="C297" s="113" t="s">
        <v>739</v>
      </c>
      <c r="D297" s="113" t="s">
        <v>137</v>
      </c>
      <c r="E297" s="114" t="s">
        <v>740</v>
      </c>
      <c r="F297" s="115" t="s">
        <v>741</v>
      </c>
      <c r="G297" s="116" t="s">
        <v>140</v>
      </c>
      <c r="H297" s="117">
        <v>1</v>
      </c>
      <c r="I297" s="118"/>
      <c r="J297" s="119">
        <f>ROUND(I297*H297,2)</f>
        <v>0</v>
      </c>
      <c r="K297" s="115" t="s">
        <v>141</v>
      </c>
      <c r="L297" s="28"/>
      <c r="M297" s="120" t="s">
        <v>19</v>
      </c>
      <c r="N297" s="121" t="s">
        <v>41</v>
      </c>
      <c r="P297" s="122">
        <f>O297*H297</f>
        <v>0</v>
      </c>
      <c r="Q297" s="122">
        <v>0</v>
      </c>
      <c r="R297" s="122">
        <f>Q297*H297</f>
        <v>0</v>
      </c>
      <c r="S297" s="122">
        <v>0</v>
      </c>
      <c r="T297" s="123">
        <f>S297*H297</f>
        <v>0</v>
      </c>
      <c r="AR297" s="124" t="s">
        <v>136</v>
      </c>
      <c r="AT297" s="124" t="s">
        <v>137</v>
      </c>
      <c r="AU297" s="124" t="s">
        <v>78</v>
      </c>
      <c r="AY297" s="13" t="s">
        <v>133</v>
      </c>
      <c r="BE297" s="125">
        <f>IF(N297="základní",J297,0)</f>
        <v>0</v>
      </c>
      <c r="BF297" s="125">
        <f>IF(N297="snížená",J297,0)</f>
        <v>0</v>
      </c>
      <c r="BG297" s="125">
        <f>IF(N297="zákl. přenesená",J297,0)</f>
        <v>0</v>
      </c>
      <c r="BH297" s="125">
        <f>IF(N297="sníž. přenesená",J297,0)</f>
        <v>0</v>
      </c>
      <c r="BI297" s="125">
        <f>IF(N297="nulová",J297,0)</f>
        <v>0</v>
      </c>
      <c r="BJ297" s="13" t="s">
        <v>78</v>
      </c>
      <c r="BK297" s="125">
        <f>ROUND(I297*H297,2)</f>
        <v>0</v>
      </c>
      <c r="BL297" s="13" t="s">
        <v>136</v>
      </c>
      <c r="BM297" s="124" t="s">
        <v>742</v>
      </c>
    </row>
    <row r="298" spans="2:65" s="1" customFormat="1" ht="190.5" customHeight="1">
      <c r="B298" s="28"/>
      <c r="C298" s="113" t="s">
        <v>743</v>
      </c>
      <c r="D298" s="113" t="s">
        <v>137</v>
      </c>
      <c r="E298" s="114" t="s">
        <v>744</v>
      </c>
      <c r="F298" s="115" t="s">
        <v>745</v>
      </c>
      <c r="G298" s="116" t="s">
        <v>140</v>
      </c>
      <c r="H298" s="117">
        <v>1</v>
      </c>
      <c r="I298" s="118"/>
      <c r="J298" s="119">
        <f>ROUND(I298*H298,2)</f>
        <v>0</v>
      </c>
      <c r="K298" s="115" t="s">
        <v>141</v>
      </c>
      <c r="L298" s="28"/>
      <c r="M298" s="120" t="s">
        <v>19</v>
      </c>
      <c r="N298" s="121" t="s">
        <v>41</v>
      </c>
      <c r="P298" s="122">
        <f>O298*H298</f>
        <v>0</v>
      </c>
      <c r="Q298" s="122">
        <v>0</v>
      </c>
      <c r="R298" s="122">
        <f>Q298*H298</f>
        <v>0</v>
      </c>
      <c r="S298" s="122">
        <v>0</v>
      </c>
      <c r="T298" s="123">
        <f>S298*H298</f>
        <v>0</v>
      </c>
      <c r="AR298" s="124" t="s">
        <v>136</v>
      </c>
      <c r="AT298" s="124" t="s">
        <v>137</v>
      </c>
      <c r="AU298" s="124" t="s">
        <v>78</v>
      </c>
      <c r="AY298" s="13" t="s">
        <v>133</v>
      </c>
      <c r="BE298" s="125">
        <f>IF(N298="základní",J298,0)</f>
        <v>0</v>
      </c>
      <c r="BF298" s="125">
        <f>IF(N298="snížená",J298,0)</f>
        <v>0</v>
      </c>
      <c r="BG298" s="125">
        <f>IF(N298="zákl. přenesená",J298,0)</f>
        <v>0</v>
      </c>
      <c r="BH298" s="125">
        <f>IF(N298="sníž. přenesená",J298,0)</f>
        <v>0</v>
      </c>
      <c r="BI298" s="125">
        <f>IF(N298="nulová",J298,0)</f>
        <v>0</v>
      </c>
      <c r="BJ298" s="13" t="s">
        <v>78</v>
      </c>
      <c r="BK298" s="125">
        <f>ROUND(I298*H298,2)</f>
        <v>0</v>
      </c>
      <c r="BL298" s="13" t="s">
        <v>136</v>
      </c>
      <c r="BM298" s="124" t="s">
        <v>746</v>
      </c>
    </row>
    <row r="299" spans="2:65" s="1" customFormat="1" ht="76.35" customHeight="1">
      <c r="B299" s="28"/>
      <c r="C299" s="113" t="s">
        <v>747</v>
      </c>
      <c r="D299" s="113" t="s">
        <v>137</v>
      </c>
      <c r="E299" s="114" t="s">
        <v>748</v>
      </c>
      <c r="F299" s="115" t="s">
        <v>749</v>
      </c>
      <c r="G299" s="116" t="s">
        <v>140</v>
      </c>
      <c r="H299" s="117">
        <v>1</v>
      </c>
      <c r="I299" s="118"/>
      <c r="J299" s="119">
        <f>ROUND(I299*H299,2)</f>
        <v>0</v>
      </c>
      <c r="K299" s="115" t="s">
        <v>141</v>
      </c>
      <c r="L299" s="28"/>
      <c r="M299" s="120" t="s">
        <v>19</v>
      </c>
      <c r="N299" s="121" t="s">
        <v>41</v>
      </c>
      <c r="P299" s="122">
        <f>O299*H299</f>
        <v>0</v>
      </c>
      <c r="Q299" s="122">
        <v>0</v>
      </c>
      <c r="R299" s="122">
        <f>Q299*H299</f>
        <v>0</v>
      </c>
      <c r="S299" s="122">
        <v>0</v>
      </c>
      <c r="T299" s="123">
        <f>S299*H299</f>
        <v>0</v>
      </c>
      <c r="AR299" s="124" t="s">
        <v>136</v>
      </c>
      <c r="AT299" s="124" t="s">
        <v>137</v>
      </c>
      <c r="AU299" s="124" t="s">
        <v>78</v>
      </c>
      <c r="AY299" s="13" t="s">
        <v>133</v>
      </c>
      <c r="BE299" s="125">
        <f>IF(N299="základní",J299,0)</f>
        <v>0</v>
      </c>
      <c r="BF299" s="125">
        <f>IF(N299="snížená",J299,0)</f>
        <v>0</v>
      </c>
      <c r="BG299" s="125">
        <f>IF(N299="zákl. přenesená",J299,0)</f>
        <v>0</v>
      </c>
      <c r="BH299" s="125">
        <f>IF(N299="sníž. přenesená",J299,0)</f>
        <v>0</v>
      </c>
      <c r="BI299" s="125">
        <f>IF(N299="nulová",J299,0)</f>
        <v>0</v>
      </c>
      <c r="BJ299" s="13" t="s">
        <v>78</v>
      </c>
      <c r="BK299" s="125">
        <f>ROUND(I299*H299,2)</f>
        <v>0</v>
      </c>
      <c r="BL299" s="13" t="s">
        <v>136</v>
      </c>
      <c r="BM299" s="124" t="s">
        <v>750</v>
      </c>
    </row>
    <row r="300" spans="2:65" s="1" customFormat="1" ht="66.75" customHeight="1">
      <c r="B300" s="28"/>
      <c r="C300" s="113" t="s">
        <v>751</v>
      </c>
      <c r="D300" s="113" t="s">
        <v>137</v>
      </c>
      <c r="E300" s="114" t="s">
        <v>752</v>
      </c>
      <c r="F300" s="115" t="s">
        <v>753</v>
      </c>
      <c r="G300" s="116" t="s">
        <v>140</v>
      </c>
      <c r="H300" s="117">
        <v>1</v>
      </c>
      <c r="I300" s="118"/>
      <c r="J300" s="119">
        <f>ROUND(I300*H300,2)</f>
        <v>0</v>
      </c>
      <c r="K300" s="115" t="s">
        <v>141</v>
      </c>
      <c r="L300" s="28"/>
      <c r="M300" s="120" t="s">
        <v>19</v>
      </c>
      <c r="N300" s="121" t="s">
        <v>41</v>
      </c>
      <c r="P300" s="122">
        <f>O300*H300</f>
        <v>0</v>
      </c>
      <c r="Q300" s="122">
        <v>0</v>
      </c>
      <c r="R300" s="122">
        <f>Q300*H300</f>
        <v>0</v>
      </c>
      <c r="S300" s="122">
        <v>0</v>
      </c>
      <c r="T300" s="123">
        <f>S300*H300</f>
        <v>0</v>
      </c>
      <c r="AR300" s="124" t="s">
        <v>136</v>
      </c>
      <c r="AT300" s="124" t="s">
        <v>137</v>
      </c>
      <c r="AU300" s="124" t="s">
        <v>78</v>
      </c>
      <c r="AY300" s="13" t="s">
        <v>133</v>
      </c>
      <c r="BE300" s="125">
        <f>IF(N300="základní",J300,0)</f>
        <v>0</v>
      </c>
      <c r="BF300" s="125">
        <f>IF(N300="snížená",J300,0)</f>
        <v>0</v>
      </c>
      <c r="BG300" s="125">
        <f>IF(N300="zákl. přenesená",J300,0)</f>
        <v>0</v>
      </c>
      <c r="BH300" s="125">
        <f>IF(N300="sníž. přenesená",J300,0)</f>
        <v>0</v>
      </c>
      <c r="BI300" s="125">
        <f>IF(N300="nulová",J300,0)</f>
        <v>0</v>
      </c>
      <c r="BJ300" s="13" t="s">
        <v>78</v>
      </c>
      <c r="BK300" s="125">
        <f>ROUND(I300*H300,2)</f>
        <v>0</v>
      </c>
      <c r="BL300" s="13" t="s">
        <v>136</v>
      </c>
      <c r="BM300" s="124" t="s">
        <v>754</v>
      </c>
    </row>
    <row r="301" spans="2:63" s="10" customFormat="1" ht="25.9" customHeight="1">
      <c r="B301" s="103"/>
      <c r="D301" s="104" t="s">
        <v>69</v>
      </c>
      <c r="E301" s="105" t="s">
        <v>637</v>
      </c>
      <c r="F301" s="105" t="s">
        <v>755</v>
      </c>
      <c r="I301" s="106"/>
      <c r="J301" s="107">
        <f>BK301</f>
        <v>0</v>
      </c>
      <c r="L301" s="103"/>
      <c r="M301" s="108"/>
      <c r="P301" s="109">
        <f>P302</f>
        <v>0</v>
      </c>
      <c r="R301" s="109">
        <f>R302</f>
        <v>0</v>
      </c>
      <c r="T301" s="110">
        <f>T302</f>
        <v>0</v>
      </c>
      <c r="AR301" s="104" t="s">
        <v>78</v>
      </c>
      <c r="AT301" s="111" t="s">
        <v>69</v>
      </c>
      <c r="AU301" s="111" t="s">
        <v>70</v>
      </c>
      <c r="AY301" s="104" t="s">
        <v>133</v>
      </c>
      <c r="BK301" s="112">
        <f>BK302</f>
        <v>0</v>
      </c>
    </row>
    <row r="302" spans="2:65" s="1" customFormat="1" ht="16.5" customHeight="1">
      <c r="B302" s="28"/>
      <c r="C302" s="113" t="s">
        <v>756</v>
      </c>
      <c r="D302" s="113" t="s">
        <v>137</v>
      </c>
      <c r="E302" s="114" t="s">
        <v>757</v>
      </c>
      <c r="F302" s="115" t="s">
        <v>643</v>
      </c>
      <c r="G302" s="116" t="s">
        <v>140</v>
      </c>
      <c r="H302" s="117">
        <v>1</v>
      </c>
      <c r="I302" s="118"/>
      <c r="J302" s="119">
        <f>ROUND(I302*H302,2)</f>
        <v>0</v>
      </c>
      <c r="K302" s="115" t="s">
        <v>19</v>
      </c>
      <c r="L302" s="28"/>
      <c r="M302" s="120" t="s">
        <v>19</v>
      </c>
      <c r="N302" s="121" t="s">
        <v>41</v>
      </c>
      <c r="P302" s="122">
        <f>O302*H302</f>
        <v>0</v>
      </c>
      <c r="Q302" s="122">
        <v>0</v>
      </c>
      <c r="R302" s="122">
        <f>Q302*H302</f>
        <v>0</v>
      </c>
      <c r="S302" s="122">
        <v>0</v>
      </c>
      <c r="T302" s="123">
        <f>S302*H302</f>
        <v>0</v>
      </c>
      <c r="AR302" s="124" t="s">
        <v>136</v>
      </c>
      <c r="AT302" s="124" t="s">
        <v>137</v>
      </c>
      <c r="AU302" s="124" t="s">
        <v>78</v>
      </c>
      <c r="AY302" s="13" t="s">
        <v>133</v>
      </c>
      <c r="BE302" s="125">
        <f>IF(N302="základní",J302,0)</f>
        <v>0</v>
      </c>
      <c r="BF302" s="125">
        <f>IF(N302="snížená",J302,0)</f>
        <v>0</v>
      </c>
      <c r="BG302" s="125">
        <f>IF(N302="zákl. přenesená",J302,0)</f>
        <v>0</v>
      </c>
      <c r="BH302" s="125">
        <f>IF(N302="sníž. přenesená",J302,0)</f>
        <v>0</v>
      </c>
      <c r="BI302" s="125">
        <f>IF(N302="nulová",J302,0)</f>
        <v>0</v>
      </c>
      <c r="BJ302" s="13" t="s">
        <v>78</v>
      </c>
      <c r="BK302" s="125">
        <f>ROUND(I302*H302,2)</f>
        <v>0</v>
      </c>
      <c r="BL302" s="13" t="s">
        <v>136</v>
      </c>
      <c r="BM302" s="124" t="s">
        <v>758</v>
      </c>
    </row>
    <row r="303" spans="2:63" s="10" customFormat="1" ht="25.9" customHeight="1">
      <c r="B303" s="103"/>
      <c r="D303" s="104" t="s">
        <v>69</v>
      </c>
      <c r="E303" s="105" t="s">
        <v>759</v>
      </c>
      <c r="F303" s="105" t="s">
        <v>760</v>
      </c>
      <c r="I303" s="106"/>
      <c r="J303" s="107">
        <f>BK303</f>
        <v>0</v>
      </c>
      <c r="L303" s="103"/>
      <c r="M303" s="108"/>
      <c r="P303" s="109">
        <f>P304</f>
        <v>0</v>
      </c>
      <c r="R303" s="109">
        <f>R304</f>
        <v>0</v>
      </c>
      <c r="T303" s="110">
        <f>T304</f>
        <v>0</v>
      </c>
      <c r="AR303" s="104" t="s">
        <v>147</v>
      </c>
      <c r="AT303" s="111" t="s">
        <v>69</v>
      </c>
      <c r="AU303" s="111" t="s">
        <v>70</v>
      </c>
      <c r="AY303" s="104" t="s">
        <v>133</v>
      </c>
      <c r="BK303" s="112">
        <f>BK304</f>
        <v>0</v>
      </c>
    </row>
    <row r="304" spans="2:65" s="1" customFormat="1" ht="16.5" customHeight="1">
      <c r="B304" s="28"/>
      <c r="C304" s="113" t="s">
        <v>761</v>
      </c>
      <c r="D304" s="113" t="s">
        <v>137</v>
      </c>
      <c r="E304" s="114" t="s">
        <v>762</v>
      </c>
      <c r="F304" s="115" t="s">
        <v>763</v>
      </c>
      <c r="G304" s="116" t="s">
        <v>140</v>
      </c>
      <c r="H304" s="117">
        <v>1</v>
      </c>
      <c r="I304" s="118"/>
      <c r="J304" s="119">
        <f>ROUND(I304*H304,2)</f>
        <v>0</v>
      </c>
      <c r="K304" s="115" t="s">
        <v>141</v>
      </c>
      <c r="L304" s="28"/>
      <c r="M304" s="120" t="s">
        <v>19</v>
      </c>
      <c r="N304" s="121" t="s">
        <v>41</v>
      </c>
      <c r="P304" s="122">
        <f>O304*H304</f>
        <v>0</v>
      </c>
      <c r="Q304" s="122">
        <v>0</v>
      </c>
      <c r="R304" s="122">
        <f>Q304*H304</f>
        <v>0</v>
      </c>
      <c r="S304" s="122">
        <v>0</v>
      </c>
      <c r="T304" s="123">
        <f>S304*H304</f>
        <v>0</v>
      </c>
      <c r="AR304" s="124" t="s">
        <v>373</v>
      </c>
      <c r="AT304" s="124" t="s">
        <v>137</v>
      </c>
      <c r="AU304" s="124" t="s">
        <v>78</v>
      </c>
      <c r="AY304" s="13" t="s">
        <v>133</v>
      </c>
      <c r="BE304" s="125">
        <f>IF(N304="základní",J304,0)</f>
        <v>0</v>
      </c>
      <c r="BF304" s="125">
        <f>IF(N304="snížená",J304,0)</f>
        <v>0</v>
      </c>
      <c r="BG304" s="125">
        <f>IF(N304="zákl. přenesená",J304,0)</f>
        <v>0</v>
      </c>
      <c r="BH304" s="125">
        <f>IF(N304="sníž. přenesená",J304,0)</f>
        <v>0</v>
      </c>
      <c r="BI304" s="125">
        <f>IF(N304="nulová",J304,0)</f>
        <v>0</v>
      </c>
      <c r="BJ304" s="13" t="s">
        <v>78</v>
      </c>
      <c r="BK304" s="125">
        <f>ROUND(I304*H304,2)</f>
        <v>0</v>
      </c>
      <c r="BL304" s="13" t="s">
        <v>373</v>
      </c>
      <c r="BM304" s="124" t="s">
        <v>764</v>
      </c>
    </row>
    <row r="305" spans="2:63" s="10" customFormat="1" ht="25.9" customHeight="1">
      <c r="B305" s="103"/>
      <c r="D305" s="104" t="s">
        <v>69</v>
      </c>
      <c r="E305" s="105" t="s">
        <v>69</v>
      </c>
      <c r="F305" s="105" t="s">
        <v>765</v>
      </c>
      <c r="I305" s="106"/>
      <c r="J305" s="107">
        <f>BK305</f>
        <v>0</v>
      </c>
      <c r="L305" s="103"/>
      <c r="M305" s="108"/>
      <c r="P305" s="109">
        <f>P306</f>
        <v>0</v>
      </c>
      <c r="R305" s="109">
        <f>R306</f>
        <v>0</v>
      </c>
      <c r="T305" s="110">
        <f>T306</f>
        <v>0</v>
      </c>
      <c r="AR305" s="104" t="s">
        <v>78</v>
      </c>
      <c r="AT305" s="111" t="s">
        <v>69</v>
      </c>
      <c r="AU305" s="111" t="s">
        <v>70</v>
      </c>
      <c r="AY305" s="104" t="s">
        <v>133</v>
      </c>
      <c r="BK305" s="112">
        <f>BK306</f>
        <v>0</v>
      </c>
    </row>
    <row r="306" spans="2:65" s="1" customFormat="1" ht="16.5" customHeight="1">
      <c r="B306" s="28"/>
      <c r="C306" s="113" t="s">
        <v>766</v>
      </c>
      <c r="D306" s="113" t="s">
        <v>137</v>
      </c>
      <c r="E306" s="114" t="s">
        <v>767</v>
      </c>
      <c r="F306" s="115" t="s">
        <v>765</v>
      </c>
      <c r="G306" s="116" t="s">
        <v>140</v>
      </c>
      <c r="H306" s="117">
        <v>1</v>
      </c>
      <c r="I306" s="118"/>
      <c r="J306" s="119">
        <f>ROUND(I306*H306,2)</f>
        <v>0</v>
      </c>
      <c r="K306" s="115" t="s">
        <v>141</v>
      </c>
      <c r="L306" s="28"/>
      <c r="M306" s="126" t="s">
        <v>19</v>
      </c>
      <c r="N306" s="127" t="s">
        <v>41</v>
      </c>
      <c r="O306" s="128"/>
      <c r="P306" s="129">
        <f>O306*H306</f>
        <v>0</v>
      </c>
      <c r="Q306" s="129">
        <v>0</v>
      </c>
      <c r="R306" s="129">
        <f>Q306*H306</f>
        <v>0</v>
      </c>
      <c r="S306" s="129">
        <v>0</v>
      </c>
      <c r="T306" s="130">
        <f>S306*H306</f>
        <v>0</v>
      </c>
      <c r="AR306" s="124" t="s">
        <v>136</v>
      </c>
      <c r="AT306" s="124" t="s">
        <v>137</v>
      </c>
      <c r="AU306" s="124" t="s">
        <v>78</v>
      </c>
      <c r="AY306" s="13" t="s">
        <v>133</v>
      </c>
      <c r="BE306" s="125">
        <f>IF(N306="základní",J306,0)</f>
        <v>0</v>
      </c>
      <c r="BF306" s="125">
        <f>IF(N306="snížená",J306,0)</f>
        <v>0</v>
      </c>
      <c r="BG306" s="125">
        <f>IF(N306="zákl. přenesená",J306,0)</f>
        <v>0</v>
      </c>
      <c r="BH306" s="125">
        <f>IF(N306="sníž. přenesená",J306,0)</f>
        <v>0</v>
      </c>
      <c r="BI306" s="125">
        <f>IF(N306="nulová",J306,0)</f>
        <v>0</v>
      </c>
      <c r="BJ306" s="13" t="s">
        <v>78</v>
      </c>
      <c r="BK306" s="125">
        <f>ROUND(I306*H306,2)</f>
        <v>0</v>
      </c>
      <c r="BL306" s="13" t="s">
        <v>136</v>
      </c>
      <c r="BM306" s="124" t="s">
        <v>768</v>
      </c>
    </row>
    <row r="307" spans="2:12" s="1" customFormat="1" ht="6.95" customHeight="1">
      <c r="B307" s="37"/>
      <c r="C307" s="38"/>
      <c r="D307" s="38"/>
      <c r="E307" s="38"/>
      <c r="F307" s="38"/>
      <c r="G307" s="38"/>
      <c r="H307" s="38"/>
      <c r="I307" s="38"/>
      <c r="J307" s="38"/>
      <c r="K307" s="38"/>
      <c r="L307" s="28"/>
    </row>
  </sheetData>
  <sheetProtection algorithmName="SHA-512" hashValue="0Z6VnojMvShH7Qy3UiwWE2Syugl4KfnOvGHU5T/AHCDZbnmsMz9IEo79L8AMz8Yo1uLl2FSgsCzay1tCqCVOfg==" saltValue="7yexGju07tplM3MRpcxvaW3gUw3qyMvEx8XhoU3a2iHnkDKM9Ka2dU0it8cgvRJxFbFSYvJYlyazlpuHpkvKKQ==" spinCount="100000" sheet="1" objects="1" scenarios="1" formatColumns="0" formatRows="0" autoFilter="0"/>
  <autoFilter ref="C105:K306"/>
  <mergeCells count="9">
    <mergeCell ref="E50:H50"/>
    <mergeCell ref="E96:H96"/>
    <mergeCell ref="E98:H9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scale="76"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18"/>
  <sheetViews>
    <sheetView showGridLines="0" zoomScale="110" zoomScaleNormal="110" workbookViewId="0" topLeftCell="A1"/>
  </sheetViews>
  <sheetFormatPr defaultColWidth="9.140625" defaultRowHeight="12"/>
  <cols>
    <col min="1" max="1" width="8.28125" style="131" customWidth="1"/>
    <col min="2" max="2" width="1.7109375" style="131" customWidth="1"/>
    <col min="3" max="4" width="5.00390625" style="131" customWidth="1"/>
    <col min="5" max="5" width="11.7109375" style="131" customWidth="1"/>
    <col min="6" max="6" width="9.140625" style="131" customWidth="1"/>
    <col min="7" max="7" width="5.00390625" style="131" customWidth="1"/>
    <col min="8" max="8" width="77.8515625" style="131" customWidth="1"/>
    <col min="9" max="10" width="20.00390625" style="131" customWidth="1"/>
    <col min="11" max="11" width="1.7109375" style="131" customWidth="1"/>
  </cols>
  <sheetData>
    <row r="1" ht="37.5" customHeight="1"/>
    <row r="2" spans="2:11" ht="7.5" customHeight="1">
      <c r="B2" s="132"/>
      <c r="C2" s="133"/>
      <c r="D2" s="133"/>
      <c r="E2" s="133"/>
      <c r="F2" s="133"/>
      <c r="G2" s="133"/>
      <c r="H2" s="133"/>
      <c r="I2" s="133"/>
      <c r="J2" s="133"/>
      <c r="K2" s="134"/>
    </row>
    <row r="3" spans="2:11" s="11" customFormat="1" ht="45" customHeight="1">
      <c r="B3" s="135"/>
      <c r="C3" s="252" t="s">
        <v>769</v>
      </c>
      <c r="D3" s="252"/>
      <c r="E3" s="252"/>
      <c r="F3" s="252"/>
      <c r="G3" s="252"/>
      <c r="H3" s="252"/>
      <c r="I3" s="252"/>
      <c r="J3" s="252"/>
      <c r="K3" s="136"/>
    </row>
    <row r="4" spans="2:11" ht="25.5" customHeight="1">
      <c r="B4" s="137"/>
      <c r="C4" s="257" t="s">
        <v>770</v>
      </c>
      <c r="D4" s="257"/>
      <c r="E4" s="257"/>
      <c r="F4" s="257"/>
      <c r="G4" s="257"/>
      <c r="H4" s="257"/>
      <c r="I4" s="257"/>
      <c r="J4" s="257"/>
      <c r="K4" s="138"/>
    </row>
    <row r="5" spans="2:11" ht="5.25" customHeight="1">
      <c r="B5" s="137"/>
      <c r="C5" s="139"/>
      <c r="D5" s="139"/>
      <c r="E5" s="139"/>
      <c r="F5" s="139"/>
      <c r="G5" s="139"/>
      <c r="H5" s="139"/>
      <c r="I5" s="139"/>
      <c r="J5" s="139"/>
      <c r="K5" s="138"/>
    </row>
    <row r="6" spans="2:11" ht="15" customHeight="1">
      <c r="B6" s="137"/>
      <c r="C6" s="256" t="s">
        <v>771</v>
      </c>
      <c r="D6" s="256"/>
      <c r="E6" s="256"/>
      <c r="F6" s="256"/>
      <c r="G6" s="256"/>
      <c r="H6" s="256"/>
      <c r="I6" s="256"/>
      <c r="J6" s="256"/>
      <c r="K6" s="138"/>
    </row>
    <row r="7" spans="2:11" ht="15" customHeight="1">
      <c r="B7" s="141"/>
      <c r="C7" s="256" t="s">
        <v>772</v>
      </c>
      <c r="D7" s="256"/>
      <c r="E7" s="256"/>
      <c r="F7" s="256"/>
      <c r="G7" s="256"/>
      <c r="H7" s="256"/>
      <c r="I7" s="256"/>
      <c r="J7" s="256"/>
      <c r="K7" s="138"/>
    </row>
    <row r="8" spans="2:11" ht="12.75" customHeight="1">
      <c r="B8" s="141"/>
      <c r="C8" s="140"/>
      <c r="D8" s="140"/>
      <c r="E8" s="140"/>
      <c r="F8" s="140"/>
      <c r="G8" s="140"/>
      <c r="H8" s="140"/>
      <c r="I8" s="140"/>
      <c r="J8" s="140"/>
      <c r="K8" s="138"/>
    </row>
    <row r="9" spans="2:11" ht="15" customHeight="1">
      <c r="B9" s="141"/>
      <c r="C9" s="256" t="s">
        <v>773</v>
      </c>
      <c r="D9" s="256"/>
      <c r="E9" s="256"/>
      <c r="F9" s="256"/>
      <c r="G9" s="256"/>
      <c r="H9" s="256"/>
      <c r="I9" s="256"/>
      <c r="J9" s="256"/>
      <c r="K9" s="138"/>
    </row>
    <row r="10" spans="2:11" ht="15" customHeight="1">
      <c r="B10" s="141"/>
      <c r="C10" s="140"/>
      <c r="D10" s="256" t="s">
        <v>774</v>
      </c>
      <c r="E10" s="256"/>
      <c r="F10" s="256"/>
      <c r="G10" s="256"/>
      <c r="H10" s="256"/>
      <c r="I10" s="256"/>
      <c r="J10" s="256"/>
      <c r="K10" s="138"/>
    </row>
    <row r="11" spans="2:11" ht="15" customHeight="1">
      <c r="B11" s="141"/>
      <c r="C11" s="142"/>
      <c r="D11" s="256" t="s">
        <v>775</v>
      </c>
      <c r="E11" s="256"/>
      <c r="F11" s="256"/>
      <c r="G11" s="256"/>
      <c r="H11" s="256"/>
      <c r="I11" s="256"/>
      <c r="J11" s="256"/>
      <c r="K11" s="138"/>
    </row>
    <row r="12" spans="2:11" ht="15" customHeight="1">
      <c r="B12" s="141"/>
      <c r="C12" s="142"/>
      <c r="D12" s="140"/>
      <c r="E12" s="140"/>
      <c r="F12" s="140"/>
      <c r="G12" s="140"/>
      <c r="H12" s="140"/>
      <c r="I12" s="140"/>
      <c r="J12" s="140"/>
      <c r="K12" s="138"/>
    </row>
    <row r="13" spans="2:11" ht="15" customHeight="1">
      <c r="B13" s="141"/>
      <c r="C13" s="142"/>
      <c r="D13" s="143" t="s">
        <v>776</v>
      </c>
      <c r="E13" s="140"/>
      <c r="F13" s="140"/>
      <c r="G13" s="140"/>
      <c r="H13" s="140"/>
      <c r="I13" s="140"/>
      <c r="J13" s="140"/>
      <c r="K13" s="138"/>
    </row>
    <row r="14" spans="2:11" ht="12.75" customHeight="1">
      <c r="B14" s="141"/>
      <c r="C14" s="142"/>
      <c r="D14" s="142"/>
      <c r="E14" s="142"/>
      <c r="F14" s="142"/>
      <c r="G14" s="142"/>
      <c r="H14" s="142"/>
      <c r="I14" s="142"/>
      <c r="J14" s="142"/>
      <c r="K14" s="138"/>
    </row>
    <row r="15" spans="2:11" ht="15" customHeight="1">
      <c r="B15" s="141"/>
      <c r="C15" s="142"/>
      <c r="D15" s="256" t="s">
        <v>777</v>
      </c>
      <c r="E15" s="256"/>
      <c r="F15" s="256"/>
      <c r="G15" s="256"/>
      <c r="H15" s="256"/>
      <c r="I15" s="256"/>
      <c r="J15" s="256"/>
      <c r="K15" s="138"/>
    </row>
    <row r="16" spans="2:11" ht="15" customHeight="1">
      <c r="B16" s="141"/>
      <c r="C16" s="142"/>
      <c r="D16" s="256" t="s">
        <v>778</v>
      </c>
      <c r="E16" s="256"/>
      <c r="F16" s="256"/>
      <c r="G16" s="256"/>
      <c r="H16" s="256"/>
      <c r="I16" s="256"/>
      <c r="J16" s="256"/>
      <c r="K16" s="138"/>
    </row>
    <row r="17" spans="2:11" ht="15" customHeight="1">
      <c r="B17" s="141"/>
      <c r="C17" s="142"/>
      <c r="D17" s="256" t="s">
        <v>779</v>
      </c>
      <c r="E17" s="256"/>
      <c r="F17" s="256"/>
      <c r="G17" s="256"/>
      <c r="H17" s="256"/>
      <c r="I17" s="256"/>
      <c r="J17" s="256"/>
      <c r="K17" s="138"/>
    </row>
    <row r="18" spans="2:11" ht="15" customHeight="1">
      <c r="B18" s="141"/>
      <c r="C18" s="142"/>
      <c r="D18" s="142"/>
      <c r="E18" s="144" t="s">
        <v>77</v>
      </c>
      <c r="F18" s="256" t="s">
        <v>780</v>
      </c>
      <c r="G18" s="256"/>
      <c r="H18" s="256"/>
      <c r="I18" s="256"/>
      <c r="J18" s="256"/>
      <c r="K18" s="138"/>
    </row>
    <row r="19" spans="2:11" ht="15" customHeight="1">
      <c r="B19" s="141"/>
      <c r="C19" s="142"/>
      <c r="D19" s="142"/>
      <c r="E19" s="144" t="s">
        <v>781</v>
      </c>
      <c r="F19" s="256" t="s">
        <v>782</v>
      </c>
      <c r="G19" s="256"/>
      <c r="H19" s="256"/>
      <c r="I19" s="256"/>
      <c r="J19" s="256"/>
      <c r="K19" s="138"/>
    </row>
    <row r="20" spans="2:11" ht="15" customHeight="1">
      <c r="B20" s="141"/>
      <c r="C20" s="142"/>
      <c r="D20" s="142"/>
      <c r="E20" s="144" t="s">
        <v>783</v>
      </c>
      <c r="F20" s="256" t="s">
        <v>784</v>
      </c>
      <c r="G20" s="256"/>
      <c r="H20" s="256"/>
      <c r="I20" s="256"/>
      <c r="J20" s="256"/>
      <c r="K20" s="138"/>
    </row>
    <row r="21" spans="2:11" ht="15" customHeight="1">
      <c r="B21" s="141"/>
      <c r="C21" s="142"/>
      <c r="D21" s="142"/>
      <c r="E21" s="144" t="s">
        <v>785</v>
      </c>
      <c r="F21" s="256" t="s">
        <v>786</v>
      </c>
      <c r="G21" s="256"/>
      <c r="H21" s="256"/>
      <c r="I21" s="256"/>
      <c r="J21" s="256"/>
      <c r="K21" s="138"/>
    </row>
    <row r="22" spans="2:11" ht="15" customHeight="1">
      <c r="B22" s="141"/>
      <c r="C22" s="142"/>
      <c r="D22" s="142"/>
      <c r="E22" s="144" t="s">
        <v>787</v>
      </c>
      <c r="F22" s="256" t="s">
        <v>788</v>
      </c>
      <c r="G22" s="256"/>
      <c r="H22" s="256"/>
      <c r="I22" s="256"/>
      <c r="J22" s="256"/>
      <c r="K22" s="138"/>
    </row>
    <row r="23" spans="2:11" ht="15" customHeight="1">
      <c r="B23" s="141"/>
      <c r="C23" s="142"/>
      <c r="D23" s="142"/>
      <c r="E23" s="144" t="s">
        <v>789</v>
      </c>
      <c r="F23" s="256" t="s">
        <v>790</v>
      </c>
      <c r="G23" s="256"/>
      <c r="H23" s="256"/>
      <c r="I23" s="256"/>
      <c r="J23" s="256"/>
      <c r="K23" s="138"/>
    </row>
    <row r="24" spans="2:11" ht="12.75" customHeight="1">
      <c r="B24" s="141"/>
      <c r="C24" s="142"/>
      <c r="D24" s="142"/>
      <c r="E24" s="142"/>
      <c r="F24" s="142"/>
      <c r="G24" s="142"/>
      <c r="H24" s="142"/>
      <c r="I24" s="142"/>
      <c r="J24" s="142"/>
      <c r="K24" s="138"/>
    </row>
    <row r="25" spans="2:11" ht="15" customHeight="1">
      <c r="B25" s="141"/>
      <c r="C25" s="256" t="s">
        <v>791</v>
      </c>
      <c r="D25" s="256"/>
      <c r="E25" s="256"/>
      <c r="F25" s="256"/>
      <c r="G25" s="256"/>
      <c r="H25" s="256"/>
      <c r="I25" s="256"/>
      <c r="J25" s="256"/>
      <c r="K25" s="138"/>
    </row>
    <row r="26" spans="2:11" ht="15" customHeight="1">
      <c r="B26" s="141"/>
      <c r="C26" s="256" t="s">
        <v>792</v>
      </c>
      <c r="D26" s="256"/>
      <c r="E26" s="256"/>
      <c r="F26" s="256"/>
      <c r="G26" s="256"/>
      <c r="H26" s="256"/>
      <c r="I26" s="256"/>
      <c r="J26" s="256"/>
      <c r="K26" s="138"/>
    </row>
    <row r="27" spans="2:11" ht="15" customHeight="1">
      <c r="B27" s="141"/>
      <c r="C27" s="140"/>
      <c r="D27" s="256" t="s">
        <v>793</v>
      </c>
      <c r="E27" s="256"/>
      <c r="F27" s="256"/>
      <c r="G27" s="256"/>
      <c r="H27" s="256"/>
      <c r="I27" s="256"/>
      <c r="J27" s="256"/>
      <c r="K27" s="138"/>
    </row>
    <row r="28" spans="2:11" ht="15" customHeight="1">
      <c r="B28" s="141"/>
      <c r="C28" s="142"/>
      <c r="D28" s="256" t="s">
        <v>794</v>
      </c>
      <c r="E28" s="256"/>
      <c r="F28" s="256"/>
      <c r="G28" s="256"/>
      <c r="H28" s="256"/>
      <c r="I28" s="256"/>
      <c r="J28" s="256"/>
      <c r="K28" s="138"/>
    </row>
    <row r="29" spans="2:11" ht="12.75" customHeight="1">
      <c r="B29" s="141"/>
      <c r="C29" s="142"/>
      <c r="D29" s="142"/>
      <c r="E29" s="142"/>
      <c r="F29" s="142"/>
      <c r="G29" s="142"/>
      <c r="H29" s="142"/>
      <c r="I29" s="142"/>
      <c r="J29" s="142"/>
      <c r="K29" s="138"/>
    </row>
    <row r="30" spans="2:11" ht="15" customHeight="1">
      <c r="B30" s="141"/>
      <c r="C30" s="142"/>
      <c r="D30" s="256" t="s">
        <v>795</v>
      </c>
      <c r="E30" s="256"/>
      <c r="F30" s="256"/>
      <c r="G30" s="256"/>
      <c r="H30" s="256"/>
      <c r="I30" s="256"/>
      <c r="J30" s="256"/>
      <c r="K30" s="138"/>
    </row>
    <row r="31" spans="2:11" ht="15" customHeight="1">
      <c r="B31" s="141"/>
      <c r="C31" s="142"/>
      <c r="D31" s="256" t="s">
        <v>796</v>
      </c>
      <c r="E31" s="256"/>
      <c r="F31" s="256"/>
      <c r="G31" s="256"/>
      <c r="H31" s="256"/>
      <c r="I31" s="256"/>
      <c r="J31" s="256"/>
      <c r="K31" s="138"/>
    </row>
    <row r="32" spans="2:11" ht="12.75" customHeight="1">
      <c r="B32" s="141"/>
      <c r="C32" s="142"/>
      <c r="D32" s="142"/>
      <c r="E32" s="142"/>
      <c r="F32" s="142"/>
      <c r="G32" s="142"/>
      <c r="H32" s="142"/>
      <c r="I32" s="142"/>
      <c r="J32" s="142"/>
      <c r="K32" s="138"/>
    </row>
    <row r="33" spans="2:11" ht="15" customHeight="1">
      <c r="B33" s="141"/>
      <c r="C33" s="142"/>
      <c r="D33" s="256" t="s">
        <v>797</v>
      </c>
      <c r="E33" s="256"/>
      <c r="F33" s="256"/>
      <c r="G33" s="256"/>
      <c r="H33" s="256"/>
      <c r="I33" s="256"/>
      <c r="J33" s="256"/>
      <c r="K33" s="138"/>
    </row>
    <row r="34" spans="2:11" ht="15" customHeight="1">
      <c r="B34" s="141"/>
      <c r="C34" s="142"/>
      <c r="D34" s="256" t="s">
        <v>798</v>
      </c>
      <c r="E34" s="256"/>
      <c r="F34" s="256"/>
      <c r="G34" s="256"/>
      <c r="H34" s="256"/>
      <c r="I34" s="256"/>
      <c r="J34" s="256"/>
      <c r="K34" s="138"/>
    </row>
    <row r="35" spans="2:11" ht="15" customHeight="1">
      <c r="B35" s="141"/>
      <c r="C35" s="142"/>
      <c r="D35" s="256" t="s">
        <v>799</v>
      </c>
      <c r="E35" s="256"/>
      <c r="F35" s="256"/>
      <c r="G35" s="256"/>
      <c r="H35" s="256"/>
      <c r="I35" s="256"/>
      <c r="J35" s="256"/>
      <c r="K35" s="138"/>
    </row>
    <row r="36" spans="2:11" ht="15" customHeight="1">
      <c r="B36" s="141"/>
      <c r="C36" s="142"/>
      <c r="D36" s="140"/>
      <c r="E36" s="143" t="s">
        <v>120</v>
      </c>
      <c r="F36" s="140"/>
      <c r="G36" s="256" t="s">
        <v>800</v>
      </c>
      <c r="H36" s="256"/>
      <c r="I36" s="256"/>
      <c r="J36" s="256"/>
      <c r="K36" s="138"/>
    </row>
    <row r="37" spans="2:11" ht="30.75" customHeight="1">
      <c r="B37" s="141"/>
      <c r="C37" s="142"/>
      <c r="D37" s="140"/>
      <c r="E37" s="143" t="s">
        <v>801</v>
      </c>
      <c r="F37" s="140"/>
      <c r="G37" s="256" t="s">
        <v>802</v>
      </c>
      <c r="H37" s="256"/>
      <c r="I37" s="256"/>
      <c r="J37" s="256"/>
      <c r="K37" s="138"/>
    </row>
    <row r="38" spans="2:11" ht="15" customHeight="1">
      <c r="B38" s="141"/>
      <c r="C38" s="142"/>
      <c r="D38" s="140"/>
      <c r="E38" s="143" t="s">
        <v>51</v>
      </c>
      <c r="F38" s="140"/>
      <c r="G38" s="256" t="s">
        <v>803</v>
      </c>
      <c r="H38" s="256"/>
      <c r="I38" s="256"/>
      <c r="J38" s="256"/>
      <c r="K38" s="138"/>
    </row>
    <row r="39" spans="2:11" ht="15" customHeight="1">
      <c r="B39" s="141"/>
      <c r="C39" s="142"/>
      <c r="D39" s="140"/>
      <c r="E39" s="143" t="s">
        <v>52</v>
      </c>
      <c r="F39" s="140"/>
      <c r="G39" s="256" t="s">
        <v>804</v>
      </c>
      <c r="H39" s="256"/>
      <c r="I39" s="256"/>
      <c r="J39" s="256"/>
      <c r="K39" s="138"/>
    </row>
    <row r="40" spans="2:11" ht="15" customHeight="1">
      <c r="B40" s="141"/>
      <c r="C40" s="142"/>
      <c r="D40" s="140"/>
      <c r="E40" s="143" t="s">
        <v>121</v>
      </c>
      <c r="F40" s="140"/>
      <c r="G40" s="256" t="s">
        <v>805</v>
      </c>
      <c r="H40" s="256"/>
      <c r="I40" s="256"/>
      <c r="J40" s="256"/>
      <c r="K40" s="138"/>
    </row>
    <row r="41" spans="2:11" ht="15" customHeight="1">
      <c r="B41" s="141"/>
      <c r="C41" s="142"/>
      <c r="D41" s="140"/>
      <c r="E41" s="143" t="s">
        <v>122</v>
      </c>
      <c r="F41" s="140"/>
      <c r="G41" s="256" t="s">
        <v>806</v>
      </c>
      <c r="H41" s="256"/>
      <c r="I41" s="256"/>
      <c r="J41" s="256"/>
      <c r="K41" s="138"/>
    </row>
    <row r="42" spans="2:11" ht="15" customHeight="1">
      <c r="B42" s="141"/>
      <c r="C42" s="142"/>
      <c r="D42" s="140"/>
      <c r="E42" s="143" t="s">
        <v>807</v>
      </c>
      <c r="F42" s="140"/>
      <c r="G42" s="256" t="s">
        <v>808</v>
      </c>
      <c r="H42" s="256"/>
      <c r="I42" s="256"/>
      <c r="J42" s="256"/>
      <c r="K42" s="138"/>
    </row>
    <row r="43" spans="2:11" ht="15" customHeight="1">
      <c r="B43" s="141"/>
      <c r="C43" s="142"/>
      <c r="D43" s="140"/>
      <c r="E43" s="143"/>
      <c r="F43" s="140"/>
      <c r="G43" s="256" t="s">
        <v>809</v>
      </c>
      <c r="H43" s="256"/>
      <c r="I43" s="256"/>
      <c r="J43" s="256"/>
      <c r="K43" s="138"/>
    </row>
    <row r="44" spans="2:11" ht="15" customHeight="1">
      <c r="B44" s="141"/>
      <c r="C44" s="142"/>
      <c r="D44" s="140"/>
      <c r="E44" s="143" t="s">
        <v>810</v>
      </c>
      <c r="F44" s="140"/>
      <c r="G44" s="256" t="s">
        <v>811</v>
      </c>
      <c r="H44" s="256"/>
      <c r="I44" s="256"/>
      <c r="J44" s="256"/>
      <c r="K44" s="138"/>
    </row>
    <row r="45" spans="2:11" ht="15" customHeight="1">
      <c r="B45" s="141"/>
      <c r="C45" s="142"/>
      <c r="D45" s="140"/>
      <c r="E45" s="143" t="s">
        <v>124</v>
      </c>
      <c r="F45" s="140"/>
      <c r="G45" s="256" t="s">
        <v>812</v>
      </c>
      <c r="H45" s="256"/>
      <c r="I45" s="256"/>
      <c r="J45" s="256"/>
      <c r="K45" s="138"/>
    </row>
    <row r="46" spans="2:11" ht="12.75" customHeight="1">
      <c r="B46" s="141"/>
      <c r="C46" s="142"/>
      <c r="D46" s="140"/>
      <c r="E46" s="140"/>
      <c r="F46" s="140"/>
      <c r="G46" s="140"/>
      <c r="H46" s="140"/>
      <c r="I46" s="140"/>
      <c r="J46" s="140"/>
      <c r="K46" s="138"/>
    </row>
    <row r="47" spans="2:11" ht="15" customHeight="1">
      <c r="B47" s="141"/>
      <c r="C47" s="142"/>
      <c r="D47" s="256" t="s">
        <v>813</v>
      </c>
      <c r="E47" s="256"/>
      <c r="F47" s="256"/>
      <c r="G47" s="256"/>
      <c r="H47" s="256"/>
      <c r="I47" s="256"/>
      <c r="J47" s="256"/>
      <c r="K47" s="138"/>
    </row>
    <row r="48" spans="2:11" ht="15" customHeight="1">
      <c r="B48" s="141"/>
      <c r="C48" s="142"/>
      <c r="D48" s="142"/>
      <c r="E48" s="256" t="s">
        <v>814</v>
      </c>
      <c r="F48" s="256"/>
      <c r="G48" s="256"/>
      <c r="H48" s="256"/>
      <c r="I48" s="256"/>
      <c r="J48" s="256"/>
      <c r="K48" s="138"/>
    </row>
    <row r="49" spans="2:11" ht="15" customHeight="1">
      <c r="B49" s="141"/>
      <c r="C49" s="142"/>
      <c r="D49" s="142"/>
      <c r="E49" s="256" t="s">
        <v>815</v>
      </c>
      <c r="F49" s="256"/>
      <c r="G49" s="256"/>
      <c r="H49" s="256"/>
      <c r="I49" s="256"/>
      <c r="J49" s="256"/>
      <c r="K49" s="138"/>
    </row>
    <row r="50" spans="2:11" ht="15" customHeight="1">
      <c r="B50" s="141"/>
      <c r="C50" s="142"/>
      <c r="D50" s="142"/>
      <c r="E50" s="256" t="s">
        <v>816</v>
      </c>
      <c r="F50" s="256"/>
      <c r="G50" s="256"/>
      <c r="H50" s="256"/>
      <c r="I50" s="256"/>
      <c r="J50" s="256"/>
      <c r="K50" s="138"/>
    </row>
    <row r="51" spans="2:11" ht="15" customHeight="1">
      <c r="B51" s="141"/>
      <c r="C51" s="142"/>
      <c r="D51" s="256" t="s">
        <v>817</v>
      </c>
      <c r="E51" s="256"/>
      <c r="F51" s="256"/>
      <c r="G51" s="256"/>
      <c r="H51" s="256"/>
      <c r="I51" s="256"/>
      <c r="J51" s="256"/>
      <c r="K51" s="138"/>
    </row>
    <row r="52" spans="2:11" ht="25.5" customHeight="1">
      <c r="B52" s="137"/>
      <c r="C52" s="257" t="s">
        <v>818</v>
      </c>
      <c r="D52" s="257"/>
      <c r="E52" s="257"/>
      <c r="F52" s="257"/>
      <c r="G52" s="257"/>
      <c r="H52" s="257"/>
      <c r="I52" s="257"/>
      <c r="J52" s="257"/>
      <c r="K52" s="138"/>
    </row>
    <row r="53" spans="2:11" ht="5.25" customHeight="1">
      <c r="B53" s="137"/>
      <c r="C53" s="139"/>
      <c r="D53" s="139"/>
      <c r="E53" s="139"/>
      <c r="F53" s="139"/>
      <c r="G53" s="139"/>
      <c r="H53" s="139"/>
      <c r="I53" s="139"/>
      <c r="J53" s="139"/>
      <c r="K53" s="138"/>
    </row>
    <row r="54" spans="2:11" ht="15" customHeight="1">
      <c r="B54" s="137"/>
      <c r="C54" s="256" t="s">
        <v>819</v>
      </c>
      <c r="D54" s="256"/>
      <c r="E54" s="256"/>
      <c r="F54" s="256"/>
      <c r="G54" s="256"/>
      <c r="H54" s="256"/>
      <c r="I54" s="256"/>
      <c r="J54" s="256"/>
      <c r="K54" s="138"/>
    </row>
    <row r="55" spans="2:11" ht="15" customHeight="1">
      <c r="B55" s="137"/>
      <c r="C55" s="256" t="s">
        <v>820</v>
      </c>
      <c r="D55" s="256"/>
      <c r="E55" s="256"/>
      <c r="F55" s="256"/>
      <c r="G55" s="256"/>
      <c r="H55" s="256"/>
      <c r="I55" s="256"/>
      <c r="J55" s="256"/>
      <c r="K55" s="138"/>
    </row>
    <row r="56" spans="2:11" ht="12.75" customHeight="1">
      <c r="B56" s="137"/>
      <c r="C56" s="140"/>
      <c r="D56" s="140"/>
      <c r="E56" s="140"/>
      <c r="F56" s="140"/>
      <c r="G56" s="140"/>
      <c r="H56" s="140"/>
      <c r="I56" s="140"/>
      <c r="J56" s="140"/>
      <c r="K56" s="138"/>
    </row>
    <row r="57" spans="2:11" ht="15" customHeight="1">
      <c r="B57" s="137"/>
      <c r="C57" s="256" t="s">
        <v>821</v>
      </c>
      <c r="D57" s="256"/>
      <c r="E57" s="256"/>
      <c r="F57" s="256"/>
      <c r="G57" s="256"/>
      <c r="H57" s="256"/>
      <c r="I57" s="256"/>
      <c r="J57" s="256"/>
      <c r="K57" s="138"/>
    </row>
    <row r="58" spans="2:11" ht="15" customHeight="1">
      <c r="B58" s="137"/>
      <c r="C58" s="142"/>
      <c r="D58" s="256" t="s">
        <v>822</v>
      </c>
      <c r="E58" s="256"/>
      <c r="F58" s="256"/>
      <c r="G58" s="256"/>
      <c r="H58" s="256"/>
      <c r="I58" s="256"/>
      <c r="J58" s="256"/>
      <c r="K58" s="138"/>
    </row>
    <row r="59" spans="2:11" ht="15" customHeight="1">
      <c r="B59" s="137"/>
      <c r="C59" s="142"/>
      <c r="D59" s="256" t="s">
        <v>823</v>
      </c>
      <c r="E59" s="256"/>
      <c r="F59" s="256"/>
      <c r="G59" s="256"/>
      <c r="H59" s="256"/>
      <c r="I59" s="256"/>
      <c r="J59" s="256"/>
      <c r="K59" s="138"/>
    </row>
    <row r="60" spans="2:11" ht="15" customHeight="1">
      <c r="B60" s="137"/>
      <c r="C60" s="142"/>
      <c r="D60" s="256" t="s">
        <v>824</v>
      </c>
      <c r="E60" s="256"/>
      <c r="F60" s="256"/>
      <c r="G60" s="256"/>
      <c r="H60" s="256"/>
      <c r="I60" s="256"/>
      <c r="J60" s="256"/>
      <c r="K60" s="138"/>
    </row>
    <row r="61" spans="2:11" ht="15" customHeight="1">
      <c r="B61" s="137"/>
      <c r="C61" s="142"/>
      <c r="D61" s="256" t="s">
        <v>825</v>
      </c>
      <c r="E61" s="256"/>
      <c r="F61" s="256"/>
      <c r="G61" s="256"/>
      <c r="H61" s="256"/>
      <c r="I61" s="256"/>
      <c r="J61" s="256"/>
      <c r="K61" s="138"/>
    </row>
    <row r="62" spans="2:11" ht="15" customHeight="1">
      <c r="B62" s="137"/>
      <c r="C62" s="142"/>
      <c r="D62" s="258" t="s">
        <v>826</v>
      </c>
      <c r="E62" s="258"/>
      <c r="F62" s="258"/>
      <c r="G62" s="258"/>
      <c r="H62" s="258"/>
      <c r="I62" s="258"/>
      <c r="J62" s="258"/>
      <c r="K62" s="138"/>
    </row>
    <row r="63" spans="2:11" ht="15" customHeight="1">
      <c r="B63" s="137"/>
      <c r="C63" s="142"/>
      <c r="D63" s="256" t="s">
        <v>827</v>
      </c>
      <c r="E63" s="256"/>
      <c r="F63" s="256"/>
      <c r="G63" s="256"/>
      <c r="H63" s="256"/>
      <c r="I63" s="256"/>
      <c r="J63" s="256"/>
      <c r="K63" s="138"/>
    </row>
    <row r="64" spans="2:11" ht="12.75" customHeight="1">
      <c r="B64" s="137"/>
      <c r="C64" s="142"/>
      <c r="D64" s="142"/>
      <c r="E64" s="145"/>
      <c r="F64" s="142"/>
      <c r="G64" s="142"/>
      <c r="H64" s="142"/>
      <c r="I64" s="142"/>
      <c r="J64" s="142"/>
      <c r="K64" s="138"/>
    </row>
    <row r="65" spans="2:11" ht="15" customHeight="1">
      <c r="B65" s="137"/>
      <c r="C65" s="142"/>
      <c r="D65" s="256" t="s">
        <v>828</v>
      </c>
      <c r="E65" s="256"/>
      <c r="F65" s="256"/>
      <c r="G65" s="256"/>
      <c r="H65" s="256"/>
      <c r="I65" s="256"/>
      <c r="J65" s="256"/>
      <c r="K65" s="138"/>
    </row>
    <row r="66" spans="2:11" ht="15" customHeight="1">
      <c r="B66" s="137"/>
      <c r="C66" s="142"/>
      <c r="D66" s="258" t="s">
        <v>829</v>
      </c>
      <c r="E66" s="258"/>
      <c r="F66" s="258"/>
      <c r="G66" s="258"/>
      <c r="H66" s="258"/>
      <c r="I66" s="258"/>
      <c r="J66" s="258"/>
      <c r="K66" s="138"/>
    </row>
    <row r="67" spans="2:11" ht="15" customHeight="1">
      <c r="B67" s="137"/>
      <c r="C67" s="142"/>
      <c r="D67" s="256" t="s">
        <v>830</v>
      </c>
      <c r="E67" s="256"/>
      <c r="F67" s="256"/>
      <c r="G67" s="256"/>
      <c r="H67" s="256"/>
      <c r="I67" s="256"/>
      <c r="J67" s="256"/>
      <c r="K67" s="138"/>
    </row>
    <row r="68" spans="2:11" ht="15" customHeight="1">
      <c r="B68" s="137"/>
      <c r="C68" s="142"/>
      <c r="D68" s="256" t="s">
        <v>831</v>
      </c>
      <c r="E68" s="256"/>
      <c r="F68" s="256"/>
      <c r="G68" s="256"/>
      <c r="H68" s="256"/>
      <c r="I68" s="256"/>
      <c r="J68" s="256"/>
      <c r="K68" s="138"/>
    </row>
    <row r="69" spans="2:11" ht="15" customHeight="1">
      <c r="B69" s="137"/>
      <c r="C69" s="142"/>
      <c r="D69" s="256" t="s">
        <v>832</v>
      </c>
      <c r="E69" s="256"/>
      <c r="F69" s="256"/>
      <c r="G69" s="256"/>
      <c r="H69" s="256"/>
      <c r="I69" s="256"/>
      <c r="J69" s="256"/>
      <c r="K69" s="138"/>
    </row>
    <row r="70" spans="2:11" ht="15" customHeight="1">
      <c r="B70" s="137"/>
      <c r="C70" s="142"/>
      <c r="D70" s="256" t="s">
        <v>833</v>
      </c>
      <c r="E70" s="256"/>
      <c r="F70" s="256"/>
      <c r="G70" s="256"/>
      <c r="H70" s="256"/>
      <c r="I70" s="256"/>
      <c r="J70" s="256"/>
      <c r="K70" s="138"/>
    </row>
    <row r="71" spans="2:11" ht="12.75" customHeight="1">
      <c r="B71" s="146"/>
      <c r="C71" s="147"/>
      <c r="D71" s="147"/>
      <c r="E71" s="147"/>
      <c r="F71" s="147"/>
      <c r="G71" s="147"/>
      <c r="H71" s="147"/>
      <c r="I71" s="147"/>
      <c r="J71" s="147"/>
      <c r="K71" s="148"/>
    </row>
    <row r="72" spans="2:11" ht="18.75" customHeight="1">
      <c r="B72" s="149"/>
      <c r="C72" s="149"/>
      <c r="D72" s="149"/>
      <c r="E72" s="149"/>
      <c r="F72" s="149"/>
      <c r="G72" s="149"/>
      <c r="H72" s="149"/>
      <c r="I72" s="149"/>
      <c r="J72" s="149"/>
      <c r="K72" s="150"/>
    </row>
    <row r="73" spans="2:11" ht="18.75" customHeight="1">
      <c r="B73" s="150"/>
      <c r="C73" s="150"/>
      <c r="D73" s="150"/>
      <c r="E73" s="150"/>
      <c r="F73" s="150"/>
      <c r="G73" s="150"/>
      <c r="H73" s="150"/>
      <c r="I73" s="150"/>
      <c r="J73" s="150"/>
      <c r="K73" s="150"/>
    </row>
    <row r="74" spans="2:11" ht="7.5" customHeight="1">
      <c r="B74" s="151"/>
      <c r="C74" s="152"/>
      <c r="D74" s="152"/>
      <c r="E74" s="152"/>
      <c r="F74" s="152"/>
      <c r="G74" s="152"/>
      <c r="H74" s="152"/>
      <c r="I74" s="152"/>
      <c r="J74" s="152"/>
      <c r="K74" s="153"/>
    </row>
    <row r="75" spans="2:11" ht="45" customHeight="1">
      <c r="B75" s="154"/>
      <c r="C75" s="251" t="s">
        <v>834</v>
      </c>
      <c r="D75" s="251"/>
      <c r="E75" s="251"/>
      <c r="F75" s="251"/>
      <c r="G75" s="251"/>
      <c r="H75" s="251"/>
      <c r="I75" s="251"/>
      <c r="J75" s="251"/>
      <c r="K75" s="155"/>
    </row>
    <row r="76" spans="2:11" ht="17.25" customHeight="1">
      <c r="B76" s="154"/>
      <c r="C76" s="156" t="s">
        <v>835</v>
      </c>
      <c r="D76" s="156"/>
      <c r="E76" s="156"/>
      <c r="F76" s="156" t="s">
        <v>836</v>
      </c>
      <c r="G76" s="157"/>
      <c r="H76" s="156" t="s">
        <v>52</v>
      </c>
      <c r="I76" s="156" t="s">
        <v>55</v>
      </c>
      <c r="J76" s="156" t="s">
        <v>837</v>
      </c>
      <c r="K76" s="155"/>
    </row>
    <row r="77" spans="2:11" ht="17.25" customHeight="1">
      <c r="B77" s="154"/>
      <c r="C77" s="158" t="s">
        <v>838</v>
      </c>
      <c r="D77" s="158"/>
      <c r="E77" s="158"/>
      <c r="F77" s="159" t="s">
        <v>839</v>
      </c>
      <c r="G77" s="160"/>
      <c r="H77" s="158"/>
      <c r="I77" s="158"/>
      <c r="J77" s="158" t="s">
        <v>840</v>
      </c>
      <c r="K77" s="155"/>
    </row>
    <row r="78" spans="2:11" ht="5.25" customHeight="1">
      <c r="B78" s="154"/>
      <c r="C78" s="161"/>
      <c r="D78" s="161"/>
      <c r="E78" s="161"/>
      <c r="F78" s="161"/>
      <c r="G78" s="162"/>
      <c r="H78" s="161"/>
      <c r="I78" s="161"/>
      <c r="J78" s="161"/>
      <c r="K78" s="155"/>
    </row>
    <row r="79" spans="2:11" ht="15" customHeight="1">
      <c r="B79" s="154"/>
      <c r="C79" s="143" t="s">
        <v>51</v>
      </c>
      <c r="D79" s="163"/>
      <c r="E79" s="163"/>
      <c r="F79" s="164" t="s">
        <v>841</v>
      </c>
      <c r="G79" s="165"/>
      <c r="H79" s="143" t="s">
        <v>842</v>
      </c>
      <c r="I79" s="143" t="s">
        <v>843</v>
      </c>
      <c r="J79" s="143">
        <v>20</v>
      </c>
      <c r="K79" s="155"/>
    </row>
    <row r="80" spans="2:11" ht="15" customHeight="1">
      <c r="B80" s="154"/>
      <c r="C80" s="143" t="s">
        <v>844</v>
      </c>
      <c r="D80" s="143"/>
      <c r="E80" s="143"/>
      <c r="F80" s="164" t="s">
        <v>841</v>
      </c>
      <c r="G80" s="165"/>
      <c r="H80" s="143" t="s">
        <v>845</v>
      </c>
      <c r="I80" s="143" t="s">
        <v>843</v>
      </c>
      <c r="J80" s="143">
        <v>120</v>
      </c>
      <c r="K80" s="155"/>
    </row>
    <row r="81" spans="2:11" ht="15" customHeight="1">
      <c r="B81" s="166"/>
      <c r="C81" s="143" t="s">
        <v>846</v>
      </c>
      <c r="D81" s="143"/>
      <c r="E81" s="143"/>
      <c r="F81" s="164" t="s">
        <v>847</v>
      </c>
      <c r="G81" s="165"/>
      <c r="H81" s="143" t="s">
        <v>848</v>
      </c>
      <c r="I81" s="143" t="s">
        <v>843</v>
      </c>
      <c r="J81" s="143">
        <v>50</v>
      </c>
      <c r="K81" s="155"/>
    </row>
    <row r="82" spans="2:11" ht="15" customHeight="1">
      <c r="B82" s="166"/>
      <c r="C82" s="143" t="s">
        <v>849</v>
      </c>
      <c r="D82" s="143"/>
      <c r="E82" s="143"/>
      <c r="F82" s="164" t="s">
        <v>841</v>
      </c>
      <c r="G82" s="165"/>
      <c r="H82" s="143" t="s">
        <v>850</v>
      </c>
      <c r="I82" s="143" t="s">
        <v>851</v>
      </c>
      <c r="J82" s="143"/>
      <c r="K82" s="155"/>
    </row>
    <row r="83" spans="2:11" ht="15" customHeight="1">
      <c r="B83" s="166"/>
      <c r="C83" s="143" t="s">
        <v>852</v>
      </c>
      <c r="D83" s="143"/>
      <c r="E83" s="143"/>
      <c r="F83" s="164" t="s">
        <v>847</v>
      </c>
      <c r="G83" s="143"/>
      <c r="H83" s="143" t="s">
        <v>853</v>
      </c>
      <c r="I83" s="143" t="s">
        <v>843</v>
      </c>
      <c r="J83" s="143">
        <v>15</v>
      </c>
      <c r="K83" s="155"/>
    </row>
    <row r="84" spans="2:11" ht="15" customHeight="1">
      <c r="B84" s="166"/>
      <c r="C84" s="143" t="s">
        <v>854</v>
      </c>
      <c r="D84" s="143"/>
      <c r="E84" s="143"/>
      <c r="F84" s="164" t="s">
        <v>847</v>
      </c>
      <c r="G84" s="143"/>
      <c r="H84" s="143" t="s">
        <v>855</v>
      </c>
      <c r="I84" s="143" t="s">
        <v>843</v>
      </c>
      <c r="J84" s="143">
        <v>15</v>
      </c>
      <c r="K84" s="155"/>
    </row>
    <row r="85" spans="2:11" ht="15" customHeight="1">
      <c r="B85" s="166"/>
      <c r="C85" s="143" t="s">
        <v>856</v>
      </c>
      <c r="D85" s="143"/>
      <c r="E85" s="143"/>
      <c r="F85" s="164" t="s">
        <v>847</v>
      </c>
      <c r="G85" s="143"/>
      <c r="H85" s="143" t="s">
        <v>857</v>
      </c>
      <c r="I85" s="143" t="s">
        <v>843</v>
      </c>
      <c r="J85" s="143">
        <v>20</v>
      </c>
      <c r="K85" s="155"/>
    </row>
    <row r="86" spans="2:11" ht="15" customHeight="1">
      <c r="B86" s="166"/>
      <c r="C86" s="143" t="s">
        <v>858</v>
      </c>
      <c r="D86" s="143"/>
      <c r="E86" s="143"/>
      <c r="F86" s="164" t="s">
        <v>847</v>
      </c>
      <c r="G86" s="143"/>
      <c r="H86" s="143" t="s">
        <v>859</v>
      </c>
      <c r="I86" s="143" t="s">
        <v>843</v>
      </c>
      <c r="J86" s="143">
        <v>20</v>
      </c>
      <c r="K86" s="155"/>
    </row>
    <row r="87" spans="2:11" ht="15" customHeight="1">
      <c r="B87" s="166"/>
      <c r="C87" s="143" t="s">
        <v>860</v>
      </c>
      <c r="D87" s="143"/>
      <c r="E87" s="143"/>
      <c r="F87" s="164" t="s">
        <v>847</v>
      </c>
      <c r="G87" s="165"/>
      <c r="H87" s="143" t="s">
        <v>861</v>
      </c>
      <c r="I87" s="143" t="s">
        <v>843</v>
      </c>
      <c r="J87" s="143">
        <v>50</v>
      </c>
      <c r="K87" s="155"/>
    </row>
    <row r="88" spans="2:11" ht="15" customHeight="1">
      <c r="B88" s="166"/>
      <c r="C88" s="143" t="s">
        <v>862</v>
      </c>
      <c r="D88" s="143"/>
      <c r="E88" s="143"/>
      <c r="F88" s="164" t="s">
        <v>847</v>
      </c>
      <c r="G88" s="165"/>
      <c r="H88" s="143" t="s">
        <v>863</v>
      </c>
      <c r="I88" s="143" t="s">
        <v>843</v>
      </c>
      <c r="J88" s="143">
        <v>20</v>
      </c>
      <c r="K88" s="155"/>
    </row>
    <row r="89" spans="2:11" ht="15" customHeight="1">
      <c r="B89" s="166"/>
      <c r="C89" s="143" t="s">
        <v>864</v>
      </c>
      <c r="D89" s="143"/>
      <c r="E89" s="143"/>
      <c r="F89" s="164" t="s">
        <v>847</v>
      </c>
      <c r="G89" s="165"/>
      <c r="H89" s="143" t="s">
        <v>865</v>
      </c>
      <c r="I89" s="143" t="s">
        <v>843</v>
      </c>
      <c r="J89" s="143">
        <v>20</v>
      </c>
      <c r="K89" s="155"/>
    </row>
    <row r="90" spans="2:11" ht="15" customHeight="1">
      <c r="B90" s="166"/>
      <c r="C90" s="143" t="s">
        <v>866</v>
      </c>
      <c r="D90" s="143"/>
      <c r="E90" s="143"/>
      <c r="F90" s="164" t="s">
        <v>847</v>
      </c>
      <c r="G90" s="165"/>
      <c r="H90" s="143" t="s">
        <v>867</v>
      </c>
      <c r="I90" s="143" t="s">
        <v>843</v>
      </c>
      <c r="J90" s="143">
        <v>50</v>
      </c>
      <c r="K90" s="155"/>
    </row>
    <row r="91" spans="2:11" ht="15" customHeight="1">
      <c r="B91" s="166"/>
      <c r="C91" s="143" t="s">
        <v>868</v>
      </c>
      <c r="D91" s="143"/>
      <c r="E91" s="143"/>
      <c r="F91" s="164" t="s">
        <v>847</v>
      </c>
      <c r="G91" s="165"/>
      <c r="H91" s="143" t="s">
        <v>868</v>
      </c>
      <c r="I91" s="143" t="s">
        <v>843</v>
      </c>
      <c r="J91" s="143">
        <v>50</v>
      </c>
      <c r="K91" s="155"/>
    </row>
    <row r="92" spans="2:11" ht="15" customHeight="1">
      <c r="B92" s="166"/>
      <c r="C92" s="143" t="s">
        <v>869</v>
      </c>
      <c r="D92" s="143"/>
      <c r="E92" s="143"/>
      <c r="F92" s="164" t="s">
        <v>847</v>
      </c>
      <c r="G92" s="165"/>
      <c r="H92" s="143" t="s">
        <v>870</v>
      </c>
      <c r="I92" s="143" t="s">
        <v>843</v>
      </c>
      <c r="J92" s="143">
        <v>255</v>
      </c>
      <c r="K92" s="155"/>
    </row>
    <row r="93" spans="2:11" ht="15" customHeight="1">
      <c r="B93" s="166"/>
      <c r="C93" s="143" t="s">
        <v>871</v>
      </c>
      <c r="D93" s="143"/>
      <c r="E93" s="143"/>
      <c r="F93" s="164" t="s">
        <v>841</v>
      </c>
      <c r="G93" s="165"/>
      <c r="H93" s="143" t="s">
        <v>872</v>
      </c>
      <c r="I93" s="143" t="s">
        <v>873</v>
      </c>
      <c r="J93" s="143"/>
      <c r="K93" s="155"/>
    </row>
    <row r="94" spans="2:11" ht="15" customHeight="1">
      <c r="B94" s="166"/>
      <c r="C94" s="143" t="s">
        <v>874</v>
      </c>
      <c r="D94" s="143"/>
      <c r="E94" s="143"/>
      <c r="F94" s="164" t="s">
        <v>841</v>
      </c>
      <c r="G94" s="165"/>
      <c r="H94" s="143" t="s">
        <v>875</v>
      </c>
      <c r="I94" s="143" t="s">
        <v>876</v>
      </c>
      <c r="J94" s="143"/>
      <c r="K94" s="155"/>
    </row>
    <row r="95" spans="2:11" ht="15" customHeight="1">
      <c r="B95" s="166"/>
      <c r="C95" s="143" t="s">
        <v>877</v>
      </c>
      <c r="D95" s="143"/>
      <c r="E95" s="143"/>
      <c r="F95" s="164" t="s">
        <v>841</v>
      </c>
      <c r="G95" s="165"/>
      <c r="H95" s="143" t="s">
        <v>877</v>
      </c>
      <c r="I95" s="143" t="s">
        <v>876</v>
      </c>
      <c r="J95" s="143"/>
      <c r="K95" s="155"/>
    </row>
    <row r="96" spans="2:11" ht="15" customHeight="1">
      <c r="B96" s="166"/>
      <c r="C96" s="143" t="s">
        <v>36</v>
      </c>
      <c r="D96" s="143"/>
      <c r="E96" s="143"/>
      <c r="F96" s="164" t="s">
        <v>841</v>
      </c>
      <c r="G96" s="165"/>
      <c r="H96" s="143" t="s">
        <v>878</v>
      </c>
      <c r="I96" s="143" t="s">
        <v>876</v>
      </c>
      <c r="J96" s="143"/>
      <c r="K96" s="155"/>
    </row>
    <row r="97" spans="2:11" ht="15" customHeight="1">
      <c r="B97" s="166"/>
      <c r="C97" s="143" t="s">
        <v>46</v>
      </c>
      <c r="D97" s="143"/>
      <c r="E97" s="143"/>
      <c r="F97" s="164" t="s">
        <v>841</v>
      </c>
      <c r="G97" s="165"/>
      <c r="H97" s="143" t="s">
        <v>879</v>
      </c>
      <c r="I97" s="143" t="s">
        <v>876</v>
      </c>
      <c r="J97" s="143"/>
      <c r="K97" s="155"/>
    </row>
    <row r="98" spans="2:11" ht="15" customHeight="1">
      <c r="B98" s="167"/>
      <c r="C98" s="168"/>
      <c r="D98" s="168"/>
      <c r="E98" s="168"/>
      <c r="F98" s="168"/>
      <c r="G98" s="168"/>
      <c r="H98" s="168"/>
      <c r="I98" s="168"/>
      <c r="J98" s="168"/>
      <c r="K98" s="169"/>
    </row>
    <row r="99" spans="2:11" ht="18.75" customHeight="1">
      <c r="B99" s="170"/>
      <c r="C99" s="171"/>
      <c r="D99" s="171"/>
      <c r="E99" s="171"/>
      <c r="F99" s="171"/>
      <c r="G99" s="171"/>
      <c r="H99" s="171"/>
      <c r="I99" s="171"/>
      <c r="J99" s="171"/>
      <c r="K99" s="170"/>
    </row>
    <row r="100" spans="2:11" ht="18.75" customHeight="1">
      <c r="B100" s="150"/>
      <c r="C100" s="150"/>
      <c r="D100" s="150"/>
      <c r="E100" s="150"/>
      <c r="F100" s="150"/>
      <c r="G100" s="150"/>
      <c r="H100" s="150"/>
      <c r="I100" s="150"/>
      <c r="J100" s="150"/>
      <c r="K100" s="150"/>
    </row>
    <row r="101" spans="2:11" ht="7.5" customHeight="1">
      <c r="B101" s="151"/>
      <c r="C101" s="152"/>
      <c r="D101" s="152"/>
      <c r="E101" s="152"/>
      <c r="F101" s="152"/>
      <c r="G101" s="152"/>
      <c r="H101" s="152"/>
      <c r="I101" s="152"/>
      <c r="J101" s="152"/>
      <c r="K101" s="153"/>
    </row>
    <row r="102" spans="2:11" ht="45" customHeight="1">
      <c r="B102" s="154"/>
      <c r="C102" s="251" t="s">
        <v>880</v>
      </c>
      <c r="D102" s="251"/>
      <c r="E102" s="251"/>
      <c r="F102" s="251"/>
      <c r="G102" s="251"/>
      <c r="H102" s="251"/>
      <c r="I102" s="251"/>
      <c r="J102" s="251"/>
      <c r="K102" s="155"/>
    </row>
    <row r="103" spans="2:11" ht="17.25" customHeight="1">
      <c r="B103" s="154"/>
      <c r="C103" s="156" t="s">
        <v>835</v>
      </c>
      <c r="D103" s="156"/>
      <c r="E103" s="156"/>
      <c r="F103" s="156" t="s">
        <v>836</v>
      </c>
      <c r="G103" s="157"/>
      <c r="H103" s="156" t="s">
        <v>52</v>
      </c>
      <c r="I103" s="156" t="s">
        <v>55</v>
      </c>
      <c r="J103" s="156" t="s">
        <v>837</v>
      </c>
      <c r="K103" s="155"/>
    </row>
    <row r="104" spans="2:11" ht="17.25" customHeight="1">
      <c r="B104" s="154"/>
      <c r="C104" s="158" t="s">
        <v>838</v>
      </c>
      <c r="D104" s="158"/>
      <c r="E104" s="158"/>
      <c r="F104" s="159" t="s">
        <v>839</v>
      </c>
      <c r="G104" s="160"/>
      <c r="H104" s="158"/>
      <c r="I104" s="158"/>
      <c r="J104" s="158" t="s">
        <v>840</v>
      </c>
      <c r="K104" s="155"/>
    </row>
    <row r="105" spans="2:11" ht="5.25" customHeight="1">
      <c r="B105" s="154"/>
      <c r="C105" s="156"/>
      <c r="D105" s="156"/>
      <c r="E105" s="156"/>
      <c r="F105" s="156"/>
      <c r="G105" s="172"/>
      <c r="H105" s="156"/>
      <c r="I105" s="156"/>
      <c r="J105" s="156"/>
      <c r="K105" s="155"/>
    </row>
    <row r="106" spans="2:11" ht="15" customHeight="1">
      <c r="B106" s="154"/>
      <c r="C106" s="143" t="s">
        <v>51</v>
      </c>
      <c r="D106" s="163"/>
      <c r="E106" s="163"/>
      <c r="F106" s="164" t="s">
        <v>841</v>
      </c>
      <c r="G106" s="143"/>
      <c r="H106" s="143" t="s">
        <v>881</v>
      </c>
      <c r="I106" s="143" t="s">
        <v>843</v>
      </c>
      <c r="J106" s="143">
        <v>20</v>
      </c>
      <c r="K106" s="155"/>
    </row>
    <row r="107" spans="2:11" ht="15" customHeight="1">
      <c r="B107" s="154"/>
      <c r="C107" s="143" t="s">
        <v>844</v>
      </c>
      <c r="D107" s="143"/>
      <c r="E107" s="143"/>
      <c r="F107" s="164" t="s">
        <v>841</v>
      </c>
      <c r="G107" s="143"/>
      <c r="H107" s="143" t="s">
        <v>881</v>
      </c>
      <c r="I107" s="143" t="s">
        <v>843</v>
      </c>
      <c r="J107" s="143">
        <v>120</v>
      </c>
      <c r="K107" s="155"/>
    </row>
    <row r="108" spans="2:11" ht="15" customHeight="1">
      <c r="B108" s="166"/>
      <c r="C108" s="143" t="s">
        <v>846</v>
      </c>
      <c r="D108" s="143"/>
      <c r="E108" s="143"/>
      <c r="F108" s="164" t="s">
        <v>847</v>
      </c>
      <c r="G108" s="143"/>
      <c r="H108" s="143" t="s">
        <v>881</v>
      </c>
      <c r="I108" s="143" t="s">
        <v>843</v>
      </c>
      <c r="J108" s="143">
        <v>50</v>
      </c>
      <c r="K108" s="155"/>
    </row>
    <row r="109" spans="2:11" ht="15" customHeight="1">
      <c r="B109" s="166"/>
      <c r="C109" s="143" t="s">
        <v>849</v>
      </c>
      <c r="D109" s="143"/>
      <c r="E109" s="143"/>
      <c r="F109" s="164" t="s">
        <v>841</v>
      </c>
      <c r="G109" s="143"/>
      <c r="H109" s="143" t="s">
        <v>881</v>
      </c>
      <c r="I109" s="143" t="s">
        <v>851</v>
      </c>
      <c r="J109" s="143"/>
      <c r="K109" s="155"/>
    </row>
    <row r="110" spans="2:11" ht="15" customHeight="1">
      <c r="B110" s="166"/>
      <c r="C110" s="143" t="s">
        <v>860</v>
      </c>
      <c r="D110" s="143"/>
      <c r="E110" s="143"/>
      <c r="F110" s="164" t="s">
        <v>847</v>
      </c>
      <c r="G110" s="143"/>
      <c r="H110" s="143" t="s">
        <v>881</v>
      </c>
      <c r="I110" s="143" t="s">
        <v>843</v>
      </c>
      <c r="J110" s="143">
        <v>50</v>
      </c>
      <c r="K110" s="155"/>
    </row>
    <row r="111" spans="2:11" ht="15" customHeight="1">
      <c r="B111" s="166"/>
      <c r="C111" s="143" t="s">
        <v>868</v>
      </c>
      <c r="D111" s="143"/>
      <c r="E111" s="143"/>
      <c r="F111" s="164" t="s">
        <v>847</v>
      </c>
      <c r="G111" s="143"/>
      <c r="H111" s="143" t="s">
        <v>881</v>
      </c>
      <c r="I111" s="143" t="s">
        <v>843</v>
      </c>
      <c r="J111" s="143">
        <v>50</v>
      </c>
      <c r="K111" s="155"/>
    </row>
    <row r="112" spans="2:11" ht="15" customHeight="1">
      <c r="B112" s="166"/>
      <c r="C112" s="143" t="s">
        <v>866</v>
      </c>
      <c r="D112" s="143"/>
      <c r="E112" s="143"/>
      <c r="F112" s="164" t="s">
        <v>847</v>
      </c>
      <c r="G112" s="143"/>
      <c r="H112" s="143" t="s">
        <v>881</v>
      </c>
      <c r="I112" s="143" t="s">
        <v>843</v>
      </c>
      <c r="J112" s="143">
        <v>50</v>
      </c>
      <c r="K112" s="155"/>
    </row>
    <row r="113" spans="2:11" ht="15" customHeight="1">
      <c r="B113" s="166"/>
      <c r="C113" s="143" t="s">
        <v>51</v>
      </c>
      <c r="D113" s="143"/>
      <c r="E113" s="143"/>
      <c r="F113" s="164" t="s">
        <v>841</v>
      </c>
      <c r="G113" s="143"/>
      <c r="H113" s="143" t="s">
        <v>882</v>
      </c>
      <c r="I113" s="143" t="s">
        <v>843</v>
      </c>
      <c r="J113" s="143">
        <v>20</v>
      </c>
      <c r="K113" s="155"/>
    </row>
    <row r="114" spans="2:11" ht="15" customHeight="1">
      <c r="B114" s="166"/>
      <c r="C114" s="143" t="s">
        <v>883</v>
      </c>
      <c r="D114" s="143"/>
      <c r="E114" s="143"/>
      <c r="F114" s="164" t="s">
        <v>841</v>
      </c>
      <c r="G114" s="143"/>
      <c r="H114" s="143" t="s">
        <v>884</v>
      </c>
      <c r="I114" s="143" t="s">
        <v>843</v>
      </c>
      <c r="J114" s="143">
        <v>120</v>
      </c>
      <c r="K114" s="155"/>
    </row>
    <row r="115" spans="2:11" ht="15" customHeight="1">
      <c r="B115" s="166"/>
      <c r="C115" s="143" t="s">
        <v>36</v>
      </c>
      <c r="D115" s="143"/>
      <c r="E115" s="143"/>
      <c r="F115" s="164" t="s">
        <v>841</v>
      </c>
      <c r="G115" s="143"/>
      <c r="H115" s="143" t="s">
        <v>885</v>
      </c>
      <c r="I115" s="143" t="s">
        <v>876</v>
      </c>
      <c r="J115" s="143"/>
      <c r="K115" s="155"/>
    </row>
    <row r="116" spans="2:11" ht="15" customHeight="1">
      <c r="B116" s="166"/>
      <c r="C116" s="143" t="s">
        <v>46</v>
      </c>
      <c r="D116" s="143"/>
      <c r="E116" s="143"/>
      <c r="F116" s="164" t="s">
        <v>841</v>
      </c>
      <c r="G116" s="143"/>
      <c r="H116" s="143" t="s">
        <v>886</v>
      </c>
      <c r="I116" s="143" t="s">
        <v>876</v>
      </c>
      <c r="J116" s="143"/>
      <c r="K116" s="155"/>
    </row>
    <row r="117" spans="2:11" ht="15" customHeight="1">
      <c r="B117" s="166"/>
      <c r="C117" s="143" t="s">
        <v>55</v>
      </c>
      <c r="D117" s="143"/>
      <c r="E117" s="143"/>
      <c r="F117" s="164" t="s">
        <v>841</v>
      </c>
      <c r="G117" s="143"/>
      <c r="H117" s="143" t="s">
        <v>887</v>
      </c>
      <c r="I117" s="143" t="s">
        <v>888</v>
      </c>
      <c r="J117" s="143"/>
      <c r="K117" s="155"/>
    </row>
    <row r="118" spans="2:11" ht="15" customHeight="1">
      <c r="B118" s="167"/>
      <c r="C118" s="173"/>
      <c r="D118" s="173"/>
      <c r="E118" s="173"/>
      <c r="F118" s="173"/>
      <c r="G118" s="173"/>
      <c r="H118" s="173"/>
      <c r="I118" s="173"/>
      <c r="J118" s="173"/>
      <c r="K118" s="169"/>
    </row>
    <row r="119" spans="2:11" ht="18.75" customHeight="1">
      <c r="B119" s="174"/>
      <c r="C119" s="175"/>
      <c r="D119" s="175"/>
      <c r="E119" s="175"/>
      <c r="F119" s="176"/>
      <c r="G119" s="175"/>
      <c r="H119" s="175"/>
      <c r="I119" s="175"/>
      <c r="J119" s="175"/>
      <c r="K119" s="174"/>
    </row>
    <row r="120" spans="2:11" ht="18.75" customHeight="1">
      <c r="B120" s="150"/>
      <c r="C120" s="150"/>
      <c r="D120" s="150"/>
      <c r="E120" s="150"/>
      <c r="F120" s="150"/>
      <c r="G120" s="150"/>
      <c r="H120" s="150"/>
      <c r="I120" s="150"/>
      <c r="J120" s="150"/>
      <c r="K120" s="150"/>
    </row>
    <row r="121" spans="2:11" ht="7.5" customHeight="1">
      <c r="B121" s="177"/>
      <c r="C121" s="178"/>
      <c r="D121" s="178"/>
      <c r="E121" s="178"/>
      <c r="F121" s="178"/>
      <c r="G121" s="178"/>
      <c r="H121" s="178"/>
      <c r="I121" s="178"/>
      <c r="J121" s="178"/>
      <c r="K121" s="179"/>
    </row>
    <row r="122" spans="2:11" ht="45" customHeight="1">
      <c r="B122" s="180"/>
      <c r="C122" s="252" t="s">
        <v>889</v>
      </c>
      <c r="D122" s="252"/>
      <c r="E122" s="252"/>
      <c r="F122" s="252"/>
      <c r="G122" s="252"/>
      <c r="H122" s="252"/>
      <c r="I122" s="252"/>
      <c r="J122" s="252"/>
      <c r="K122" s="181"/>
    </row>
    <row r="123" spans="2:11" ht="17.25" customHeight="1">
      <c r="B123" s="182"/>
      <c r="C123" s="156" t="s">
        <v>835</v>
      </c>
      <c r="D123" s="156"/>
      <c r="E123" s="156"/>
      <c r="F123" s="156" t="s">
        <v>836</v>
      </c>
      <c r="G123" s="157"/>
      <c r="H123" s="156" t="s">
        <v>52</v>
      </c>
      <c r="I123" s="156" t="s">
        <v>55</v>
      </c>
      <c r="J123" s="156" t="s">
        <v>837</v>
      </c>
      <c r="K123" s="183"/>
    </row>
    <row r="124" spans="2:11" ht="17.25" customHeight="1">
      <c r="B124" s="182"/>
      <c r="C124" s="158" t="s">
        <v>838</v>
      </c>
      <c r="D124" s="158"/>
      <c r="E124" s="158"/>
      <c r="F124" s="159" t="s">
        <v>839</v>
      </c>
      <c r="G124" s="160"/>
      <c r="H124" s="158"/>
      <c r="I124" s="158"/>
      <c r="J124" s="158" t="s">
        <v>840</v>
      </c>
      <c r="K124" s="183"/>
    </row>
    <row r="125" spans="2:11" ht="5.25" customHeight="1">
      <c r="B125" s="184"/>
      <c r="C125" s="161"/>
      <c r="D125" s="161"/>
      <c r="E125" s="161"/>
      <c r="F125" s="161"/>
      <c r="G125" s="185"/>
      <c r="H125" s="161"/>
      <c r="I125" s="161"/>
      <c r="J125" s="161"/>
      <c r="K125" s="186"/>
    </row>
    <row r="126" spans="2:11" ht="15" customHeight="1">
      <c r="B126" s="184"/>
      <c r="C126" s="143" t="s">
        <v>844</v>
      </c>
      <c r="D126" s="163"/>
      <c r="E126" s="163"/>
      <c r="F126" s="164" t="s">
        <v>841</v>
      </c>
      <c r="G126" s="143"/>
      <c r="H126" s="143" t="s">
        <v>881</v>
      </c>
      <c r="I126" s="143" t="s">
        <v>843</v>
      </c>
      <c r="J126" s="143">
        <v>120</v>
      </c>
      <c r="K126" s="187"/>
    </row>
    <row r="127" spans="2:11" ht="15" customHeight="1">
      <c r="B127" s="184"/>
      <c r="C127" s="143" t="s">
        <v>890</v>
      </c>
      <c r="D127" s="143"/>
      <c r="E127" s="143"/>
      <c r="F127" s="164" t="s">
        <v>841</v>
      </c>
      <c r="G127" s="143"/>
      <c r="H127" s="143" t="s">
        <v>891</v>
      </c>
      <c r="I127" s="143" t="s">
        <v>843</v>
      </c>
      <c r="J127" s="143" t="s">
        <v>892</v>
      </c>
      <c r="K127" s="187"/>
    </row>
    <row r="128" spans="2:11" ht="15" customHeight="1">
      <c r="B128" s="184"/>
      <c r="C128" s="143" t="s">
        <v>789</v>
      </c>
      <c r="D128" s="143"/>
      <c r="E128" s="143"/>
      <c r="F128" s="164" t="s">
        <v>841</v>
      </c>
      <c r="G128" s="143"/>
      <c r="H128" s="143" t="s">
        <v>893</v>
      </c>
      <c r="I128" s="143" t="s">
        <v>843</v>
      </c>
      <c r="J128" s="143" t="s">
        <v>892</v>
      </c>
      <c r="K128" s="187"/>
    </row>
    <row r="129" spans="2:11" ht="15" customHeight="1">
      <c r="B129" s="184"/>
      <c r="C129" s="143" t="s">
        <v>852</v>
      </c>
      <c r="D129" s="143"/>
      <c r="E129" s="143"/>
      <c r="F129" s="164" t="s">
        <v>847</v>
      </c>
      <c r="G129" s="143"/>
      <c r="H129" s="143" t="s">
        <v>853</v>
      </c>
      <c r="I129" s="143" t="s">
        <v>843</v>
      </c>
      <c r="J129" s="143">
        <v>15</v>
      </c>
      <c r="K129" s="187"/>
    </row>
    <row r="130" spans="2:11" ht="15" customHeight="1">
      <c r="B130" s="184"/>
      <c r="C130" s="143" t="s">
        <v>854</v>
      </c>
      <c r="D130" s="143"/>
      <c r="E130" s="143"/>
      <c r="F130" s="164" t="s">
        <v>847</v>
      </c>
      <c r="G130" s="143"/>
      <c r="H130" s="143" t="s">
        <v>855</v>
      </c>
      <c r="I130" s="143" t="s">
        <v>843</v>
      </c>
      <c r="J130" s="143">
        <v>15</v>
      </c>
      <c r="K130" s="187"/>
    </row>
    <row r="131" spans="2:11" ht="15" customHeight="1">
      <c r="B131" s="184"/>
      <c r="C131" s="143" t="s">
        <v>856</v>
      </c>
      <c r="D131" s="143"/>
      <c r="E131" s="143"/>
      <c r="F131" s="164" t="s">
        <v>847</v>
      </c>
      <c r="G131" s="143"/>
      <c r="H131" s="143" t="s">
        <v>857</v>
      </c>
      <c r="I131" s="143" t="s">
        <v>843</v>
      </c>
      <c r="J131" s="143">
        <v>20</v>
      </c>
      <c r="K131" s="187"/>
    </row>
    <row r="132" spans="2:11" ht="15" customHeight="1">
      <c r="B132" s="184"/>
      <c r="C132" s="143" t="s">
        <v>858</v>
      </c>
      <c r="D132" s="143"/>
      <c r="E132" s="143"/>
      <c r="F132" s="164" t="s">
        <v>847</v>
      </c>
      <c r="G132" s="143"/>
      <c r="H132" s="143" t="s">
        <v>859</v>
      </c>
      <c r="I132" s="143" t="s">
        <v>843</v>
      </c>
      <c r="J132" s="143">
        <v>20</v>
      </c>
      <c r="K132" s="187"/>
    </row>
    <row r="133" spans="2:11" ht="15" customHeight="1">
      <c r="B133" s="184"/>
      <c r="C133" s="143" t="s">
        <v>846</v>
      </c>
      <c r="D133" s="143"/>
      <c r="E133" s="143"/>
      <c r="F133" s="164" t="s">
        <v>847</v>
      </c>
      <c r="G133" s="143"/>
      <c r="H133" s="143" t="s">
        <v>881</v>
      </c>
      <c r="I133" s="143" t="s">
        <v>843</v>
      </c>
      <c r="J133" s="143">
        <v>50</v>
      </c>
      <c r="K133" s="187"/>
    </row>
    <row r="134" spans="2:11" ht="15" customHeight="1">
      <c r="B134" s="184"/>
      <c r="C134" s="143" t="s">
        <v>860</v>
      </c>
      <c r="D134" s="143"/>
      <c r="E134" s="143"/>
      <c r="F134" s="164" t="s">
        <v>847</v>
      </c>
      <c r="G134" s="143"/>
      <c r="H134" s="143" t="s">
        <v>881</v>
      </c>
      <c r="I134" s="143" t="s">
        <v>843</v>
      </c>
      <c r="J134" s="143">
        <v>50</v>
      </c>
      <c r="K134" s="187"/>
    </row>
    <row r="135" spans="2:11" ht="15" customHeight="1">
      <c r="B135" s="184"/>
      <c r="C135" s="143" t="s">
        <v>866</v>
      </c>
      <c r="D135" s="143"/>
      <c r="E135" s="143"/>
      <c r="F135" s="164" t="s">
        <v>847</v>
      </c>
      <c r="G135" s="143"/>
      <c r="H135" s="143" t="s">
        <v>881</v>
      </c>
      <c r="I135" s="143" t="s">
        <v>843</v>
      </c>
      <c r="J135" s="143">
        <v>50</v>
      </c>
      <c r="K135" s="187"/>
    </row>
    <row r="136" spans="2:11" ht="15" customHeight="1">
      <c r="B136" s="184"/>
      <c r="C136" s="143" t="s">
        <v>868</v>
      </c>
      <c r="D136" s="143"/>
      <c r="E136" s="143"/>
      <c r="F136" s="164" t="s">
        <v>847</v>
      </c>
      <c r="G136" s="143"/>
      <c r="H136" s="143" t="s">
        <v>881</v>
      </c>
      <c r="I136" s="143" t="s">
        <v>843</v>
      </c>
      <c r="J136" s="143">
        <v>50</v>
      </c>
      <c r="K136" s="187"/>
    </row>
    <row r="137" spans="2:11" ht="15" customHeight="1">
      <c r="B137" s="184"/>
      <c r="C137" s="143" t="s">
        <v>869</v>
      </c>
      <c r="D137" s="143"/>
      <c r="E137" s="143"/>
      <c r="F137" s="164" t="s">
        <v>847</v>
      </c>
      <c r="G137" s="143"/>
      <c r="H137" s="143" t="s">
        <v>894</v>
      </c>
      <c r="I137" s="143" t="s">
        <v>843</v>
      </c>
      <c r="J137" s="143">
        <v>255</v>
      </c>
      <c r="K137" s="187"/>
    </row>
    <row r="138" spans="2:11" ht="15" customHeight="1">
      <c r="B138" s="184"/>
      <c r="C138" s="143" t="s">
        <v>871</v>
      </c>
      <c r="D138" s="143"/>
      <c r="E138" s="143"/>
      <c r="F138" s="164" t="s">
        <v>841</v>
      </c>
      <c r="G138" s="143"/>
      <c r="H138" s="143" t="s">
        <v>895</v>
      </c>
      <c r="I138" s="143" t="s">
        <v>873</v>
      </c>
      <c r="J138" s="143"/>
      <c r="K138" s="187"/>
    </row>
    <row r="139" spans="2:11" ht="15" customHeight="1">
      <c r="B139" s="184"/>
      <c r="C139" s="143" t="s">
        <v>874</v>
      </c>
      <c r="D139" s="143"/>
      <c r="E139" s="143"/>
      <c r="F139" s="164" t="s">
        <v>841</v>
      </c>
      <c r="G139" s="143"/>
      <c r="H139" s="143" t="s">
        <v>896</v>
      </c>
      <c r="I139" s="143" t="s">
        <v>876</v>
      </c>
      <c r="J139" s="143"/>
      <c r="K139" s="187"/>
    </row>
    <row r="140" spans="2:11" ht="15" customHeight="1">
      <c r="B140" s="184"/>
      <c r="C140" s="143" t="s">
        <v>877</v>
      </c>
      <c r="D140" s="143"/>
      <c r="E140" s="143"/>
      <c r="F140" s="164" t="s">
        <v>841</v>
      </c>
      <c r="G140" s="143"/>
      <c r="H140" s="143" t="s">
        <v>877</v>
      </c>
      <c r="I140" s="143" t="s">
        <v>876</v>
      </c>
      <c r="J140" s="143"/>
      <c r="K140" s="187"/>
    </row>
    <row r="141" spans="2:11" ht="15" customHeight="1">
      <c r="B141" s="184"/>
      <c r="C141" s="143" t="s">
        <v>36</v>
      </c>
      <c r="D141" s="143"/>
      <c r="E141" s="143"/>
      <c r="F141" s="164" t="s">
        <v>841</v>
      </c>
      <c r="G141" s="143"/>
      <c r="H141" s="143" t="s">
        <v>897</v>
      </c>
      <c r="I141" s="143" t="s">
        <v>876</v>
      </c>
      <c r="J141" s="143"/>
      <c r="K141" s="187"/>
    </row>
    <row r="142" spans="2:11" ht="15" customHeight="1">
      <c r="B142" s="184"/>
      <c r="C142" s="143" t="s">
        <v>898</v>
      </c>
      <c r="D142" s="143"/>
      <c r="E142" s="143"/>
      <c r="F142" s="164" t="s">
        <v>841</v>
      </c>
      <c r="G142" s="143"/>
      <c r="H142" s="143" t="s">
        <v>899</v>
      </c>
      <c r="I142" s="143" t="s">
        <v>876</v>
      </c>
      <c r="J142" s="143"/>
      <c r="K142" s="187"/>
    </row>
    <row r="143" spans="2:11" ht="15" customHeight="1">
      <c r="B143" s="188"/>
      <c r="C143" s="189"/>
      <c r="D143" s="189"/>
      <c r="E143" s="189"/>
      <c r="F143" s="189"/>
      <c r="G143" s="189"/>
      <c r="H143" s="189"/>
      <c r="I143" s="189"/>
      <c r="J143" s="189"/>
      <c r="K143" s="190"/>
    </row>
    <row r="144" spans="2:11" ht="18.75" customHeight="1">
      <c r="B144" s="175"/>
      <c r="C144" s="175"/>
      <c r="D144" s="175"/>
      <c r="E144" s="175"/>
      <c r="F144" s="176"/>
      <c r="G144" s="175"/>
      <c r="H144" s="175"/>
      <c r="I144" s="175"/>
      <c r="J144" s="175"/>
      <c r="K144" s="175"/>
    </row>
    <row r="145" spans="2:11" ht="18.75" customHeight="1">
      <c r="B145" s="150"/>
      <c r="C145" s="150"/>
      <c r="D145" s="150"/>
      <c r="E145" s="150"/>
      <c r="F145" s="150"/>
      <c r="G145" s="150"/>
      <c r="H145" s="150"/>
      <c r="I145" s="150"/>
      <c r="J145" s="150"/>
      <c r="K145" s="150"/>
    </row>
    <row r="146" spans="2:11" ht="7.5" customHeight="1">
      <c r="B146" s="151"/>
      <c r="C146" s="152"/>
      <c r="D146" s="152"/>
      <c r="E146" s="152"/>
      <c r="F146" s="152"/>
      <c r="G146" s="152"/>
      <c r="H146" s="152"/>
      <c r="I146" s="152"/>
      <c r="J146" s="152"/>
      <c r="K146" s="153"/>
    </row>
    <row r="147" spans="2:11" ht="45" customHeight="1">
      <c r="B147" s="154"/>
      <c r="C147" s="251" t="s">
        <v>900</v>
      </c>
      <c r="D147" s="251"/>
      <c r="E147" s="251"/>
      <c r="F147" s="251"/>
      <c r="G147" s="251"/>
      <c r="H147" s="251"/>
      <c r="I147" s="251"/>
      <c r="J147" s="251"/>
      <c r="K147" s="155"/>
    </row>
    <row r="148" spans="2:11" ht="17.25" customHeight="1">
      <c r="B148" s="154"/>
      <c r="C148" s="156" t="s">
        <v>835</v>
      </c>
      <c r="D148" s="156"/>
      <c r="E148" s="156"/>
      <c r="F148" s="156" t="s">
        <v>836</v>
      </c>
      <c r="G148" s="157"/>
      <c r="H148" s="156" t="s">
        <v>52</v>
      </c>
      <c r="I148" s="156" t="s">
        <v>55</v>
      </c>
      <c r="J148" s="156" t="s">
        <v>837</v>
      </c>
      <c r="K148" s="155"/>
    </row>
    <row r="149" spans="2:11" ht="17.25" customHeight="1">
      <c r="B149" s="154"/>
      <c r="C149" s="158" t="s">
        <v>838</v>
      </c>
      <c r="D149" s="158"/>
      <c r="E149" s="158"/>
      <c r="F149" s="159" t="s">
        <v>839</v>
      </c>
      <c r="G149" s="160"/>
      <c r="H149" s="158"/>
      <c r="I149" s="158"/>
      <c r="J149" s="158" t="s">
        <v>840</v>
      </c>
      <c r="K149" s="155"/>
    </row>
    <row r="150" spans="2:11" ht="5.25" customHeight="1">
      <c r="B150" s="166"/>
      <c r="C150" s="161"/>
      <c r="D150" s="161"/>
      <c r="E150" s="161"/>
      <c r="F150" s="161"/>
      <c r="G150" s="162"/>
      <c r="H150" s="161"/>
      <c r="I150" s="161"/>
      <c r="J150" s="161"/>
      <c r="K150" s="187"/>
    </row>
    <row r="151" spans="2:11" ht="15" customHeight="1">
      <c r="B151" s="166"/>
      <c r="C151" s="191" t="s">
        <v>844</v>
      </c>
      <c r="D151" s="143"/>
      <c r="E151" s="143"/>
      <c r="F151" s="192" t="s">
        <v>841</v>
      </c>
      <c r="G151" s="143"/>
      <c r="H151" s="191" t="s">
        <v>881</v>
      </c>
      <c r="I151" s="191" t="s">
        <v>843</v>
      </c>
      <c r="J151" s="191">
        <v>120</v>
      </c>
      <c r="K151" s="187"/>
    </row>
    <row r="152" spans="2:11" ht="15" customHeight="1">
      <c r="B152" s="166"/>
      <c r="C152" s="191" t="s">
        <v>890</v>
      </c>
      <c r="D152" s="143"/>
      <c r="E152" s="143"/>
      <c r="F152" s="192" t="s">
        <v>841</v>
      </c>
      <c r="G152" s="143"/>
      <c r="H152" s="191" t="s">
        <v>901</v>
      </c>
      <c r="I152" s="191" t="s">
        <v>843</v>
      </c>
      <c r="J152" s="191" t="s">
        <v>892</v>
      </c>
      <c r="K152" s="187"/>
    </row>
    <row r="153" spans="2:11" ht="15" customHeight="1">
      <c r="B153" s="166"/>
      <c r="C153" s="191" t="s">
        <v>789</v>
      </c>
      <c r="D153" s="143"/>
      <c r="E153" s="143"/>
      <c r="F153" s="192" t="s">
        <v>841</v>
      </c>
      <c r="G153" s="143"/>
      <c r="H153" s="191" t="s">
        <v>902</v>
      </c>
      <c r="I153" s="191" t="s">
        <v>843</v>
      </c>
      <c r="J153" s="191" t="s">
        <v>892</v>
      </c>
      <c r="K153" s="187"/>
    </row>
    <row r="154" spans="2:11" ht="15" customHeight="1">
      <c r="B154" s="166"/>
      <c r="C154" s="191" t="s">
        <v>846</v>
      </c>
      <c r="D154" s="143"/>
      <c r="E154" s="143"/>
      <c r="F154" s="192" t="s">
        <v>847</v>
      </c>
      <c r="G154" s="143"/>
      <c r="H154" s="191" t="s">
        <v>881</v>
      </c>
      <c r="I154" s="191" t="s">
        <v>843</v>
      </c>
      <c r="J154" s="191">
        <v>50</v>
      </c>
      <c r="K154" s="187"/>
    </row>
    <row r="155" spans="2:11" ht="15" customHeight="1">
      <c r="B155" s="166"/>
      <c r="C155" s="191" t="s">
        <v>849</v>
      </c>
      <c r="D155" s="143"/>
      <c r="E155" s="143"/>
      <c r="F155" s="192" t="s">
        <v>841</v>
      </c>
      <c r="G155" s="143"/>
      <c r="H155" s="191" t="s">
        <v>881</v>
      </c>
      <c r="I155" s="191" t="s">
        <v>851</v>
      </c>
      <c r="J155" s="191"/>
      <c r="K155" s="187"/>
    </row>
    <row r="156" spans="2:11" ht="15" customHeight="1">
      <c r="B156" s="166"/>
      <c r="C156" s="191" t="s">
        <v>860</v>
      </c>
      <c r="D156" s="143"/>
      <c r="E156" s="143"/>
      <c r="F156" s="192" t="s">
        <v>847</v>
      </c>
      <c r="G156" s="143"/>
      <c r="H156" s="191" t="s">
        <v>881</v>
      </c>
      <c r="I156" s="191" t="s">
        <v>843</v>
      </c>
      <c r="J156" s="191">
        <v>50</v>
      </c>
      <c r="K156" s="187"/>
    </row>
    <row r="157" spans="2:11" ht="15" customHeight="1">
      <c r="B157" s="166"/>
      <c r="C157" s="191" t="s">
        <v>868</v>
      </c>
      <c r="D157" s="143"/>
      <c r="E157" s="143"/>
      <c r="F157" s="192" t="s">
        <v>847</v>
      </c>
      <c r="G157" s="143"/>
      <c r="H157" s="191" t="s">
        <v>881</v>
      </c>
      <c r="I157" s="191" t="s">
        <v>843</v>
      </c>
      <c r="J157" s="191">
        <v>50</v>
      </c>
      <c r="K157" s="187"/>
    </row>
    <row r="158" spans="2:11" ht="15" customHeight="1">
      <c r="B158" s="166"/>
      <c r="C158" s="191" t="s">
        <v>866</v>
      </c>
      <c r="D158" s="143"/>
      <c r="E158" s="143"/>
      <c r="F158" s="192" t="s">
        <v>847</v>
      </c>
      <c r="G158" s="143"/>
      <c r="H158" s="191" t="s">
        <v>881</v>
      </c>
      <c r="I158" s="191" t="s">
        <v>843</v>
      </c>
      <c r="J158" s="191">
        <v>50</v>
      </c>
      <c r="K158" s="187"/>
    </row>
    <row r="159" spans="2:11" ht="15" customHeight="1">
      <c r="B159" s="166"/>
      <c r="C159" s="191" t="s">
        <v>89</v>
      </c>
      <c r="D159" s="143"/>
      <c r="E159" s="143"/>
      <c r="F159" s="192" t="s">
        <v>841</v>
      </c>
      <c r="G159" s="143"/>
      <c r="H159" s="191" t="s">
        <v>903</v>
      </c>
      <c r="I159" s="191" t="s">
        <v>843</v>
      </c>
      <c r="J159" s="191" t="s">
        <v>904</v>
      </c>
      <c r="K159" s="187"/>
    </row>
    <row r="160" spans="2:11" ht="15" customHeight="1">
      <c r="B160" s="166"/>
      <c r="C160" s="191" t="s">
        <v>905</v>
      </c>
      <c r="D160" s="143"/>
      <c r="E160" s="143"/>
      <c r="F160" s="192" t="s">
        <v>841</v>
      </c>
      <c r="G160" s="143"/>
      <c r="H160" s="191" t="s">
        <v>906</v>
      </c>
      <c r="I160" s="191" t="s">
        <v>876</v>
      </c>
      <c r="J160" s="191"/>
      <c r="K160" s="187"/>
    </row>
    <row r="161" spans="2:11" ht="15" customHeight="1">
      <c r="B161" s="193"/>
      <c r="C161" s="173"/>
      <c r="D161" s="173"/>
      <c r="E161" s="173"/>
      <c r="F161" s="173"/>
      <c r="G161" s="173"/>
      <c r="H161" s="173"/>
      <c r="I161" s="173"/>
      <c r="J161" s="173"/>
      <c r="K161" s="194"/>
    </row>
    <row r="162" spans="2:11" ht="18.75" customHeight="1">
      <c r="B162" s="175"/>
      <c r="C162" s="185"/>
      <c r="D162" s="185"/>
      <c r="E162" s="185"/>
      <c r="F162" s="195"/>
      <c r="G162" s="185"/>
      <c r="H162" s="185"/>
      <c r="I162" s="185"/>
      <c r="J162" s="185"/>
      <c r="K162" s="175"/>
    </row>
    <row r="163" spans="2:11" ht="18.75" customHeight="1">
      <c r="B163" s="150"/>
      <c r="C163" s="150"/>
      <c r="D163" s="150"/>
      <c r="E163" s="150"/>
      <c r="F163" s="150"/>
      <c r="G163" s="150"/>
      <c r="H163" s="150"/>
      <c r="I163" s="150"/>
      <c r="J163" s="150"/>
      <c r="K163" s="150"/>
    </row>
    <row r="164" spans="2:11" ht="7.5" customHeight="1">
      <c r="B164" s="132"/>
      <c r="C164" s="133"/>
      <c r="D164" s="133"/>
      <c r="E164" s="133"/>
      <c r="F164" s="133"/>
      <c r="G164" s="133"/>
      <c r="H164" s="133"/>
      <c r="I164" s="133"/>
      <c r="J164" s="133"/>
      <c r="K164" s="134"/>
    </row>
    <row r="165" spans="2:11" ht="45" customHeight="1">
      <c r="B165" s="135"/>
      <c r="C165" s="252" t="s">
        <v>907</v>
      </c>
      <c r="D165" s="252"/>
      <c r="E165" s="252"/>
      <c r="F165" s="252"/>
      <c r="G165" s="252"/>
      <c r="H165" s="252"/>
      <c r="I165" s="252"/>
      <c r="J165" s="252"/>
      <c r="K165" s="136"/>
    </row>
    <row r="166" spans="2:11" ht="17.25" customHeight="1">
      <c r="B166" s="135"/>
      <c r="C166" s="156" t="s">
        <v>835</v>
      </c>
      <c r="D166" s="156"/>
      <c r="E166" s="156"/>
      <c r="F166" s="156" t="s">
        <v>836</v>
      </c>
      <c r="G166" s="196"/>
      <c r="H166" s="197" t="s">
        <v>52</v>
      </c>
      <c r="I166" s="197" t="s">
        <v>55</v>
      </c>
      <c r="J166" s="156" t="s">
        <v>837</v>
      </c>
      <c r="K166" s="136"/>
    </row>
    <row r="167" spans="2:11" ht="17.25" customHeight="1">
      <c r="B167" s="137"/>
      <c r="C167" s="158" t="s">
        <v>838</v>
      </c>
      <c r="D167" s="158"/>
      <c r="E167" s="158"/>
      <c r="F167" s="159" t="s">
        <v>839</v>
      </c>
      <c r="G167" s="198"/>
      <c r="H167" s="199"/>
      <c r="I167" s="199"/>
      <c r="J167" s="158" t="s">
        <v>840</v>
      </c>
      <c r="K167" s="138"/>
    </row>
    <row r="168" spans="2:11" ht="5.25" customHeight="1">
      <c r="B168" s="166"/>
      <c r="C168" s="161"/>
      <c r="D168" s="161"/>
      <c r="E168" s="161"/>
      <c r="F168" s="161"/>
      <c r="G168" s="162"/>
      <c r="H168" s="161"/>
      <c r="I168" s="161"/>
      <c r="J168" s="161"/>
      <c r="K168" s="187"/>
    </row>
    <row r="169" spans="2:11" ht="15" customHeight="1">
      <c r="B169" s="166"/>
      <c r="C169" s="143" t="s">
        <v>844</v>
      </c>
      <c r="D169" s="143"/>
      <c r="E169" s="143"/>
      <c r="F169" s="164" t="s">
        <v>841</v>
      </c>
      <c r="G169" s="143"/>
      <c r="H169" s="143" t="s">
        <v>881</v>
      </c>
      <c r="I169" s="143" t="s">
        <v>843</v>
      </c>
      <c r="J169" s="143">
        <v>120</v>
      </c>
      <c r="K169" s="187"/>
    </row>
    <row r="170" spans="2:11" ht="15" customHeight="1">
      <c r="B170" s="166"/>
      <c r="C170" s="143" t="s">
        <v>890</v>
      </c>
      <c r="D170" s="143"/>
      <c r="E170" s="143"/>
      <c r="F170" s="164" t="s">
        <v>841</v>
      </c>
      <c r="G170" s="143"/>
      <c r="H170" s="143" t="s">
        <v>891</v>
      </c>
      <c r="I170" s="143" t="s">
        <v>843</v>
      </c>
      <c r="J170" s="143" t="s">
        <v>892</v>
      </c>
      <c r="K170" s="187"/>
    </row>
    <row r="171" spans="2:11" ht="15" customHeight="1">
      <c r="B171" s="166"/>
      <c r="C171" s="143" t="s">
        <v>789</v>
      </c>
      <c r="D171" s="143"/>
      <c r="E171" s="143"/>
      <c r="F171" s="164" t="s">
        <v>841</v>
      </c>
      <c r="G171" s="143"/>
      <c r="H171" s="143" t="s">
        <v>908</v>
      </c>
      <c r="I171" s="143" t="s">
        <v>843</v>
      </c>
      <c r="J171" s="143" t="s">
        <v>892</v>
      </c>
      <c r="K171" s="187"/>
    </row>
    <row r="172" spans="2:11" ht="15" customHeight="1">
      <c r="B172" s="166"/>
      <c r="C172" s="143" t="s">
        <v>846</v>
      </c>
      <c r="D172" s="143"/>
      <c r="E172" s="143"/>
      <c r="F172" s="164" t="s">
        <v>847</v>
      </c>
      <c r="G172" s="143"/>
      <c r="H172" s="143" t="s">
        <v>908</v>
      </c>
      <c r="I172" s="143" t="s">
        <v>843</v>
      </c>
      <c r="J172" s="143">
        <v>50</v>
      </c>
      <c r="K172" s="187"/>
    </row>
    <row r="173" spans="2:11" ht="15" customHeight="1">
      <c r="B173" s="166"/>
      <c r="C173" s="143" t="s">
        <v>849</v>
      </c>
      <c r="D173" s="143"/>
      <c r="E173" s="143"/>
      <c r="F173" s="164" t="s">
        <v>841</v>
      </c>
      <c r="G173" s="143"/>
      <c r="H173" s="143" t="s">
        <v>908</v>
      </c>
      <c r="I173" s="143" t="s">
        <v>851</v>
      </c>
      <c r="J173" s="143"/>
      <c r="K173" s="187"/>
    </row>
    <row r="174" spans="2:11" ht="15" customHeight="1">
      <c r="B174" s="166"/>
      <c r="C174" s="143" t="s">
        <v>860</v>
      </c>
      <c r="D174" s="143"/>
      <c r="E174" s="143"/>
      <c r="F174" s="164" t="s">
        <v>847</v>
      </c>
      <c r="G174" s="143"/>
      <c r="H174" s="143" t="s">
        <v>908</v>
      </c>
      <c r="I174" s="143" t="s">
        <v>843</v>
      </c>
      <c r="J174" s="143">
        <v>50</v>
      </c>
      <c r="K174" s="187"/>
    </row>
    <row r="175" spans="2:11" ht="15" customHeight="1">
      <c r="B175" s="166"/>
      <c r="C175" s="143" t="s">
        <v>868</v>
      </c>
      <c r="D175" s="143"/>
      <c r="E175" s="143"/>
      <c r="F175" s="164" t="s">
        <v>847</v>
      </c>
      <c r="G175" s="143"/>
      <c r="H175" s="143" t="s">
        <v>908</v>
      </c>
      <c r="I175" s="143" t="s">
        <v>843</v>
      </c>
      <c r="J175" s="143">
        <v>50</v>
      </c>
      <c r="K175" s="187"/>
    </row>
    <row r="176" spans="2:11" ht="15" customHeight="1">
      <c r="B176" s="166"/>
      <c r="C176" s="143" t="s">
        <v>866</v>
      </c>
      <c r="D176" s="143"/>
      <c r="E176" s="143"/>
      <c r="F176" s="164" t="s">
        <v>847</v>
      </c>
      <c r="G176" s="143"/>
      <c r="H176" s="143" t="s">
        <v>908</v>
      </c>
      <c r="I176" s="143" t="s">
        <v>843</v>
      </c>
      <c r="J176" s="143">
        <v>50</v>
      </c>
      <c r="K176" s="187"/>
    </row>
    <row r="177" spans="2:11" ht="15" customHeight="1">
      <c r="B177" s="166"/>
      <c r="C177" s="143" t="s">
        <v>120</v>
      </c>
      <c r="D177" s="143"/>
      <c r="E177" s="143"/>
      <c r="F177" s="164" t="s">
        <v>841</v>
      </c>
      <c r="G177" s="143"/>
      <c r="H177" s="143" t="s">
        <v>909</v>
      </c>
      <c r="I177" s="143" t="s">
        <v>910</v>
      </c>
      <c r="J177" s="143"/>
      <c r="K177" s="187"/>
    </row>
    <row r="178" spans="2:11" ht="15" customHeight="1">
      <c r="B178" s="166"/>
      <c r="C178" s="143" t="s">
        <v>55</v>
      </c>
      <c r="D178" s="143"/>
      <c r="E178" s="143"/>
      <c r="F178" s="164" t="s">
        <v>841</v>
      </c>
      <c r="G178" s="143"/>
      <c r="H178" s="143" t="s">
        <v>911</v>
      </c>
      <c r="I178" s="143" t="s">
        <v>912</v>
      </c>
      <c r="J178" s="143">
        <v>1</v>
      </c>
      <c r="K178" s="187"/>
    </row>
    <row r="179" spans="2:11" ht="15" customHeight="1">
      <c r="B179" s="166"/>
      <c r="C179" s="143" t="s">
        <v>51</v>
      </c>
      <c r="D179" s="143"/>
      <c r="E179" s="143"/>
      <c r="F179" s="164" t="s">
        <v>841</v>
      </c>
      <c r="G179" s="143"/>
      <c r="H179" s="143" t="s">
        <v>913</v>
      </c>
      <c r="I179" s="143" t="s">
        <v>843</v>
      </c>
      <c r="J179" s="143">
        <v>20</v>
      </c>
      <c r="K179" s="187"/>
    </row>
    <row r="180" spans="2:11" ht="15" customHeight="1">
      <c r="B180" s="166"/>
      <c r="C180" s="143" t="s">
        <v>52</v>
      </c>
      <c r="D180" s="143"/>
      <c r="E180" s="143"/>
      <c r="F180" s="164" t="s">
        <v>841</v>
      </c>
      <c r="G180" s="143"/>
      <c r="H180" s="143" t="s">
        <v>914</v>
      </c>
      <c r="I180" s="143" t="s">
        <v>843</v>
      </c>
      <c r="J180" s="143">
        <v>255</v>
      </c>
      <c r="K180" s="187"/>
    </row>
    <row r="181" spans="2:11" ht="15" customHeight="1">
      <c r="B181" s="166"/>
      <c r="C181" s="143" t="s">
        <v>121</v>
      </c>
      <c r="D181" s="143"/>
      <c r="E181" s="143"/>
      <c r="F181" s="164" t="s">
        <v>841</v>
      </c>
      <c r="G181" s="143"/>
      <c r="H181" s="143" t="s">
        <v>805</v>
      </c>
      <c r="I181" s="143" t="s">
        <v>843</v>
      </c>
      <c r="J181" s="143">
        <v>10</v>
      </c>
      <c r="K181" s="187"/>
    </row>
    <row r="182" spans="2:11" ht="15" customHeight="1">
      <c r="B182" s="166"/>
      <c r="C182" s="143" t="s">
        <v>122</v>
      </c>
      <c r="D182" s="143"/>
      <c r="E182" s="143"/>
      <c r="F182" s="164" t="s">
        <v>841</v>
      </c>
      <c r="G182" s="143"/>
      <c r="H182" s="143" t="s">
        <v>915</v>
      </c>
      <c r="I182" s="143" t="s">
        <v>876</v>
      </c>
      <c r="J182" s="143"/>
      <c r="K182" s="187"/>
    </row>
    <row r="183" spans="2:11" ht="15" customHeight="1">
      <c r="B183" s="166"/>
      <c r="C183" s="143" t="s">
        <v>916</v>
      </c>
      <c r="D183" s="143"/>
      <c r="E183" s="143"/>
      <c r="F183" s="164" t="s">
        <v>841</v>
      </c>
      <c r="G183" s="143"/>
      <c r="H183" s="143" t="s">
        <v>917</v>
      </c>
      <c r="I183" s="143" t="s">
        <v>876</v>
      </c>
      <c r="J183" s="143"/>
      <c r="K183" s="187"/>
    </row>
    <row r="184" spans="2:11" ht="15" customHeight="1">
      <c r="B184" s="166"/>
      <c r="C184" s="143" t="s">
        <v>905</v>
      </c>
      <c r="D184" s="143"/>
      <c r="E184" s="143"/>
      <c r="F184" s="164" t="s">
        <v>841</v>
      </c>
      <c r="G184" s="143"/>
      <c r="H184" s="143" t="s">
        <v>918</v>
      </c>
      <c r="I184" s="143" t="s">
        <v>876</v>
      </c>
      <c r="J184" s="143"/>
      <c r="K184" s="187"/>
    </row>
    <row r="185" spans="2:11" ht="15" customHeight="1">
      <c r="B185" s="166"/>
      <c r="C185" s="143" t="s">
        <v>124</v>
      </c>
      <c r="D185" s="143"/>
      <c r="E185" s="143"/>
      <c r="F185" s="164" t="s">
        <v>847</v>
      </c>
      <c r="G185" s="143"/>
      <c r="H185" s="143" t="s">
        <v>919</v>
      </c>
      <c r="I185" s="143" t="s">
        <v>843</v>
      </c>
      <c r="J185" s="143">
        <v>50</v>
      </c>
      <c r="K185" s="187"/>
    </row>
    <row r="186" spans="2:11" ht="15" customHeight="1">
      <c r="B186" s="166"/>
      <c r="C186" s="143" t="s">
        <v>920</v>
      </c>
      <c r="D186" s="143"/>
      <c r="E186" s="143"/>
      <c r="F186" s="164" t="s">
        <v>847</v>
      </c>
      <c r="G186" s="143"/>
      <c r="H186" s="143" t="s">
        <v>921</v>
      </c>
      <c r="I186" s="143" t="s">
        <v>922</v>
      </c>
      <c r="J186" s="143"/>
      <c r="K186" s="187"/>
    </row>
    <row r="187" spans="2:11" ht="15" customHeight="1">
      <c r="B187" s="166"/>
      <c r="C187" s="143" t="s">
        <v>923</v>
      </c>
      <c r="D187" s="143"/>
      <c r="E187" s="143"/>
      <c r="F187" s="164" t="s">
        <v>847</v>
      </c>
      <c r="G187" s="143"/>
      <c r="H187" s="143" t="s">
        <v>924</v>
      </c>
      <c r="I187" s="143" t="s">
        <v>922</v>
      </c>
      <c r="J187" s="143"/>
      <c r="K187" s="187"/>
    </row>
    <row r="188" spans="2:11" ht="15" customHeight="1">
      <c r="B188" s="166"/>
      <c r="C188" s="143" t="s">
        <v>925</v>
      </c>
      <c r="D188" s="143"/>
      <c r="E188" s="143"/>
      <c r="F188" s="164" t="s">
        <v>847</v>
      </c>
      <c r="G188" s="143"/>
      <c r="H188" s="143" t="s">
        <v>926</v>
      </c>
      <c r="I188" s="143" t="s">
        <v>922</v>
      </c>
      <c r="J188" s="143"/>
      <c r="K188" s="187"/>
    </row>
    <row r="189" spans="2:11" ht="15" customHeight="1">
      <c r="B189" s="166"/>
      <c r="C189" s="200" t="s">
        <v>927</v>
      </c>
      <c r="D189" s="143"/>
      <c r="E189" s="143"/>
      <c r="F189" s="164" t="s">
        <v>847</v>
      </c>
      <c r="G189" s="143"/>
      <c r="H189" s="143" t="s">
        <v>928</v>
      </c>
      <c r="I189" s="143" t="s">
        <v>929</v>
      </c>
      <c r="J189" s="201" t="s">
        <v>930</v>
      </c>
      <c r="K189" s="187"/>
    </row>
    <row r="190" spans="2:11" ht="15" customHeight="1">
      <c r="B190" s="166"/>
      <c r="C190" s="200" t="s">
        <v>40</v>
      </c>
      <c r="D190" s="143"/>
      <c r="E190" s="143"/>
      <c r="F190" s="164" t="s">
        <v>841</v>
      </c>
      <c r="G190" s="143"/>
      <c r="H190" s="140" t="s">
        <v>931</v>
      </c>
      <c r="I190" s="143" t="s">
        <v>932</v>
      </c>
      <c r="J190" s="143"/>
      <c r="K190" s="187"/>
    </row>
    <row r="191" spans="2:11" ht="15" customHeight="1">
      <c r="B191" s="166"/>
      <c r="C191" s="200" t="s">
        <v>933</v>
      </c>
      <c r="D191" s="143"/>
      <c r="E191" s="143"/>
      <c r="F191" s="164" t="s">
        <v>841</v>
      </c>
      <c r="G191" s="143"/>
      <c r="H191" s="143" t="s">
        <v>934</v>
      </c>
      <c r="I191" s="143" t="s">
        <v>876</v>
      </c>
      <c r="J191" s="143"/>
      <c r="K191" s="187"/>
    </row>
    <row r="192" spans="2:11" ht="15" customHeight="1">
      <c r="B192" s="166"/>
      <c r="C192" s="200" t="s">
        <v>935</v>
      </c>
      <c r="D192" s="143"/>
      <c r="E192" s="143"/>
      <c r="F192" s="164" t="s">
        <v>841</v>
      </c>
      <c r="G192" s="143"/>
      <c r="H192" s="143" t="s">
        <v>936</v>
      </c>
      <c r="I192" s="143" t="s">
        <v>876</v>
      </c>
      <c r="J192" s="143"/>
      <c r="K192" s="187"/>
    </row>
    <row r="193" spans="2:11" ht="15" customHeight="1">
      <c r="B193" s="166"/>
      <c r="C193" s="200" t="s">
        <v>937</v>
      </c>
      <c r="D193" s="143"/>
      <c r="E193" s="143"/>
      <c r="F193" s="164" t="s">
        <v>847</v>
      </c>
      <c r="G193" s="143"/>
      <c r="H193" s="143" t="s">
        <v>938</v>
      </c>
      <c r="I193" s="143" t="s">
        <v>876</v>
      </c>
      <c r="J193" s="143"/>
      <c r="K193" s="187"/>
    </row>
    <row r="194" spans="2:11" ht="15" customHeight="1">
      <c r="B194" s="193"/>
      <c r="C194" s="202"/>
      <c r="D194" s="173"/>
      <c r="E194" s="173"/>
      <c r="F194" s="173"/>
      <c r="G194" s="173"/>
      <c r="H194" s="173"/>
      <c r="I194" s="173"/>
      <c r="J194" s="173"/>
      <c r="K194" s="194"/>
    </row>
    <row r="195" spans="2:11" ht="18.75" customHeight="1">
      <c r="B195" s="175"/>
      <c r="C195" s="185"/>
      <c r="D195" s="185"/>
      <c r="E195" s="185"/>
      <c r="F195" s="195"/>
      <c r="G195" s="185"/>
      <c r="H195" s="185"/>
      <c r="I195" s="185"/>
      <c r="J195" s="185"/>
      <c r="K195" s="175"/>
    </row>
    <row r="196" spans="2:11" ht="18.75" customHeight="1">
      <c r="B196" s="175"/>
      <c r="C196" s="185"/>
      <c r="D196" s="185"/>
      <c r="E196" s="185"/>
      <c r="F196" s="195"/>
      <c r="G196" s="185"/>
      <c r="H196" s="185"/>
      <c r="I196" s="185"/>
      <c r="J196" s="185"/>
      <c r="K196" s="175"/>
    </row>
    <row r="197" spans="2:11" ht="18.75" customHeight="1">
      <c r="B197" s="150"/>
      <c r="C197" s="150"/>
      <c r="D197" s="150"/>
      <c r="E197" s="150"/>
      <c r="F197" s="150"/>
      <c r="G197" s="150"/>
      <c r="H197" s="150"/>
      <c r="I197" s="150"/>
      <c r="J197" s="150"/>
      <c r="K197" s="150"/>
    </row>
    <row r="198" spans="2:11" ht="13.5">
      <c r="B198" s="132"/>
      <c r="C198" s="133"/>
      <c r="D198" s="133"/>
      <c r="E198" s="133"/>
      <c r="F198" s="133"/>
      <c r="G198" s="133"/>
      <c r="H198" s="133"/>
      <c r="I198" s="133"/>
      <c r="J198" s="133"/>
      <c r="K198" s="134"/>
    </row>
    <row r="199" spans="2:11" ht="21">
      <c r="B199" s="135"/>
      <c r="C199" s="252" t="s">
        <v>939</v>
      </c>
      <c r="D199" s="252"/>
      <c r="E199" s="252"/>
      <c r="F199" s="252"/>
      <c r="G199" s="252"/>
      <c r="H199" s="252"/>
      <c r="I199" s="252"/>
      <c r="J199" s="252"/>
      <c r="K199" s="136"/>
    </row>
    <row r="200" spans="2:11" ht="25.5" customHeight="1">
      <c r="B200" s="135"/>
      <c r="C200" s="203" t="s">
        <v>940</v>
      </c>
      <c r="D200" s="203"/>
      <c r="E200" s="203"/>
      <c r="F200" s="203" t="s">
        <v>941</v>
      </c>
      <c r="G200" s="204"/>
      <c r="H200" s="253" t="s">
        <v>942</v>
      </c>
      <c r="I200" s="253"/>
      <c r="J200" s="253"/>
      <c r="K200" s="136"/>
    </row>
    <row r="201" spans="2:11" ht="5.25" customHeight="1">
      <c r="B201" s="166"/>
      <c r="C201" s="161"/>
      <c r="D201" s="161"/>
      <c r="E201" s="161"/>
      <c r="F201" s="161"/>
      <c r="G201" s="185"/>
      <c r="H201" s="161"/>
      <c r="I201" s="161"/>
      <c r="J201" s="161"/>
      <c r="K201" s="187"/>
    </row>
    <row r="202" spans="2:11" ht="15" customHeight="1">
      <c r="B202" s="166"/>
      <c r="C202" s="143" t="s">
        <v>932</v>
      </c>
      <c r="D202" s="143"/>
      <c r="E202" s="143"/>
      <c r="F202" s="164" t="s">
        <v>41</v>
      </c>
      <c r="G202" s="143"/>
      <c r="H202" s="254" t="s">
        <v>943</v>
      </c>
      <c r="I202" s="254"/>
      <c r="J202" s="254"/>
      <c r="K202" s="187"/>
    </row>
    <row r="203" spans="2:11" ht="15" customHeight="1">
      <c r="B203" s="166"/>
      <c r="C203" s="143"/>
      <c r="D203" s="143"/>
      <c r="E203" s="143"/>
      <c r="F203" s="164" t="s">
        <v>42</v>
      </c>
      <c r="G203" s="143"/>
      <c r="H203" s="254" t="s">
        <v>944</v>
      </c>
      <c r="I203" s="254"/>
      <c r="J203" s="254"/>
      <c r="K203" s="187"/>
    </row>
    <row r="204" spans="2:11" ht="15" customHeight="1">
      <c r="B204" s="166"/>
      <c r="C204" s="143"/>
      <c r="D204" s="143"/>
      <c r="E204" s="143"/>
      <c r="F204" s="164" t="s">
        <v>45</v>
      </c>
      <c r="G204" s="143"/>
      <c r="H204" s="254" t="s">
        <v>945</v>
      </c>
      <c r="I204" s="254"/>
      <c r="J204" s="254"/>
      <c r="K204" s="187"/>
    </row>
    <row r="205" spans="2:11" ht="15" customHeight="1">
      <c r="B205" s="166"/>
      <c r="C205" s="143"/>
      <c r="D205" s="143"/>
      <c r="E205" s="143"/>
      <c r="F205" s="164" t="s">
        <v>43</v>
      </c>
      <c r="G205" s="143"/>
      <c r="H205" s="254" t="s">
        <v>946</v>
      </c>
      <c r="I205" s="254"/>
      <c r="J205" s="254"/>
      <c r="K205" s="187"/>
    </row>
    <row r="206" spans="2:11" ht="15" customHeight="1">
      <c r="B206" s="166"/>
      <c r="C206" s="143"/>
      <c r="D206" s="143"/>
      <c r="E206" s="143"/>
      <c r="F206" s="164" t="s">
        <v>44</v>
      </c>
      <c r="G206" s="143"/>
      <c r="H206" s="254" t="s">
        <v>947</v>
      </c>
      <c r="I206" s="254"/>
      <c r="J206" s="254"/>
      <c r="K206" s="187"/>
    </row>
    <row r="207" spans="2:11" ht="15" customHeight="1">
      <c r="B207" s="166"/>
      <c r="C207" s="143"/>
      <c r="D207" s="143"/>
      <c r="E207" s="143"/>
      <c r="F207" s="164"/>
      <c r="G207" s="143"/>
      <c r="H207" s="143"/>
      <c r="I207" s="143"/>
      <c r="J207" s="143"/>
      <c r="K207" s="187"/>
    </row>
    <row r="208" spans="2:11" ht="15" customHeight="1">
      <c r="B208" s="166"/>
      <c r="C208" s="143" t="s">
        <v>888</v>
      </c>
      <c r="D208" s="143"/>
      <c r="E208" s="143"/>
      <c r="F208" s="164" t="s">
        <v>77</v>
      </c>
      <c r="G208" s="143"/>
      <c r="H208" s="254" t="s">
        <v>948</v>
      </c>
      <c r="I208" s="254"/>
      <c r="J208" s="254"/>
      <c r="K208" s="187"/>
    </row>
    <row r="209" spans="2:11" ht="15" customHeight="1">
      <c r="B209" s="166"/>
      <c r="C209" s="143"/>
      <c r="D209" s="143"/>
      <c r="E209" s="143"/>
      <c r="F209" s="164" t="s">
        <v>783</v>
      </c>
      <c r="G209" s="143"/>
      <c r="H209" s="254" t="s">
        <v>784</v>
      </c>
      <c r="I209" s="254"/>
      <c r="J209" s="254"/>
      <c r="K209" s="187"/>
    </row>
    <row r="210" spans="2:11" ht="15" customHeight="1">
      <c r="B210" s="166"/>
      <c r="C210" s="143"/>
      <c r="D210" s="143"/>
      <c r="E210" s="143"/>
      <c r="F210" s="164" t="s">
        <v>781</v>
      </c>
      <c r="G210" s="143"/>
      <c r="H210" s="254" t="s">
        <v>949</v>
      </c>
      <c r="I210" s="254"/>
      <c r="J210" s="254"/>
      <c r="K210" s="187"/>
    </row>
    <row r="211" spans="2:11" ht="15" customHeight="1">
      <c r="B211" s="205"/>
      <c r="C211" s="143"/>
      <c r="D211" s="143"/>
      <c r="E211" s="143"/>
      <c r="F211" s="164" t="s">
        <v>785</v>
      </c>
      <c r="G211" s="200"/>
      <c r="H211" s="255" t="s">
        <v>786</v>
      </c>
      <c r="I211" s="255"/>
      <c r="J211" s="255"/>
      <c r="K211" s="206"/>
    </row>
    <row r="212" spans="2:11" ht="15" customHeight="1">
      <c r="B212" s="205"/>
      <c r="C212" s="143"/>
      <c r="D212" s="143"/>
      <c r="E212" s="143"/>
      <c r="F212" s="164" t="s">
        <v>787</v>
      </c>
      <c r="G212" s="200"/>
      <c r="H212" s="255" t="s">
        <v>950</v>
      </c>
      <c r="I212" s="255"/>
      <c r="J212" s="255"/>
      <c r="K212" s="206"/>
    </row>
    <row r="213" spans="2:11" ht="15" customHeight="1">
      <c r="B213" s="205"/>
      <c r="C213" s="143"/>
      <c r="D213" s="143"/>
      <c r="E213" s="143"/>
      <c r="F213" s="164"/>
      <c r="G213" s="200"/>
      <c r="H213" s="191"/>
      <c r="I213" s="191"/>
      <c r="J213" s="191"/>
      <c r="K213" s="206"/>
    </row>
    <row r="214" spans="2:11" ht="15" customHeight="1">
      <c r="B214" s="205"/>
      <c r="C214" s="143" t="s">
        <v>912</v>
      </c>
      <c r="D214" s="143"/>
      <c r="E214" s="143"/>
      <c r="F214" s="164">
        <v>1</v>
      </c>
      <c r="G214" s="200"/>
      <c r="H214" s="255" t="s">
        <v>951</v>
      </c>
      <c r="I214" s="255"/>
      <c r="J214" s="255"/>
      <c r="K214" s="206"/>
    </row>
    <row r="215" spans="2:11" ht="15" customHeight="1">
      <c r="B215" s="205"/>
      <c r="C215" s="143"/>
      <c r="D215" s="143"/>
      <c r="E215" s="143"/>
      <c r="F215" s="164">
        <v>2</v>
      </c>
      <c r="G215" s="200"/>
      <c r="H215" s="255" t="s">
        <v>952</v>
      </c>
      <c r="I215" s="255"/>
      <c r="J215" s="255"/>
      <c r="K215" s="206"/>
    </row>
    <row r="216" spans="2:11" ht="15" customHeight="1">
      <c r="B216" s="205"/>
      <c r="C216" s="143"/>
      <c r="D216" s="143"/>
      <c r="E216" s="143"/>
      <c r="F216" s="164">
        <v>3</v>
      </c>
      <c r="G216" s="200"/>
      <c r="H216" s="255" t="s">
        <v>953</v>
      </c>
      <c r="I216" s="255"/>
      <c r="J216" s="255"/>
      <c r="K216" s="206"/>
    </row>
    <row r="217" spans="2:11" ht="15" customHeight="1">
      <c r="B217" s="205"/>
      <c r="C217" s="143"/>
      <c r="D217" s="143"/>
      <c r="E217" s="143"/>
      <c r="F217" s="164">
        <v>4</v>
      </c>
      <c r="G217" s="200"/>
      <c r="H217" s="255" t="s">
        <v>954</v>
      </c>
      <c r="I217" s="255"/>
      <c r="J217" s="255"/>
      <c r="K217" s="206"/>
    </row>
    <row r="218" spans="2:11" ht="12.75" customHeight="1">
      <c r="B218" s="207"/>
      <c r="C218" s="208"/>
      <c r="D218" s="208"/>
      <c r="E218" s="208"/>
      <c r="F218" s="208"/>
      <c r="G218" s="208"/>
      <c r="H218" s="208"/>
      <c r="I218" s="208"/>
      <c r="J218" s="208"/>
      <c r="K218" s="209"/>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Kultán Radek</dc:creator>
  <cp:keywords/>
  <dc:description/>
  <cp:lastModifiedBy>Kultán Radek</cp:lastModifiedBy>
  <cp:lastPrinted>2023-05-24T08:26:24Z</cp:lastPrinted>
  <dcterms:created xsi:type="dcterms:W3CDTF">2023-05-22T07:36:18Z</dcterms:created>
  <dcterms:modified xsi:type="dcterms:W3CDTF">2023-05-24T08:26:31Z</dcterms:modified>
  <cp:category/>
  <cp:version/>
  <cp:contentType/>
  <cp:contentStatus/>
</cp:coreProperties>
</file>