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'Rekapitulace'!$G$16</definedName>
    <definedName name="Dodavka0">'Položky'!#REF!</definedName>
    <definedName name="HSV">'Rekapitulace'!$E$16</definedName>
    <definedName name="HSV0">'Položky'!#REF!</definedName>
    <definedName name="HZS">'Rekapitulace'!$I$16</definedName>
    <definedName name="HZS0">'Položky'!#REF!</definedName>
    <definedName name="JKSO">'Krycí list'!$F$4</definedName>
    <definedName name="MJ">'Krycí list'!$G$4</definedName>
    <definedName name="Mont">'Rekapitulace'!$H$16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'Položky'!$A$1:$G$113</definedName>
    <definedName name="_xlnm.Print_Area" localSheetId="1">'Rekapitulace'!$A$1:$I$26</definedName>
    <definedName name="PocetMJ">'Krycí list'!$G$7</definedName>
    <definedName name="Poznamka">'Krycí list'!$B$37</definedName>
    <definedName name="Projektant">'Krycí list'!$C$7</definedName>
    <definedName name="PSV">'Rekapitulace'!$F$16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>0</definedName>
    <definedName name="solver_num">0</definedName>
    <definedName name="solver_opt">'Položky'!#REF!</definedName>
    <definedName name="solver_typ">1</definedName>
    <definedName name="solver_val">0</definedName>
    <definedName name="Typ">'Položky'!#REF!</definedName>
    <definedName name="VRN">'Rekapitulace'!$H$25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<sst xmlns="http://schemas.openxmlformats.org/spreadsheetml/2006/main" count="328" uniqueCount="225">
  <si>
    <t>KRYCÍ LIST ROZPOČTU</t>
  </si>
  <si>
    <t>Objekt :</t>
  </si>
  <si>
    <t>Název objektu :</t>
  </si>
  <si>
    <t>JKSO :</t>
  </si>
  <si>
    <t>Stavba :</t>
  </si>
  <si>
    <t>Název stavby :</t>
  </si>
  <si>
    <t>SKP :</t>
  </si>
  <si>
    <t>SO 02 - Dopravní hřiště</t>
  </si>
  <si>
    <t>Projektant :</t>
  </si>
  <si>
    <t>Počet měrných jednotek :</t>
  </si>
  <si>
    <t>Objednatel :</t>
  </si>
  <si>
    <t>ZŠ Jablunkov, p.o.</t>
  </si>
  <si>
    <t>Náklady na MJ :</t>
  </si>
  <si>
    <t>Počet listů :</t>
  </si>
  <si>
    <t>Zakázkové číslo :</t>
  </si>
  <si>
    <t>Zpracovatel projektu :</t>
  </si>
  <si>
    <t>nodum atelier-na,s.r.o.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</si>
  <si>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</si>
  <si>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</si>
  <si>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</si>
  <si>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</si>
  <si>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</si>
  <si>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</si>
  <si>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</si>
  <si>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</si>
  <si>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</si>
  <si>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</si>
  <si>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</si>
  <si>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</si>
  <si>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</si>
  <si>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</si>
  <si>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</si>
  <si>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</si>
  <si>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</si>
  <si>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</si>
  <si>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</si>
  <si>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</si>
  <si>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Ing. Jan Byrtus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</si>
  <si>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</si>
  <si>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</si>
  <si>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</si>
  <si>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</si>
  <si>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</si>
  <si>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</si>
  <si>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</si>
  <si>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</si>
  <si>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</si>
  <si>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 xml:space="preserve"> 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</si>
  <si>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</si>
  <si>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</si>
  <si>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</si>
  <si>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</si>
  <si>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</si>
  <si>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</si>
  <si>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</si>
  <si>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</si>
  <si>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</si>
  <si>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</si>
  <si>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</si>
  <si>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</si>
  <si>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Individuální mimostaveništní doprava</t>
  </si>
  <si>
    <t>Ostatní VN</t>
  </si>
  <si>
    <t>Vytýčení plochy</t>
  </si>
  <si>
    <t>Zařízení staveniště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</si>
  <si>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</si>
  <si>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</si>
  <si>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</si>
  <si>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</si>
  <si>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</si>
  <si>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</si>
  <si>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</si>
  <si>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</si>
  <si>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</si>
  <si>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</si>
  <si>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</si>
  <si>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</si>
  <si>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113 10-7202</t>
  </si>
  <si>
    <t xml:space="preserve">Odstranění asfaltového krytu tl. 3 cm nad 200 m2 </t>
  </si>
  <si>
    <t>m2</t>
  </si>
  <si>
    <t>na podkladní beton, vč. dilatačních dlaždic</t>
  </si>
  <si>
    <t>41,2*27,0</t>
  </si>
  <si>
    <t>122 10-0010.RA0</t>
  </si>
  <si>
    <t xml:space="preserve">Odkopávky nezapažené v hornině 1-4 </t>
  </si>
  <si>
    <t>m3</t>
  </si>
  <si>
    <t>(110,0+30,0)*0,15 ;stávající travní plocha a keře</t>
  </si>
  <si>
    <t>111 20-0001</t>
  </si>
  <si>
    <t>Odstranění křovin a stromů do 100 mm, spálení vč. kořenového systému</t>
  </si>
  <si>
    <t>113 10-6121.R00</t>
  </si>
  <si>
    <t xml:space="preserve">Rozebrání dlažeb z betonových dlaždic na sucho </t>
  </si>
  <si>
    <t>14,0 ;vjezd na hřiště</t>
  </si>
  <si>
    <t>960 11-12</t>
  </si>
  <si>
    <t>Likvidace stávajícího bet. kvěnináče 750x750mm do suti</t>
  </si>
  <si>
    <t>ks</t>
  </si>
  <si>
    <t>181 30-0010.RAB</t>
  </si>
  <si>
    <t>Rozprostření ornice v rovině tloušťka 15 cm osetí trávou</t>
  </si>
  <si>
    <t>25,5 ; ostrůvek zelený</t>
  </si>
  <si>
    <t>460 05-04</t>
  </si>
  <si>
    <t>Jáma stožáru, v rovině, hor.3 ruční výkop jámy, zpětný obsyp</t>
  </si>
  <si>
    <t>kus</t>
  </si>
  <si>
    <t>0,6x0,6x0,8 m</t>
  </si>
  <si>
    <t>460 08-0101.R00</t>
  </si>
  <si>
    <t>Rozbourání betonového podkladu pro výkop patek</t>
  </si>
  <si>
    <t>1,0*1,0*0,2*5</t>
  </si>
  <si>
    <t>Celkem za</t>
  </si>
  <si>
    <t>2</t>
  </si>
  <si>
    <t>Základy,zvláštní zakládání</t>
  </si>
  <si>
    <t>274 27-2140.RT3</t>
  </si>
  <si>
    <t>Zdivo základové z bednicích tvárnic, tl. 30 cm výplň tvárnic betonem C 16/20</t>
  </si>
  <si>
    <t>patky pro stožáry</t>
  </si>
  <si>
    <t>0,5*0,75*5</t>
  </si>
  <si>
    <t>5</t>
  </si>
  <si>
    <t>Komunikace</t>
  </si>
  <si>
    <t>596 21-5020.R00</t>
  </si>
  <si>
    <t>Kladení zámkové dlažby tl. 6 cm do drtě tl. 3 cm vč. spárování pískem</t>
  </si>
  <si>
    <t>77,8+28,65+28,65+210,7 ;ostrůvky, bez chodníků</t>
  </si>
  <si>
    <t>155,6 ;chodník v úrovni stávajícího chodníku</t>
  </si>
  <si>
    <t>616,6 ;vozovka</t>
  </si>
  <si>
    <t>592-45110</t>
  </si>
  <si>
    <t xml:space="preserve">dlažba sklad. 20x10x6 cm přírodní </t>
  </si>
  <si>
    <t>616,6*1,03 ;vozovka vč. chodníku v ostrůvku</t>
  </si>
  <si>
    <t>592-45114</t>
  </si>
  <si>
    <t xml:space="preserve">dlažba sklad. 20x10x6 cm písková </t>
  </si>
  <si>
    <t>(77,8+28,65+28,65+210,7)*1,03 ;ostrůvky</t>
  </si>
  <si>
    <t>155,6*1,03 ;chodník v úrovni stávajícího chodníku</t>
  </si>
  <si>
    <t>564 43-1111.R00</t>
  </si>
  <si>
    <t>Podklad ze struskového štěrku tloušťky 10 cm fr. 0/32, hutnění</t>
  </si>
  <si>
    <t>564 46-1111.R00</t>
  </si>
  <si>
    <t>Podklad ze struskového štěrku tloušťky 20 cm fr. 0/32, hutnění</t>
  </si>
  <si>
    <t>(77,8+28,65+28,65+210,7) ;ostrůvky</t>
  </si>
  <si>
    <t>564 41-1111.R00</t>
  </si>
  <si>
    <t>Podklad ze struskového štěrku tloušťky 5 cm fr. 8/16, hutnění</t>
  </si>
  <si>
    <t>616,6+345,8</t>
  </si>
  <si>
    <t>8</t>
  </si>
  <si>
    <t>Trubní vedení</t>
  </si>
  <si>
    <t>894 40-2211</t>
  </si>
  <si>
    <t xml:space="preserve">Osazení beton. vyrovnávacích prstenců </t>
  </si>
  <si>
    <t>vyzdvihnutí 4ks stáv. kanalizačních poklopů do úrovně navrhované vozovky a chodníku</t>
  </si>
  <si>
    <t>592-24013</t>
  </si>
  <si>
    <t xml:space="preserve">prstenec ke krytu šachty AR 625x100  62,5x10x10 cm </t>
  </si>
  <si>
    <t>3*2</t>
  </si>
  <si>
    <t>592-24010</t>
  </si>
  <si>
    <t xml:space="preserve">prstenec ke krytu šachty AR 625x40   62,5x4x10 cm </t>
  </si>
  <si>
    <t>91</t>
  </si>
  <si>
    <t>Doplňující práce na komunikaci</t>
  </si>
  <si>
    <t>917 86-2111.R00</t>
  </si>
  <si>
    <t xml:space="preserve">Osazení stojat. obrub.bet. s opěrou,lože z C 12/15 </t>
  </si>
  <si>
    <t>m</t>
  </si>
  <si>
    <t>vč. snížených obrubníků</t>
  </si>
  <si>
    <t>131,5+41,8 ;obvod</t>
  </si>
  <si>
    <t>73,9 ;ostrůvek 1</t>
  </si>
  <si>
    <t>26,5*2 ;ostrůvek 2,3</t>
  </si>
  <si>
    <t>33,5*2 ;ostrůvek 4,5</t>
  </si>
  <si>
    <t>28,5*2 ;ostrůvek 6,7</t>
  </si>
  <si>
    <t>18,5 ;ostrůvek zelený</t>
  </si>
  <si>
    <t>918 10-1111.R00</t>
  </si>
  <si>
    <t xml:space="preserve">Lože pod obrubníky nebo obruby dlažeb z C 12/15 </t>
  </si>
  <si>
    <t>442,7*0,25*0,1</t>
  </si>
  <si>
    <t>592-17306.0</t>
  </si>
  <si>
    <t xml:space="preserve">obrubník chodníkový 100/8/25 šedý </t>
  </si>
  <si>
    <t>442,7*1,05</t>
  </si>
  <si>
    <t>0,165</t>
  </si>
  <si>
    <t>914 00-1111</t>
  </si>
  <si>
    <t xml:space="preserve">Osazení sloupků dopravních značek </t>
  </si>
  <si>
    <t>osazení sloupku do systémové patky kotvené na chemické kotvy 4ks do podkladu</t>
  </si>
  <si>
    <t>404-4595</t>
  </si>
  <si>
    <t>sloupek Al pr.60, l= 250 mm + kotevní patka AP 60/4</t>
  </si>
  <si>
    <t>404-4493</t>
  </si>
  <si>
    <t>štít značky dopravní s uchycením</t>
  </si>
  <si>
    <t>typy dle PD, vč. uchytu ke sloupku</t>
  </si>
  <si>
    <t>220 01-02</t>
  </si>
  <si>
    <t xml:space="preserve">Montáž ocelového stožáru pro semafory </t>
  </si>
  <si>
    <t>usazení, zaklínovaní pro betonáž v patce</t>
  </si>
  <si>
    <t>316 01</t>
  </si>
  <si>
    <t xml:space="preserve">stožár pro semafor přechodu pro chodce </t>
  </si>
  <si>
    <t>316 02</t>
  </si>
  <si>
    <t xml:space="preserve">stožár pro zdvojený semafor s výložníkem </t>
  </si>
  <si>
    <t>915 79-1111.R00</t>
  </si>
  <si>
    <t xml:space="preserve">Předznačení pro značení dělící čáry,vodící proužky </t>
  </si>
  <si>
    <t>915 79-1112.R00</t>
  </si>
  <si>
    <t xml:space="preserve">Předznačení pro značení stopčáry, zebry, nápisů </t>
  </si>
  <si>
    <t>915 71-1111.R00</t>
  </si>
  <si>
    <t xml:space="preserve">Vodorovné značení dělících čar střík.barvou </t>
  </si>
  <si>
    <t>24+52+39+6+4,7*4+3+18,5*2+5</t>
  </si>
  <si>
    <t>915 70-1111.R00</t>
  </si>
  <si>
    <t xml:space="preserve">Zřízení vodorovného značení z nátěr.hmot tl.do 3mm </t>
  </si>
  <si>
    <t>0,6+0,35+0,25 ;odbočovací pruhy</t>
  </si>
  <si>
    <t>2,25*3 ;přechod pro chodce</t>
  </si>
  <si>
    <t>96</t>
  </si>
  <si>
    <t>Bourání konstrukcí</t>
  </si>
  <si>
    <t>965 20-0012.RA0</t>
  </si>
  <si>
    <t xml:space="preserve">Bourání mazanin betonových </t>
  </si>
  <si>
    <t>stávající betonové náběhy, které tvoří přechod mezi stávajícími dlažděnými chodníky</t>
  </si>
  <si>
    <t>(41,2+27,0)*0,4*0,1</t>
  </si>
  <si>
    <t>97</t>
  </si>
  <si>
    <t>Přesuny suti</t>
  </si>
  <si>
    <t>979 08-7212.R00</t>
  </si>
  <si>
    <t xml:space="preserve">Nakládání suti na dopravní prostředky </t>
  </si>
  <si>
    <t>t</t>
  </si>
  <si>
    <t>979 08-1111.R00</t>
  </si>
  <si>
    <t xml:space="preserve">Odvoz suti a vybour. hmot na skládku do 1 km </t>
  </si>
  <si>
    <t>979 08-1121.R00</t>
  </si>
  <si>
    <t xml:space="preserve">Příplatek k odvozu za každý další 1 km </t>
  </si>
  <si>
    <t>979 99-0103.R00</t>
  </si>
  <si>
    <t xml:space="preserve">Poplatek za skládku suti - beton, zemina, kameny </t>
  </si>
  <si>
    <t>979 99-0113.R00</t>
  </si>
  <si>
    <t xml:space="preserve">Poplatek za skládku suti - asfaltové směsi </t>
  </si>
  <si>
    <t>99</t>
  </si>
  <si>
    <t>Staveništní přesun hmot</t>
  </si>
  <si>
    <t>998 22-3011.R00</t>
  </si>
  <si>
    <t xml:space="preserve">Přesun hmot, pozemní komunikace, kryt dlážděný </t>
  </si>
  <si>
    <t>M21</t>
  </si>
  <si>
    <t>Elektromontáže</t>
  </si>
  <si>
    <t>210 01</t>
  </si>
  <si>
    <t xml:space="preserve">Zapojení světelné signalizace, revize </t>
  </si>
  <si>
    <t>soubor</t>
  </si>
  <si>
    <t>D+M tříbarevné soustavy s plnými signály 4ks</t>
  </si>
  <si>
    <t>D+M dvoubarevné soustavy se signály pro chodce 2ks</t>
  </si>
  <si>
    <t>D+M kabelového vedení k rozvaděči:</t>
  </si>
  <si>
    <t>TRASA01 - 36M</t>
  </si>
  <si>
    <t>TRASA02 - 41,5M</t>
  </si>
  <si>
    <t>TRASA03 - 30M</t>
  </si>
  <si>
    <t>TRASA04 - 31M</t>
  </si>
  <si>
    <t>TRASA05 - 29M</t>
  </si>
  <si>
    <t>TRASA06 - 28,5M</t>
  </si>
  <si>
    <t>D+M rozvaděč s mikroprocesorovým řadičem světelné signalizace uvnitř objektu úschovny kol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</si>
</sst>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.00&quot; Kč&quot;"/>
    <numFmt numFmtId="166" formatCode="0.0"/>
  </numFmts>
  <fonts count="52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50"/>
      <name val="Arial CE"/>
      <family val="2"/>
    </font>
    <font>
      <sz val="8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49" fontId="3" fillId="33" borderId="14" xfId="0" applyNumberFormat="1" applyFont="1" applyFill="1" applyBorder="1" applyAlignment="1">
      <alignment/>
    </xf>
    <xf numFmtId="49" fontId="0" fillId="33" borderId="15" xfId="0" applyNumberForma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49" fontId="0" fillId="0" borderId="22" xfId="0" applyNumberFormat="1" applyBorder="1" applyAlignment="1">
      <alignment horizontal="left"/>
    </xf>
    <xf numFmtId="0" fontId="0" fillId="0" borderId="20" xfId="0" applyNumberFormat="1" applyFont="1" applyBorder="1" applyAlignment="1">
      <alignment/>
    </xf>
    <xf numFmtId="0" fontId="0" fillId="0" borderId="19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14" xfId="0" applyFont="1" applyBorder="1" applyAlignment="1">
      <alignment/>
    </xf>
    <xf numFmtId="0" fontId="0" fillId="0" borderId="22" xfId="0" applyFont="1" applyBorder="1" applyAlignment="1">
      <alignment/>
    </xf>
    <xf numFmtId="3" fontId="0" fillId="0" borderId="0" xfId="0" applyNumberFormat="1" applyAlignment="1">
      <alignment/>
    </xf>
    <xf numFmtId="0" fontId="6" fillId="0" borderId="27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Font="1" applyBorder="1" applyAlignment="1">
      <alignment/>
    </xf>
    <xf numFmtId="3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3" fontId="0" fillId="0" borderId="34" xfId="0" applyNumberFormat="1" applyBorder="1" applyAlignment="1">
      <alignment/>
    </xf>
    <xf numFmtId="0" fontId="0" fillId="0" borderId="35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3" fontId="0" fillId="0" borderId="39" xfId="0" applyNumberFormat="1" applyBorder="1" applyAlignment="1">
      <alignment/>
    </xf>
    <xf numFmtId="0" fontId="0" fillId="0" borderId="40" xfId="0" applyFont="1" applyBorder="1" applyAlignment="1">
      <alignment/>
    </xf>
    <xf numFmtId="3" fontId="0" fillId="0" borderId="41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43" xfId="0" applyFont="1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20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165" fontId="7" fillId="0" borderId="41" xfId="0" applyNumberFormat="1" applyFont="1" applyFill="1" applyBorder="1" applyAlignment="1">
      <alignment/>
    </xf>
    <xf numFmtId="0" fontId="7" fillId="0" borderId="45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4" fillId="0" borderId="46" xfId="46" applyFont="1" applyBorder="1">
      <alignment/>
      <protection/>
    </xf>
    <xf numFmtId="0" fontId="0" fillId="0" borderId="46" xfId="46" applyBorder="1">
      <alignment/>
      <protection/>
    </xf>
    <xf numFmtId="0" fontId="0" fillId="0" borderId="46" xfId="46" applyBorder="1" applyAlignment="1">
      <alignment horizontal="right"/>
      <protection/>
    </xf>
    <xf numFmtId="0" fontId="0" fillId="0" borderId="46" xfId="46" applyFont="1" applyBorder="1">
      <alignment/>
      <protection/>
    </xf>
    <xf numFmtId="0" fontId="0" fillId="0" borderId="46" xfId="0" applyNumberFormat="1" applyBorder="1" applyAlignment="1">
      <alignment horizontal="left"/>
    </xf>
    <xf numFmtId="0" fontId="0" fillId="0" borderId="47" xfId="0" applyNumberFormat="1" applyBorder="1" applyAlignment="1">
      <alignment/>
    </xf>
    <xf numFmtId="0" fontId="4" fillId="0" borderId="48" xfId="46" applyFont="1" applyBorder="1">
      <alignment/>
      <protection/>
    </xf>
    <xf numFmtId="0" fontId="0" fillId="0" borderId="48" xfId="46" applyBorder="1">
      <alignment/>
      <protection/>
    </xf>
    <xf numFmtId="0" fontId="0" fillId="0" borderId="48" xfId="46" applyBorder="1" applyAlignment="1">
      <alignment horizontal="right"/>
      <protection/>
    </xf>
    <xf numFmtId="49" fontId="6" fillId="0" borderId="27" xfId="0" applyNumberFormat="1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49" xfId="0" applyFont="1" applyFill="1" applyBorder="1" applyAlignment="1">
      <alignment/>
    </xf>
    <xf numFmtId="0" fontId="6" fillId="0" borderId="50" xfId="0" applyFont="1" applyFill="1" applyBorder="1" applyAlignment="1">
      <alignment/>
    </xf>
    <xf numFmtId="0" fontId="6" fillId="0" borderId="51" xfId="0" applyFont="1" applyFill="1" applyBorder="1" applyAlignment="1">
      <alignment/>
    </xf>
    <xf numFmtId="49" fontId="9" fillId="0" borderId="14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3" fontId="0" fillId="0" borderId="53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3" fontId="6" fillId="0" borderId="29" xfId="0" applyNumberFormat="1" applyFont="1" applyFill="1" applyBorder="1" applyAlignment="1">
      <alignment/>
    </xf>
    <xf numFmtId="3" fontId="6" fillId="0" borderId="49" xfId="0" applyNumberFormat="1" applyFont="1" applyFill="1" applyBorder="1" applyAlignment="1">
      <alignment/>
    </xf>
    <xf numFmtId="3" fontId="6" fillId="0" borderId="50" xfId="0" applyNumberFormat="1" applyFont="1" applyFill="1" applyBorder="1" applyAlignment="1">
      <alignment/>
    </xf>
    <xf numFmtId="3" fontId="6" fillId="0" borderId="5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6" fillId="0" borderId="33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0" fillId="0" borderId="54" xfId="0" applyFill="1" applyBorder="1" applyAlignment="1">
      <alignment/>
    </xf>
    <xf numFmtId="0" fontId="6" fillId="0" borderId="55" xfId="0" applyFont="1" applyFill="1" applyBorder="1" applyAlignment="1">
      <alignment horizontal="right"/>
    </xf>
    <xf numFmtId="0" fontId="6" fillId="0" borderId="34" xfId="0" applyFont="1" applyFill="1" applyBorder="1" applyAlignment="1">
      <alignment horizontal="right"/>
    </xf>
    <xf numFmtId="0" fontId="6" fillId="0" borderId="35" xfId="0" applyFont="1" applyFill="1" applyBorder="1" applyAlignment="1">
      <alignment horizontal="center"/>
    </xf>
    <xf numFmtId="4" fontId="5" fillId="0" borderId="34" xfId="0" applyNumberFormat="1" applyFont="1" applyFill="1" applyBorder="1" applyAlignment="1">
      <alignment horizontal="right"/>
    </xf>
    <xf numFmtId="4" fontId="5" fillId="0" borderId="54" xfId="0" applyNumberFormat="1" applyFont="1" applyFill="1" applyBorder="1" applyAlignment="1">
      <alignment horizontal="right"/>
    </xf>
    <xf numFmtId="0" fontId="0" fillId="0" borderId="38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3" fontId="0" fillId="0" borderId="37" xfId="0" applyNumberFormat="1" applyFont="1" applyFill="1" applyBorder="1" applyAlignment="1">
      <alignment horizontal="right"/>
    </xf>
    <xf numFmtId="166" fontId="0" fillId="0" borderId="57" xfId="0" applyNumberFormat="1" applyFont="1" applyFill="1" applyBorder="1" applyAlignment="1">
      <alignment horizontal="right"/>
    </xf>
    <xf numFmtId="3" fontId="0" fillId="0" borderId="58" xfId="0" applyNumberFormat="1" applyFont="1" applyFill="1" applyBorder="1" applyAlignment="1">
      <alignment horizontal="right"/>
    </xf>
    <xf numFmtId="4" fontId="0" fillId="0" borderId="31" xfId="0" applyNumberFormat="1" applyFont="1" applyFill="1" applyBorder="1" applyAlignment="1">
      <alignment horizontal="right"/>
    </xf>
    <xf numFmtId="3" fontId="0" fillId="0" borderId="56" xfId="0" applyNumberFormat="1" applyFont="1" applyFill="1" applyBorder="1" applyAlignment="1">
      <alignment horizontal="right"/>
    </xf>
    <xf numFmtId="0" fontId="0" fillId="0" borderId="40" xfId="0" applyFill="1" applyBorder="1" applyAlignment="1">
      <alignment/>
    </xf>
    <xf numFmtId="0" fontId="6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4" fontId="0" fillId="0" borderId="59" xfId="0" applyNumberFormat="1" applyFill="1" applyBorder="1" applyAlignment="1">
      <alignment/>
    </xf>
    <xf numFmtId="4" fontId="0" fillId="0" borderId="40" xfId="0" applyNumberFormat="1" applyFill="1" applyBorder="1" applyAlignment="1">
      <alignment/>
    </xf>
    <xf numFmtId="4" fontId="0" fillId="0" borderId="41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0" fillId="0" borderId="0" xfId="46" applyAlignment="1">
      <alignment horizontal="right"/>
      <protection/>
    </xf>
    <xf numFmtId="0" fontId="0" fillId="0" borderId="0" xfId="46" applyFill="1">
      <alignment/>
      <protection/>
    </xf>
    <xf numFmtId="0" fontId="11" fillId="0" borderId="0" xfId="46" applyFont="1" applyFill="1" applyAlignment="1">
      <alignment horizontal="center"/>
      <protection/>
    </xf>
    <xf numFmtId="0" fontId="12" fillId="0" borderId="0" xfId="46" applyFont="1" applyFill="1" applyAlignment="1">
      <alignment horizontal="center"/>
      <protection/>
    </xf>
    <xf numFmtId="0" fontId="12" fillId="0" borderId="0" xfId="46" applyFont="1" applyFill="1" applyAlignment="1">
      <alignment horizontal="right"/>
      <protection/>
    </xf>
    <xf numFmtId="0" fontId="4" fillId="0" borderId="46" xfId="46" applyFont="1" applyFill="1" applyBorder="1">
      <alignment/>
      <protection/>
    </xf>
    <xf numFmtId="0" fontId="0" fillId="0" borderId="46" xfId="46" applyFill="1" applyBorder="1">
      <alignment/>
      <protection/>
    </xf>
    <xf numFmtId="0" fontId="9" fillId="0" borderId="46" xfId="46" applyFont="1" applyFill="1" applyBorder="1" applyAlignment="1">
      <alignment horizontal="right"/>
      <protection/>
    </xf>
    <xf numFmtId="0" fontId="0" fillId="0" borderId="46" xfId="46" applyFill="1" applyBorder="1" applyAlignment="1">
      <alignment horizontal="left"/>
      <protection/>
    </xf>
    <xf numFmtId="0" fontId="0" fillId="0" borderId="47" xfId="46" applyFill="1" applyBorder="1">
      <alignment/>
      <protection/>
    </xf>
    <xf numFmtId="0" fontId="4" fillId="0" borderId="48" xfId="46" applyFont="1" applyFill="1" applyBorder="1">
      <alignment/>
      <protection/>
    </xf>
    <xf numFmtId="0" fontId="0" fillId="0" borderId="48" xfId="46" applyFill="1" applyBorder="1">
      <alignment/>
      <protection/>
    </xf>
    <xf numFmtId="0" fontId="9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49" fontId="5" fillId="0" borderId="57" xfId="46" applyNumberFormat="1" applyFont="1" applyFill="1" applyBorder="1">
      <alignment/>
      <protection/>
    </xf>
    <xf numFmtId="0" fontId="5" fillId="0" borderId="36" xfId="46" applyFont="1" applyFill="1" applyBorder="1" applyAlignment="1">
      <alignment horizontal="center"/>
      <protection/>
    </xf>
    <xf numFmtId="0" fontId="5" fillId="0" borderId="36" xfId="46" applyNumberFormat="1" applyFont="1" applyFill="1" applyBorder="1" applyAlignment="1">
      <alignment horizontal="center"/>
      <protection/>
    </xf>
    <xf numFmtId="0" fontId="5" fillId="0" borderId="57" xfId="46" applyFont="1" applyFill="1" applyBorder="1" applyAlignment="1">
      <alignment horizontal="center"/>
      <protection/>
    </xf>
    <xf numFmtId="0" fontId="6" fillId="0" borderId="52" xfId="46" applyFont="1" applyFill="1" applyBorder="1" applyAlignment="1">
      <alignment horizontal="center"/>
      <protection/>
    </xf>
    <xf numFmtId="49" fontId="6" fillId="0" borderId="52" xfId="46" applyNumberFormat="1" applyFont="1" applyFill="1" applyBorder="1" applyAlignment="1">
      <alignment horizontal="left"/>
      <protection/>
    </xf>
    <xf numFmtId="0" fontId="6" fillId="0" borderId="52" xfId="46" applyFont="1" applyFill="1" applyBorder="1">
      <alignment/>
      <protection/>
    </xf>
    <xf numFmtId="0" fontId="0" fillId="0" borderId="52" xfId="46" applyFill="1" applyBorder="1" applyAlignment="1">
      <alignment horizontal="center"/>
      <protection/>
    </xf>
    <xf numFmtId="0" fontId="0" fillId="0" borderId="52" xfId="46" applyNumberFormat="1" applyFill="1" applyBorder="1" applyAlignment="1">
      <alignment horizontal="right"/>
      <protection/>
    </xf>
    <xf numFmtId="0" fontId="0" fillId="0" borderId="52" xfId="46" applyNumberFormat="1" applyFill="1" applyBorder="1">
      <alignment/>
      <protection/>
    </xf>
    <xf numFmtId="0" fontId="0" fillId="0" borderId="0" xfId="46" applyNumberFormat="1">
      <alignment/>
      <protection/>
    </xf>
    <xf numFmtId="0" fontId="13" fillId="0" borderId="0" xfId="46" applyFont="1">
      <alignment/>
      <protection/>
    </xf>
    <xf numFmtId="0" fontId="0" fillId="0" borderId="52" xfId="46" applyFont="1" applyFill="1" applyBorder="1" applyAlignment="1">
      <alignment horizontal="center"/>
      <protection/>
    </xf>
    <xf numFmtId="49" fontId="8" fillId="0" borderId="52" xfId="46" applyNumberFormat="1" applyFont="1" applyFill="1" applyBorder="1" applyAlignment="1">
      <alignment horizontal="left"/>
      <protection/>
    </xf>
    <xf numFmtId="0" fontId="8" fillId="0" borderId="52" xfId="46" applyFont="1" applyFill="1" applyBorder="1" applyAlignment="1">
      <alignment wrapText="1"/>
      <protection/>
    </xf>
    <xf numFmtId="49" fontId="8" fillId="0" borderId="52" xfId="46" applyNumberFormat="1" applyFont="1" applyFill="1" applyBorder="1" applyAlignment="1">
      <alignment horizontal="center" shrinkToFit="1"/>
      <protection/>
    </xf>
    <xf numFmtId="4" fontId="8" fillId="0" borderId="52" xfId="46" applyNumberFormat="1" applyFont="1" applyFill="1" applyBorder="1" applyAlignment="1">
      <alignment horizontal="right"/>
      <protection/>
    </xf>
    <xf numFmtId="4" fontId="8" fillId="0" borderId="52" xfId="46" applyNumberFormat="1" applyFont="1" applyFill="1" applyBorder="1">
      <alignment/>
      <protection/>
    </xf>
    <xf numFmtId="0" fontId="9" fillId="0" borderId="52" xfId="46" applyFont="1" applyFill="1" applyBorder="1" applyAlignment="1">
      <alignment horizontal="center"/>
      <protection/>
    </xf>
    <xf numFmtId="49" fontId="9" fillId="0" borderId="52" xfId="46" applyNumberFormat="1" applyFont="1" applyFill="1" applyBorder="1" applyAlignment="1">
      <alignment horizontal="left"/>
      <protection/>
    </xf>
    <xf numFmtId="4" fontId="15" fillId="0" borderId="52" xfId="46" applyNumberFormat="1" applyFont="1" applyFill="1" applyBorder="1" applyAlignment="1">
      <alignment horizontal="right" wrapText="1"/>
      <protection/>
    </xf>
    <xf numFmtId="0" fontId="15" fillId="0" borderId="52" xfId="46" applyFont="1" applyFill="1" applyBorder="1" applyAlignment="1">
      <alignment horizontal="left" wrapText="1"/>
      <protection/>
    </xf>
    <xf numFmtId="0" fontId="15" fillId="0" borderId="52" xfId="0" applyFont="1" applyFill="1" applyBorder="1" applyAlignment="1">
      <alignment horizontal="right"/>
    </xf>
    <xf numFmtId="0" fontId="0" fillId="0" borderId="60" xfId="46" applyFill="1" applyBorder="1" applyAlignment="1">
      <alignment horizontal="center"/>
      <protection/>
    </xf>
    <xf numFmtId="49" fontId="4" fillId="0" borderId="60" xfId="46" applyNumberFormat="1" applyFont="1" applyFill="1" applyBorder="1" applyAlignment="1">
      <alignment horizontal="left"/>
      <protection/>
    </xf>
    <xf numFmtId="0" fontId="4" fillId="0" borderId="60" xfId="46" applyFont="1" applyFill="1" applyBorder="1">
      <alignment/>
      <protection/>
    </xf>
    <xf numFmtId="4" fontId="0" fillId="0" borderId="60" xfId="46" applyNumberFormat="1" applyFill="1" applyBorder="1" applyAlignment="1">
      <alignment horizontal="right"/>
      <protection/>
    </xf>
    <xf numFmtId="4" fontId="6" fillId="0" borderId="60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6" fillId="0" borderId="0" xfId="46" applyFont="1" applyAlignment="1">
      <alignment/>
      <protection/>
    </xf>
    <xf numFmtId="0" fontId="17" fillId="0" borderId="0" xfId="46" applyFont="1" applyBorder="1">
      <alignment/>
      <protection/>
    </xf>
    <xf numFmtId="3" fontId="17" fillId="0" borderId="0" xfId="46" applyNumberFormat="1" applyFont="1" applyBorder="1" applyAlignment="1">
      <alignment horizontal="right"/>
      <protection/>
    </xf>
    <xf numFmtId="4" fontId="17" fillId="0" borderId="0" xfId="46" applyNumberFormat="1" applyFont="1" applyBorder="1">
      <alignment/>
      <protection/>
    </xf>
    <xf numFmtId="0" fontId="16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0" fontId="2" fillId="0" borderId="0" xfId="0" applyFont="1" applyBorder="1" applyAlignment="1">
      <alignment horizontal="center"/>
    </xf>
    <xf numFmtId="0" fontId="5" fillId="0" borderId="36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2" fillId="0" borderId="6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0" fillId="0" borderId="62" xfId="46" applyFont="1" applyBorder="1" applyAlignment="1">
      <alignment horizontal="center"/>
      <protection/>
    </xf>
    <xf numFmtId="0" fontId="0" fillId="0" borderId="63" xfId="46" applyFont="1" applyBorder="1" applyAlignment="1">
      <alignment horizontal="center"/>
      <protection/>
    </xf>
    <xf numFmtId="0" fontId="0" fillId="0" borderId="64" xfId="46" applyFont="1" applyBorder="1" applyAlignment="1">
      <alignment horizontal="left"/>
      <protection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6" fillId="0" borderId="59" xfId="0" applyNumberFormat="1" applyFont="1" applyFill="1" applyBorder="1" applyAlignment="1">
      <alignment horizontal="right"/>
    </xf>
    <xf numFmtId="0" fontId="10" fillId="0" borderId="0" xfId="46" applyFont="1" applyBorder="1" applyAlignment="1">
      <alignment horizontal="center"/>
      <protection/>
    </xf>
    <xf numFmtId="0" fontId="0" fillId="0" borderId="62" xfId="46" applyFont="1" applyFill="1" applyBorder="1" applyAlignment="1">
      <alignment horizontal="center"/>
      <protection/>
    </xf>
    <xf numFmtId="49" fontId="0" fillId="0" borderId="63" xfId="46" applyNumberFormat="1" applyFont="1" applyFill="1" applyBorder="1" applyAlignment="1">
      <alignment horizontal="center"/>
      <protection/>
    </xf>
    <xf numFmtId="0" fontId="0" fillId="0" borderId="64" xfId="46" applyFill="1" applyBorder="1" applyAlignment="1">
      <alignment horizontal="center" shrinkToFit="1"/>
      <protection/>
    </xf>
    <xf numFmtId="0" fontId="14" fillId="0" borderId="52" xfId="46" applyFont="1" applyFill="1" applyBorder="1" applyAlignment="1">
      <alignment horizontal="left" wrapText="1" indent="1"/>
      <protection/>
    </xf>
    <xf numFmtId="0" fontId="15" fillId="0" borderId="22" xfId="46" applyFont="1" applyFill="1" applyBorder="1" applyAlignment="1">
      <alignment horizontal="left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zoomScalePageLayoutView="0" workbookViewId="0" topLeftCell="A1">
      <selection activeCell="K21" sqref="K2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2.625" style="0" customWidth="1"/>
    <col min="6" max="6" width="19.75390625" style="0" customWidth="1"/>
    <col min="7" max="7" width="14.125" style="0" customWidth="1"/>
  </cols>
  <sheetData>
    <row r="1" spans="1:7" ht="21.75" customHeight="1">
      <c r="A1" s="167" t="s">
        <v>0</v>
      </c>
      <c r="B1" s="167"/>
      <c r="C1" s="167"/>
      <c r="D1" s="167"/>
      <c r="E1" s="167"/>
      <c r="F1" s="167"/>
      <c r="G1" s="167"/>
    </row>
    <row r="2" ht="15" customHeight="1"/>
    <row r="3" spans="1:7" ht="12.75" customHeight="1">
      <c r="A3" s="1" t="s">
        <v>1</v>
      </c>
      <c r="B3" s="2"/>
      <c r="C3" s="3" t="s">
        <v>2</v>
      </c>
      <c r="D3" s="3"/>
      <c r="E3" s="3"/>
      <c r="F3" s="3" t="s">
        <v>3</v>
      </c>
      <c r="G3" s="4"/>
    </row>
    <row r="4" spans="1:7" ht="12.75" customHeight="1">
      <c r="A4" s="5"/>
      <c r="B4" s="6"/>
      <c r="C4" s="7"/>
      <c r="D4" s="8"/>
      <c r="E4" s="8"/>
      <c r="F4" s="9"/>
      <c r="G4" s="10"/>
    </row>
    <row r="5" spans="1:7" ht="12.75" customHeight="1">
      <c r="A5" s="11" t="s">
        <v>4</v>
      </c>
      <c r="B5" s="12"/>
      <c r="C5" s="13" t="s">
        <v>5</v>
      </c>
      <c r="D5" s="13"/>
      <c r="E5" s="13"/>
      <c r="F5" s="14" t="s">
        <v>6</v>
      </c>
      <c r="G5" s="15"/>
    </row>
    <row r="6" spans="1:7" ht="12.75" customHeight="1">
      <c r="A6" s="5"/>
      <c r="B6" s="6"/>
      <c r="C6" s="7" t="s">
        <v>7</v>
      </c>
      <c r="D6" s="8"/>
      <c r="E6" s="8"/>
      <c r="F6" s="16"/>
      <c r="G6" s="10"/>
    </row>
    <row r="7" spans="1:9" ht="12.75">
      <c r="A7" s="11" t="s">
        <v>8</v>
      </c>
      <c r="B7" s="13"/>
      <c r="C7" s="168"/>
      <c r="D7" s="168"/>
      <c r="E7" s="17" t="s">
        <v>9</v>
      </c>
      <c r="F7" s="18"/>
      <c r="G7" s="19">
        <v>0</v>
      </c>
      <c r="H7" s="20"/>
      <c r="I7" s="20"/>
    </row>
    <row r="8" spans="1:7" ht="12.75">
      <c r="A8" s="11" t="s">
        <v>10</v>
      </c>
      <c r="B8" s="13"/>
      <c r="C8" s="168" t="s">
        <v>11</v>
      </c>
      <c r="D8" s="168"/>
      <c r="E8" s="14" t="s">
        <v>12</v>
      </c>
      <c r="F8" s="13"/>
      <c r="G8" s="21">
        <f>IF(PocetMJ=0,0,ROUND((F30+F32)/PocetMJ,1))</f>
        <v>0</v>
      </c>
    </row>
    <row r="9" spans="1:7" ht="12.75">
      <c r="A9" s="22" t="s">
        <v>13</v>
      </c>
      <c r="B9" s="23"/>
      <c r="C9" s="23"/>
      <c r="D9" s="23"/>
      <c r="E9" s="24" t="s">
        <v>14</v>
      </c>
      <c r="F9" s="23"/>
      <c r="G9" s="25"/>
    </row>
    <row r="10" spans="1:57" ht="12.75">
      <c r="A10" s="26" t="s">
        <v>15</v>
      </c>
      <c r="B10" s="9"/>
      <c r="C10" s="9" t="s">
        <v>16</v>
      </c>
      <c r="D10" s="9"/>
      <c r="E10" s="27" t="s">
        <v>17</v>
      </c>
      <c r="F10" s="9"/>
      <c r="G10" s="10"/>
      <c r="BA10" s="28"/>
      <c r="BB10" s="28"/>
      <c r="BC10" s="28"/>
      <c r="BD10" s="28"/>
      <c r="BE10" s="28"/>
    </row>
    <row r="11" spans="1:7" ht="12.75">
      <c r="A11" s="26"/>
      <c r="B11" s="9"/>
      <c r="C11" s="9"/>
      <c r="D11" s="9"/>
      <c r="E11" s="169"/>
      <c r="F11" s="169"/>
      <c r="G11" s="169"/>
    </row>
    <row r="12" spans="1:7" ht="28.5" customHeight="1">
      <c r="A12" s="170" t="s">
        <v>18</v>
      </c>
      <c r="B12" s="170"/>
      <c r="C12" s="170"/>
      <c r="D12" s="170"/>
      <c r="E12" s="170"/>
      <c r="F12" s="170"/>
      <c r="G12" s="170"/>
    </row>
    <row r="13" spans="1:7" ht="17.25" customHeight="1">
      <c r="A13" s="29" t="s">
        <v>19</v>
      </c>
      <c r="B13" s="30"/>
      <c r="C13" s="31"/>
      <c r="D13" s="171" t="s">
        <v>20</v>
      </c>
      <c r="E13" s="171"/>
      <c r="F13" s="171"/>
      <c r="G13" s="171"/>
    </row>
    <row r="14" spans="1:7" ht="15.75" customHeight="1">
      <c r="A14" s="32"/>
      <c r="B14" s="33" t="s">
        <v>21</v>
      </c>
      <c r="C14" s="34">
        <f>Dodavka</f>
        <v>0</v>
      </c>
      <c r="D14" s="35" t="str">
        <f>Rekapitulace!A21</f>
        <v>Individuální mimostaveništní doprava</v>
      </c>
      <c r="E14" s="36"/>
      <c r="F14" s="37"/>
      <c r="G14" s="34">
        <f>Rekapitulace!I21</f>
        <v>0</v>
      </c>
    </row>
    <row r="15" spans="1:7" ht="15.75" customHeight="1">
      <c r="A15" s="32" t="s">
        <v>22</v>
      </c>
      <c r="B15" s="33" t="s">
        <v>23</v>
      </c>
      <c r="C15" s="34">
        <f>Mont</f>
        <v>0</v>
      </c>
      <c r="D15" s="22" t="str">
        <f>Rekapitulace!A22</f>
        <v>Ostatní VN</v>
      </c>
      <c r="E15" s="38"/>
      <c r="F15" s="39"/>
      <c r="G15" s="34">
        <f>Rekapitulace!I22</f>
        <v>0</v>
      </c>
    </row>
    <row r="16" spans="1:7" ht="15.75" customHeight="1">
      <c r="A16" s="32" t="s">
        <v>24</v>
      </c>
      <c r="B16" s="33" t="s">
        <v>25</v>
      </c>
      <c r="C16" s="34">
        <f>HSV</f>
        <v>0</v>
      </c>
      <c r="D16" s="22" t="str">
        <f>Rekapitulace!A23</f>
        <v>Vytýčení plochy</v>
      </c>
      <c r="E16" s="38"/>
      <c r="F16" s="39"/>
      <c r="G16" s="34">
        <f>Rekapitulace!I23</f>
        <v>0</v>
      </c>
    </row>
    <row r="17" spans="1:7" ht="15.75" customHeight="1">
      <c r="A17" s="40" t="s">
        <v>26</v>
      </c>
      <c r="B17" s="33" t="s">
        <v>27</v>
      </c>
      <c r="C17" s="34">
        <f>PSV</f>
        <v>0</v>
      </c>
      <c r="D17" s="22" t="str">
        <f>Rekapitulace!A24</f>
        <v>Zařízení staveniště</v>
      </c>
      <c r="E17" s="38"/>
      <c r="F17" s="39"/>
      <c r="G17" s="34">
        <f>Rekapitulace!I24</f>
        <v>0</v>
      </c>
    </row>
    <row r="18" spans="1:7" ht="15.75" customHeight="1">
      <c r="A18" s="41" t="s">
        <v>28</v>
      </c>
      <c r="B18" s="33"/>
      <c r="C18" s="34">
        <f>SUM(C14:C17)</f>
        <v>0</v>
      </c>
      <c r="D18" s="22"/>
      <c r="E18" s="38"/>
      <c r="F18" s="39"/>
      <c r="G18" s="34"/>
    </row>
    <row r="19" spans="1:7" ht="15.75" customHeight="1">
      <c r="A19" s="41"/>
      <c r="B19" s="33"/>
      <c r="C19" s="34"/>
      <c r="D19" s="22"/>
      <c r="E19" s="38"/>
      <c r="F19" s="39"/>
      <c r="G19" s="34"/>
    </row>
    <row r="20" spans="1:7" ht="15.75" customHeight="1">
      <c r="A20" s="41" t="s">
        <v>29</v>
      </c>
      <c r="B20" s="33"/>
      <c r="C20" s="34">
        <f>HZS</f>
        <v>0</v>
      </c>
      <c r="D20" s="22"/>
      <c r="E20" s="38"/>
      <c r="F20" s="39"/>
      <c r="G20" s="34"/>
    </row>
    <row r="21" spans="1:7" ht="15.75" customHeight="1">
      <c r="A21" s="26" t="s">
        <v>30</v>
      </c>
      <c r="B21" s="9"/>
      <c r="C21" s="34">
        <f>C18+C20</f>
        <v>0</v>
      </c>
      <c r="D21" s="22" t="s">
        <v>31</v>
      </c>
      <c r="E21" s="38"/>
      <c r="F21" s="39"/>
      <c r="G21" s="34">
        <f>G22-SUM(G14:G20)</f>
        <v>0</v>
      </c>
    </row>
    <row r="22" spans="1:7" ht="15.75" customHeight="1">
      <c r="A22" s="22" t="s">
        <v>32</v>
      </c>
      <c r="B22" s="23"/>
      <c r="C22" s="42">
        <f>C21+G22</f>
        <v>0</v>
      </c>
      <c r="D22" s="43" t="s">
        <v>33</v>
      </c>
      <c r="E22" s="44"/>
      <c r="F22" s="45"/>
      <c r="G22" s="34">
        <f>VRN</f>
        <v>0</v>
      </c>
    </row>
    <row r="23" spans="1:7" ht="12.75">
      <c r="A23" s="1" t="s">
        <v>34</v>
      </c>
      <c r="B23" s="3"/>
      <c r="C23" s="46" t="s">
        <v>35</v>
      </c>
      <c r="D23" s="3"/>
      <c r="E23" s="46" t="s">
        <v>36</v>
      </c>
      <c r="F23" s="3"/>
      <c r="G23" s="4"/>
    </row>
    <row r="24" spans="1:7" ht="12.75">
      <c r="A24" s="11"/>
      <c r="B24" s="13" t="s">
        <v>37</v>
      </c>
      <c r="C24" s="14" t="s">
        <v>38</v>
      </c>
      <c r="D24" s="13"/>
      <c r="E24" s="14" t="s">
        <v>38</v>
      </c>
      <c r="F24" s="13"/>
      <c r="G24" s="15"/>
    </row>
    <row r="25" spans="1:7" ht="12.75">
      <c r="A25" s="26" t="s">
        <v>39</v>
      </c>
      <c r="B25" s="47"/>
      <c r="C25" s="27" t="s">
        <v>39</v>
      </c>
      <c r="D25" s="9"/>
      <c r="E25" s="27" t="s">
        <v>39</v>
      </c>
      <c r="F25" s="9"/>
      <c r="G25" s="10"/>
    </row>
    <row r="26" spans="1:7" ht="12.75">
      <c r="A26" s="26"/>
      <c r="B26" s="48">
        <v>42122</v>
      </c>
      <c r="C26" s="27" t="s">
        <v>40</v>
      </c>
      <c r="D26" s="9"/>
      <c r="E26" s="27" t="s">
        <v>41</v>
      </c>
      <c r="F26" s="9"/>
      <c r="G26" s="10"/>
    </row>
    <row r="27" spans="1:7" ht="12.75">
      <c r="A27" s="26"/>
      <c r="B27" s="9"/>
      <c r="C27" s="27"/>
      <c r="D27" s="9"/>
      <c r="E27" s="27"/>
      <c r="F27" s="9"/>
      <c r="G27" s="10"/>
    </row>
    <row r="28" spans="1:7" ht="97.5" customHeight="1">
      <c r="A28" s="26"/>
      <c r="B28" s="9"/>
      <c r="C28" s="27"/>
      <c r="D28" s="9"/>
      <c r="E28" s="27"/>
      <c r="F28" s="9"/>
      <c r="G28" s="10"/>
    </row>
    <row r="29" spans="1:7" ht="12.75">
      <c r="A29" s="11" t="s">
        <v>42</v>
      </c>
      <c r="B29" s="13"/>
      <c r="C29" s="49">
        <v>0</v>
      </c>
      <c r="D29" s="13" t="s">
        <v>43</v>
      </c>
      <c r="E29" s="14"/>
      <c r="F29" s="50">
        <v>0</v>
      </c>
      <c r="G29" s="15"/>
    </row>
    <row r="30" spans="1:7" ht="12.75">
      <c r="A30" s="11" t="s">
        <v>42</v>
      </c>
      <c r="B30" s="13"/>
      <c r="C30" s="49">
        <v>15</v>
      </c>
      <c r="D30" s="13" t="s">
        <v>43</v>
      </c>
      <c r="E30" s="14"/>
      <c r="F30" s="50">
        <v>0</v>
      </c>
      <c r="G30" s="15"/>
    </row>
    <row r="31" spans="1:7" ht="12.75">
      <c r="A31" s="11" t="s">
        <v>44</v>
      </c>
      <c r="B31" s="13"/>
      <c r="C31" s="49">
        <v>15</v>
      </c>
      <c r="D31" s="13" t="s">
        <v>43</v>
      </c>
      <c r="E31" s="14"/>
      <c r="F31" s="51">
        <f>ROUND(PRODUCT(F30,C31/100),0)</f>
        <v>0</v>
      </c>
      <c r="G31" s="25"/>
    </row>
    <row r="32" spans="1:7" ht="12.75">
      <c r="A32" s="11" t="s">
        <v>42</v>
      </c>
      <c r="B32" s="13"/>
      <c r="C32" s="49">
        <v>21</v>
      </c>
      <c r="D32" s="13" t="s">
        <v>43</v>
      </c>
      <c r="E32" s="14"/>
      <c r="F32" s="50">
        <v>0</v>
      </c>
      <c r="G32" s="15"/>
    </row>
    <row r="33" spans="1:7" ht="12.75">
      <c r="A33" s="11" t="s">
        <v>44</v>
      </c>
      <c r="B33" s="13"/>
      <c r="C33" s="49">
        <v>21</v>
      </c>
      <c r="D33" s="13" t="s">
        <v>43</v>
      </c>
      <c r="E33" s="14"/>
      <c r="F33" s="51">
        <f>ROUND(PRODUCT(F32,C33/100),0)</f>
        <v>0</v>
      </c>
      <c r="G33" s="25"/>
    </row>
    <row r="34" spans="1:7" s="57" customFormat="1" ht="19.5" customHeight="1">
      <c r="A34" s="52" t="s">
        <v>45</v>
      </c>
      <c r="B34" s="53"/>
      <c r="C34" s="53"/>
      <c r="D34" s="53"/>
      <c r="E34" s="54"/>
      <c r="F34" s="55">
        <f>ROUND(SUM(F29:F33),0)</f>
        <v>0</v>
      </c>
      <c r="G34" s="56"/>
    </row>
    <row r="36" spans="1:8" ht="12.75">
      <c r="A36" s="58" t="s">
        <v>46</v>
      </c>
      <c r="B36" s="58"/>
      <c r="C36" s="58"/>
      <c r="D36" s="58"/>
      <c r="E36" s="58"/>
      <c r="F36" s="58"/>
      <c r="G36" s="58"/>
      <c r="H36" t="s">
        <v>47</v>
      </c>
    </row>
    <row r="37" spans="1:8" ht="14.25" customHeight="1">
      <c r="A37" s="58"/>
      <c r="B37" s="172"/>
      <c r="C37" s="172"/>
      <c r="D37" s="172"/>
      <c r="E37" s="172"/>
      <c r="F37" s="172"/>
      <c r="G37" s="172"/>
      <c r="H37" t="s">
        <v>47</v>
      </c>
    </row>
    <row r="38" spans="1:8" ht="12.75" customHeight="1">
      <c r="A38" s="59"/>
      <c r="B38" s="172"/>
      <c r="C38" s="172"/>
      <c r="D38" s="172"/>
      <c r="E38" s="172"/>
      <c r="F38" s="172"/>
      <c r="G38" s="172"/>
      <c r="H38" t="s">
        <v>47</v>
      </c>
    </row>
    <row r="39" spans="1:8" ht="12.75">
      <c r="A39" s="59"/>
      <c r="B39" s="172"/>
      <c r="C39" s="172"/>
      <c r="D39" s="172"/>
      <c r="E39" s="172"/>
      <c r="F39" s="172"/>
      <c r="G39" s="172"/>
      <c r="H39" t="s">
        <v>47</v>
      </c>
    </row>
    <row r="40" spans="1:8" ht="12.75">
      <c r="A40" s="59"/>
      <c r="B40" s="172"/>
      <c r="C40" s="172"/>
      <c r="D40" s="172"/>
      <c r="E40" s="172"/>
      <c r="F40" s="172"/>
      <c r="G40" s="172"/>
      <c r="H40" t="s">
        <v>47</v>
      </c>
    </row>
    <row r="41" spans="1:8" ht="12.75">
      <c r="A41" s="59"/>
      <c r="B41" s="172"/>
      <c r="C41" s="172"/>
      <c r="D41" s="172"/>
      <c r="E41" s="172"/>
      <c r="F41" s="172"/>
      <c r="G41" s="172"/>
      <c r="H41" t="s">
        <v>47</v>
      </c>
    </row>
    <row r="42" spans="1:8" ht="12.75">
      <c r="A42" s="59"/>
      <c r="B42" s="172"/>
      <c r="C42" s="172"/>
      <c r="D42" s="172"/>
      <c r="E42" s="172"/>
      <c r="F42" s="172"/>
      <c r="G42" s="172"/>
      <c r="H42" t="s">
        <v>47</v>
      </c>
    </row>
    <row r="43" spans="1:8" ht="12.75">
      <c r="A43" s="59"/>
      <c r="B43" s="172"/>
      <c r="C43" s="172"/>
      <c r="D43" s="172"/>
      <c r="E43" s="172"/>
      <c r="F43" s="172"/>
      <c r="G43" s="172"/>
      <c r="H43" t="s">
        <v>47</v>
      </c>
    </row>
    <row r="44" spans="1:8" ht="12.75">
      <c r="A44" s="59"/>
      <c r="B44" s="172"/>
      <c r="C44" s="172"/>
      <c r="D44" s="172"/>
      <c r="E44" s="172"/>
      <c r="F44" s="172"/>
      <c r="G44" s="172"/>
      <c r="H44" t="s">
        <v>47</v>
      </c>
    </row>
    <row r="45" spans="1:8" ht="3" customHeight="1">
      <c r="A45" s="59"/>
      <c r="B45" s="172"/>
      <c r="C45" s="172"/>
      <c r="D45" s="172"/>
      <c r="E45" s="172"/>
      <c r="F45" s="172"/>
      <c r="G45" s="172"/>
      <c r="H45" t="s">
        <v>47</v>
      </c>
    </row>
    <row r="46" spans="2:7" ht="12.75" customHeight="1">
      <c r="B46" s="173"/>
      <c r="C46" s="173"/>
      <c r="D46" s="173"/>
      <c r="E46" s="173"/>
      <c r="F46" s="173"/>
      <c r="G46" s="173"/>
    </row>
    <row r="47" spans="2:7" ht="12.75" customHeight="1">
      <c r="B47" s="173"/>
      <c r="C47" s="173"/>
      <c r="D47" s="173"/>
      <c r="E47" s="173"/>
      <c r="F47" s="173"/>
      <c r="G47" s="173"/>
    </row>
    <row r="48" spans="2:7" ht="12.75" customHeight="1">
      <c r="B48" s="173"/>
      <c r="C48" s="173"/>
      <c r="D48" s="173"/>
      <c r="E48" s="173"/>
      <c r="F48" s="173"/>
      <c r="G48" s="173"/>
    </row>
    <row r="49" spans="2:7" ht="12.75" customHeight="1">
      <c r="B49" s="173"/>
      <c r="C49" s="173"/>
      <c r="D49" s="173"/>
      <c r="E49" s="173"/>
      <c r="F49" s="173"/>
      <c r="G49" s="173"/>
    </row>
    <row r="50" spans="2:7" ht="12.75" customHeight="1">
      <c r="B50" s="173"/>
      <c r="C50" s="173"/>
      <c r="D50" s="173"/>
      <c r="E50" s="173"/>
      <c r="F50" s="173"/>
      <c r="G50" s="173"/>
    </row>
    <row r="51" spans="2:7" ht="12.75" customHeight="1">
      <c r="B51" s="173"/>
      <c r="C51" s="173"/>
      <c r="D51" s="173"/>
      <c r="E51" s="173"/>
      <c r="F51" s="173"/>
      <c r="G51" s="173"/>
    </row>
    <row r="52" spans="2:7" ht="12.75" customHeight="1">
      <c r="B52" s="173"/>
      <c r="C52" s="173"/>
      <c r="D52" s="173"/>
      <c r="E52" s="173"/>
      <c r="F52" s="173"/>
      <c r="G52" s="173"/>
    </row>
    <row r="53" spans="2:7" ht="12.75" customHeight="1">
      <c r="B53" s="173"/>
      <c r="C53" s="173"/>
      <c r="D53" s="173"/>
      <c r="E53" s="173"/>
      <c r="F53" s="173"/>
      <c r="G53" s="173"/>
    </row>
    <row r="54" spans="2:7" ht="12.75" customHeight="1">
      <c r="B54" s="173"/>
      <c r="C54" s="173"/>
      <c r="D54" s="173"/>
      <c r="E54" s="173"/>
      <c r="F54" s="173"/>
      <c r="G54" s="173"/>
    </row>
    <row r="55" spans="2:7" ht="12.75" customHeight="1">
      <c r="B55" s="173"/>
      <c r="C55" s="173"/>
      <c r="D55" s="173"/>
      <c r="E55" s="173"/>
      <c r="F55" s="173"/>
      <c r="G55" s="173"/>
    </row>
  </sheetData>
  <sheetProtection selectLockedCells="1" selectUnlockedCells="1"/>
  <mergeCells count="17">
    <mergeCell ref="B51:G51"/>
    <mergeCell ref="B52:G52"/>
    <mergeCell ref="B53:G53"/>
    <mergeCell ref="B54:G54"/>
    <mergeCell ref="B55:G55"/>
    <mergeCell ref="B37:G45"/>
    <mergeCell ref="B46:G46"/>
    <mergeCell ref="B47:G47"/>
    <mergeCell ref="B48:G48"/>
    <mergeCell ref="B49:G49"/>
    <mergeCell ref="B50:G50"/>
    <mergeCell ref="A1:G1"/>
    <mergeCell ref="C7:D7"/>
    <mergeCell ref="C8:D8"/>
    <mergeCell ref="E11:G11"/>
    <mergeCell ref="A12:G12"/>
    <mergeCell ref="D13:G13"/>
  </mergeCells>
  <printOptions/>
  <pageMargins left="0.5902777777777778" right="0.39375" top="0.9840277777777777" bottom="0.9840277777777777" header="0.5118055555555555" footer="0.5118055555555555"/>
  <pageSetup horizontalDpi="300" verticalDpi="300" orientation="portrait" paperSize="9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76"/>
  <sheetViews>
    <sheetView zoomScalePageLayoutView="0" workbookViewId="0" topLeftCell="A14">
      <selection activeCell="H25" sqref="H25:I25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2.75">
      <c r="A1" s="174" t="s">
        <v>4</v>
      </c>
      <c r="B1" s="174"/>
      <c r="C1" s="60" t="str">
        <f>CONCATENATE(cislostavby," ",nazevstavby)</f>
        <v> SO 02 - Dopravní hřiště</v>
      </c>
      <c r="D1" s="61"/>
      <c r="E1" s="62"/>
      <c r="F1" s="61"/>
      <c r="G1" s="63"/>
      <c r="H1" s="64"/>
      <c r="I1" s="65"/>
    </row>
    <row r="2" spans="1:9" ht="12.75">
      <c r="A2" s="175" t="s">
        <v>1</v>
      </c>
      <c r="B2" s="175"/>
      <c r="C2" s="66" t="str">
        <f>CONCATENATE(cisloobjektu," ",nazevobjektu)</f>
        <v> </v>
      </c>
      <c r="D2" s="67"/>
      <c r="E2" s="68"/>
      <c r="F2" s="67"/>
      <c r="G2" s="176"/>
      <c r="H2" s="176"/>
      <c r="I2" s="176"/>
    </row>
    <row r="3" ht="12.75">
      <c r="F3" s="9"/>
    </row>
    <row r="4" spans="1:9" ht="19.5" customHeight="1">
      <c r="A4" s="177" t="s">
        <v>48</v>
      </c>
      <c r="B4" s="177"/>
      <c r="C4" s="177"/>
      <c r="D4" s="177"/>
      <c r="E4" s="177"/>
      <c r="F4" s="177"/>
      <c r="G4" s="177"/>
      <c r="H4" s="177"/>
      <c r="I4" s="177"/>
    </row>
    <row r="6" spans="1:9" s="9" customFormat="1" ht="12.75">
      <c r="A6" s="69"/>
      <c r="B6" s="70" t="s">
        <v>49</v>
      </c>
      <c r="C6" s="70"/>
      <c r="D6" s="71"/>
      <c r="E6" s="72" t="s">
        <v>50</v>
      </c>
      <c r="F6" s="73" t="s">
        <v>51</v>
      </c>
      <c r="G6" s="73" t="s">
        <v>52</v>
      </c>
      <c r="H6" s="73" t="s">
        <v>53</v>
      </c>
      <c r="I6" s="74" t="s">
        <v>29</v>
      </c>
    </row>
    <row r="7" spans="1:9" s="9" customFormat="1" ht="12.75">
      <c r="A7" s="75" t="str">
        <f>Položky!B7</f>
        <v>1</v>
      </c>
      <c r="B7" s="76" t="str">
        <f>Položky!C7</f>
        <v>Zemní práce</v>
      </c>
      <c r="C7" s="77"/>
      <c r="D7" s="78"/>
      <c r="E7" s="79">
        <f>Položky!BA23</f>
        <v>0</v>
      </c>
      <c r="F7" s="80">
        <f>Položky!BB23</f>
        <v>0</v>
      </c>
      <c r="G7" s="80">
        <f>Položky!BC23</f>
        <v>0</v>
      </c>
      <c r="H7" s="80">
        <f>Položky!BD23</f>
        <v>0</v>
      </c>
      <c r="I7" s="81">
        <f>Položky!BE23</f>
        <v>0</v>
      </c>
    </row>
    <row r="8" spans="1:9" s="9" customFormat="1" ht="12.75">
      <c r="A8" s="75" t="str">
        <f>Položky!B24</f>
        <v>2</v>
      </c>
      <c r="B8" s="76" t="str">
        <f>Položky!C24</f>
        <v>Základy,zvláštní zakládání</v>
      </c>
      <c r="C8" s="77"/>
      <c r="D8" s="78"/>
      <c r="E8" s="79">
        <f>Položky!BA28</f>
        <v>0</v>
      </c>
      <c r="F8" s="80">
        <f>Položky!BB28</f>
        <v>0</v>
      </c>
      <c r="G8" s="80">
        <f>Položky!BC28</f>
        <v>0</v>
      </c>
      <c r="H8" s="80">
        <f>Položky!BD28</f>
        <v>0</v>
      </c>
      <c r="I8" s="81">
        <f>Položky!BE28</f>
        <v>0</v>
      </c>
    </row>
    <row r="9" spans="1:9" s="9" customFormat="1" ht="12.75">
      <c r="A9" s="75" t="str">
        <f>Položky!B29</f>
        <v>5</v>
      </c>
      <c r="B9" s="76" t="str">
        <f>Položky!C29</f>
        <v>Komunikace</v>
      </c>
      <c r="C9" s="77"/>
      <c r="D9" s="78"/>
      <c r="E9" s="79">
        <f>Položky!BA45</f>
        <v>0</v>
      </c>
      <c r="F9" s="80">
        <f>Položky!BB45</f>
        <v>0</v>
      </c>
      <c r="G9" s="80">
        <f>Položky!BC45</f>
        <v>0</v>
      </c>
      <c r="H9" s="80">
        <f>Položky!BD45</f>
        <v>0</v>
      </c>
      <c r="I9" s="81">
        <f>Položky!BE45</f>
        <v>0</v>
      </c>
    </row>
    <row r="10" spans="1:9" s="9" customFormat="1" ht="12.75">
      <c r="A10" s="75" t="str">
        <f>Položky!B46</f>
        <v>8</v>
      </c>
      <c r="B10" s="76" t="str">
        <f>Položky!C46</f>
        <v>Trubní vedení</v>
      </c>
      <c r="C10" s="77"/>
      <c r="D10" s="78"/>
      <c r="E10" s="79">
        <f>Položky!BA52</f>
        <v>0</v>
      </c>
      <c r="F10" s="80">
        <f>Položky!BB52</f>
        <v>0</v>
      </c>
      <c r="G10" s="80">
        <f>Položky!BC52</f>
        <v>0</v>
      </c>
      <c r="H10" s="80">
        <f>Položky!BD52</f>
        <v>0</v>
      </c>
      <c r="I10" s="81">
        <f>Položky!BE52</f>
        <v>0</v>
      </c>
    </row>
    <row r="11" spans="1:9" s="9" customFormat="1" ht="12.75">
      <c r="A11" s="75" t="str">
        <f>Položky!B53</f>
        <v>91</v>
      </c>
      <c r="B11" s="76" t="str">
        <f>Položky!C53</f>
        <v>Doplňující práce na komunikaci</v>
      </c>
      <c r="C11" s="77"/>
      <c r="D11" s="78"/>
      <c r="E11" s="79">
        <f>Položky!BA83</f>
        <v>0</v>
      </c>
      <c r="F11" s="80">
        <f>Položky!BB83</f>
        <v>0</v>
      </c>
      <c r="G11" s="80">
        <f>Položky!BC83</f>
        <v>0</v>
      </c>
      <c r="H11" s="80">
        <f>Položky!BD83</f>
        <v>0</v>
      </c>
      <c r="I11" s="81">
        <f>Položky!BE83</f>
        <v>0</v>
      </c>
    </row>
    <row r="12" spans="1:9" s="9" customFormat="1" ht="12.75">
      <c r="A12" s="75" t="str">
        <f>Položky!B84</f>
        <v>96</v>
      </c>
      <c r="B12" s="76" t="str">
        <f>Položky!C84</f>
        <v>Bourání konstrukcí</v>
      </c>
      <c r="C12" s="77"/>
      <c r="D12" s="78"/>
      <c r="E12" s="79">
        <f>Položky!BA88</f>
        <v>0</v>
      </c>
      <c r="F12" s="80">
        <f>Položky!BB88</f>
        <v>0</v>
      </c>
      <c r="G12" s="80">
        <f>Položky!BC88</f>
        <v>0</v>
      </c>
      <c r="H12" s="80">
        <f>Položky!BD88</f>
        <v>0</v>
      </c>
      <c r="I12" s="81">
        <f>Položky!BE88</f>
        <v>0</v>
      </c>
    </row>
    <row r="13" spans="1:9" s="9" customFormat="1" ht="12.75">
      <c r="A13" s="75" t="str">
        <f>Položky!B89</f>
        <v>97</v>
      </c>
      <c r="B13" s="76" t="str">
        <f>Položky!C89</f>
        <v>Přesuny suti</v>
      </c>
      <c r="C13" s="77"/>
      <c r="D13" s="78"/>
      <c r="E13" s="79">
        <f>Položky!BA95</f>
        <v>0</v>
      </c>
      <c r="F13" s="80">
        <f>Položky!BB95</f>
        <v>0</v>
      </c>
      <c r="G13" s="80">
        <f>Položky!BC95</f>
        <v>0</v>
      </c>
      <c r="H13" s="80">
        <f>Položky!BD95</f>
        <v>0</v>
      </c>
      <c r="I13" s="81">
        <f>Položky!BE95</f>
        <v>0</v>
      </c>
    </row>
    <row r="14" spans="1:9" s="9" customFormat="1" ht="12.75">
      <c r="A14" s="75" t="str">
        <f>Položky!B96</f>
        <v>99</v>
      </c>
      <c r="B14" s="76" t="str">
        <f>Položky!C96</f>
        <v>Staveništní přesun hmot</v>
      </c>
      <c r="C14" s="77"/>
      <c r="D14" s="78"/>
      <c r="E14" s="79">
        <f>Položky!BA98</f>
        <v>0</v>
      </c>
      <c r="F14" s="80">
        <f>Položky!BB98</f>
        <v>0</v>
      </c>
      <c r="G14" s="80">
        <f>Položky!BC98</f>
        <v>0</v>
      </c>
      <c r="H14" s="80">
        <f>Položky!BD98</f>
        <v>0</v>
      </c>
      <c r="I14" s="81">
        <f>Položky!BE98</f>
        <v>0</v>
      </c>
    </row>
    <row r="15" spans="1:9" s="9" customFormat="1" ht="12.75">
      <c r="A15" s="75" t="str">
        <f>Položky!B99</f>
        <v>M21</v>
      </c>
      <c r="B15" s="76" t="str">
        <f>Položky!C99</f>
        <v>Elektromontáže</v>
      </c>
      <c r="C15" s="77"/>
      <c r="D15" s="78"/>
      <c r="E15" s="79">
        <f>Položky!BA113</f>
        <v>0</v>
      </c>
      <c r="F15" s="80">
        <f>Položky!BB113</f>
        <v>0</v>
      </c>
      <c r="G15" s="80">
        <f>Položky!BC113</f>
        <v>0</v>
      </c>
      <c r="H15" s="80">
        <f>Položky!BD113</f>
        <v>0</v>
      </c>
      <c r="I15" s="81">
        <f>Položky!BE113</f>
        <v>0</v>
      </c>
    </row>
    <row r="16" spans="1:9" s="87" customFormat="1" ht="12.75">
      <c r="A16" s="82"/>
      <c r="B16" s="70" t="s">
        <v>54</v>
      </c>
      <c r="C16" s="70"/>
      <c r="D16" s="83"/>
      <c r="E16" s="84">
        <f>SUM(E7:E15)</f>
        <v>0</v>
      </c>
      <c r="F16" s="85">
        <f>SUM(F7:F15)</f>
        <v>0</v>
      </c>
      <c r="G16" s="85">
        <f>SUM(G7:G15)</f>
        <v>0</v>
      </c>
      <c r="H16" s="85">
        <f>SUM(H7:H15)</f>
        <v>0</v>
      </c>
      <c r="I16" s="86">
        <f>SUM(I7:I15)</f>
        <v>0</v>
      </c>
    </row>
    <row r="17" spans="1:9" ht="12.75">
      <c r="A17" s="77"/>
      <c r="B17" s="77"/>
      <c r="C17" s="77"/>
      <c r="D17" s="77"/>
      <c r="E17" s="77"/>
      <c r="F17" s="77"/>
      <c r="G17" s="77"/>
      <c r="H17" s="77"/>
      <c r="I17" s="77"/>
    </row>
    <row r="18" spans="1:57" ht="19.5" customHeight="1">
      <c r="A18" s="178" t="s">
        <v>55</v>
      </c>
      <c r="B18" s="178"/>
      <c r="C18" s="178"/>
      <c r="D18" s="178"/>
      <c r="E18" s="178"/>
      <c r="F18" s="178"/>
      <c r="G18" s="178"/>
      <c r="H18" s="178"/>
      <c r="I18" s="178"/>
      <c r="BA18" s="28"/>
      <c r="BB18" s="28"/>
      <c r="BC18" s="28"/>
      <c r="BD18" s="28"/>
      <c r="BE18" s="28"/>
    </row>
    <row r="19" spans="1:9" ht="12.75">
      <c r="A19" s="88"/>
      <c r="B19" s="88"/>
      <c r="C19" s="88"/>
      <c r="D19" s="88"/>
      <c r="E19" s="88"/>
      <c r="F19" s="88"/>
      <c r="G19" s="88"/>
      <c r="H19" s="88"/>
      <c r="I19" s="88"/>
    </row>
    <row r="20" spans="1:9" ht="12.75">
      <c r="A20" s="89" t="s">
        <v>56</v>
      </c>
      <c r="B20" s="90"/>
      <c r="C20" s="90"/>
      <c r="D20" s="91"/>
      <c r="E20" s="92" t="s">
        <v>57</v>
      </c>
      <c r="F20" s="93" t="s">
        <v>58</v>
      </c>
      <c r="G20" s="94" t="s">
        <v>59</v>
      </c>
      <c r="H20" s="95"/>
      <c r="I20" s="96" t="s">
        <v>57</v>
      </c>
    </row>
    <row r="21" spans="1:53" ht="12.75">
      <c r="A21" s="97" t="s">
        <v>60</v>
      </c>
      <c r="B21" s="98"/>
      <c r="C21" s="98"/>
      <c r="D21" s="99"/>
      <c r="E21" s="100"/>
      <c r="F21" s="101">
        <v>0</v>
      </c>
      <c r="G21" s="102">
        <f>CHOOSE(BA21+1,HSV+PSV,HSV+PSV+Mont,HSV+PSV+Dodavka+Mont,HSV,PSV,Mont,Dodavka,Mont+Dodavka,0)</f>
        <v>0</v>
      </c>
      <c r="H21" s="103"/>
      <c r="I21" s="104">
        <f>E21+F21*G21/100</f>
        <v>0</v>
      </c>
      <c r="BA21">
        <v>0</v>
      </c>
    </row>
    <row r="22" spans="1:53" ht="12.75">
      <c r="A22" s="97" t="s">
        <v>61</v>
      </c>
      <c r="B22" s="98"/>
      <c r="C22" s="98"/>
      <c r="D22" s="99"/>
      <c r="E22" s="100"/>
      <c r="F22" s="101">
        <v>0</v>
      </c>
      <c r="G22" s="102">
        <f>CHOOSE(BA22+1,HSV+PSV,HSV+PSV+Mont,HSV+PSV+Dodavka+Mont,HSV,PSV,Mont,Dodavka,Mont+Dodavka,0)</f>
        <v>0</v>
      </c>
      <c r="H22" s="103"/>
      <c r="I22" s="104">
        <f>E22+F22*G22/100</f>
        <v>0</v>
      </c>
      <c r="BA22">
        <v>0</v>
      </c>
    </row>
    <row r="23" spans="1:53" ht="12.75">
      <c r="A23" s="97" t="s">
        <v>62</v>
      </c>
      <c r="B23" s="98"/>
      <c r="C23" s="98"/>
      <c r="D23" s="99"/>
      <c r="E23" s="100"/>
      <c r="F23" s="101">
        <v>0</v>
      </c>
      <c r="G23" s="102">
        <f>CHOOSE(BA23+1,HSV+PSV,HSV+PSV+Mont,HSV+PSV+Dodavka+Mont,HSV,PSV,Mont,Dodavka,Mont+Dodavka,0)</f>
        <v>0</v>
      </c>
      <c r="H23" s="103"/>
      <c r="I23" s="104">
        <f>E23+F23*G23/100</f>
        <v>0</v>
      </c>
      <c r="BA23">
        <v>0</v>
      </c>
    </row>
    <row r="24" spans="1:53" ht="12.75">
      <c r="A24" s="97" t="s">
        <v>63</v>
      </c>
      <c r="B24" s="98"/>
      <c r="C24" s="98"/>
      <c r="D24" s="99"/>
      <c r="E24" s="100"/>
      <c r="F24" s="101">
        <v>0</v>
      </c>
      <c r="G24" s="102">
        <f>CHOOSE(BA24+1,HSV+PSV,HSV+PSV+Mont,HSV+PSV+Dodavka+Mont,HSV,PSV,Mont,Dodavka,Mont+Dodavka,0)</f>
        <v>0</v>
      </c>
      <c r="H24" s="103"/>
      <c r="I24" s="104">
        <f>E24+F24*G24/100</f>
        <v>0</v>
      </c>
      <c r="BA24">
        <v>0</v>
      </c>
    </row>
    <row r="25" spans="1:9" ht="12.75">
      <c r="A25" s="105"/>
      <c r="B25" s="106" t="s">
        <v>64</v>
      </c>
      <c r="C25" s="107"/>
      <c r="D25" s="108"/>
      <c r="E25" s="109"/>
      <c r="F25" s="110"/>
      <c r="G25" s="110"/>
      <c r="H25" s="179">
        <f>SUM(I21:I24)</f>
        <v>0</v>
      </c>
      <c r="I25" s="179"/>
    </row>
    <row r="26" spans="1:9" ht="12.75">
      <c r="A26" s="88"/>
      <c r="B26" s="88"/>
      <c r="C26" s="88"/>
      <c r="D26" s="88"/>
      <c r="E26" s="88"/>
      <c r="F26" s="88"/>
      <c r="G26" s="88"/>
      <c r="H26" s="88"/>
      <c r="I26" s="88"/>
    </row>
    <row r="27" spans="2:9" ht="12.75">
      <c r="B27" s="87"/>
      <c r="F27" s="111"/>
      <c r="G27" s="112"/>
      <c r="H27" s="112"/>
      <c r="I27" s="113"/>
    </row>
    <row r="28" spans="6:9" ht="12.75">
      <c r="F28" s="111"/>
      <c r="G28" s="112"/>
      <c r="H28" s="112"/>
      <c r="I28" s="113"/>
    </row>
    <row r="29" spans="6:9" ht="12.75">
      <c r="F29" s="111"/>
      <c r="G29" s="112"/>
      <c r="H29" s="112"/>
      <c r="I29" s="113"/>
    </row>
    <row r="30" spans="6:9" ht="12.75">
      <c r="F30" s="111"/>
      <c r="G30" s="112"/>
      <c r="H30" s="112"/>
      <c r="I30" s="113"/>
    </row>
    <row r="31" spans="6:9" ht="12.75">
      <c r="F31" s="111"/>
      <c r="G31" s="112"/>
      <c r="H31" s="112"/>
      <c r="I31" s="113"/>
    </row>
    <row r="32" spans="6:9" ht="12.75">
      <c r="F32" s="111"/>
      <c r="G32" s="112"/>
      <c r="H32" s="112"/>
      <c r="I32" s="113"/>
    </row>
    <row r="33" spans="6:9" ht="12.75">
      <c r="F33" s="111"/>
      <c r="G33" s="112"/>
      <c r="H33" s="112"/>
      <c r="I33" s="113"/>
    </row>
    <row r="34" spans="6:9" ht="12.75">
      <c r="F34" s="111"/>
      <c r="G34" s="112"/>
      <c r="H34" s="112"/>
      <c r="I34" s="113"/>
    </row>
    <row r="35" spans="6:9" ht="12.75">
      <c r="F35" s="111"/>
      <c r="G35" s="112"/>
      <c r="H35" s="112"/>
      <c r="I35" s="113"/>
    </row>
    <row r="36" spans="6:9" ht="12.75">
      <c r="F36" s="111"/>
      <c r="G36" s="112"/>
      <c r="H36" s="112"/>
      <c r="I36" s="113"/>
    </row>
    <row r="37" spans="6:9" ht="12.75">
      <c r="F37" s="111"/>
      <c r="G37" s="112"/>
      <c r="H37" s="112"/>
      <c r="I37" s="113"/>
    </row>
    <row r="38" spans="6:9" ht="12.75">
      <c r="F38" s="111"/>
      <c r="G38" s="112"/>
      <c r="H38" s="112"/>
      <c r="I38" s="113"/>
    </row>
    <row r="39" spans="6:9" ht="12.75">
      <c r="F39" s="111"/>
      <c r="G39" s="112"/>
      <c r="H39" s="112"/>
      <c r="I39" s="113"/>
    </row>
    <row r="40" spans="6:9" ht="12.75">
      <c r="F40" s="111"/>
      <c r="G40" s="112"/>
      <c r="H40" s="112"/>
      <c r="I40" s="113"/>
    </row>
    <row r="41" spans="6:9" ht="12.75">
      <c r="F41" s="111"/>
      <c r="G41" s="112"/>
      <c r="H41" s="112"/>
      <c r="I41" s="113"/>
    </row>
    <row r="42" spans="6:9" ht="12.75">
      <c r="F42" s="111"/>
      <c r="G42" s="112"/>
      <c r="H42" s="112"/>
      <c r="I42" s="113"/>
    </row>
    <row r="43" spans="6:9" ht="12.75">
      <c r="F43" s="111"/>
      <c r="G43" s="112"/>
      <c r="H43" s="112"/>
      <c r="I43" s="113"/>
    </row>
    <row r="44" spans="6:9" ht="12.75">
      <c r="F44" s="111"/>
      <c r="G44" s="112"/>
      <c r="H44" s="112"/>
      <c r="I44" s="113"/>
    </row>
    <row r="45" spans="6:9" ht="12.75">
      <c r="F45" s="111"/>
      <c r="G45" s="112"/>
      <c r="H45" s="112"/>
      <c r="I45" s="113"/>
    </row>
    <row r="46" spans="6:9" ht="12.75">
      <c r="F46" s="111"/>
      <c r="G46" s="112"/>
      <c r="H46" s="112"/>
      <c r="I46" s="113"/>
    </row>
    <row r="47" spans="6:9" ht="12.75">
      <c r="F47" s="111"/>
      <c r="G47" s="112"/>
      <c r="H47" s="112"/>
      <c r="I47" s="113"/>
    </row>
    <row r="48" spans="6:9" ht="12.75">
      <c r="F48" s="111"/>
      <c r="G48" s="112"/>
      <c r="H48" s="112"/>
      <c r="I48" s="113"/>
    </row>
    <row r="49" spans="6:9" ht="12.75">
      <c r="F49" s="111"/>
      <c r="G49" s="112"/>
      <c r="H49" s="112"/>
      <c r="I49" s="113"/>
    </row>
    <row r="50" spans="6:9" ht="12.75">
      <c r="F50" s="111"/>
      <c r="G50" s="112"/>
      <c r="H50" s="112"/>
      <c r="I50" s="113"/>
    </row>
    <row r="51" spans="6:9" ht="12.75">
      <c r="F51" s="111"/>
      <c r="G51" s="112"/>
      <c r="H51" s="112"/>
      <c r="I51" s="113"/>
    </row>
    <row r="52" spans="6:9" ht="12.75">
      <c r="F52" s="111"/>
      <c r="G52" s="112"/>
      <c r="H52" s="112"/>
      <c r="I52" s="113"/>
    </row>
    <row r="53" spans="6:9" ht="12.75">
      <c r="F53" s="111"/>
      <c r="G53" s="112"/>
      <c r="H53" s="112"/>
      <c r="I53" s="113"/>
    </row>
    <row r="54" spans="6:9" ht="12.75">
      <c r="F54" s="111"/>
      <c r="G54" s="112"/>
      <c r="H54" s="112"/>
      <c r="I54" s="113"/>
    </row>
    <row r="55" spans="6:9" ht="12.75">
      <c r="F55" s="111"/>
      <c r="G55" s="112"/>
      <c r="H55" s="112"/>
      <c r="I55" s="113"/>
    </row>
    <row r="56" spans="6:9" ht="12.75">
      <c r="F56" s="111"/>
      <c r="G56" s="112"/>
      <c r="H56" s="112"/>
      <c r="I56" s="113"/>
    </row>
    <row r="57" spans="6:9" ht="12.75">
      <c r="F57" s="111"/>
      <c r="G57" s="112"/>
      <c r="H57" s="112"/>
      <c r="I57" s="113"/>
    </row>
    <row r="58" spans="6:9" ht="12.75">
      <c r="F58" s="111"/>
      <c r="G58" s="112"/>
      <c r="H58" s="112"/>
      <c r="I58" s="113"/>
    </row>
    <row r="59" spans="6:9" ht="12.75">
      <c r="F59" s="111"/>
      <c r="G59" s="112"/>
      <c r="H59" s="112"/>
      <c r="I59" s="113"/>
    </row>
    <row r="60" spans="6:9" ht="12.75">
      <c r="F60" s="111"/>
      <c r="G60" s="112"/>
      <c r="H60" s="112"/>
      <c r="I60" s="113"/>
    </row>
    <row r="61" spans="6:9" ht="12.75">
      <c r="F61" s="111"/>
      <c r="G61" s="112"/>
      <c r="H61" s="112"/>
      <c r="I61" s="113"/>
    </row>
    <row r="62" spans="6:9" ht="12.75">
      <c r="F62" s="111"/>
      <c r="G62" s="112"/>
      <c r="H62" s="112"/>
      <c r="I62" s="113"/>
    </row>
    <row r="63" spans="6:9" ht="12.75">
      <c r="F63" s="111"/>
      <c r="G63" s="112"/>
      <c r="H63" s="112"/>
      <c r="I63" s="113"/>
    </row>
    <row r="64" spans="6:9" ht="12.75">
      <c r="F64" s="111"/>
      <c r="G64" s="112"/>
      <c r="H64" s="112"/>
      <c r="I64" s="113"/>
    </row>
    <row r="65" spans="6:9" ht="12.75">
      <c r="F65" s="111"/>
      <c r="G65" s="112"/>
      <c r="H65" s="112"/>
      <c r="I65" s="113"/>
    </row>
    <row r="66" spans="6:9" ht="12.75">
      <c r="F66" s="111"/>
      <c r="G66" s="112"/>
      <c r="H66" s="112"/>
      <c r="I66" s="113"/>
    </row>
    <row r="67" spans="6:9" ht="12.75">
      <c r="F67" s="111"/>
      <c r="G67" s="112"/>
      <c r="H67" s="112"/>
      <c r="I67" s="113"/>
    </row>
    <row r="68" spans="6:9" ht="12.75">
      <c r="F68" s="111"/>
      <c r="G68" s="112"/>
      <c r="H68" s="112"/>
      <c r="I68" s="113"/>
    </row>
    <row r="69" spans="6:9" ht="12.75">
      <c r="F69" s="111"/>
      <c r="G69" s="112"/>
      <c r="H69" s="112"/>
      <c r="I69" s="113"/>
    </row>
    <row r="70" spans="6:9" ht="12.75">
      <c r="F70" s="111"/>
      <c r="G70" s="112"/>
      <c r="H70" s="112"/>
      <c r="I70" s="113"/>
    </row>
    <row r="71" spans="6:9" ht="12.75">
      <c r="F71" s="111"/>
      <c r="G71" s="112"/>
      <c r="H71" s="112"/>
      <c r="I71" s="113"/>
    </row>
    <row r="72" spans="6:9" ht="12.75">
      <c r="F72" s="111"/>
      <c r="G72" s="112"/>
      <c r="H72" s="112"/>
      <c r="I72" s="113"/>
    </row>
    <row r="73" spans="6:9" ht="12.75">
      <c r="F73" s="111"/>
      <c r="G73" s="112"/>
      <c r="H73" s="112"/>
      <c r="I73" s="113"/>
    </row>
    <row r="74" spans="6:9" ht="12.75">
      <c r="F74" s="111"/>
      <c r="G74" s="112"/>
      <c r="H74" s="112"/>
      <c r="I74" s="113"/>
    </row>
    <row r="75" spans="6:9" ht="12.75">
      <c r="F75" s="111"/>
      <c r="G75" s="112"/>
      <c r="H75" s="112"/>
      <c r="I75" s="113"/>
    </row>
    <row r="76" spans="6:9" ht="12.75">
      <c r="F76" s="111"/>
      <c r="G76" s="112"/>
      <c r="H76" s="112"/>
      <c r="I76" s="113"/>
    </row>
  </sheetData>
  <sheetProtection selectLockedCells="1" selectUnlockedCells="1"/>
  <mergeCells count="6">
    <mergeCell ref="A1:B1"/>
    <mergeCell ref="A2:B2"/>
    <mergeCell ref="G2:I2"/>
    <mergeCell ref="A4:I4"/>
    <mergeCell ref="A18:I18"/>
    <mergeCell ref="H25:I25"/>
  </mergeCells>
  <printOptions/>
  <pageMargins left="0.5902777777777778" right="0.39375" top="0.9840277777777777" bottom="0.9840277777777777" header="0.5118055555555555" footer="0.5118055555555555"/>
  <pageSetup horizontalDpi="300" verticalDpi="300" orientation="portrait" paperSize="9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186"/>
  <sheetViews>
    <sheetView tabSelected="1" zoomScalePageLayoutView="0" workbookViewId="0" topLeftCell="A103">
      <selection activeCell="I95" sqref="I95"/>
    </sheetView>
  </sheetViews>
  <sheetFormatPr defaultColWidth="9.00390625" defaultRowHeight="12.75"/>
  <cols>
    <col min="1" max="1" width="3.875" style="114" customWidth="1"/>
    <col min="2" max="2" width="12.00390625" style="114" customWidth="1"/>
    <col min="3" max="3" width="40.375" style="114" customWidth="1"/>
    <col min="4" max="4" width="5.625" style="114" customWidth="1"/>
    <col min="5" max="5" width="8.625" style="115" customWidth="1"/>
    <col min="6" max="6" width="9.875" style="114" customWidth="1"/>
    <col min="7" max="7" width="13.875" style="114" customWidth="1"/>
    <col min="8" max="16384" width="9.125" style="114" customWidth="1"/>
  </cols>
  <sheetData>
    <row r="1" spans="1:7" ht="15.75">
      <c r="A1" s="180" t="s">
        <v>65</v>
      </c>
      <c r="B1" s="180"/>
      <c r="C1" s="180"/>
      <c r="D1" s="180"/>
      <c r="E1" s="180"/>
      <c r="F1" s="180"/>
      <c r="G1" s="180"/>
    </row>
    <row r="2" spans="1:7" ht="12.75">
      <c r="A2" s="116"/>
      <c r="B2" s="117"/>
      <c r="C2" s="118"/>
      <c r="D2" s="118"/>
      <c r="E2" s="119"/>
      <c r="F2" s="118"/>
      <c r="G2" s="118"/>
    </row>
    <row r="3" spans="1:7" ht="12.75">
      <c r="A3" s="181" t="s">
        <v>4</v>
      </c>
      <c r="B3" s="181"/>
      <c r="C3" s="120" t="str">
        <f>CONCATENATE(cislostavby," ",nazevstavby)</f>
        <v> SO 02 - Dopravní hřiště</v>
      </c>
      <c r="D3" s="121"/>
      <c r="E3" s="122"/>
      <c r="F3" s="123">
        <f>Rekapitulace!H1</f>
        <v>0</v>
      </c>
      <c r="G3" s="124"/>
    </row>
    <row r="4" spans="1:7" ht="12.75">
      <c r="A4" s="182" t="s">
        <v>1</v>
      </c>
      <c r="B4" s="182"/>
      <c r="C4" s="125" t="str">
        <f>CONCATENATE(cisloobjektu," ",nazevobjektu)</f>
        <v> </v>
      </c>
      <c r="D4" s="126"/>
      <c r="E4" s="183"/>
      <c r="F4" s="183"/>
      <c r="G4" s="183"/>
    </row>
    <row r="5" spans="1:7" ht="12.75">
      <c r="A5" s="127"/>
      <c r="B5" s="128"/>
      <c r="C5" s="128"/>
      <c r="D5" s="116"/>
      <c r="E5" s="129"/>
      <c r="F5" s="116"/>
      <c r="G5" s="130"/>
    </row>
    <row r="6" spans="1:7" ht="12.75">
      <c r="A6" s="131" t="s">
        <v>66</v>
      </c>
      <c r="B6" s="132" t="s">
        <v>67</v>
      </c>
      <c r="C6" s="132" t="s">
        <v>68</v>
      </c>
      <c r="D6" s="132" t="s">
        <v>69</v>
      </c>
      <c r="E6" s="133" t="s">
        <v>70</v>
      </c>
      <c r="F6" s="132" t="s">
        <v>71</v>
      </c>
      <c r="G6" s="134" t="s">
        <v>72</v>
      </c>
    </row>
    <row r="7" spans="1:15" ht="12.75">
      <c r="A7" s="135" t="s">
        <v>73</v>
      </c>
      <c r="B7" s="136" t="s">
        <v>74</v>
      </c>
      <c r="C7" s="137" t="s">
        <v>75</v>
      </c>
      <c r="D7" s="138"/>
      <c r="E7" s="139"/>
      <c r="F7" s="139"/>
      <c r="G7" s="140"/>
      <c r="H7" s="141"/>
      <c r="I7" s="141"/>
      <c r="O7" s="142">
        <v>1</v>
      </c>
    </row>
    <row r="8" spans="1:104" ht="12.75">
      <c r="A8" s="143">
        <v>1</v>
      </c>
      <c r="B8" s="144" t="s">
        <v>76</v>
      </c>
      <c r="C8" s="145" t="s">
        <v>77</v>
      </c>
      <c r="D8" s="146" t="s">
        <v>78</v>
      </c>
      <c r="E8" s="147">
        <v>1112.4</v>
      </c>
      <c r="F8" s="147">
        <v>0</v>
      </c>
      <c r="G8" s="148">
        <f>E8*F8</f>
        <v>0</v>
      </c>
      <c r="O8" s="142">
        <v>2</v>
      </c>
      <c r="AA8" s="114">
        <v>12</v>
      </c>
      <c r="AB8" s="114">
        <v>0</v>
      </c>
      <c r="AC8" s="114">
        <v>1</v>
      </c>
      <c r="AZ8" s="114">
        <v>1</v>
      </c>
      <c r="BA8" s="114">
        <f>IF(AZ8=1,G8,0)</f>
        <v>0</v>
      </c>
      <c r="BB8" s="114">
        <f>IF(AZ8=2,G8,0)</f>
        <v>0</v>
      </c>
      <c r="BC8" s="114">
        <f>IF(AZ8=3,G8,0)</f>
        <v>0</v>
      </c>
      <c r="BD8" s="114">
        <f>IF(AZ8=4,G8,0)</f>
        <v>0</v>
      </c>
      <c r="BE8" s="114">
        <f>IF(AZ8=5,G8,0)</f>
        <v>0</v>
      </c>
      <c r="CZ8" s="114">
        <v>0</v>
      </c>
    </row>
    <row r="9" spans="1:15" ht="12.75" customHeight="1">
      <c r="A9" s="149"/>
      <c r="B9" s="150"/>
      <c r="C9" s="184" t="s">
        <v>79</v>
      </c>
      <c r="D9" s="184"/>
      <c r="E9" s="184"/>
      <c r="F9" s="184"/>
      <c r="G9" s="184"/>
      <c r="O9" s="142">
        <v>3</v>
      </c>
    </row>
    <row r="10" spans="1:15" ht="12.75" customHeight="1">
      <c r="A10" s="149"/>
      <c r="B10" s="150"/>
      <c r="C10" s="185" t="s">
        <v>80</v>
      </c>
      <c r="D10" s="185"/>
      <c r="E10" s="151">
        <v>1112.4</v>
      </c>
      <c r="F10" s="152"/>
      <c r="G10" s="153"/>
      <c r="M10" s="142" t="s">
        <v>80</v>
      </c>
      <c r="O10" s="142"/>
    </row>
    <row r="11" spans="1:104" ht="12.75">
      <c r="A11" s="143">
        <v>2</v>
      </c>
      <c r="B11" s="144" t="s">
        <v>81</v>
      </c>
      <c r="C11" s="145" t="s">
        <v>82</v>
      </c>
      <c r="D11" s="146" t="s">
        <v>83</v>
      </c>
      <c r="E11" s="147">
        <v>21</v>
      </c>
      <c r="F11" s="147">
        <v>0</v>
      </c>
      <c r="G11" s="148">
        <f>E11*F11</f>
        <v>0</v>
      </c>
      <c r="O11" s="142">
        <v>2</v>
      </c>
      <c r="AA11" s="114">
        <v>12</v>
      </c>
      <c r="AB11" s="114">
        <v>0</v>
      </c>
      <c r="AC11" s="114">
        <v>2</v>
      </c>
      <c r="AZ11" s="114">
        <v>1</v>
      </c>
      <c r="BA11" s="114">
        <f>IF(AZ11=1,G11,0)</f>
        <v>0</v>
      </c>
      <c r="BB11" s="114">
        <f>IF(AZ11=2,G11,0)</f>
        <v>0</v>
      </c>
      <c r="BC11" s="114">
        <f>IF(AZ11=3,G11,0)</f>
        <v>0</v>
      </c>
      <c r="BD11" s="114">
        <f>IF(AZ11=4,G11,0)</f>
        <v>0</v>
      </c>
      <c r="BE11" s="114">
        <f>IF(AZ11=5,G11,0)</f>
        <v>0</v>
      </c>
      <c r="CZ11" s="114">
        <v>0</v>
      </c>
    </row>
    <row r="12" spans="1:15" ht="12.75" customHeight="1">
      <c r="A12" s="149"/>
      <c r="B12" s="150"/>
      <c r="C12" s="185" t="s">
        <v>84</v>
      </c>
      <c r="D12" s="185"/>
      <c r="E12" s="151">
        <v>21</v>
      </c>
      <c r="F12" s="152"/>
      <c r="G12" s="153"/>
      <c r="M12" s="142" t="s">
        <v>84</v>
      </c>
      <c r="O12" s="142"/>
    </row>
    <row r="13" spans="1:104" ht="22.5">
      <c r="A13" s="143">
        <v>3</v>
      </c>
      <c r="B13" s="144" t="s">
        <v>85</v>
      </c>
      <c r="C13" s="145" t="s">
        <v>86</v>
      </c>
      <c r="D13" s="146" t="s">
        <v>78</v>
      </c>
      <c r="E13" s="147">
        <v>110</v>
      </c>
      <c r="F13" s="147">
        <v>0</v>
      </c>
      <c r="G13" s="148">
        <f>E13*F13</f>
        <v>0</v>
      </c>
      <c r="O13" s="142">
        <v>2</v>
      </c>
      <c r="AA13" s="114">
        <v>12</v>
      </c>
      <c r="AB13" s="114">
        <v>0</v>
      </c>
      <c r="AC13" s="114">
        <v>3</v>
      </c>
      <c r="AZ13" s="114">
        <v>1</v>
      </c>
      <c r="BA13" s="114">
        <f>IF(AZ13=1,G13,0)</f>
        <v>0</v>
      </c>
      <c r="BB13" s="114">
        <f>IF(AZ13=2,G13,0)</f>
        <v>0</v>
      </c>
      <c r="BC13" s="114">
        <f>IF(AZ13=3,G13,0)</f>
        <v>0</v>
      </c>
      <c r="BD13" s="114">
        <f>IF(AZ13=4,G13,0)</f>
        <v>0</v>
      </c>
      <c r="BE13" s="114">
        <f>IF(AZ13=5,G13,0)</f>
        <v>0</v>
      </c>
      <c r="CZ13" s="114">
        <v>5E-05</v>
      </c>
    </row>
    <row r="14" spans="1:104" ht="12.75">
      <c r="A14" s="143">
        <v>4</v>
      </c>
      <c r="B14" s="144" t="s">
        <v>87</v>
      </c>
      <c r="C14" s="145" t="s">
        <v>88</v>
      </c>
      <c r="D14" s="146" t="s">
        <v>78</v>
      </c>
      <c r="E14" s="147">
        <v>14</v>
      </c>
      <c r="F14" s="147">
        <v>0</v>
      </c>
      <c r="G14" s="148">
        <f>E14*F14</f>
        <v>0</v>
      </c>
      <c r="O14" s="142">
        <v>2</v>
      </c>
      <c r="AA14" s="114">
        <v>12</v>
      </c>
      <c r="AB14" s="114">
        <v>0</v>
      </c>
      <c r="AC14" s="114">
        <v>4</v>
      </c>
      <c r="AZ14" s="114">
        <v>1</v>
      </c>
      <c r="BA14" s="114">
        <f>IF(AZ14=1,G14,0)</f>
        <v>0</v>
      </c>
      <c r="BB14" s="114">
        <f>IF(AZ14=2,G14,0)</f>
        <v>0</v>
      </c>
      <c r="BC14" s="114">
        <f>IF(AZ14=3,G14,0)</f>
        <v>0</v>
      </c>
      <c r="BD14" s="114">
        <f>IF(AZ14=4,G14,0)</f>
        <v>0</v>
      </c>
      <c r="BE14" s="114">
        <f>IF(AZ14=5,G14,0)</f>
        <v>0</v>
      </c>
      <c r="CZ14" s="114">
        <v>0</v>
      </c>
    </row>
    <row r="15" spans="1:15" ht="12.75" customHeight="1">
      <c r="A15" s="149"/>
      <c r="B15" s="150"/>
      <c r="C15" s="185" t="s">
        <v>89</v>
      </c>
      <c r="D15" s="185"/>
      <c r="E15" s="151">
        <v>14</v>
      </c>
      <c r="F15" s="152"/>
      <c r="G15" s="153"/>
      <c r="M15" s="142" t="s">
        <v>89</v>
      </c>
      <c r="O15" s="142"/>
    </row>
    <row r="16" spans="1:104" ht="12.75">
      <c r="A16" s="143">
        <v>5</v>
      </c>
      <c r="B16" s="144" t="s">
        <v>90</v>
      </c>
      <c r="C16" s="145" t="s">
        <v>91</v>
      </c>
      <c r="D16" s="146" t="s">
        <v>92</v>
      </c>
      <c r="E16" s="147">
        <v>1</v>
      </c>
      <c r="F16" s="147">
        <v>0</v>
      </c>
      <c r="G16" s="148">
        <f>E16*F16</f>
        <v>0</v>
      </c>
      <c r="O16" s="142">
        <v>2</v>
      </c>
      <c r="AA16" s="114">
        <v>12</v>
      </c>
      <c r="AB16" s="114">
        <v>0</v>
      </c>
      <c r="AC16" s="114">
        <v>5</v>
      </c>
      <c r="AZ16" s="114">
        <v>1</v>
      </c>
      <c r="BA16" s="114">
        <f>IF(AZ16=1,G16,0)</f>
        <v>0</v>
      </c>
      <c r="BB16" s="114">
        <f>IF(AZ16=2,G16,0)</f>
        <v>0</v>
      </c>
      <c r="BC16" s="114">
        <f>IF(AZ16=3,G16,0)</f>
        <v>0</v>
      </c>
      <c r="BD16" s="114">
        <f>IF(AZ16=4,G16,0)</f>
        <v>0</v>
      </c>
      <c r="BE16" s="114">
        <f>IF(AZ16=5,G16,0)</f>
        <v>0</v>
      </c>
      <c r="CZ16" s="114">
        <v>0.00233</v>
      </c>
    </row>
    <row r="17" spans="1:104" ht="22.5">
      <c r="A17" s="143">
        <v>6</v>
      </c>
      <c r="B17" s="144" t="s">
        <v>93</v>
      </c>
      <c r="C17" s="145" t="s">
        <v>94</v>
      </c>
      <c r="D17" s="146" t="s">
        <v>78</v>
      </c>
      <c r="E17" s="147">
        <v>25.5</v>
      </c>
      <c r="F17" s="147">
        <v>0</v>
      </c>
      <c r="G17" s="148">
        <f>E17*F17</f>
        <v>0</v>
      </c>
      <c r="O17" s="142">
        <v>2</v>
      </c>
      <c r="AA17" s="114">
        <v>12</v>
      </c>
      <c r="AB17" s="114">
        <v>0</v>
      </c>
      <c r="AC17" s="114">
        <v>6</v>
      </c>
      <c r="AZ17" s="114">
        <v>1</v>
      </c>
      <c r="BA17" s="114">
        <f>IF(AZ17=1,G17,0)</f>
        <v>0</v>
      </c>
      <c r="BB17" s="114">
        <f>IF(AZ17=2,G17,0)</f>
        <v>0</v>
      </c>
      <c r="BC17" s="114">
        <f>IF(AZ17=3,G17,0)</f>
        <v>0</v>
      </c>
      <c r="BD17" s="114">
        <f>IF(AZ17=4,G17,0)</f>
        <v>0</v>
      </c>
      <c r="BE17" s="114">
        <f>IF(AZ17=5,G17,0)</f>
        <v>0</v>
      </c>
      <c r="CZ17" s="114">
        <v>3E-05</v>
      </c>
    </row>
    <row r="18" spans="1:15" ht="12.75" customHeight="1">
      <c r="A18" s="149"/>
      <c r="B18" s="150"/>
      <c r="C18" s="185" t="s">
        <v>95</v>
      </c>
      <c r="D18" s="185"/>
      <c r="E18" s="151">
        <v>25.5</v>
      </c>
      <c r="F18" s="152"/>
      <c r="G18" s="153"/>
      <c r="M18" s="142" t="s">
        <v>95</v>
      </c>
      <c r="O18" s="142"/>
    </row>
    <row r="19" spans="1:104" ht="22.5">
      <c r="A19" s="143">
        <v>7</v>
      </c>
      <c r="B19" s="144" t="s">
        <v>96</v>
      </c>
      <c r="C19" s="145" t="s">
        <v>97</v>
      </c>
      <c r="D19" s="146" t="s">
        <v>98</v>
      </c>
      <c r="E19" s="147">
        <v>5</v>
      </c>
      <c r="F19" s="147">
        <v>0</v>
      </c>
      <c r="G19" s="148">
        <f>E19*F19</f>
        <v>0</v>
      </c>
      <c r="O19" s="142">
        <v>2</v>
      </c>
      <c r="AA19" s="114">
        <v>12</v>
      </c>
      <c r="AB19" s="114">
        <v>0</v>
      </c>
      <c r="AC19" s="114">
        <v>7</v>
      </c>
      <c r="AZ19" s="114">
        <v>1</v>
      </c>
      <c r="BA19" s="114">
        <f>IF(AZ19=1,G19,0)</f>
        <v>0</v>
      </c>
      <c r="BB19" s="114">
        <f>IF(AZ19=2,G19,0)</f>
        <v>0</v>
      </c>
      <c r="BC19" s="114">
        <f>IF(AZ19=3,G19,0)</f>
        <v>0</v>
      </c>
      <c r="BD19" s="114">
        <f>IF(AZ19=4,G19,0)</f>
        <v>0</v>
      </c>
      <c r="BE19" s="114">
        <f>IF(AZ19=5,G19,0)</f>
        <v>0</v>
      </c>
      <c r="CZ19" s="114">
        <v>0</v>
      </c>
    </row>
    <row r="20" spans="1:15" ht="12.75" customHeight="1">
      <c r="A20" s="149"/>
      <c r="B20" s="150"/>
      <c r="C20" s="184" t="s">
        <v>99</v>
      </c>
      <c r="D20" s="184"/>
      <c r="E20" s="184"/>
      <c r="F20" s="184"/>
      <c r="G20" s="184"/>
      <c r="O20" s="142">
        <v>3</v>
      </c>
    </row>
    <row r="21" spans="1:104" ht="12.75">
      <c r="A21" s="143">
        <v>8</v>
      </c>
      <c r="B21" s="144" t="s">
        <v>100</v>
      </c>
      <c r="C21" s="145" t="s">
        <v>101</v>
      </c>
      <c r="D21" s="146" t="s">
        <v>83</v>
      </c>
      <c r="E21" s="147">
        <v>1</v>
      </c>
      <c r="F21" s="147">
        <v>0</v>
      </c>
      <c r="G21" s="148">
        <f>E21*F21</f>
        <v>0</v>
      </c>
      <c r="O21" s="142">
        <v>2</v>
      </c>
      <c r="AA21" s="114">
        <v>12</v>
      </c>
      <c r="AB21" s="114">
        <v>0</v>
      </c>
      <c r="AC21" s="114">
        <v>8</v>
      </c>
      <c r="AZ21" s="114">
        <v>1</v>
      </c>
      <c r="BA21" s="114">
        <f>IF(AZ21=1,G21,0)</f>
        <v>0</v>
      </c>
      <c r="BB21" s="114">
        <f>IF(AZ21=2,G21,0)</f>
        <v>0</v>
      </c>
      <c r="BC21" s="114">
        <f>IF(AZ21=3,G21,0)</f>
        <v>0</v>
      </c>
      <c r="BD21" s="114">
        <f>IF(AZ21=4,G21,0)</f>
        <v>0</v>
      </c>
      <c r="BE21" s="114">
        <f>IF(AZ21=5,G21,0)</f>
        <v>0</v>
      </c>
      <c r="CZ21" s="114">
        <v>0</v>
      </c>
    </row>
    <row r="22" spans="1:15" ht="12.75" customHeight="1">
      <c r="A22" s="149"/>
      <c r="B22" s="150"/>
      <c r="C22" s="185" t="s">
        <v>102</v>
      </c>
      <c r="D22" s="185"/>
      <c r="E22" s="151">
        <v>1</v>
      </c>
      <c r="F22" s="152"/>
      <c r="G22" s="153"/>
      <c r="M22" s="142" t="s">
        <v>102</v>
      </c>
      <c r="O22" s="142"/>
    </row>
    <row r="23" spans="1:57" ht="12.75">
      <c r="A23" s="154"/>
      <c r="B23" s="155" t="s">
        <v>103</v>
      </c>
      <c r="C23" s="156" t="str">
        <f>CONCATENATE(B7," ",C7)</f>
        <v>1 Zemní práce</v>
      </c>
      <c r="D23" s="154"/>
      <c r="E23" s="157"/>
      <c r="F23" s="157"/>
      <c r="G23" s="158">
        <f>SUM(G7:G22)</f>
        <v>0</v>
      </c>
      <c r="O23" s="142">
        <v>4</v>
      </c>
      <c r="BA23" s="159">
        <f>SUM(BA7:BA22)</f>
        <v>0</v>
      </c>
      <c r="BB23" s="159">
        <f>SUM(BB7:BB22)</f>
        <v>0</v>
      </c>
      <c r="BC23" s="159">
        <f>SUM(BC7:BC22)</f>
        <v>0</v>
      </c>
      <c r="BD23" s="159">
        <f>SUM(BD7:BD22)</f>
        <v>0</v>
      </c>
      <c r="BE23" s="159">
        <f>SUM(BE7:BE22)</f>
        <v>0</v>
      </c>
    </row>
    <row r="24" spans="1:15" ht="12.75">
      <c r="A24" s="135" t="s">
        <v>73</v>
      </c>
      <c r="B24" s="136" t="s">
        <v>104</v>
      </c>
      <c r="C24" s="137" t="s">
        <v>105</v>
      </c>
      <c r="D24" s="138"/>
      <c r="E24" s="139"/>
      <c r="F24" s="139"/>
      <c r="G24" s="140"/>
      <c r="H24" s="141"/>
      <c r="I24" s="141"/>
      <c r="O24" s="142">
        <v>1</v>
      </c>
    </row>
    <row r="25" spans="1:104" ht="22.5">
      <c r="A25" s="143">
        <v>9</v>
      </c>
      <c r="B25" s="144" t="s">
        <v>106</v>
      </c>
      <c r="C25" s="145" t="s">
        <v>107</v>
      </c>
      <c r="D25" s="146" t="s">
        <v>78</v>
      </c>
      <c r="E25" s="147">
        <v>1.875</v>
      </c>
      <c r="F25" s="147">
        <v>0</v>
      </c>
      <c r="G25" s="148">
        <f>E25*F25</f>
        <v>0</v>
      </c>
      <c r="O25" s="142">
        <v>2</v>
      </c>
      <c r="AA25" s="114">
        <v>12</v>
      </c>
      <c r="AB25" s="114">
        <v>0</v>
      </c>
      <c r="AC25" s="114">
        <v>9</v>
      </c>
      <c r="AZ25" s="114">
        <v>1</v>
      </c>
      <c r="BA25" s="114">
        <f>IF(AZ25=1,G25,0)</f>
        <v>0</v>
      </c>
      <c r="BB25" s="114">
        <f>IF(AZ25=2,G25,0)</f>
        <v>0</v>
      </c>
      <c r="BC25" s="114">
        <f>IF(AZ25=3,G25,0)</f>
        <v>0</v>
      </c>
      <c r="BD25" s="114">
        <f>IF(AZ25=4,G25,0)</f>
        <v>0</v>
      </c>
      <c r="BE25" s="114">
        <f>IF(AZ25=5,G25,0)</f>
        <v>0</v>
      </c>
      <c r="CZ25" s="114">
        <v>0.74</v>
      </c>
    </row>
    <row r="26" spans="1:15" ht="12.75" customHeight="1">
      <c r="A26" s="149"/>
      <c r="B26" s="150"/>
      <c r="C26" s="184" t="s">
        <v>108</v>
      </c>
      <c r="D26" s="184"/>
      <c r="E26" s="184"/>
      <c r="F26" s="184"/>
      <c r="G26" s="184"/>
      <c r="O26" s="142">
        <v>3</v>
      </c>
    </row>
    <row r="27" spans="1:15" ht="12.75" customHeight="1">
      <c r="A27" s="149"/>
      <c r="B27" s="150"/>
      <c r="C27" s="185" t="s">
        <v>109</v>
      </c>
      <c r="D27" s="185"/>
      <c r="E27" s="151">
        <v>1.875</v>
      </c>
      <c r="F27" s="152"/>
      <c r="G27" s="153"/>
      <c r="M27" s="142" t="s">
        <v>109</v>
      </c>
      <c r="O27" s="142"/>
    </row>
    <row r="28" spans="1:57" ht="12.75">
      <c r="A28" s="154"/>
      <c r="B28" s="155" t="s">
        <v>103</v>
      </c>
      <c r="C28" s="156" t="str">
        <f>CONCATENATE(B24," ",C24)</f>
        <v>2 Základy,zvláštní zakládání</v>
      </c>
      <c r="D28" s="154"/>
      <c r="E28" s="157"/>
      <c r="F28" s="157"/>
      <c r="G28" s="158">
        <f>SUM(G24:G27)</f>
        <v>0</v>
      </c>
      <c r="O28" s="142">
        <v>4</v>
      </c>
      <c r="BA28" s="159">
        <f>SUM(BA24:BA27)</f>
        <v>0</v>
      </c>
      <c r="BB28" s="159">
        <f>SUM(BB24:BB27)</f>
        <v>0</v>
      </c>
      <c r="BC28" s="159">
        <f>SUM(BC24:BC27)</f>
        <v>0</v>
      </c>
      <c r="BD28" s="159">
        <f>SUM(BD24:BD27)</f>
        <v>0</v>
      </c>
      <c r="BE28" s="159">
        <f>SUM(BE24:BE27)</f>
        <v>0</v>
      </c>
    </row>
    <row r="29" spans="1:15" ht="12.75">
      <c r="A29" s="135" t="s">
        <v>73</v>
      </c>
      <c r="B29" s="136" t="s">
        <v>110</v>
      </c>
      <c r="C29" s="137" t="s">
        <v>111</v>
      </c>
      <c r="D29" s="138"/>
      <c r="E29" s="139"/>
      <c r="F29" s="139"/>
      <c r="G29" s="140"/>
      <c r="H29" s="141"/>
      <c r="I29" s="141"/>
      <c r="O29" s="142">
        <v>1</v>
      </c>
    </row>
    <row r="30" spans="1:104" ht="22.5">
      <c r="A30" s="143">
        <v>10</v>
      </c>
      <c r="B30" s="144" t="s">
        <v>112</v>
      </c>
      <c r="C30" s="145" t="s">
        <v>113</v>
      </c>
      <c r="D30" s="146" t="s">
        <v>78</v>
      </c>
      <c r="E30" s="147">
        <v>1118</v>
      </c>
      <c r="F30" s="147">
        <v>0</v>
      </c>
      <c r="G30" s="148">
        <f>E30*F30</f>
        <v>0</v>
      </c>
      <c r="O30" s="142">
        <v>2</v>
      </c>
      <c r="AA30" s="114">
        <v>12</v>
      </c>
      <c r="AB30" s="114">
        <v>0</v>
      </c>
      <c r="AC30" s="114">
        <v>10</v>
      </c>
      <c r="AZ30" s="114">
        <v>1</v>
      </c>
      <c r="BA30" s="114">
        <f>IF(AZ30=1,G30,0)</f>
        <v>0</v>
      </c>
      <c r="BB30" s="114">
        <f>IF(AZ30=2,G30,0)</f>
        <v>0</v>
      </c>
      <c r="BC30" s="114">
        <f>IF(AZ30=3,G30,0)</f>
        <v>0</v>
      </c>
      <c r="BD30" s="114">
        <f>IF(AZ30=4,G30,0)</f>
        <v>0</v>
      </c>
      <c r="BE30" s="114">
        <f>IF(AZ30=5,G30,0)</f>
        <v>0</v>
      </c>
      <c r="CZ30" s="114">
        <v>0.05545</v>
      </c>
    </row>
    <row r="31" spans="1:15" ht="12.75" customHeight="1">
      <c r="A31" s="149"/>
      <c r="B31" s="150"/>
      <c r="C31" s="185" t="s">
        <v>114</v>
      </c>
      <c r="D31" s="185"/>
      <c r="E31" s="151">
        <v>345.8</v>
      </c>
      <c r="F31" s="152"/>
      <c r="G31" s="153"/>
      <c r="M31" s="142" t="s">
        <v>114</v>
      </c>
      <c r="O31" s="142"/>
    </row>
    <row r="32" spans="1:15" ht="12.75" customHeight="1">
      <c r="A32" s="149"/>
      <c r="B32" s="150"/>
      <c r="C32" s="185" t="s">
        <v>115</v>
      </c>
      <c r="D32" s="185"/>
      <c r="E32" s="151">
        <v>155.6</v>
      </c>
      <c r="F32" s="152"/>
      <c r="G32" s="153"/>
      <c r="M32" s="142" t="s">
        <v>115</v>
      </c>
      <c r="O32" s="142"/>
    </row>
    <row r="33" spans="1:15" ht="12.75" customHeight="1">
      <c r="A33" s="149"/>
      <c r="B33" s="150"/>
      <c r="C33" s="185" t="s">
        <v>116</v>
      </c>
      <c r="D33" s="185"/>
      <c r="E33" s="151">
        <v>616.6</v>
      </c>
      <c r="F33" s="152"/>
      <c r="G33" s="153"/>
      <c r="M33" s="142" t="s">
        <v>116</v>
      </c>
      <c r="O33" s="142"/>
    </row>
    <row r="34" spans="1:104" ht="12.75">
      <c r="A34" s="143">
        <v>11</v>
      </c>
      <c r="B34" s="144" t="s">
        <v>117</v>
      </c>
      <c r="C34" s="145" t="s">
        <v>118</v>
      </c>
      <c r="D34" s="146" t="s">
        <v>78</v>
      </c>
      <c r="E34" s="147">
        <v>635.098</v>
      </c>
      <c r="F34" s="147">
        <v>0</v>
      </c>
      <c r="G34" s="148">
        <f>E34*F34</f>
        <v>0</v>
      </c>
      <c r="O34" s="142">
        <v>2</v>
      </c>
      <c r="AA34" s="114">
        <v>12</v>
      </c>
      <c r="AB34" s="114">
        <v>1</v>
      </c>
      <c r="AC34" s="114">
        <v>11</v>
      </c>
      <c r="AZ34" s="114">
        <v>1</v>
      </c>
      <c r="BA34" s="114">
        <f>IF(AZ34=1,G34,0)</f>
        <v>0</v>
      </c>
      <c r="BB34" s="114">
        <f>IF(AZ34=2,G34,0)</f>
        <v>0</v>
      </c>
      <c r="BC34" s="114">
        <f>IF(AZ34=3,G34,0)</f>
        <v>0</v>
      </c>
      <c r="BD34" s="114">
        <f>IF(AZ34=4,G34,0)</f>
        <v>0</v>
      </c>
      <c r="BE34" s="114">
        <f>IF(AZ34=5,G34,0)</f>
        <v>0</v>
      </c>
      <c r="CZ34" s="114">
        <v>0.129</v>
      </c>
    </row>
    <row r="35" spans="1:15" ht="12.75" customHeight="1">
      <c r="A35" s="149"/>
      <c r="B35" s="150"/>
      <c r="C35" s="185" t="s">
        <v>119</v>
      </c>
      <c r="D35" s="185"/>
      <c r="E35" s="151">
        <v>635.098</v>
      </c>
      <c r="F35" s="152"/>
      <c r="G35" s="153"/>
      <c r="M35" s="142" t="s">
        <v>119</v>
      </c>
      <c r="O35" s="142"/>
    </row>
    <row r="36" spans="1:104" ht="12.75">
      <c r="A36" s="143">
        <v>12</v>
      </c>
      <c r="B36" s="144" t="s">
        <v>120</v>
      </c>
      <c r="C36" s="145" t="s">
        <v>121</v>
      </c>
      <c r="D36" s="146" t="s">
        <v>78</v>
      </c>
      <c r="E36" s="147">
        <v>516.442</v>
      </c>
      <c r="F36" s="147">
        <v>0</v>
      </c>
      <c r="G36" s="148">
        <f>E36*F36</f>
        <v>0</v>
      </c>
      <c r="O36" s="142">
        <v>2</v>
      </c>
      <c r="AA36" s="114">
        <v>12</v>
      </c>
      <c r="AB36" s="114">
        <v>1</v>
      </c>
      <c r="AC36" s="114">
        <v>12</v>
      </c>
      <c r="AZ36" s="114">
        <v>1</v>
      </c>
      <c r="BA36" s="114">
        <f>IF(AZ36=1,G36,0)</f>
        <v>0</v>
      </c>
      <c r="BB36" s="114">
        <f>IF(AZ36=2,G36,0)</f>
        <v>0</v>
      </c>
      <c r="BC36" s="114">
        <f>IF(AZ36=3,G36,0)</f>
        <v>0</v>
      </c>
      <c r="BD36" s="114">
        <f>IF(AZ36=4,G36,0)</f>
        <v>0</v>
      </c>
      <c r="BE36" s="114">
        <f>IF(AZ36=5,G36,0)</f>
        <v>0</v>
      </c>
      <c r="CZ36" s="114">
        <v>0.129</v>
      </c>
    </row>
    <row r="37" spans="1:15" ht="12.75" customHeight="1">
      <c r="A37" s="149"/>
      <c r="B37" s="150"/>
      <c r="C37" s="185" t="s">
        <v>122</v>
      </c>
      <c r="D37" s="185"/>
      <c r="E37" s="151">
        <v>356.174</v>
      </c>
      <c r="F37" s="152"/>
      <c r="G37" s="153"/>
      <c r="M37" s="142" t="s">
        <v>122</v>
      </c>
      <c r="O37" s="142"/>
    </row>
    <row r="38" spans="1:15" ht="12.75" customHeight="1">
      <c r="A38" s="149"/>
      <c r="B38" s="150"/>
      <c r="C38" s="185" t="s">
        <v>123</v>
      </c>
      <c r="D38" s="185"/>
      <c r="E38" s="151">
        <v>160.268</v>
      </c>
      <c r="F38" s="152"/>
      <c r="G38" s="153"/>
      <c r="M38" s="142" t="s">
        <v>123</v>
      </c>
      <c r="O38" s="142"/>
    </row>
    <row r="39" spans="1:104" ht="22.5">
      <c r="A39" s="143">
        <v>13</v>
      </c>
      <c r="B39" s="144" t="s">
        <v>124</v>
      </c>
      <c r="C39" s="145" t="s">
        <v>125</v>
      </c>
      <c r="D39" s="146" t="s">
        <v>78</v>
      </c>
      <c r="E39" s="147">
        <v>616.6</v>
      </c>
      <c r="F39" s="147">
        <v>0</v>
      </c>
      <c r="G39" s="148">
        <f>E39*F39</f>
        <v>0</v>
      </c>
      <c r="O39" s="142">
        <v>2</v>
      </c>
      <c r="AA39" s="114">
        <v>12</v>
      </c>
      <c r="AB39" s="114">
        <v>0</v>
      </c>
      <c r="AC39" s="114">
        <v>13</v>
      </c>
      <c r="AZ39" s="114">
        <v>1</v>
      </c>
      <c r="BA39" s="114">
        <f>IF(AZ39=1,G39,0)</f>
        <v>0</v>
      </c>
      <c r="BB39" s="114">
        <f>IF(AZ39=2,G39,0)</f>
        <v>0</v>
      </c>
      <c r="BC39" s="114">
        <f>IF(AZ39=3,G39,0)</f>
        <v>0</v>
      </c>
      <c r="BD39" s="114">
        <f>IF(AZ39=4,G39,0)</f>
        <v>0</v>
      </c>
      <c r="BE39" s="114">
        <f>IF(AZ39=5,G39,0)</f>
        <v>0</v>
      </c>
      <c r="CZ39" s="114">
        <v>0.2121</v>
      </c>
    </row>
    <row r="40" spans="1:15" ht="12.75" customHeight="1">
      <c r="A40" s="149"/>
      <c r="B40" s="150"/>
      <c r="C40" s="185" t="s">
        <v>116</v>
      </c>
      <c r="D40" s="185"/>
      <c r="E40" s="151">
        <v>616.6</v>
      </c>
      <c r="F40" s="152"/>
      <c r="G40" s="153"/>
      <c r="M40" s="142" t="s">
        <v>116</v>
      </c>
      <c r="O40" s="142"/>
    </row>
    <row r="41" spans="1:104" ht="22.5">
      <c r="A41" s="143">
        <v>14</v>
      </c>
      <c r="B41" s="144" t="s">
        <v>126</v>
      </c>
      <c r="C41" s="145" t="s">
        <v>127</v>
      </c>
      <c r="D41" s="146" t="s">
        <v>78</v>
      </c>
      <c r="E41" s="147">
        <v>345.8</v>
      </c>
      <c r="F41" s="147">
        <v>0</v>
      </c>
      <c r="G41" s="148">
        <f>E41*F41</f>
        <v>0</v>
      </c>
      <c r="O41" s="142">
        <v>2</v>
      </c>
      <c r="AA41" s="114">
        <v>12</v>
      </c>
      <c r="AB41" s="114">
        <v>0</v>
      </c>
      <c r="AC41" s="114">
        <v>14</v>
      </c>
      <c r="AZ41" s="114">
        <v>1</v>
      </c>
      <c r="BA41" s="114">
        <f>IF(AZ41=1,G41,0)</f>
        <v>0</v>
      </c>
      <c r="BB41" s="114">
        <f>IF(AZ41=2,G41,0)</f>
        <v>0</v>
      </c>
      <c r="BC41" s="114">
        <f>IF(AZ41=3,G41,0)</f>
        <v>0</v>
      </c>
      <c r="BD41" s="114">
        <f>IF(AZ41=4,G41,0)</f>
        <v>0</v>
      </c>
      <c r="BE41" s="114">
        <f>IF(AZ41=5,G41,0)</f>
        <v>0</v>
      </c>
      <c r="CZ41" s="114">
        <v>0.4242</v>
      </c>
    </row>
    <row r="42" spans="1:15" ht="12.75" customHeight="1">
      <c r="A42" s="149"/>
      <c r="B42" s="150"/>
      <c r="C42" s="185" t="s">
        <v>128</v>
      </c>
      <c r="D42" s="185"/>
      <c r="E42" s="151">
        <v>345.8</v>
      </c>
      <c r="F42" s="152"/>
      <c r="G42" s="153"/>
      <c r="M42" s="142" t="s">
        <v>128</v>
      </c>
      <c r="O42" s="142"/>
    </row>
    <row r="43" spans="1:104" ht="22.5">
      <c r="A43" s="143">
        <v>15</v>
      </c>
      <c r="B43" s="144" t="s">
        <v>129</v>
      </c>
      <c r="C43" s="145" t="s">
        <v>130</v>
      </c>
      <c r="D43" s="146" t="s">
        <v>78</v>
      </c>
      <c r="E43" s="147">
        <v>962.4</v>
      </c>
      <c r="F43" s="147">
        <v>0</v>
      </c>
      <c r="G43" s="148">
        <f>E43*F43</f>
        <v>0</v>
      </c>
      <c r="O43" s="142">
        <v>2</v>
      </c>
      <c r="AA43" s="114">
        <v>12</v>
      </c>
      <c r="AB43" s="114">
        <v>0</v>
      </c>
      <c r="AC43" s="114">
        <v>15</v>
      </c>
      <c r="AZ43" s="114">
        <v>1</v>
      </c>
      <c r="BA43" s="114">
        <f>IF(AZ43=1,G43,0)</f>
        <v>0</v>
      </c>
      <c r="BB43" s="114">
        <f>IF(AZ43=2,G43,0)</f>
        <v>0</v>
      </c>
      <c r="BC43" s="114">
        <f>IF(AZ43=3,G43,0)</f>
        <v>0</v>
      </c>
      <c r="BD43" s="114">
        <f>IF(AZ43=4,G43,0)</f>
        <v>0</v>
      </c>
      <c r="BE43" s="114">
        <f>IF(AZ43=5,G43,0)</f>
        <v>0</v>
      </c>
      <c r="CZ43" s="114">
        <v>0.10605</v>
      </c>
    </row>
    <row r="44" spans="1:15" ht="12.75" customHeight="1">
      <c r="A44" s="149"/>
      <c r="B44" s="150"/>
      <c r="C44" s="185" t="s">
        <v>131</v>
      </c>
      <c r="D44" s="185"/>
      <c r="E44" s="151">
        <v>962.4</v>
      </c>
      <c r="F44" s="152"/>
      <c r="G44" s="153"/>
      <c r="M44" s="142" t="s">
        <v>131</v>
      </c>
      <c r="O44" s="142"/>
    </row>
    <row r="45" spans="1:57" ht="12.75">
      <c r="A45" s="154"/>
      <c r="B45" s="155" t="s">
        <v>103</v>
      </c>
      <c r="C45" s="156" t="str">
        <f>CONCATENATE(B29," ",C29)</f>
        <v>5 Komunikace</v>
      </c>
      <c r="D45" s="154"/>
      <c r="E45" s="157"/>
      <c r="F45" s="157"/>
      <c r="G45" s="158">
        <f>SUM(G29:G44)</f>
        <v>0</v>
      </c>
      <c r="O45" s="142">
        <v>4</v>
      </c>
      <c r="BA45" s="159">
        <f>SUM(BA29:BA44)</f>
        <v>0</v>
      </c>
      <c r="BB45" s="159">
        <f>SUM(BB29:BB44)</f>
        <v>0</v>
      </c>
      <c r="BC45" s="159">
        <f>SUM(BC29:BC44)</f>
        <v>0</v>
      </c>
      <c r="BD45" s="159">
        <f>SUM(BD29:BD44)</f>
        <v>0</v>
      </c>
      <c r="BE45" s="159">
        <f>SUM(BE29:BE44)</f>
        <v>0</v>
      </c>
    </row>
    <row r="46" spans="1:15" ht="12.75">
      <c r="A46" s="135" t="s">
        <v>73</v>
      </c>
      <c r="B46" s="136" t="s">
        <v>132</v>
      </c>
      <c r="C46" s="137" t="s">
        <v>133</v>
      </c>
      <c r="D46" s="138"/>
      <c r="E46" s="139"/>
      <c r="F46" s="139"/>
      <c r="G46" s="140"/>
      <c r="H46" s="141"/>
      <c r="I46" s="141"/>
      <c r="O46" s="142">
        <v>1</v>
      </c>
    </row>
    <row r="47" spans="1:104" ht="12.75">
      <c r="A47" s="143">
        <v>16</v>
      </c>
      <c r="B47" s="144" t="s">
        <v>134</v>
      </c>
      <c r="C47" s="145" t="s">
        <v>135</v>
      </c>
      <c r="D47" s="146" t="s">
        <v>98</v>
      </c>
      <c r="E47" s="147">
        <v>8</v>
      </c>
      <c r="F47" s="147">
        <v>0</v>
      </c>
      <c r="G47" s="148">
        <f>E47*F47</f>
        <v>0</v>
      </c>
      <c r="O47" s="142">
        <v>2</v>
      </c>
      <c r="AA47" s="114">
        <v>12</v>
      </c>
      <c r="AB47" s="114">
        <v>0</v>
      </c>
      <c r="AC47" s="114">
        <v>16</v>
      </c>
      <c r="AZ47" s="114">
        <v>1</v>
      </c>
      <c r="BA47" s="114">
        <f>IF(AZ47=1,G47,0)</f>
        <v>0</v>
      </c>
      <c r="BB47" s="114">
        <f>IF(AZ47=2,G47,0)</f>
        <v>0</v>
      </c>
      <c r="BC47" s="114">
        <f>IF(AZ47=3,G47,0)</f>
        <v>0</v>
      </c>
      <c r="BD47" s="114">
        <f>IF(AZ47=4,G47,0)</f>
        <v>0</v>
      </c>
      <c r="BE47" s="114">
        <f>IF(AZ47=5,G47,0)</f>
        <v>0</v>
      </c>
      <c r="CZ47" s="114">
        <v>0.02111</v>
      </c>
    </row>
    <row r="48" spans="1:15" ht="12.75" customHeight="1">
      <c r="A48" s="149"/>
      <c r="B48" s="150"/>
      <c r="C48" s="184" t="s">
        <v>136</v>
      </c>
      <c r="D48" s="184"/>
      <c r="E48" s="184"/>
      <c r="F48" s="184"/>
      <c r="G48" s="184"/>
      <c r="O48" s="142">
        <v>3</v>
      </c>
    </row>
    <row r="49" spans="1:104" ht="12.75">
      <c r="A49" s="143">
        <v>17</v>
      </c>
      <c r="B49" s="144" t="s">
        <v>137</v>
      </c>
      <c r="C49" s="145" t="s">
        <v>138</v>
      </c>
      <c r="D49" s="146" t="s">
        <v>98</v>
      </c>
      <c r="E49" s="147">
        <v>6</v>
      </c>
      <c r="F49" s="147">
        <v>0</v>
      </c>
      <c r="G49" s="148">
        <f>E49*F49</f>
        <v>0</v>
      </c>
      <c r="O49" s="142">
        <v>2</v>
      </c>
      <c r="AA49" s="114">
        <v>12</v>
      </c>
      <c r="AB49" s="114">
        <v>1</v>
      </c>
      <c r="AC49" s="114">
        <v>17</v>
      </c>
      <c r="AZ49" s="114">
        <v>1</v>
      </c>
      <c r="BA49" s="114">
        <f>IF(AZ49=1,G49,0)</f>
        <v>0</v>
      </c>
      <c r="BB49" s="114">
        <f>IF(AZ49=2,G49,0)</f>
        <v>0</v>
      </c>
      <c r="BC49" s="114">
        <f>IF(AZ49=3,G49,0)</f>
        <v>0</v>
      </c>
      <c r="BD49" s="114">
        <f>IF(AZ49=4,G49,0)</f>
        <v>0</v>
      </c>
      <c r="BE49" s="114">
        <f>IF(AZ49=5,G49,0)</f>
        <v>0</v>
      </c>
      <c r="CZ49" s="114">
        <v>0.053</v>
      </c>
    </row>
    <row r="50" spans="1:15" ht="12.75" customHeight="1">
      <c r="A50" s="149"/>
      <c r="B50" s="150"/>
      <c r="C50" s="185" t="s">
        <v>139</v>
      </c>
      <c r="D50" s="185"/>
      <c r="E50" s="151">
        <v>6</v>
      </c>
      <c r="F50" s="152"/>
      <c r="G50" s="153"/>
      <c r="M50" s="142" t="s">
        <v>139</v>
      </c>
      <c r="O50" s="142"/>
    </row>
    <row r="51" spans="1:104" ht="12.75">
      <c r="A51" s="143">
        <v>18</v>
      </c>
      <c r="B51" s="144" t="s">
        <v>140</v>
      </c>
      <c r="C51" s="145" t="s">
        <v>141</v>
      </c>
      <c r="D51" s="146" t="s">
        <v>98</v>
      </c>
      <c r="E51" s="147">
        <v>2</v>
      </c>
      <c r="F51" s="147">
        <v>0</v>
      </c>
      <c r="G51" s="148">
        <f>E51*F51</f>
        <v>0</v>
      </c>
      <c r="O51" s="142">
        <v>2</v>
      </c>
      <c r="AA51" s="114">
        <v>12</v>
      </c>
      <c r="AB51" s="114">
        <v>1</v>
      </c>
      <c r="AC51" s="114">
        <v>18</v>
      </c>
      <c r="AZ51" s="114">
        <v>1</v>
      </c>
      <c r="BA51" s="114">
        <f>IF(AZ51=1,G51,0)</f>
        <v>0</v>
      </c>
      <c r="BB51" s="114">
        <f>IF(AZ51=2,G51,0)</f>
        <v>0</v>
      </c>
      <c r="BC51" s="114">
        <f>IF(AZ51=3,G51,0)</f>
        <v>0</v>
      </c>
      <c r="BD51" s="114">
        <f>IF(AZ51=4,G51,0)</f>
        <v>0</v>
      </c>
      <c r="BE51" s="114">
        <f>IF(AZ51=5,G51,0)</f>
        <v>0</v>
      </c>
      <c r="CZ51" s="114">
        <v>0.023</v>
      </c>
    </row>
    <row r="52" spans="1:57" ht="12.75">
      <c r="A52" s="154"/>
      <c r="B52" s="155" t="s">
        <v>103</v>
      </c>
      <c r="C52" s="156" t="str">
        <f>CONCATENATE(B46," ",C46)</f>
        <v>8 Trubní vedení</v>
      </c>
      <c r="D52" s="154"/>
      <c r="E52" s="157"/>
      <c r="F52" s="157"/>
      <c r="G52" s="158">
        <f>SUM(G46:G51)</f>
        <v>0</v>
      </c>
      <c r="O52" s="142">
        <v>4</v>
      </c>
      <c r="BA52" s="159">
        <f>SUM(BA46:BA51)</f>
        <v>0</v>
      </c>
      <c r="BB52" s="159">
        <f>SUM(BB46:BB51)</f>
        <v>0</v>
      </c>
      <c r="BC52" s="159">
        <f>SUM(BC46:BC51)</f>
        <v>0</v>
      </c>
      <c r="BD52" s="159">
        <f>SUM(BD46:BD51)</f>
        <v>0</v>
      </c>
      <c r="BE52" s="159">
        <f>SUM(BE46:BE51)</f>
        <v>0</v>
      </c>
    </row>
    <row r="53" spans="1:15" ht="12.75">
      <c r="A53" s="135" t="s">
        <v>73</v>
      </c>
      <c r="B53" s="136" t="s">
        <v>142</v>
      </c>
      <c r="C53" s="137" t="s">
        <v>143</v>
      </c>
      <c r="D53" s="138"/>
      <c r="E53" s="139"/>
      <c r="F53" s="139"/>
      <c r="G53" s="140"/>
      <c r="H53" s="141"/>
      <c r="I53" s="141"/>
      <c r="O53" s="142">
        <v>1</v>
      </c>
    </row>
    <row r="54" spans="1:104" ht="12.75">
      <c r="A54" s="143">
        <v>19</v>
      </c>
      <c r="B54" s="144" t="s">
        <v>144</v>
      </c>
      <c r="C54" s="145" t="s">
        <v>145</v>
      </c>
      <c r="D54" s="146" t="s">
        <v>146</v>
      </c>
      <c r="E54" s="147">
        <v>442.7</v>
      </c>
      <c r="F54" s="147">
        <v>0</v>
      </c>
      <c r="G54" s="148">
        <f>E54*F54</f>
        <v>0</v>
      </c>
      <c r="O54" s="142">
        <v>2</v>
      </c>
      <c r="AA54" s="114">
        <v>12</v>
      </c>
      <c r="AB54" s="114">
        <v>0</v>
      </c>
      <c r="AC54" s="114">
        <v>19</v>
      </c>
      <c r="AZ54" s="114">
        <v>1</v>
      </c>
      <c r="BA54" s="114">
        <f>IF(AZ54=1,G54,0)</f>
        <v>0</v>
      </c>
      <c r="BB54" s="114">
        <f>IF(AZ54=2,G54,0)</f>
        <v>0</v>
      </c>
      <c r="BC54" s="114">
        <f>IF(AZ54=3,G54,0)</f>
        <v>0</v>
      </c>
      <c r="BD54" s="114">
        <f>IF(AZ54=4,G54,0)</f>
        <v>0</v>
      </c>
      <c r="BE54" s="114">
        <f>IF(AZ54=5,G54,0)</f>
        <v>0</v>
      </c>
      <c r="CZ54" s="114">
        <v>0.14424</v>
      </c>
    </row>
    <row r="55" spans="1:15" ht="12.75" customHeight="1">
      <c r="A55" s="149"/>
      <c r="B55" s="150"/>
      <c r="C55" s="184" t="s">
        <v>147</v>
      </c>
      <c r="D55" s="184"/>
      <c r="E55" s="184"/>
      <c r="F55" s="184"/>
      <c r="G55" s="184"/>
      <c r="O55" s="142">
        <v>3</v>
      </c>
    </row>
    <row r="56" spans="1:15" ht="12.75" customHeight="1">
      <c r="A56" s="149"/>
      <c r="B56" s="150"/>
      <c r="C56" s="185" t="s">
        <v>148</v>
      </c>
      <c r="D56" s="185"/>
      <c r="E56" s="151">
        <v>173.3</v>
      </c>
      <c r="F56" s="152"/>
      <c r="G56" s="153"/>
      <c r="M56" s="142" t="s">
        <v>148</v>
      </c>
      <c r="O56" s="142"/>
    </row>
    <row r="57" spans="1:15" ht="12.75" customHeight="1">
      <c r="A57" s="149"/>
      <c r="B57" s="150"/>
      <c r="C57" s="185" t="s">
        <v>149</v>
      </c>
      <c r="D57" s="185"/>
      <c r="E57" s="151">
        <v>73.9</v>
      </c>
      <c r="F57" s="152"/>
      <c r="G57" s="153"/>
      <c r="M57" s="142" t="s">
        <v>149</v>
      </c>
      <c r="O57" s="142"/>
    </row>
    <row r="58" spans="1:15" ht="12.75" customHeight="1">
      <c r="A58" s="149"/>
      <c r="B58" s="150"/>
      <c r="C58" s="185" t="s">
        <v>150</v>
      </c>
      <c r="D58" s="185"/>
      <c r="E58" s="151">
        <v>53</v>
      </c>
      <c r="F58" s="152"/>
      <c r="G58" s="153"/>
      <c r="M58" s="142" t="s">
        <v>150</v>
      </c>
      <c r="O58" s="142"/>
    </row>
    <row r="59" spans="1:15" ht="12.75" customHeight="1">
      <c r="A59" s="149"/>
      <c r="B59" s="150"/>
      <c r="C59" s="185" t="s">
        <v>151</v>
      </c>
      <c r="D59" s="185"/>
      <c r="E59" s="151">
        <v>67</v>
      </c>
      <c r="F59" s="152"/>
      <c r="G59" s="153"/>
      <c r="M59" s="142" t="s">
        <v>151</v>
      </c>
      <c r="O59" s="142"/>
    </row>
    <row r="60" spans="1:15" ht="12.75" customHeight="1">
      <c r="A60" s="149"/>
      <c r="B60" s="150"/>
      <c r="C60" s="185" t="s">
        <v>152</v>
      </c>
      <c r="D60" s="185"/>
      <c r="E60" s="151">
        <v>57</v>
      </c>
      <c r="F60" s="152"/>
      <c r="G60" s="153"/>
      <c r="M60" s="142" t="s">
        <v>152</v>
      </c>
      <c r="O60" s="142"/>
    </row>
    <row r="61" spans="1:15" ht="12.75" customHeight="1">
      <c r="A61" s="149"/>
      <c r="B61" s="150"/>
      <c r="C61" s="185" t="s">
        <v>153</v>
      </c>
      <c r="D61" s="185"/>
      <c r="E61" s="151">
        <v>18.5</v>
      </c>
      <c r="F61" s="152"/>
      <c r="G61" s="153"/>
      <c r="M61" s="142" t="s">
        <v>153</v>
      </c>
      <c r="O61" s="142"/>
    </row>
    <row r="62" spans="1:104" ht="12.75">
      <c r="A62" s="143">
        <v>20</v>
      </c>
      <c r="B62" s="144" t="s">
        <v>154</v>
      </c>
      <c r="C62" s="145" t="s">
        <v>155</v>
      </c>
      <c r="D62" s="146" t="s">
        <v>83</v>
      </c>
      <c r="E62" s="147">
        <v>11.0675</v>
      </c>
      <c r="F62" s="147">
        <v>0</v>
      </c>
      <c r="G62" s="148">
        <f>E62*F62</f>
        <v>0</v>
      </c>
      <c r="O62" s="142">
        <v>2</v>
      </c>
      <c r="AA62" s="114">
        <v>12</v>
      </c>
      <c r="AB62" s="114">
        <v>0</v>
      </c>
      <c r="AC62" s="114">
        <v>20</v>
      </c>
      <c r="AZ62" s="114">
        <v>1</v>
      </c>
      <c r="BA62" s="114">
        <f>IF(AZ62=1,G62,0)</f>
        <v>0</v>
      </c>
      <c r="BB62" s="114">
        <f>IF(AZ62=2,G62,0)</f>
        <v>0</v>
      </c>
      <c r="BC62" s="114">
        <f>IF(AZ62=3,G62,0)</f>
        <v>0</v>
      </c>
      <c r="BD62" s="114">
        <f>IF(AZ62=4,G62,0)</f>
        <v>0</v>
      </c>
      <c r="BE62" s="114">
        <f>IF(AZ62=5,G62,0)</f>
        <v>0</v>
      </c>
      <c r="CZ62" s="114">
        <v>2.525</v>
      </c>
    </row>
    <row r="63" spans="1:15" ht="12.75" customHeight="1">
      <c r="A63" s="149"/>
      <c r="B63" s="150"/>
      <c r="C63" s="185" t="s">
        <v>156</v>
      </c>
      <c r="D63" s="185"/>
      <c r="E63" s="151">
        <v>11.0675</v>
      </c>
      <c r="F63" s="152"/>
      <c r="G63" s="153"/>
      <c r="M63" s="142" t="s">
        <v>156</v>
      </c>
      <c r="O63" s="142"/>
    </row>
    <row r="64" spans="1:104" ht="12.75">
      <c r="A64" s="143">
        <v>21</v>
      </c>
      <c r="B64" s="144" t="s">
        <v>157</v>
      </c>
      <c r="C64" s="145" t="s">
        <v>158</v>
      </c>
      <c r="D64" s="146" t="s">
        <v>98</v>
      </c>
      <c r="E64" s="147">
        <v>465</v>
      </c>
      <c r="F64" s="147">
        <v>0</v>
      </c>
      <c r="G64" s="148">
        <f>E64*F64</f>
        <v>0</v>
      </c>
      <c r="O64" s="142">
        <v>2</v>
      </c>
      <c r="AA64" s="114">
        <v>12</v>
      </c>
      <c r="AB64" s="114">
        <v>1</v>
      </c>
      <c r="AC64" s="114">
        <v>21</v>
      </c>
      <c r="AZ64" s="114">
        <v>1</v>
      </c>
      <c r="BA64" s="114">
        <f>IF(AZ64=1,G64,0)</f>
        <v>0</v>
      </c>
      <c r="BB64" s="114">
        <f>IF(AZ64=2,G64,0)</f>
        <v>0</v>
      </c>
      <c r="BC64" s="114">
        <f>IF(AZ64=3,G64,0)</f>
        <v>0</v>
      </c>
      <c r="BD64" s="114">
        <f>IF(AZ64=4,G64,0)</f>
        <v>0</v>
      </c>
      <c r="BE64" s="114">
        <f>IF(AZ64=5,G64,0)</f>
        <v>0</v>
      </c>
      <c r="CZ64" s="114">
        <v>0.048</v>
      </c>
    </row>
    <row r="65" spans="1:15" ht="12.75" customHeight="1">
      <c r="A65" s="149"/>
      <c r="B65" s="150"/>
      <c r="C65" s="185" t="s">
        <v>159</v>
      </c>
      <c r="D65" s="185"/>
      <c r="E65" s="151">
        <v>464.835</v>
      </c>
      <c r="F65" s="152"/>
      <c r="G65" s="153"/>
      <c r="M65" s="142" t="s">
        <v>159</v>
      </c>
      <c r="O65" s="142"/>
    </row>
    <row r="66" spans="1:15" ht="12.75" customHeight="1">
      <c r="A66" s="149"/>
      <c r="B66" s="150"/>
      <c r="C66" s="185" t="s">
        <v>160</v>
      </c>
      <c r="D66" s="185"/>
      <c r="E66" s="151">
        <v>0.165</v>
      </c>
      <c r="F66" s="152"/>
      <c r="G66" s="153"/>
      <c r="M66" s="142" t="s">
        <v>160</v>
      </c>
      <c r="O66" s="142"/>
    </row>
    <row r="67" spans="1:104" ht="12.75">
      <c r="A67" s="143">
        <v>22</v>
      </c>
      <c r="B67" s="144" t="s">
        <v>161</v>
      </c>
      <c r="C67" s="145" t="s">
        <v>162</v>
      </c>
      <c r="D67" s="146" t="s">
        <v>98</v>
      </c>
      <c r="E67" s="147">
        <v>40</v>
      </c>
      <c r="F67" s="147">
        <v>0</v>
      </c>
      <c r="G67" s="148">
        <f>E67*F67</f>
        <v>0</v>
      </c>
      <c r="O67" s="142">
        <v>2</v>
      </c>
      <c r="AA67" s="114">
        <v>12</v>
      </c>
      <c r="AB67" s="114">
        <v>0</v>
      </c>
      <c r="AC67" s="114">
        <v>22</v>
      </c>
      <c r="AZ67" s="114">
        <v>1</v>
      </c>
      <c r="BA67" s="114">
        <f>IF(AZ67=1,G67,0)</f>
        <v>0</v>
      </c>
      <c r="BB67" s="114">
        <f>IF(AZ67=2,G67,0)</f>
        <v>0</v>
      </c>
      <c r="BC67" s="114">
        <f>IF(AZ67=3,G67,0)</f>
        <v>0</v>
      </c>
      <c r="BD67" s="114">
        <f>IF(AZ67=4,G67,0)</f>
        <v>0</v>
      </c>
      <c r="BE67" s="114">
        <f>IF(AZ67=5,G67,0)</f>
        <v>0</v>
      </c>
      <c r="CZ67" s="114">
        <v>0.25</v>
      </c>
    </row>
    <row r="68" spans="1:15" ht="12.75" customHeight="1">
      <c r="A68" s="149"/>
      <c r="B68" s="150"/>
      <c r="C68" s="184" t="s">
        <v>163</v>
      </c>
      <c r="D68" s="184"/>
      <c r="E68" s="184"/>
      <c r="F68" s="184"/>
      <c r="G68" s="184"/>
      <c r="O68" s="142">
        <v>3</v>
      </c>
    </row>
    <row r="69" spans="1:104" ht="12.75">
      <c r="A69" s="143">
        <v>23</v>
      </c>
      <c r="B69" s="144" t="s">
        <v>164</v>
      </c>
      <c r="C69" s="145" t="s">
        <v>165</v>
      </c>
      <c r="D69" s="146" t="s">
        <v>98</v>
      </c>
      <c r="E69" s="147">
        <v>40</v>
      </c>
      <c r="F69" s="147">
        <v>0</v>
      </c>
      <c r="G69" s="148">
        <f>E69*F69</f>
        <v>0</v>
      </c>
      <c r="O69" s="142">
        <v>2</v>
      </c>
      <c r="AA69" s="114">
        <v>12</v>
      </c>
      <c r="AB69" s="114">
        <v>1</v>
      </c>
      <c r="AC69" s="114">
        <v>23</v>
      </c>
      <c r="AZ69" s="114">
        <v>1</v>
      </c>
      <c r="BA69" s="114">
        <f>IF(AZ69=1,G69,0)</f>
        <v>0</v>
      </c>
      <c r="BB69" s="114">
        <f>IF(AZ69=2,G69,0)</f>
        <v>0</v>
      </c>
      <c r="BC69" s="114">
        <f>IF(AZ69=3,G69,0)</f>
        <v>0</v>
      </c>
      <c r="BD69" s="114">
        <f>IF(AZ69=4,G69,0)</f>
        <v>0</v>
      </c>
      <c r="BE69" s="114">
        <f>IF(AZ69=5,G69,0)</f>
        <v>0</v>
      </c>
      <c r="CZ69" s="114">
        <v>0</v>
      </c>
    </row>
    <row r="70" spans="1:104" ht="12.75">
      <c r="A70" s="143">
        <v>24</v>
      </c>
      <c r="B70" s="144" t="s">
        <v>166</v>
      </c>
      <c r="C70" s="145" t="s">
        <v>167</v>
      </c>
      <c r="D70" s="146" t="s">
        <v>98</v>
      </c>
      <c r="E70" s="147">
        <v>51</v>
      </c>
      <c r="F70" s="147">
        <v>0</v>
      </c>
      <c r="G70" s="148">
        <f>E70*F70</f>
        <v>0</v>
      </c>
      <c r="O70" s="142">
        <v>2</v>
      </c>
      <c r="AA70" s="114">
        <v>12</v>
      </c>
      <c r="AB70" s="114">
        <v>1</v>
      </c>
      <c r="AC70" s="114">
        <v>24</v>
      </c>
      <c r="AZ70" s="114">
        <v>1</v>
      </c>
      <c r="BA70" s="114">
        <f>IF(AZ70=1,G70,0)</f>
        <v>0</v>
      </c>
      <c r="BB70" s="114">
        <f>IF(AZ70=2,G70,0)</f>
        <v>0</v>
      </c>
      <c r="BC70" s="114">
        <f>IF(AZ70=3,G70,0)</f>
        <v>0</v>
      </c>
      <c r="BD70" s="114">
        <f>IF(AZ70=4,G70,0)</f>
        <v>0</v>
      </c>
      <c r="BE70" s="114">
        <f>IF(AZ70=5,G70,0)</f>
        <v>0</v>
      </c>
      <c r="CZ70" s="114">
        <v>0.006</v>
      </c>
    </row>
    <row r="71" spans="1:15" ht="12.75" customHeight="1">
      <c r="A71" s="149"/>
      <c r="B71" s="150"/>
      <c r="C71" s="184" t="s">
        <v>168</v>
      </c>
      <c r="D71" s="184"/>
      <c r="E71" s="184"/>
      <c r="F71" s="184"/>
      <c r="G71" s="184"/>
      <c r="O71" s="142">
        <v>3</v>
      </c>
    </row>
    <row r="72" spans="1:104" ht="12.75">
      <c r="A72" s="143">
        <v>25</v>
      </c>
      <c r="B72" s="144" t="s">
        <v>169</v>
      </c>
      <c r="C72" s="145" t="s">
        <v>170</v>
      </c>
      <c r="D72" s="146" t="s">
        <v>98</v>
      </c>
      <c r="E72" s="147">
        <v>5</v>
      </c>
      <c r="F72" s="147">
        <v>0</v>
      </c>
      <c r="G72" s="148">
        <f>E72*F72</f>
        <v>0</v>
      </c>
      <c r="O72" s="142">
        <v>2</v>
      </c>
      <c r="AA72" s="114">
        <v>12</v>
      </c>
      <c r="AB72" s="114">
        <v>0</v>
      </c>
      <c r="AC72" s="114">
        <v>25</v>
      </c>
      <c r="AZ72" s="114">
        <v>1</v>
      </c>
      <c r="BA72" s="114">
        <f>IF(AZ72=1,G72,0)</f>
        <v>0</v>
      </c>
      <c r="BB72" s="114">
        <f>IF(AZ72=2,G72,0)</f>
        <v>0</v>
      </c>
      <c r="BC72" s="114">
        <f>IF(AZ72=3,G72,0)</f>
        <v>0</v>
      </c>
      <c r="BD72" s="114">
        <f>IF(AZ72=4,G72,0)</f>
        <v>0</v>
      </c>
      <c r="BE72" s="114">
        <f>IF(AZ72=5,G72,0)</f>
        <v>0</v>
      </c>
      <c r="CZ72" s="114">
        <v>0.00116</v>
      </c>
    </row>
    <row r="73" spans="1:15" ht="12.75" customHeight="1">
      <c r="A73" s="149"/>
      <c r="B73" s="150"/>
      <c r="C73" s="184" t="s">
        <v>171</v>
      </c>
      <c r="D73" s="184"/>
      <c r="E73" s="184"/>
      <c r="F73" s="184"/>
      <c r="G73" s="184"/>
      <c r="O73" s="142">
        <v>3</v>
      </c>
    </row>
    <row r="74" spans="1:104" ht="12.75">
      <c r="A74" s="143">
        <v>26</v>
      </c>
      <c r="B74" s="144" t="s">
        <v>172</v>
      </c>
      <c r="C74" s="145" t="s">
        <v>173</v>
      </c>
      <c r="D74" s="146" t="s">
        <v>98</v>
      </c>
      <c r="E74" s="147">
        <v>1</v>
      </c>
      <c r="F74" s="147">
        <v>0</v>
      </c>
      <c r="G74" s="148">
        <f>E74*F74</f>
        <v>0</v>
      </c>
      <c r="O74" s="142">
        <v>2</v>
      </c>
      <c r="AA74" s="114">
        <v>12</v>
      </c>
      <c r="AB74" s="114">
        <v>1</v>
      </c>
      <c r="AC74" s="114">
        <v>26</v>
      </c>
      <c r="AZ74" s="114">
        <v>1</v>
      </c>
      <c r="BA74" s="114">
        <f>IF(AZ74=1,G74,0)</f>
        <v>0</v>
      </c>
      <c r="BB74" s="114">
        <f>IF(AZ74=2,G74,0)</f>
        <v>0</v>
      </c>
      <c r="BC74" s="114">
        <f>IF(AZ74=3,G74,0)</f>
        <v>0</v>
      </c>
      <c r="BD74" s="114">
        <f>IF(AZ74=4,G74,0)</f>
        <v>0</v>
      </c>
      <c r="BE74" s="114">
        <f>IF(AZ74=5,G74,0)</f>
        <v>0</v>
      </c>
      <c r="CZ74" s="114">
        <v>0.029</v>
      </c>
    </row>
    <row r="75" spans="1:104" ht="12.75">
      <c r="A75" s="143">
        <v>27</v>
      </c>
      <c r="B75" s="144" t="s">
        <v>174</v>
      </c>
      <c r="C75" s="145" t="s">
        <v>175</v>
      </c>
      <c r="D75" s="146" t="s">
        <v>98</v>
      </c>
      <c r="E75" s="147">
        <v>4</v>
      </c>
      <c r="F75" s="147">
        <v>0</v>
      </c>
      <c r="G75" s="148">
        <f>E75*F75</f>
        <v>0</v>
      </c>
      <c r="O75" s="142">
        <v>2</v>
      </c>
      <c r="AA75" s="114">
        <v>12</v>
      </c>
      <c r="AB75" s="114">
        <v>1</v>
      </c>
      <c r="AC75" s="114">
        <v>27</v>
      </c>
      <c r="AZ75" s="114">
        <v>1</v>
      </c>
      <c r="BA75" s="114">
        <f>IF(AZ75=1,G75,0)</f>
        <v>0</v>
      </c>
      <c r="BB75" s="114">
        <f>IF(AZ75=2,G75,0)</f>
        <v>0</v>
      </c>
      <c r="BC75" s="114">
        <f>IF(AZ75=3,G75,0)</f>
        <v>0</v>
      </c>
      <c r="BD75" s="114">
        <f>IF(AZ75=4,G75,0)</f>
        <v>0</v>
      </c>
      <c r="BE75" s="114">
        <f>IF(AZ75=5,G75,0)</f>
        <v>0</v>
      </c>
      <c r="CZ75" s="114">
        <v>0.029</v>
      </c>
    </row>
    <row r="76" spans="1:104" ht="12.75">
      <c r="A76" s="143">
        <v>28</v>
      </c>
      <c r="B76" s="144" t="s">
        <v>176</v>
      </c>
      <c r="C76" s="145" t="s">
        <v>177</v>
      </c>
      <c r="D76" s="146" t="s">
        <v>146</v>
      </c>
      <c r="E76" s="147">
        <v>184.8</v>
      </c>
      <c r="F76" s="147">
        <v>0</v>
      </c>
      <c r="G76" s="148">
        <f>E76*F76</f>
        <v>0</v>
      </c>
      <c r="O76" s="142">
        <v>2</v>
      </c>
      <c r="AA76" s="114">
        <v>12</v>
      </c>
      <c r="AB76" s="114">
        <v>0</v>
      </c>
      <c r="AC76" s="114">
        <v>28</v>
      </c>
      <c r="AZ76" s="114">
        <v>1</v>
      </c>
      <c r="BA76" s="114">
        <f>IF(AZ76=1,G76,0)</f>
        <v>0</v>
      </c>
      <c r="BB76" s="114">
        <f>IF(AZ76=2,G76,0)</f>
        <v>0</v>
      </c>
      <c r="BC76" s="114">
        <f>IF(AZ76=3,G76,0)</f>
        <v>0</v>
      </c>
      <c r="BD76" s="114">
        <f>IF(AZ76=4,G76,0)</f>
        <v>0</v>
      </c>
      <c r="BE76" s="114">
        <f>IF(AZ76=5,G76,0)</f>
        <v>0</v>
      </c>
      <c r="CZ76" s="114">
        <v>0</v>
      </c>
    </row>
    <row r="77" spans="1:104" ht="12.75">
      <c r="A77" s="143">
        <v>29</v>
      </c>
      <c r="B77" s="144" t="s">
        <v>178</v>
      </c>
      <c r="C77" s="145" t="s">
        <v>179</v>
      </c>
      <c r="D77" s="146" t="s">
        <v>78</v>
      </c>
      <c r="E77" s="147">
        <v>7.95</v>
      </c>
      <c r="F77" s="147">
        <v>0</v>
      </c>
      <c r="G77" s="148">
        <f>E77*F77</f>
        <v>0</v>
      </c>
      <c r="O77" s="142">
        <v>2</v>
      </c>
      <c r="AA77" s="114">
        <v>12</v>
      </c>
      <c r="AB77" s="114">
        <v>0</v>
      </c>
      <c r="AC77" s="114">
        <v>29</v>
      </c>
      <c r="AZ77" s="114">
        <v>1</v>
      </c>
      <c r="BA77" s="114">
        <f>IF(AZ77=1,G77,0)</f>
        <v>0</v>
      </c>
      <c r="BB77" s="114">
        <f>IF(AZ77=2,G77,0)</f>
        <v>0</v>
      </c>
      <c r="BC77" s="114">
        <f>IF(AZ77=3,G77,0)</f>
        <v>0</v>
      </c>
      <c r="BD77" s="114">
        <f>IF(AZ77=4,G77,0)</f>
        <v>0</v>
      </c>
      <c r="BE77" s="114">
        <f>IF(AZ77=5,G77,0)</f>
        <v>0</v>
      </c>
      <c r="CZ77" s="114">
        <v>0</v>
      </c>
    </row>
    <row r="78" spans="1:104" ht="12.75">
      <c r="A78" s="143">
        <v>30</v>
      </c>
      <c r="B78" s="144" t="s">
        <v>180</v>
      </c>
      <c r="C78" s="145" t="s">
        <v>181</v>
      </c>
      <c r="D78" s="146" t="s">
        <v>146</v>
      </c>
      <c r="E78" s="147">
        <v>184.8</v>
      </c>
      <c r="F78" s="147">
        <v>0</v>
      </c>
      <c r="G78" s="148">
        <f>E78*F78</f>
        <v>0</v>
      </c>
      <c r="O78" s="142">
        <v>2</v>
      </c>
      <c r="AA78" s="114">
        <v>12</v>
      </c>
      <c r="AB78" s="114">
        <v>0</v>
      </c>
      <c r="AC78" s="114">
        <v>30</v>
      </c>
      <c r="AZ78" s="114">
        <v>1</v>
      </c>
      <c r="BA78" s="114">
        <f>IF(AZ78=1,G78,0)</f>
        <v>0</v>
      </c>
      <c r="BB78" s="114">
        <f>IF(AZ78=2,G78,0)</f>
        <v>0</v>
      </c>
      <c r="BC78" s="114">
        <f>IF(AZ78=3,G78,0)</f>
        <v>0</v>
      </c>
      <c r="BD78" s="114">
        <f>IF(AZ78=4,G78,0)</f>
        <v>0</v>
      </c>
      <c r="BE78" s="114">
        <f>IF(AZ78=5,G78,0)</f>
        <v>0</v>
      </c>
      <c r="CZ78" s="114">
        <v>9E-05</v>
      </c>
    </row>
    <row r="79" spans="1:15" ht="12.75" customHeight="1">
      <c r="A79" s="149"/>
      <c r="B79" s="150"/>
      <c r="C79" s="185" t="s">
        <v>182</v>
      </c>
      <c r="D79" s="185"/>
      <c r="E79" s="151">
        <v>184.8</v>
      </c>
      <c r="F79" s="152"/>
      <c r="G79" s="153"/>
      <c r="M79" s="142" t="s">
        <v>182</v>
      </c>
      <c r="O79" s="142"/>
    </row>
    <row r="80" spans="1:104" ht="12.75">
      <c r="A80" s="143">
        <v>31</v>
      </c>
      <c r="B80" s="144" t="s">
        <v>183</v>
      </c>
      <c r="C80" s="145" t="s">
        <v>184</v>
      </c>
      <c r="D80" s="146" t="s">
        <v>78</v>
      </c>
      <c r="E80" s="147">
        <v>7.95</v>
      </c>
      <c r="F80" s="147">
        <v>0</v>
      </c>
      <c r="G80" s="148">
        <f>E80*F80</f>
        <v>0</v>
      </c>
      <c r="O80" s="142">
        <v>2</v>
      </c>
      <c r="AA80" s="114">
        <v>12</v>
      </c>
      <c r="AB80" s="114">
        <v>0</v>
      </c>
      <c r="AC80" s="114">
        <v>31</v>
      </c>
      <c r="AZ80" s="114">
        <v>1</v>
      </c>
      <c r="BA80" s="114">
        <f>IF(AZ80=1,G80,0)</f>
        <v>0</v>
      </c>
      <c r="BB80" s="114">
        <f>IF(AZ80=2,G80,0)</f>
        <v>0</v>
      </c>
      <c r="BC80" s="114">
        <f>IF(AZ80=3,G80,0)</f>
        <v>0</v>
      </c>
      <c r="BD80" s="114">
        <f>IF(AZ80=4,G80,0)</f>
        <v>0</v>
      </c>
      <c r="BE80" s="114">
        <f>IF(AZ80=5,G80,0)</f>
        <v>0</v>
      </c>
      <c r="CZ80" s="114">
        <v>0.00014</v>
      </c>
    </row>
    <row r="81" spans="1:15" ht="12.75" customHeight="1">
      <c r="A81" s="149"/>
      <c r="B81" s="150"/>
      <c r="C81" s="185" t="s">
        <v>185</v>
      </c>
      <c r="D81" s="185"/>
      <c r="E81" s="151">
        <v>1.2</v>
      </c>
      <c r="F81" s="152"/>
      <c r="G81" s="153"/>
      <c r="M81" s="142" t="s">
        <v>185</v>
      </c>
      <c r="O81" s="142"/>
    </row>
    <row r="82" spans="1:15" ht="12.75" customHeight="1">
      <c r="A82" s="149"/>
      <c r="B82" s="150"/>
      <c r="C82" s="185" t="s">
        <v>186</v>
      </c>
      <c r="D82" s="185"/>
      <c r="E82" s="151">
        <v>6.75</v>
      </c>
      <c r="F82" s="152"/>
      <c r="G82" s="153"/>
      <c r="M82" s="142" t="s">
        <v>186</v>
      </c>
      <c r="O82" s="142"/>
    </row>
    <row r="83" spans="1:57" ht="12.75">
      <c r="A83" s="154"/>
      <c r="B83" s="155" t="s">
        <v>103</v>
      </c>
      <c r="C83" s="156" t="str">
        <f>CONCATENATE(B53," ",C53)</f>
        <v>91 Doplňující práce na komunikaci</v>
      </c>
      <c r="D83" s="154"/>
      <c r="E83" s="157"/>
      <c r="F83" s="157"/>
      <c r="G83" s="158">
        <f>SUM(G53:G82)</f>
        <v>0</v>
      </c>
      <c r="O83" s="142">
        <v>4</v>
      </c>
      <c r="BA83" s="159">
        <f>SUM(BA53:BA82)</f>
        <v>0</v>
      </c>
      <c r="BB83" s="159">
        <f>SUM(BB53:BB82)</f>
        <v>0</v>
      </c>
      <c r="BC83" s="159">
        <f>SUM(BC53:BC82)</f>
        <v>0</v>
      </c>
      <c r="BD83" s="159">
        <f>SUM(BD53:BD82)</f>
        <v>0</v>
      </c>
      <c r="BE83" s="159">
        <f>SUM(BE53:BE82)</f>
        <v>0</v>
      </c>
    </row>
    <row r="84" spans="1:15" ht="12.75">
      <c r="A84" s="135" t="s">
        <v>73</v>
      </c>
      <c r="B84" s="136" t="s">
        <v>187</v>
      </c>
      <c r="C84" s="137" t="s">
        <v>188</v>
      </c>
      <c r="D84" s="138"/>
      <c r="E84" s="139"/>
      <c r="F84" s="139"/>
      <c r="G84" s="140"/>
      <c r="H84" s="141"/>
      <c r="I84" s="141"/>
      <c r="O84" s="142">
        <v>1</v>
      </c>
    </row>
    <row r="85" spans="1:104" ht="12.75">
      <c r="A85" s="143">
        <v>32</v>
      </c>
      <c r="B85" s="144" t="s">
        <v>189</v>
      </c>
      <c r="C85" s="145" t="s">
        <v>190</v>
      </c>
      <c r="D85" s="146" t="s">
        <v>83</v>
      </c>
      <c r="E85" s="147">
        <v>2.728</v>
      </c>
      <c r="F85" s="147">
        <v>0</v>
      </c>
      <c r="G85" s="148">
        <f>E85*F85</f>
        <v>0</v>
      </c>
      <c r="O85" s="142">
        <v>2</v>
      </c>
      <c r="AA85" s="114">
        <v>12</v>
      </c>
      <c r="AB85" s="114">
        <v>0</v>
      </c>
      <c r="AC85" s="114">
        <v>32</v>
      </c>
      <c r="AZ85" s="114">
        <v>1</v>
      </c>
      <c r="BA85" s="114">
        <f>IF(AZ85=1,G85,0)</f>
        <v>0</v>
      </c>
      <c r="BB85" s="114">
        <f>IF(AZ85=2,G85,0)</f>
        <v>0</v>
      </c>
      <c r="BC85" s="114">
        <f>IF(AZ85=3,G85,0)</f>
        <v>0</v>
      </c>
      <c r="BD85" s="114">
        <f>IF(AZ85=4,G85,0)</f>
        <v>0</v>
      </c>
      <c r="BE85" s="114">
        <f>IF(AZ85=5,G85,0)</f>
        <v>0</v>
      </c>
      <c r="CZ85" s="114">
        <v>0</v>
      </c>
    </row>
    <row r="86" spans="1:15" ht="12.75" customHeight="1">
      <c r="A86" s="149"/>
      <c r="B86" s="150"/>
      <c r="C86" s="184" t="s">
        <v>191</v>
      </c>
      <c r="D86" s="184"/>
      <c r="E86" s="184"/>
      <c r="F86" s="184"/>
      <c r="G86" s="184"/>
      <c r="O86" s="142">
        <v>3</v>
      </c>
    </row>
    <row r="87" spans="1:15" ht="12.75" customHeight="1">
      <c r="A87" s="149"/>
      <c r="B87" s="150"/>
      <c r="C87" s="185" t="s">
        <v>192</v>
      </c>
      <c r="D87" s="185"/>
      <c r="E87" s="151">
        <v>2.728</v>
      </c>
      <c r="F87" s="152"/>
      <c r="G87" s="153"/>
      <c r="M87" s="142" t="s">
        <v>192</v>
      </c>
      <c r="O87" s="142"/>
    </row>
    <row r="88" spans="1:57" ht="12.75">
      <c r="A88" s="154"/>
      <c r="B88" s="155" t="s">
        <v>103</v>
      </c>
      <c r="C88" s="156" t="str">
        <f>CONCATENATE(B84," ",C84)</f>
        <v>96 Bourání konstrukcí</v>
      </c>
      <c r="D88" s="154"/>
      <c r="E88" s="157"/>
      <c r="F88" s="157"/>
      <c r="G88" s="158">
        <f>SUM(G84:G87)</f>
        <v>0</v>
      </c>
      <c r="O88" s="142">
        <v>4</v>
      </c>
      <c r="BA88" s="159">
        <f>SUM(BA84:BA87)</f>
        <v>0</v>
      </c>
      <c r="BB88" s="159">
        <f>SUM(BB84:BB87)</f>
        <v>0</v>
      </c>
      <c r="BC88" s="159">
        <f>SUM(BC84:BC87)</f>
        <v>0</v>
      </c>
      <c r="BD88" s="159">
        <f>SUM(BD84:BD87)</f>
        <v>0</v>
      </c>
      <c r="BE88" s="159">
        <f>SUM(BE84:BE87)</f>
        <v>0</v>
      </c>
    </row>
    <row r="89" spans="1:15" ht="12.75">
      <c r="A89" s="135" t="s">
        <v>73</v>
      </c>
      <c r="B89" s="136" t="s">
        <v>193</v>
      </c>
      <c r="C89" s="137" t="s">
        <v>194</v>
      </c>
      <c r="D89" s="138"/>
      <c r="E89" s="139"/>
      <c r="F89" s="139"/>
      <c r="G89" s="140"/>
      <c r="H89" s="141"/>
      <c r="I89" s="141"/>
      <c r="O89" s="142">
        <v>1</v>
      </c>
    </row>
    <row r="90" spans="1:104" ht="12.75">
      <c r="A90" s="143">
        <v>33</v>
      </c>
      <c r="B90" s="144" t="s">
        <v>195</v>
      </c>
      <c r="C90" s="145" t="s">
        <v>196</v>
      </c>
      <c r="D90" s="146" t="s">
        <v>197</v>
      </c>
      <c r="E90" s="147">
        <v>436</v>
      </c>
      <c r="F90" s="147">
        <v>0</v>
      </c>
      <c r="G90" s="148">
        <f>E90*F90</f>
        <v>0</v>
      </c>
      <c r="O90" s="142">
        <v>2</v>
      </c>
      <c r="AA90" s="114">
        <v>12</v>
      </c>
      <c r="AB90" s="114">
        <v>0</v>
      </c>
      <c r="AC90" s="114">
        <v>33</v>
      </c>
      <c r="AZ90" s="114">
        <v>1</v>
      </c>
      <c r="BA90" s="114">
        <f>IF(AZ90=1,G90,0)</f>
        <v>0</v>
      </c>
      <c r="BB90" s="114">
        <f>IF(AZ90=2,G90,0)</f>
        <v>0</v>
      </c>
      <c r="BC90" s="114">
        <f>IF(AZ90=3,G90,0)</f>
        <v>0</v>
      </c>
      <c r="BD90" s="114">
        <f>IF(AZ90=4,G90,0)</f>
        <v>0</v>
      </c>
      <c r="BE90" s="114">
        <f>IF(AZ90=5,G90,0)</f>
        <v>0</v>
      </c>
      <c r="CZ90" s="114">
        <v>0</v>
      </c>
    </row>
    <row r="91" spans="1:104" ht="12.75">
      <c r="A91" s="143">
        <v>34</v>
      </c>
      <c r="B91" s="144" t="s">
        <v>198</v>
      </c>
      <c r="C91" s="145" t="s">
        <v>199</v>
      </c>
      <c r="D91" s="146" t="s">
        <v>197</v>
      </c>
      <c r="E91" s="147">
        <v>436</v>
      </c>
      <c r="F91" s="147">
        <v>0</v>
      </c>
      <c r="G91" s="148">
        <f>E91*F91</f>
        <v>0</v>
      </c>
      <c r="O91" s="142">
        <v>2</v>
      </c>
      <c r="AA91" s="114">
        <v>12</v>
      </c>
      <c r="AB91" s="114">
        <v>0</v>
      </c>
      <c r="AC91" s="114">
        <v>34</v>
      </c>
      <c r="AZ91" s="114">
        <v>1</v>
      </c>
      <c r="BA91" s="114">
        <f>IF(AZ91=1,G91,0)</f>
        <v>0</v>
      </c>
      <c r="BB91" s="114">
        <f>IF(AZ91=2,G91,0)</f>
        <v>0</v>
      </c>
      <c r="BC91" s="114">
        <f>IF(AZ91=3,G91,0)</f>
        <v>0</v>
      </c>
      <c r="BD91" s="114">
        <f>IF(AZ91=4,G91,0)</f>
        <v>0</v>
      </c>
      <c r="BE91" s="114">
        <f>IF(AZ91=5,G91,0)</f>
        <v>0</v>
      </c>
      <c r="CZ91" s="114">
        <v>0</v>
      </c>
    </row>
    <row r="92" spans="1:104" ht="12.75">
      <c r="A92" s="143">
        <v>35</v>
      </c>
      <c r="B92" s="144" t="s">
        <v>200</v>
      </c>
      <c r="C92" s="145" t="s">
        <v>201</v>
      </c>
      <c r="D92" s="146" t="s">
        <v>197</v>
      </c>
      <c r="E92" s="147">
        <v>436</v>
      </c>
      <c r="F92" s="147">
        <v>0</v>
      </c>
      <c r="G92" s="148">
        <f>E92*F92</f>
        <v>0</v>
      </c>
      <c r="O92" s="142">
        <v>2</v>
      </c>
      <c r="AA92" s="114">
        <v>12</v>
      </c>
      <c r="AB92" s="114">
        <v>0</v>
      </c>
      <c r="AC92" s="114">
        <v>35</v>
      </c>
      <c r="AZ92" s="114">
        <v>1</v>
      </c>
      <c r="BA92" s="114">
        <f>IF(AZ92=1,G92,0)</f>
        <v>0</v>
      </c>
      <c r="BB92" s="114">
        <f>IF(AZ92=2,G92,0)</f>
        <v>0</v>
      </c>
      <c r="BC92" s="114">
        <f>IF(AZ92=3,G92,0)</f>
        <v>0</v>
      </c>
      <c r="BD92" s="114">
        <f>IF(AZ92=4,G92,0)</f>
        <v>0</v>
      </c>
      <c r="BE92" s="114">
        <f>IF(AZ92=5,G92,0)</f>
        <v>0</v>
      </c>
      <c r="CZ92" s="114">
        <v>0</v>
      </c>
    </row>
    <row r="93" spans="1:104" ht="12.75">
      <c r="A93" s="143">
        <v>36</v>
      </c>
      <c r="B93" s="144" t="s">
        <v>202</v>
      </c>
      <c r="C93" s="145" t="s">
        <v>203</v>
      </c>
      <c r="D93" s="146" t="s">
        <v>197</v>
      </c>
      <c r="E93" s="147">
        <v>10</v>
      </c>
      <c r="F93" s="147">
        <v>0</v>
      </c>
      <c r="G93" s="148">
        <f>E93*F93</f>
        <v>0</v>
      </c>
      <c r="O93" s="142">
        <v>2</v>
      </c>
      <c r="AA93" s="114">
        <v>12</v>
      </c>
      <c r="AB93" s="114">
        <v>0</v>
      </c>
      <c r="AC93" s="114">
        <v>36</v>
      </c>
      <c r="AZ93" s="114">
        <v>1</v>
      </c>
      <c r="BA93" s="114">
        <f>IF(AZ93=1,G93,0)</f>
        <v>0</v>
      </c>
      <c r="BB93" s="114">
        <f>IF(AZ93=2,G93,0)</f>
        <v>0</v>
      </c>
      <c r="BC93" s="114">
        <f>IF(AZ93=3,G93,0)</f>
        <v>0</v>
      </c>
      <c r="BD93" s="114">
        <f>IF(AZ93=4,G93,0)</f>
        <v>0</v>
      </c>
      <c r="BE93" s="114">
        <f>IF(AZ93=5,G93,0)</f>
        <v>0</v>
      </c>
      <c r="CZ93" s="114">
        <v>0</v>
      </c>
    </row>
    <row r="94" spans="1:104" ht="12.75">
      <c r="A94" s="143">
        <v>37</v>
      </c>
      <c r="B94" s="144" t="s">
        <v>204</v>
      </c>
      <c r="C94" s="145" t="s">
        <v>205</v>
      </c>
      <c r="D94" s="146" t="s">
        <v>197</v>
      </c>
      <c r="E94" s="147">
        <v>426</v>
      </c>
      <c r="F94" s="147">
        <v>0</v>
      </c>
      <c r="G94" s="148">
        <f>E94*F94</f>
        <v>0</v>
      </c>
      <c r="O94" s="142">
        <v>2</v>
      </c>
      <c r="AA94" s="114">
        <v>12</v>
      </c>
      <c r="AB94" s="114">
        <v>0</v>
      </c>
      <c r="AC94" s="114">
        <v>37</v>
      </c>
      <c r="AZ94" s="114">
        <v>1</v>
      </c>
      <c r="BA94" s="114">
        <f>IF(AZ94=1,G94,0)</f>
        <v>0</v>
      </c>
      <c r="BB94" s="114">
        <f>IF(AZ94=2,G94,0)</f>
        <v>0</v>
      </c>
      <c r="BC94" s="114">
        <f>IF(AZ94=3,G94,0)</f>
        <v>0</v>
      </c>
      <c r="BD94" s="114">
        <f>IF(AZ94=4,G94,0)</f>
        <v>0</v>
      </c>
      <c r="BE94" s="114">
        <f>IF(AZ94=5,G94,0)</f>
        <v>0</v>
      </c>
      <c r="CZ94" s="114">
        <v>0</v>
      </c>
    </row>
    <row r="95" spans="1:57" ht="12.75">
      <c r="A95" s="154"/>
      <c r="B95" s="155" t="s">
        <v>103</v>
      </c>
      <c r="C95" s="156" t="str">
        <f>CONCATENATE(B89," ",C89)</f>
        <v>97 Přesuny suti</v>
      </c>
      <c r="D95" s="154"/>
      <c r="E95" s="157"/>
      <c r="F95" s="157"/>
      <c r="G95" s="158">
        <f>SUM(G89:G94)</f>
        <v>0</v>
      </c>
      <c r="O95" s="142">
        <v>4</v>
      </c>
      <c r="BA95" s="159">
        <f>SUM(BA89:BA94)</f>
        <v>0</v>
      </c>
      <c r="BB95" s="159">
        <f>SUM(BB89:BB94)</f>
        <v>0</v>
      </c>
      <c r="BC95" s="159">
        <f>SUM(BC89:BC94)</f>
        <v>0</v>
      </c>
      <c r="BD95" s="159">
        <f>SUM(BD89:BD94)</f>
        <v>0</v>
      </c>
      <c r="BE95" s="159">
        <f>SUM(BE89:BE94)</f>
        <v>0</v>
      </c>
    </row>
    <row r="96" spans="1:15" ht="12.75">
      <c r="A96" s="135" t="s">
        <v>73</v>
      </c>
      <c r="B96" s="136" t="s">
        <v>206</v>
      </c>
      <c r="C96" s="137" t="s">
        <v>207</v>
      </c>
      <c r="D96" s="138"/>
      <c r="E96" s="139"/>
      <c r="F96" s="139"/>
      <c r="G96" s="140"/>
      <c r="H96" s="141"/>
      <c r="I96" s="141"/>
      <c r="O96" s="142">
        <v>1</v>
      </c>
    </row>
    <row r="97" spans="1:104" ht="12.75">
      <c r="A97" s="143">
        <v>38</v>
      </c>
      <c r="B97" s="144" t="s">
        <v>208</v>
      </c>
      <c r="C97" s="145" t="s">
        <v>209</v>
      </c>
      <c r="D97" s="146" t="s">
        <v>197</v>
      </c>
      <c r="E97" s="147">
        <v>790</v>
      </c>
      <c r="F97" s="147">
        <v>0</v>
      </c>
      <c r="G97" s="148">
        <f>E97*F97</f>
        <v>0</v>
      </c>
      <c r="O97" s="142">
        <v>2</v>
      </c>
      <c r="AA97" s="114">
        <v>12</v>
      </c>
      <c r="AB97" s="114">
        <v>0</v>
      </c>
      <c r="AC97" s="114">
        <v>38</v>
      </c>
      <c r="AZ97" s="114">
        <v>1</v>
      </c>
      <c r="BA97" s="114">
        <f>IF(AZ97=1,G97,0)</f>
        <v>0</v>
      </c>
      <c r="BB97" s="114">
        <f>IF(AZ97=2,G97,0)</f>
        <v>0</v>
      </c>
      <c r="BC97" s="114">
        <f>IF(AZ97=3,G97,0)</f>
        <v>0</v>
      </c>
      <c r="BD97" s="114">
        <f>IF(AZ97=4,G97,0)</f>
        <v>0</v>
      </c>
      <c r="BE97" s="114">
        <f>IF(AZ97=5,G97,0)</f>
        <v>0</v>
      </c>
      <c r="CZ97" s="114">
        <v>0</v>
      </c>
    </row>
    <row r="98" spans="1:57" ht="12.75">
      <c r="A98" s="154"/>
      <c r="B98" s="155" t="s">
        <v>103</v>
      </c>
      <c r="C98" s="156" t="str">
        <f>CONCATENATE(B96," ",C96)</f>
        <v>99 Staveništní přesun hmot</v>
      </c>
      <c r="D98" s="154"/>
      <c r="E98" s="157"/>
      <c r="F98" s="157"/>
      <c r="G98" s="158">
        <f>SUM(G96:G97)</f>
        <v>0</v>
      </c>
      <c r="O98" s="142">
        <v>4</v>
      </c>
      <c r="BA98" s="159">
        <f>SUM(BA96:BA97)</f>
        <v>0</v>
      </c>
      <c r="BB98" s="159">
        <f>SUM(BB96:BB97)</f>
        <v>0</v>
      </c>
      <c r="BC98" s="159">
        <f>SUM(BC96:BC97)</f>
        <v>0</v>
      </c>
      <c r="BD98" s="159">
        <f>SUM(BD96:BD97)</f>
        <v>0</v>
      </c>
      <c r="BE98" s="159">
        <f>SUM(BE96:BE97)</f>
        <v>0</v>
      </c>
    </row>
    <row r="99" spans="1:15" ht="12.75">
      <c r="A99" s="135" t="s">
        <v>73</v>
      </c>
      <c r="B99" s="136" t="s">
        <v>210</v>
      </c>
      <c r="C99" s="137" t="s">
        <v>211</v>
      </c>
      <c r="D99" s="138"/>
      <c r="E99" s="139"/>
      <c r="F99" s="139"/>
      <c r="G99" s="140"/>
      <c r="H99" s="141"/>
      <c r="I99" s="141"/>
      <c r="O99" s="142">
        <v>1</v>
      </c>
    </row>
    <row r="100" spans="1:104" ht="12.75">
      <c r="A100" s="143">
        <v>39</v>
      </c>
      <c r="B100" s="144" t="s">
        <v>212</v>
      </c>
      <c r="C100" s="145" t="s">
        <v>213</v>
      </c>
      <c r="D100" s="146" t="s">
        <v>214</v>
      </c>
      <c r="E100" s="147">
        <v>1</v>
      </c>
      <c r="F100" s="147">
        <v>0</v>
      </c>
      <c r="G100" s="148">
        <f>E100*F100</f>
        <v>0</v>
      </c>
      <c r="O100" s="142">
        <v>2</v>
      </c>
      <c r="AA100" s="114">
        <v>12</v>
      </c>
      <c r="AB100" s="114">
        <v>0</v>
      </c>
      <c r="AC100" s="114">
        <v>39</v>
      </c>
      <c r="AZ100" s="114">
        <v>4</v>
      </c>
      <c r="BA100" s="114">
        <f>IF(AZ100=1,G100,0)</f>
        <v>0</v>
      </c>
      <c r="BB100" s="114">
        <f>IF(AZ100=2,G100,0)</f>
        <v>0</v>
      </c>
      <c r="BC100" s="114">
        <f>IF(AZ100=3,G100,0)</f>
        <v>0</v>
      </c>
      <c r="BD100" s="114">
        <f>IF(AZ100=4,G100,0)</f>
        <v>0</v>
      </c>
      <c r="BE100" s="114">
        <f>IF(AZ100=5,G100,0)</f>
        <v>0</v>
      </c>
      <c r="CZ100" s="114">
        <v>0.00031</v>
      </c>
    </row>
    <row r="101" spans="1:15" ht="12.75" customHeight="1">
      <c r="A101" s="149"/>
      <c r="B101" s="150"/>
      <c r="C101" s="184" t="s">
        <v>215</v>
      </c>
      <c r="D101" s="184"/>
      <c r="E101" s="184"/>
      <c r="F101" s="184"/>
      <c r="G101" s="184"/>
      <c r="O101" s="142">
        <v>3</v>
      </c>
    </row>
    <row r="102" spans="1:15" ht="12.75" customHeight="1">
      <c r="A102" s="149"/>
      <c r="B102" s="150"/>
      <c r="C102" s="184" t="s">
        <v>216</v>
      </c>
      <c r="D102" s="184"/>
      <c r="E102" s="184"/>
      <c r="F102" s="184"/>
      <c r="G102" s="184"/>
      <c r="O102" s="142">
        <v>3</v>
      </c>
    </row>
    <row r="103" spans="1:15" ht="12.75">
      <c r="A103" s="149"/>
      <c r="B103" s="150"/>
      <c r="C103" s="184"/>
      <c r="D103" s="184"/>
      <c r="E103" s="184"/>
      <c r="F103" s="184"/>
      <c r="G103" s="184"/>
      <c r="O103" s="142">
        <v>3</v>
      </c>
    </row>
    <row r="104" spans="1:15" ht="12.75" customHeight="1">
      <c r="A104" s="149"/>
      <c r="B104" s="150"/>
      <c r="C104" s="184" t="s">
        <v>217</v>
      </c>
      <c r="D104" s="184"/>
      <c r="E104" s="184"/>
      <c r="F104" s="184"/>
      <c r="G104" s="184"/>
      <c r="O104" s="142">
        <v>3</v>
      </c>
    </row>
    <row r="105" spans="1:15" ht="12.75" customHeight="1">
      <c r="A105" s="149"/>
      <c r="B105" s="150"/>
      <c r="C105" s="184" t="s">
        <v>218</v>
      </c>
      <c r="D105" s="184"/>
      <c r="E105" s="184"/>
      <c r="F105" s="184"/>
      <c r="G105" s="184"/>
      <c r="O105" s="142">
        <v>3</v>
      </c>
    </row>
    <row r="106" spans="1:15" ht="12.75" customHeight="1">
      <c r="A106" s="149"/>
      <c r="B106" s="150"/>
      <c r="C106" s="184" t="s">
        <v>219</v>
      </c>
      <c r="D106" s="184"/>
      <c r="E106" s="184"/>
      <c r="F106" s="184"/>
      <c r="G106" s="184"/>
      <c r="O106" s="142">
        <v>3</v>
      </c>
    </row>
    <row r="107" spans="1:15" ht="12.75" customHeight="1">
      <c r="A107" s="149"/>
      <c r="B107" s="150"/>
      <c r="C107" s="184" t="s">
        <v>220</v>
      </c>
      <c r="D107" s="184"/>
      <c r="E107" s="184"/>
      <c r="F107" s="184"/>
      <c r="G107" s="184"/>
      <c r="O107" s="142">
        <v>3</v>
      </c>
    </row>
    <row r="108" spans="1:15" ht="12.75" customHeight="1">
      <c r="A108" s="149"/>
      <c r="B108" s="150"/>
      <c r="C108" s="184" t="s">
        <v>221</v>
      </c>
      <c r="D108" s="184"/>
      <c r="E108" s="184"/>
      <c r="F108" s="184"/>
      <c r="G108" s="184"/>
      <c r="O108" s="142">
        <v>3</v>
      </c>
    </row>
    <row r="109" spans="1:15" ht="12.75" customHeight="1">
      <c r="A109" s="149"/>
      <c r="B109" s="150"/>
      <c r="C109" s="184" t="s">
        <v>222</v>
      </c>
      <c r="D109" s="184"/>
      <c r="E109" s="184"/>
      <c r="F109" s="184"/>
      <c r="G109" s="184"/>
      <c r="O109" s="142">
        <v>3</v>
      </c>
    </row>
    <row r="110" spans="1:15" ht="12.75" customHeight="1">
      <c r="A110" s="149"/>
      <c r="B110" s="150"/>
      <c r="C110" s="184" t="s">
        <v>223</v>
      </c>
      <c r="D110" s="184"/>
      <c r="E110" s="184"/>
      <c r="F110" s="184"/>
      <c r="G110" s="184"/>
      <c r="O110" s="142">
        <v>3</v>
      </c>
    </row>
    <row r="111" spans="1:15" ht="12.75">
      <c r="A111" s="149"/>
      <c r="B111" s="150"/>
      <c r="C111" s="184"/>
      <c r="D111" s="184"/>
      <c r="E111" s="184"/>
      <c r="F111" s="184"/>
      <c r="G111" s="184"/>
      <c r="O111" s="142">
        <v>3</v>
      </c>
    </row>
    <row r="112" spans="1:15" ht="12.75" customHeight="1">
      <c r="A112" s="149"/>
      <c r="B112" s="150"/>
      <c r="C112" s="184" t="s">
        <v>224</v>
      </c>
      <c r="D112" s="184"/>
      <c r="E112" s="184"/>
      <c r="F112" s="184"/>
      <c r="G112" s="184"/>
      <c r="O112" s="142">
        <v>3</v>
      </c>
    </row>
    <row r="113" spans="1:57" ht="12.75">
      <c r="A113" s="154"/>
      <c r="B113" s="155" t="s">
        <v>103</v>
      </c>
      <c r="C113" s="156" t="str">
        <f>CONCATENATE(B99," ",C99)</f>
        <v>M21 Elektromontáže</v>
      </c>
      <c r="D113" s="154"/>
      <c r="E113" s="157"/>
      <c r="F113" s="157"/>
      <c r="G113" s="158">
        <f>SUM(G99:G112)</f>
        <v>0</v>
      </c>
      <c r="O113" s="142">
        <v>4</v>
      </c>
      <c r="BA113" s="159">
        <f>SUM(BA99:BA112)</f>
        <v>0</v>
      </c>
      <c r="BB113" s="159">
        <f>SUM(BB99:BB112)</f>
        <v>0</v>
      </c>
      <c r="BC113" s="159">
        <f>SUM(BC99:BC112)</f>
        <v>0</v>
      </c>
      <c r="BD113" s="159">
        <f>SUM(BD99:BD112)</f>
        <v>0</v>
      </c>
      <c r="BE113" s="159">
        <f>SUM(BE99:BE112)</f>
        <v>0</v>
      </c>
    </row>
    <row r="114" spans="1:7" ht="12.75">
      <c r="A114" s="116"/>
      <c r="B114" s="116"/>
      <c r="C114" s="116"/>
      <c r="D114" s="116"/>
      <c r="E114" s="116"/>
      <c r="F114" s="116"/>
      <c r="G114" s="116"/>
    </row>
    <row r="115" ht="12.75">
      <c r="E115" s="114"/>
    </row>
    <row r="116" ht="12.75">
      <c r="E116" s="114"/>
    </row>
    <row r="117" ht="12.75">
      <c r="E117" s="114"/>
    </row>
    <row r="118" ht="12.75">
      <c r="E118" s="114"/>
    </row>
    <row r="119" ht="12.75">
      <c r="E119" s="114"/>
    </row>
    <row r="120" ht="12.75">
      <c r="E120" s="114"/>
    </row>
    <row r="121" ht="12.75">
      <c r="E121" s="114"/>
    </row>
    <row r="122" ht="12.75">
      <c r="E122" s="114"/>
    </row>
    <row r="123" ht="12.75">
      <c r="E123" s="114"/>
    </row>
    <row r="124" ht="12.75">
      <c r="E124" s="114"/>
    </row>
    <row r="125" ht="12.75">
      <c r="E125" s="114"/>
    </row>
    <row r="126" ht="12.75">
      <c r="E126" s="114"/>
    </row>
    <row r="127" ht="12.75">
      <c r="E127" s="114"/>
    </row>
    <row r="128" ht="12.75">
      <c r="E128" s="114"/>
    </row>
    <row r="129" ht="12.75">
      <c r="E129" s="114"/>
    </row>
    <row r="130" ht="12.75">
      <c r="E130" s="114"/>
    </row>
    <row r="131" ht="12.75">
      <c r="E131" s="114"/>
    </row>
    <row r="132" ht="12.75">
      <c r="E132" s="114"/>
    </row>
    <row r="133" ht="12.75">
      <c r="E133" s="114"/>
    </row>
    <row r="134" ht="12.75">
      <c r="E134" s="114"/>
    </row>
    <row r="135" ht="12.75">
      <c r="E135" s="114"/>
    </row>
    <row r="136" ht="12.75">
      <c r="E136" s="114"/>
    </row>
    <row r="137" spans="1:7" ht="12.75">
      <c r="A137" s="160"/>
      <c r="B137" s="160"/>
      <c r="C137" s="160"/>
      <c r="D137" s="160"/>
      <c r="E137" s="160"/>
      <c r="F137" s="160"/>
      <c r="G137" s="160"/>
    </row>
    <row r="138" spans="1:7" ht="12.75">
      <c r="A138" s="160"/>
      <c r="B138" s="160"/>
      <c r="C138" s="160"/>
      <c r="D138" s="160"/>
      <c r="E138" s="160"/>
      <c r="F138" s="160"/>
      <c r="G138" s="160"/>
    </row>
    <row r="139" spans="1:7" ht="12.75">
      <c r="A139" s="160"/>
      <c r="B139" s="160"/>
      <c r="C139" s="160"/>
      <c r="D139" s="160"/>
      <c r="E139" s="160"/>
      <c r="F139" s="160"/>
      <c r="G139" s="160"/>
    </row>
    <row r="140" spans="1:7" ht="12.75">
      <c r="A140" s="160"/>
      <c r="B140" s="160"/>
      <c r="C140" s="160"/>
      <c r="D140" s="160"/>
      <c r="E140" s="160"/>
      <c r="F140" s="160"/>
      <c r="G140" s="160"/>
    </row>
    <row r="141" ht="12.75">
      <c r="E141" s="114"/>
    </row>
    <row r="142" ht="12.75">
      <c r="E142" s="114"/>
    </row>
    <row r="143" ht="12.75">
      <c r="E143" s="114"/>
    </row>
    <row r="144" ht="12.75">
      <c r="E144" s="114"/>
    </row>
    <row r="145" ht="12.75">
      <c r="E145" s="114"/>
    </row>
    <row r="146" ht="12.75">
      <c r="E146" s="114"/>
    </row>
    <row r="147" ht="12.75">
      <c r="E147" s="114"/>
    </row>
    <row r="148" ht="12.75">
      <c r="E148" s="114"/>
    </row>
    <row r="149" ht="12.75">
      <c r="E149" s="114"/>
    </row>
    <row r="150" ht="12.75">
      <c r="E150" s="114"/>
    </row>
    <row r="151" ht="12.75">
      <c r="E151" s="114"/>
    </row>
    <row r="152" ht="12.75">
      <c r="E152" s="114"/>
    </row>
    <row r="153" ht="12.75">
      <c r="E153" s="114"/>
    </row>
    <row r="154" ht="12.75">
      <c r="E154" s="114"/>
    </row>
    <row r="155" ht="12.75">
      <c r="E155" s="114"/>
    </row>
    <row r="156" ht="12.75">
      <c r="E156" s="114"/>
    </row>
    <row r="157" ht="12.75">
      <c r="E157" s="114"/>
    </row>
    <row r="158" ht="12.75">
      <c r="E158" s="114"/>
    </row>
    <row r="159" ht="12.75">
      <c r="E159" s="114"/>
    </row>
    <row r="160" ht="12.75">
      <c r="E160" s="114"/>
    </row>
    <row r="161" ht="12.75">
      <c r="E161" s="114"/>
    </row>
    <row r="162" ht="12.75">
      <c r="E162" s="114"/>
    </row>
    <row r="163" ht="12.75">
      <c r="E163" s="114"/>
    </row>
    <row r="164" ht="12.75">
      <c r="E164" s="114"/>
    </row>
    <row r="165" ht="12.75">
      <c r="E165" s="114"/>
    </row>
    <row r="166" ht="12.75">
      <c r="E166" s="114"/>
    </row>
    <row r="167" ht="12.75">
      <c r="E167" s="114"/>
    </row>
    <row r="168" ht="12.75">
      <c r="E168" s="114"/>
    </row>
    <row r="169" ht="12.75">
      <c r="E169" s="114"/>
    </row>
    <row r="170" ht="12.75">
      <c r="E170" s="114"/>
    </row>
    <row r="171" ht="12.75">
      <c r="E171" s="114"/>
    </row>
    <row r="172" spans="1:2" ht="12.75">
      <c r="A172" s="161"/>
      <c r="B172" s="161"/>
    </row>
    <row r="173" spans="1:7" ht="12.75">
      <c r="A173" s="160"/>
      <c r="B173" s="160"/>
      <c r="C173" s="162"/>
      <c r="D173" s="162"/>
      <c r="E173" s="163"/>
      <c r="F173" s="162"/>
      <c r="G173" s="164"/>
    </row>
    <row r="174" spans="1:7" ht="12.75">
      <c r="A174" s="165"/>
      <c r="B174" s="165"/>
      <c r="C174" s="160"/>
      <c r="D174" s="160"/>
      <c r="E174" s="166"/>
      <c r="F174" s="160"/>
      <c r="G174" s="160"/>
    </row>
    <row r="175" spans="1:7" ht="12.75">
      <c r="A175" s="160"/>
      <c r="B175" s="160"/>
      <c r="C175" s="160"/>
      <c r="D175" s="160"/>
      <c r="E175" s="166"/>
      <c r="F175" s="160"/>
      <c r="G175" s="160"/>
    </row>
    <row r="176" spans="1:7" ht="12.75">
      <c r="A176" s="160"/>
      <c r="B176" s="160"/>
      <c r="C176" s="160"/>
      <c r="D176" s="160"/>
      <c r="E176" s="166"/>
      <c r="F176" s="160"/>
      <c r="G176" s="160"/>
    </row>
    <row r="177" spans="1:7" ht="12.75">
      <c r="A177" s="160"/>
      <c r="B177" s="160"/>
      <c r="C177" s="160"/>
      <c r="D177" s="160"/>
      <c r="E177" s="166"/>
      <c r="F177" s="160"/>
      <c r="G177" s="160"/>
    </row>
    <row r="178" spans="1:7" ht="12.75">
      <c r="A178" s="160"/>
      <c r="B178" s="160"/>
      <c r="C178" s="160"/>
      <c r="D178" s="160"/>
      <c r="E178" s="166"/>
      <c r="F178" s="160"/>
      <c r="G178" s="160"/>
    </row>
    <row r="179" spans="1:7" ht="12.75">
      <c r="A179" s="160"/>
      <c r="B179" s="160"/>
      <c r="C179" s="160"/>
      <c r="D179" s="160"/>
      <c r="E179" s="166"/>
      <c r="F179" s="160"/>
      <c r="G179" s="160"/>
    </row>
    <row r="180" spans="1:7" ht="12.75">
      <c r="A180" s="160"/>
      <c r="B180" s="160"/>
      <c r="C180" s="160"/>
      <c r="D180" s="160"/>
      <c r="E180" s="166"/>
      <c r="F180" s="160"/>
      <c r="G180" s="160"/>
    </row>
    <row r="181" spans="1:7" ht="12.75">
      <c r="A181" s="160"/>
      <c r="B181" s="160"/>
      <c r="C181" s="160"/>
      <c r="D181" s="160"/>
      <c r="E181" s="166"/>
      <c r="F181" s="160"/>
      <c r="G181" s="160"/>
    </row>
    <row r="182" spans="1:7" ht="12.75">
      <c r="A182" s="160"/>
      <c r="B182" s="160"/>
      <c r="C182" s="160"/>
      <c r="D182" s="160"/>
      <c r="E182" s="166"/>
      <c r="F182" s="160"/>
      <c r="G182" s="160"/>
    </row>
    <row r="183" spans="1:7" ht="12.75">
      <c r="A183" s="160"/>
      <c r="B183" s="160"/>
      <c r="C183" s="160"/>
      <c r="D183" s="160"/>
      <c r="E183" s="166"/>
      <c r="F183" s="160"/>
      <c r="G183" s="160"/>
    </row>
    <row r="184" spans="1:7" ht="12.75">
      <c r="A184" s="160"/>
      <c r="B184" s="160"/>
      <c r="C184" s="160"/>
      <c r="D184" s="160"/>
      <c r="E184" s="166"/>
      <c r="F184" s="160"/>
      <c r="G184" s="160"/>
    </row>
    <row r="185" spans="1:7" ht="12.75">
      <c r="A185" s="160"/>
      <c r="B185" s="160"/>
      <c r="C185" s="160"/>
      <c r="D185" s="160"/>
      <c r="E185" s="166"/>
      <c r="F185" s="160"/>
      <c r="G185" s="160"/>
    </row>
    <row r="186" spans="1:7" ht="12.75">
      <c r="A186" s="160"/>
      <c r="B186" s="160"/>
      <c r="C186" s="160"/>
      <c r="D186" s="160"/>
      <c r="E186" s="166"/>
      <c r="F186" s="160"/>
      <c r="G186" s="160"/>
    </row>
  </sheetData>
  <sheetProtection selectLockedCells="1" selectUnlockedCells="1"/>
  <mergeCells count="54">
    <mergeCell ref="C107:G107"/>
    <mergeCell ref="C108:G108"/>
    <mergeCell ref="C109:G109"/>
    <mergeCell ref="C110:G110"/>
    <mergeCell ref="C111:G111"/>
    <mergeCell ref="C112:G112"/>
    <mergeCell ref="C101:G101"/>
    <mergeCell ref="C102:G102"/>
    <mergeCell ref="C103:G103"/>
    <mergeCell ref="C104:G104"/>
    <mergeCell ref="C105:G105"/>
    <mergeCell ref="C106:G106"/>
    <mergeCell ref="C73:G73"/>
    <mergeCell ref="C79:D79"/>
    <mergeCell ref="C81:D81"/>
    <mergeCell ref="C82:D82"/>
    <mergeCell ref="C86:G86"/>
    <mergeCell ref="C87:D87"/>
    <mergeCell ref="C61:D61"/>
    <mergeCell ref="C63:D63"/>
    <mergeCell ref="C65:D65"/>
    <mergeCell ref="C66:D66"/>
    <mergeCell ref="C68:G68"/>
    <mergeCell ref="C71:G71"/>
    <mergeCell ref="C55:G55"/>
    <mergeCell ref="C56:D56"/>
    <mergeCell ref="C57:D57"/>
    <mergeCell ref="C58:D58"/>
    <mergeCell ref="C59:D59"/>
    <mergeCell ref="C60:D60"/>
    <mergeCell ref="C38:D38"/>
    <mergeCell ref="C40:D40"/>
    <mergeCell ref="C42:D42"/>
    <mergeCell ref="C44:D44"/>
    <mergeCell ref="C48:G48"/>
    <mergeCell ref="C50:D50"/>
    <mergeCell ref="C27:D27"/>
    <mergeCell ref="C31:D31"/>
    <mergeCell ref="C32:D32"/>
    <mergeCell ref="C33:D33"/>
    <mergeCell ref="C35:D35"/>
    <mergeCell ref="C37:D37"/>
    <mergeCell ref="C12:D12"/>
    <mergeCell ref="C15:D15"/>
    <mergeCell ref="C18:D18"/>
    <mergeCell ref="C20:G20"/>
    <mergeCell ref="C22:D22"/>
    <mergeCell ref="C26:G26"/>
    <mergeCell ref="A1:G1"/>
    <mergeCell ref="A3:B3"/>
    <mergeCell ref="A4:B4"/>
    <mergeCell ref="E4:G4"/>
    <mergeCell ref="C9:G9"/>
    <mergeCell ref="C10:D10"/>
  </mergeCells>
  <printOptions/>
  <pageMargins left="0.5902777777777778" right="0.39375" top="0.19652777777777777" bottom="0.19652777777777777" header="0.5118055555555555" footer="0.19652777777777777"/>
  <pageSetup horizontalDpi="300" verticalDpi="300" orientation="portrait" paperSize="9" scale="98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Pavel Kantor</cp:lastModifiedBy>
  <dcterms:modified xsi:type="dcterms:W3CDTF">2015-05-13T07:13:07Z</dcterms:modified>
  <cp:category/>
  <cp:version/>
  <cp:contentType/>
  <cp:contentStatus/>
</cp:coreProperties>
</file>