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1 - Stavební část" sheetId="2" r:id="rId2"/>
    <sheet name="02 - VRN - Vedlejší rozpo..." sheetId="3" r:id="rId3"/>
    <sheet name="Pokyny pro vyplnění" sheetId="4" r:id="rId4"/>
  </sheets>
  <definedNames>
    <definedName name="_xlnm._FilterDatabase" localSheetId="1" hidden="1">'01 - Stavební část'!$C$98:$K$98</definedName>
    <definedName name="_xlnm._FilterDatabase" localSheetId="2" hidden="1">'02 - VRN - Vedlejší rozpo...'!$C$77:$K$77</definedName>
    <definedName name="_xlnm.Print_Titles" localSheetId="1">'01 - Stavební část'!$98:$98</definedName>
    <definedName name="_xlnm.Print_Titles" localSheetId="2">'02 - VRN - Vedlejší rozpo...'!$77:$77</definedName>
    <definedName name="_xlnm.Print_Titles" localSheetId="0">'Rekapitulace stavby'!$49:$49</definedName>
    <definedName name="_xlnm.Print_Area" localSheetId="1">'01 - Stavební část'!$C$4:$J$36,'01 - Stavební část'!$C$42:$J$80,'01 - Stavební část'!$C$86:$K$573</definedName>
    <definedName name="_xlnm.Print_Area" localSheetId="2">'02 - VRN - Vedlejší rozpo...'!$C$4:$J$36,'02 - VRN - Vedlejší rozpo...'!$C$42:$J$59,'02 - VRN - Vedlejší rozpo...'!$C$65:$K$96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stavby'!$C$39:$AQ$54</definedName>
  </definedNames>
  <calcPr fullCalcOnLoad="1"/>
</workbook>
</file>

<file path=xl/sharedStrings.xml><?xml version="1.0" encoding="utf-8"?>
<sst xmlns="http://schemas.openxmlformats.org/spreadsheetml/2006/main" count="5004" uniqueCount="1292">
  <si>
    <t>Export VZ</t>
  </si>
  <si>
    <t>List obsahuje:</t>
  </si>
  <si>
    <t>3.0</t>
  </si>
  <si>
    <t>ZAMOK</t>
  </si>
  <si>
    <t>False</t>
  </si>
  <si>
    <t>{DE4111D1-E9F7-4EF2-B8ED-DF61FEB3FCF2}</t>
  </si>
  <si>
    <t>0.01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</si>
  <si>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</si>
  <si>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</si>
  <si>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</si>
  <si>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</si>
  <si>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</si>
  <si>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0.001</t>
  </si>
  <si>
    <t>Kód:</t>
  </si>
  <si>
    <t>L2016-04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</si>
  <si>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</si>
  <si>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</si>
  <si>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budovy č.p. 150 - sklad v zadní části</t>
  </si>
  <si>
    <t>0.1</t>
  </si>
  <si>
    <t>KSO:</t>
  </si>
  <si>
    <t>CC-CZ:</t>
  </si>
  <si>
    <t>1</t>
  </si>
  <si>
    <t>Místo:</t>
  </si>
  <si>
    <t>Obec Jablunkov</t>
  </si>
  <si>
    <t>Datum:</t>
  </si>
  <si>
    <t>09.01.2016</t>
  </si>
  <si>
    <t>10</t>
  </si>
  <si>
    <t>100</t>
  </si>
  <si>
    <t>Zadavatel:</t>
  </si>
  <si>
    <t>IČ:</t>
  </si>
  <si>
    <t>Město Jablunkov, Dukelská 144, 739 91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</si>
  <si>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</si>
  <si>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</si>
  <si>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</si>
  <si>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</si>
  <si>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</si>
  <si>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</si>
  <si>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</si>
  <si>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</si>
  <si>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</si>
  <si>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</si>
  <si>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</si>
  <si>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</si>
  <si>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</si>
  <si>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</si>
  <si>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</si>
  <si>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</si>
  <si>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</si>
  <si>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</si>
  <si>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</si>
  <si>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</si>
  <si>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</si>
  <si>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</si>
  <si>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</si>
  <si>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</si>
  <si>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</si>
  <si>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</si>
  <si>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</si>
  <si>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</si>
  <si>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</si>
  <si>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</si>
  <si>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</si>
  <si>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</si>
  <si>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</si>
  <si>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</si>
  <si>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</si>
  <si>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</si>
  <si>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</si>
  <si>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</si>
  <si>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</si>
  <si>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</si>
  <si>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</si>
  <si>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</si>
  <si>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</si>
  <si>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</si>
  <si>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</si>
  <si>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</si>
  <si>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Stavební část</t>
  </si>
  <si>
    <t>STA</t>
  </si>
  <si>
    <t>{D325D4D0-7590-4791-95F0-A751131FCBEE}</t>
  </si>
  <si>
    <t>2</t>
  </si>
  <si>
    <t>02</t>
  </si>
  <si>
    <t>VRN - Vedlejší rozpočtové náklady</t>
  </si>
  <si>
    <t>{DBCCE330-DCB2-48B5-9871-08AD842A800F}</t>
  </si>
  <si>
    <t>Zpět na list:</t>
  </si>
  <si>
    <t>KRYCÍ LIST SOUPISU</t>
  </si>
  <si>
    <t>Objekt:</t>
  </si>
  <si>
    <t>01 -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</si>
  <si>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</si>
  <si>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</si>
  <si>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</si>
  <si>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</si>
  <si>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</si>
  <si>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</si>
  <si>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</si>
  <si>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</si>
  <si>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</si>
  <si>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</si>
  <si>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</si>
  <si>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</si>
  <si>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</si>
  <si>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</si>
  <si>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</si>
  <si>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</si>
  <si>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</si>
  <si>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</si>
  <si>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</si>
  <si>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</si>
  <si>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</si>
  <si>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</si>
  <si>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</si>
  <si>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</si>
  <si>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</si>
  <si>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</si>
  <si>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</si>
  <si>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HZS - Hodinové zúčtovací sazby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</si>
  <si>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</si>
  <si>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</si>
  <si>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</si>
  <si>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</si>
  <si>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</si>
  <si>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</si>
  <si>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</si>
  <si>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</si>
  <si>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</si>
  <si>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</si>
  <si>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</si>
  <si>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</si>
  <si>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</si>
  <si>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</si>
  <si>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</si>
  <si>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</si>
  <si>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</si>
  <si>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</si>
  <si>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</si>
  <si>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</si>
  <si>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139711101</t>
  </si>
  <si>
    <t>Vykopávky v uzavřených prostorách v hornině tř. 1 až 4</t>
  </si>
  <si>
    <t>m3</t>
  </si>
  <si>
    <t>CS ÚRS 2015 01</t>
  </si>
  <si>
    <t>4</t>
  </si>
  <si>
    <t>-129916887</t>
  </si>
  <si>
    <t>PP</t>
  </si>
  <si>
    <t>Vykopávka v uzavřených prostorách s naložením výkopku na dopravní prostředek v hornině tř. 1 až 4</t>
  </si>
  <si>
    <t>VV</t>
  </si>
  <si>
    <t>(13,13+12,96)*0,20"D.02</t>
  </si>
  <si>
    <t>162201211</t>
  </si>
  <si>
    <t>Vodorovné přemístění výkopku z horniny tř. 1 až 4 stavebním kolečkem do 10 m</t>
  </si>
  <si>
    <t>-1451795810</t>
  </si>
  <si>
    <t>Vodorovné přemístění výkopku stavebním kolečkem s vyprázdněním kolečka na hromady nebo do dopravního prostředku na vzdálenost do 10 m z horniny tř. 1 až 4</t>
  </si>
  <si>
    <t>3</t>
  </si>
  <si>
    <t>162201219</t>
  </si>
  <si>
    <t>Příplatek k vodorovnému přemístění výkopku z horniny tř. 1 až 4 stavebním kolečkem ZKD 10 m</t>
  </si>
  <si>
    <t>-2113434801</t>
  </si>
  <si>
    <t>Vodorovné přemístění výkopku stavebním kolečkem s vyprázdněním kolečka na hromady nebo do dopravního prostředku na vzdálenost do 10 m z horniny Příplatek k ceně za každých dalších 10 m</t>
  </si>
  <si>
    <t>162701105</t>
  </si>
  <si>
    <t>Vodorovné přemístění do 10000 m výkopku/sypaniny z horniny tř. 1 až 4</t>
  </si>
  <si>
    <t>-760117545</t>
  </si>
  <si>
    <t>Vodorovné přemístění výkopku nebo sypaniny po suchu na obvyklém dopravním prostředku, bez naložení výkopku, avšak se složením bez rozhrnutí z horniny tř. 1 až 4 na vzdálenost přes 9 000 do 10 000 m</t>
  </si>
  <si>
    <t>5,218"odvoz vnitřního výkopku</t>
  </si>
  <si>
    <t>3*4*0,15"dovoz ornice pro závěrečné terénní úpravy</t>
  </si>
  <si>
    <t>5</t>
  </si>
  <si>
    <t>171201211</t>
  </si>
  <si>
    <t>Poplatek za uložení odpadu ze sypaniny na skládce (skládkovné)</t>
  </si>
  <si>
    <t>t</t>
  </si>
  <si>
    <t>322172319</t>
  </si>
  <si>
    <t>Uložení sypaniny poplatek za uložení sypaniny na skládce (skládkovné)</t>
  </si>
  <si>
    <t>5,128*2</t>
  </si>
  <si>
    <t>6</t>
  </si>
  <si>
    <t>181301102</t>
  </si>
  <si>
    <t>Rozprostření ornice tl vrstvy do 150 mm pl do 500 m2 v rovině nebo ve svahu do 1:5</t>
  </si>
  <si>
    <t>m2</t>
  </si>
  <si>
    <t>956575164</t>
  </si>
  <si>
    <t>Rozprostření a urovnání ornice v rovině nebo ve svahu sklonu do 1:5 při souvislé ploše do 500 m2, tl. vrstvy přes 100 do 150 mm</t>
  </si>
  <si>
    <t>3*4"D.07</t>
  </si>
  <si>
    <t>7</t>
  </si>
  <si>
    <t>181411131</t>
  </si>
  <si>
    <t>Založení parkového trávníku výsevem plochy do 1000 m2 v rovině a ve svahu do 1:5</t>
  </si>
  <si>
    <t>1388511457</t>
  </si>
  <si>
    <t>Založení trávníku na půdě předem připravené plochy do 1000 m2 výsevem včetně utažení parkového v rovině nebo na svahu do 1:5</t>
  </si>
  <si>
    <t>3*4*1,2"D.07</t>
  </si>
  <si>
    <t>8</t>
  </si>
  <si>
    <t>M</t>
  </si>
  <si>
    <t>005724100</t>
  </si>
  <si>
    <t>osivo směs travní parková 3,5kg/m2</t>
  </si>
  <si>
    <t>kg</t>
  </si>
  <si>
    <t>1641136996</t>
  </si>
  <si>
    <t>osiva pícnin směsi travní balení obvykle 25 kg parková</t>
  </si>
  <si>
    <t>14.4*0.035 'Přepočtené koeficientem množství</t>
  </si>
  <si>
    <t>9</t>
  </si>
  <si>
    <t>182101102</t>
  </si>
  <si>
    <t>Svahování v zářezech v hornině tř. 5 až 7</t>
  </si>
  <si>
    <t>-1686709715</t>
  </si>
  <si>
    <t>Svahování trvalých svahů do projektovaných profilů s potřebným přemístěním výkopku při svahování v zářezech v hornině tř. 5</t>
  </si>
  <si>
    <t>4*3"D.07</t>
  </si>
  <si>
    <t>Zakládání</t>
  </si>
  <si>
    <t>215901101</t>
  </si>
  <si>
    <t>Zhutnění podloží z hornin soudržných do 92% PS nebo nesoudržných sypkých I(d) do 0,8</t>
  </si>
  <si>
    <t>-1439136831</t>
  </si>
  <si>
    <t>Zhutnění podloží pod násypy z rostlé horniny tř. 1 až 4 z hornin soudružných do 92 % PS a nesoudržných sypkých relativní ulehlosti I(d) do 0,8</t>
  </si>
  <si>
    <t>13,13+12,96"D.01, D.07, D.10</t>
  </si>
  <si>
    <t>Svislé a kompletní konstrukce</t>
  </si>
  <si>
    <t>11</t>
  </si>
  <si>
    <t>310238411</t>
  </si>
  <si>
    <t>Zazdívka otvorů pl do 1 m2 ve zdivu nadzákladovém cihlami pálenými na MC</t>
  </si>
  <si>
    <t>419816873</t>
  </si>
  <si>
    <t>Zazdívka otvorů ve zdivu nadzákladovém cihlami pálenými plochy přes 0,25 m2 do 1 m2 na maltu cementovou</t>
  </si>
  <si>
    <t>1,16*0,92*1,2"D.07</t>
  </si>
  <si>
    <t>Vodorovné konstrukce</t>
  </si>
  <si>
    <t>12</t>
  </si>
  <si>
    <t>411244272</t>
  </si>
  <si>
    <t>Klenby valené tl 140 mm z cihel dl 290 mm pevnosti P 40 rozpětí do 2 m</t>
  </si>
  <si>
    <t>164895489</t>
  </si>
  <si>
    <t>Klenby valené z cihel pálených dl. 290 mm, plných P 20 až P 40, na maltu MC-15, o rozpětí klenby do 2 m, s pomocnou konstrukcí, o tl. klenby 140 mm</t>
  </si>
  <si>
    <t>15,53*1,1"místnost 1.01 - D.07</t>
  </si>
  <si>
    <t>13</t>
  </si>
  <si>
    <t>411244273</t>
  </si>
  <si>
    <t>Klenby valené tl 290 mm z cihel dl 290 mm pevnosti P 40 rozpětí do 2 m</t>
  </si>
  <si>
    <t>-2115112697</t>
  </si>
  <si>
    <t>Klenby valené z cihel pálených dl. 290 mm, plných P 20 až P 40, na maltu MC-15, o rozpětí klenby do 2 m, s pomocnou konstrukcí, o tl. klenby 290 mm</t>
  </si>
  <si>
    <t>12,96*1,2"místnost 1.03 - D.07</t>
  </si>
  <si>
    <t>Komunikace pozemní</t>
  </si>
  <si>
    <t>14</t>
  </si>
  <si>
    <t>564851111</t>
  </si>
  <si>
    <t>Podklad ze štěrkodrtě ŠD tl 150 mm</t>
  </si>
  <si>
    <t>567995267</t>
  </si>
  <si>
    <t>Podklad ze štěrkodrti ŠD s rozprostřením a zhutněním, po zhutnění tl. 150 mm</t>
  </si>
  <si>
    <t>596211110</t>
  </si>
  <si>
    <t>Kladení zámkové dlažby komunikací pro pěší tl 60 mm skupiny A pl do 50 m2</t>
  </si>
  <si>
    <t>-2008526684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</si>
  <si>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</si>
  <si>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16</t>
  </si>
  <si>
    <t>592451199R01</t>
  </si>
  <si>
    <t>velkoformátová betonová dlažba 60x40x4 cm písková</t>
  </si>
  <si>
    <t>-275352027</t>
  </si>
  <si>
    <t>dlaždice betonové dlažba zámková (ČSN EN 1338) dlažba hladká, 60 x 40 x 4 písková</t>
  </si>
  <si>
    <t>26,09*1,3"+30% na prořez - nepravoúhlé prostory</t>
  </si>
  <si>
    <t>33.917*1.2 'Přepočtené koeficientem množství</t>
  </si>
  <si>
    <t>Úpravy povrchů, podlahy a osazování výplní</t>
  </si>
  <si>
    <t>17</t>
  </si>
  <si>
    <t>611121101</t>
  </si>
  <si>
    <t>Zatření spár cementovou maltou vnitřních stropů z cihel</t>
  </si>
  <si>
    <t>-1304909787</t>
  </si>
  <si>
    <t>Zatření spár vnitřních povrchů cementovou maltou, ploch z cihel stropů</t>
  </si>
  <si>
    <t>15,53+13,13+12,96"D.07</t>
  </si>
  <si>
    <t>18</t>
  </si>
  <si>
    <t>611131101</t>
  </si>
  <si>
    <t>Cementový postřik vnitřních stropů nanášený celoplošně ručně</t>
  </si>
  <si>
    <t>511587904</t>
  </si>
  <si>
    <t>Podkladní a spojovací vrstva vnitřních omítaných ploch cementový postřik nanášený ručně celoplošně stropů</t>
  </si>
  <si>
    <t>19</t>
  </si>
  <si>
    <t>611321113</t>
  </si>
  <si>
    <t>Vápenocementová omítka hrubá jednovrstvá zatřená vnitřních kleneb nebo skořepin nanášená ručně</t>
  </si>
  <si>
    <t>-112824952</t>
  </si>
  <si>
    <t>Omítka vápenocementová vnitřních ploch nanášená ručně jednovrstvá, tloušťky do 10 mm hrubá zatřená vodorovných konstrukcí kleneb nebo skořepin</t>
  </si>
  <si>
    <t>20</t>
  </si>
  <si>
    <t>611321123</t>
  </si>
  <si>
    <t>Vápenocementová omítka hladká jednovrstvá vnitřních kleneb nebo skořepin nanášená ručně</t>
  </si>
  <si>
    <t>1819637382</t>
  </si>
  <si>
    <t>Omítka vápenocementová vnitřních ploch nanášená ručně jednovrstvá, tloušťky do 10 mm hladká vodorovných konstrukcí kleneb nebo skořepin</t>
  </si>
  <si>
    <t>622111121</t>
  </si>
  <si>
    <t>Vyspravení lokální cementovou maltou vnějších stěn betonových nebo železobetonových</t>
  </si>
  <si>
    <t>-326797209</t>
  </si>
  <si>
    <t>Vyspravení povrchu neomítaných vnějších ploch betonových nebo železobetonových konstrukcí s rozetřením vysprávky do ztracena maltou cementovou lokálně v rozsahu vyspravované plochy do 30 % z celkové plochy stěn</t>
  </si>
  <si>
    <t>(6*3,7+2,49*4+6*(0,25+0,35))*1,15"římsa a čelní fasáda D.07, D.10</t>
  </si>
  <si>
    <t>22</t>
  </si>
  <si>
    <t>622121101</t>
  </si>
  <si>
    <t>Zatření spár cementovou maltou vnějších stěn z cihel</t>
  </si>
  <si>
    <t>-1607106844</t>
  </si>
  <si>
    <t>Zatření spár vnějších povrchů z cihel, cementovou maltou stěn</t>
  </si>
  <si>
    <t>(6*3,7+2,49*4+6*(0,25+0,35))*0,15"15% římsa a čelní fasáda D.07, D.10</t>
  </si>
  <si>
    <t>23</t>
  </si>
  <si>
    <t>622131101</t>
  </si>
  <si>
    <t>Cementový postřik vnějších stěn nanášený celoplošně ručně</t>
  </si>
  <si>
    <t>-1077670927</t>
  </si>
  <si>
    <t>Podkladní a spojovací vrstva vnějších omítaných ploch cementový postřik nanášený ručně celoplošně stěn</t>
  </si>
  <si>
    <t>24</t>
  </si>
  <si>
    <t>622142001</t>
  </si>
  <si>
    <t>Potažení vnějších stěn sklovláknitým pletivem vtlačeným do tenkovrstvé hmoty</t>
  </si>
  <si>
    <t>685121933</t>
  </si>
  <si>
    <t>Potažení vnějších ploch pletivem v ploše nebo pruzích, na plném podkladu sklovláknitým vtlačením do tmelu stěn</t>
  </si>
  <si>
    <t>25</t>
  </si>
  <si>
    <t>622321101</t>
  </si>
  <si>
    <t>Vápenocementová omítka hrubá jednovrstvá nezatřená vnějších stěn nanášená ručně</t>
  </si>
  <si>
    <t>978744962</t>
  </si>
  <si>
    <t>Omítka vápenocementová vnějších ploch nanášená ručně jednovrstvá, tloušťky do 15 mm hrubá nezatřená stěn</t>
  </si>
  <si>
    <t>26</t>
  </si>
  <si>
    <t>622321121</t>
  </si>
  <si>
    <t>Vápenocementová omítka hladká jednovrstvá vnějších stěn nanášená ručně</t>
  </si>
  <si>
    <t>-1109456532</t>
  </si>
  <si>
    <t>Omítka vápenocementová vnějších ploch nanášená ručně jednovrstvá, tloušťky do 15 mm hladká stěn</t>
  </si>
  <si>
    <t>27</t>
  </si>
  <si>
    <t>622613101</t>
  </si>
  <si>
    <t>Hydrofobizační nátěr silikonový vnějších stěn z cihel nebo z přírodního kamene ručně</t>
  </si>
  <si>
    <t>1515724759</t>
  </si>
  <si>
    <t>Ochranný nátěr vnějších ploch pohledového zdiva silikonový hydrofobizační jednonásobný nanášený ručně na povrch z cihel pálených nebo z přírodního kamene stěn</t>
  </si>
  <si>
    <t>28</t>
  </si>
  <si>
    <t>637211122</t>
  </si>
  <si>
    <t>Okapový chodník z betonových žlabovek kladených do písku se zalitím spár MC</t>
  </si>
  <si>
    <t>1522217984</t>
  </si>
  <si>
    <t>Okapový chodník z betonových žlabovek se zalitím spár cementovou maltou do písku, tl. dlaždic 60 mm</t>
  </si>
  <si>
    <t>2"D.07</t>
  </si>
  <si>
    <t>Ostatní konstrukce a práce, bourání</t>
  </si>
  <si>
    <t>29</t>
  </si>
  <si>
    <t>941111121</t>
  </si>
  <si>
    <t>Montáž lešení řadového trubkového lehkého s podlahami zatížení do 200 kg/m2 š do 1,2 m v do 10 m</t>
  </si>
  <si>
    <t>-424070695</t>
  </si>
  <si>
    <t>Montáž lešení řadového trubkového lehkého pracovního s podlahami s provozním zatížením tř. 3 do 200 kg/m2 šířky tř. W09 přes 0,9 do 1,2 m, výšky do 10 m</t>
  </si>
  <si>
    <t>30</t>
  </si>
  <si>
    <t>941111221</t>
  </si>
  <si>
    <t>Příplatek k lešení řadovému trubkovému lehkému s podlahami š 1,2 m v 10 m za první a ZKD den použití</t>
  </si>
  <si>
    <t>-1566952218</t>
  </si>
  <si>
    <t>Montáž lešení řadového trubkového lehkého pracovního s podlahami s provozním zatížením tř. 3 do 200 kg/m2 Příplatek za první a každý další den použití lešení k ceně -1121</t>
  </si>
  <si>
    <t>41,124*20"20 dnů použití na opravu čelní fasády</t>
  </si>
  <si>
    <t>31</t>
  </si>
  <si>
    <t>941111821</t>
  </si>
  <si>
    <t>Demontáž lešení řadového trubkového lehkého s podlahami zatížení do 200 kg/m2 š do 1,2 m v do 10 m</t>
  </si>
  <si>
    <t>1171922802</t>
  </si>
  <si>
    <t>Demontáž lešení řadového trubkového lehkého pracovního s podlahami s provozním zatížením tř. 3 do 200 kg/m2 šířky tř. W09 přes 0,9 do 1,2 m, výšky do 10 m</t>
  </si>
  <si>
    <t>32</t>
  </si>
  <si>
    <t>949101111</t>
  </si>
  <si>
    <t>Lešení pomocné pro objekty pozemních staveb s lešeňovou podlahou v do 1,9 m zatížení do 150 kg/m2</t>
  </si>
  <si>
    <t>1186472661</t>
  </si>
  <si>
    <t>Lešení pomocné pracovní pro objekty pozemních staveb pro zatížení do 150 kg/m2, o výšce lešeňové podlahy do 1,9 m</t>
  </si>
  <si>
    <t>15,53+13,13+12,96"bourací práce a nové omítky kleneb - D.01, D.07</t>
  </si>
  <si>
    <t>33</t>
  </si>
  <si>
    <t>952901111</t>
  </si>
  <si>
    <t>Vyčištění budov bytové a občanské výstavby při výšce podlaží do 4 m</t>
  </si>
  <si>
    <t>1192422696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</si>
  <si>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</si>
  <si>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41,6"D.07</t>
  </si>
  <si>
    <t>34</t>
  </si>
  <si>
    <t>962022490</t>
  </si>
  <si>
    <t>Bourání zdiva nadzákladového kamenného na MC do 1 m3</t>
  </si>
  <si>
    <t>127710852</t>
  </si>
  <si>
    <t>Bourání zdiva nadzákladového kamenného nebo smíšeného kamenného, na maltu cementovou, objemu do 1 m3</t>
  </si>
  <si>
    <t>3,83*0,3*0,8"D.02</t>
  </si>
  <si>
    <t>35</t>
  </si>
  <si>
    <t>962081141</t>
  </si>
  <si>
    <t>Bourání příček ze skleněných tvárnic tl do 150 mm</t>
  </si>
  <si>
    <t>-555009745</t>
  </si>
  <si>
    <t>Bourání zdiva příček nebo vybourání otvorů ze skleněných tvárnic, tl. do 150 mm</t>
  </si>
  <si>
    <t>0,75*1,2"obnova otvoru v m.č. 1.01 - D.02</t>
  </si>
  <si>
    <t>36</t>
  </si>
  <si>
    <t>963031434</t>
  </si>
  <si>
    <t>Bourání cihelných kleneb na MV nebo MVC tl do 300 mm</t>
  </si>
  <si>
    <t>1909202389</t>
  </si>
  <si>
    <t>Bourání cihelných kleneb na maltu vápennou nebo vápenocementovou, tl. do 300 mm</t>
  </si>
  <si>
    <t>12,96"m.č. 1.03 - D.02</t>
  </si>
  <si>
    <t>37</t>
  </si>
  <si>
    <t>968062244</t>
  </si>
  <si>
    <t>Vybourání dřevěných rámů oken jednoduchých včetně křídel pl do 1 m2</t>
  </si>
  <si>
    <t>1477098123</t>
  </si>
  <si>
    <t>Vybourání dřevěných rámů oken s křídly, dveřních zárubní, vrat, stěn, ostění nebo obkladů rámů oken s křídly jednoduchých, plochy do 1 m2</t>
  </si>
  <si>
    <t>0,95*0,62*2"D.02</t>
  </si>
  <si>
    <t>38</t>
  </si>
  <si>
    <t>968062455</t>
  </si>
  <si>
    <t>Vybourání dřevěných dveřních zárubní pl do 2 m2</t>
  </si>
  <si>
    <t>1897582717</t>
  </si>
  <si>
    <t>Vybourání dřevěných rámů oken s křídly, dveřních zárubní, vrat, stěn, ostění nebo obkladů dveřních zárubní, plochy do 2 m2</t>
  </si>
  <si>
    <t>0,95*1,88+1,05*2,09+1,02*2,09+0,9*0,35"D.02</t>
  </si>
  <si>
    <t>39</t>
  </si>
  <si>
    <t>968072875</t>
  </si>
  <si>
    <t>Vybourání okenních mříží pl do 2 m2</t>
  </si>
  <si>
    <t>-563155353</t>
  </si>
  <si>
    <t>Vybourání kovových mříží, plochy do 2 m2</t>
  </si>
  <si>
    <t>0,4*0,48*2+0,95*0,62*2"D.02</t>
  </si>
  <si>
    <t>40</t>
  </si>
  <si>
    <t>971033371</t>
  </si>
  <si>
    <t>Vybourání otvorů ve zdivu cihelném pl do 0,09 m2 na MVC nebo MV tl do 750 mm</t>
  </si>
  <si>
    <t>kus</t>
  </si>
  <si>
    <t>-610548326</t>
  </si>
  <si>
    <t>Vybourání otvorů ve zdivu základovém nebo nadzákladovém z cihel, tvárnic, příčkovek z cihel pálených na maltu vápennou nebo vápenocementovou plochy do 0,09 m2, tl. do 750 mm</t>
  </si>
  <si>
    <t>3"D.08</t>
  </si>
  <si>
    <t>41</t>
  </si>
  <si>
    <t>974031165</t>
  </si>
  <si>
    <t>Vysekání rýh ve zdivu cihelném hl do 150 mm š do 200 mm</t>
  </si>
  <si>
    <t>m</t>
  </si>
  <si>
    <t>-957571056</t>
  </si>
  <si>
    <t>Vysekání rýh ve zdivu cihelném na maltu vápennou nebo vápenocementovou do hl. 150 mm a šířky do 200 mm</t>
  </si>
  <si>
    <t>23,69+15,24"oprava založení cihelné klenby</t>
  </si>
  <si>
    <t>42</t>
  </si>
  <si>
    <t>974031169</t>
  </si>
  <si>
    <t>Příplatek k vysekání rýh ve zdivu cihelném hl do 150 mm ZKD 100 mm š rýhy</t>
  </si>
  <si>
    <t>1652828216</t>
  </si>
  <si>
    <t>Vysekání rýh ve zdivu cihelném na maltu vápennou nebo vápenocementovou do hl. 150 mm a šířky Příplatek k ceně -1167 za každých dalších 100 mm šířky rýhy hl. do 150 mm</t>
  </si>
  <si>
    <t>43</t>
  </si>
  <si>
    <t>977131119</t>
  </si>
  <si>
    <t>Vrty příklepovými vrtáky D do 32 mm do cihelného zdiva nebo prostého betonu</t>
  </si>
  <si>
    <t>-1562545581</t>
  </si>
  <si>
    <t>Vrty příklepovými vrtáky do cihelného zdiva nebo prostého betonu průměru přes 28 do 32 mm</t>
  </si>
  <si>
    <t>0,66*8</t>
  </si>
  <si>
    <t>44</t>
  </si>
  <si>
    <t>985111111</t>
  </si>
  <si>
    <t>Otlučení omítek stěn</t>
  </si>
  <si>
    <t>-1496409497</t>
  </si>
  <si>
    <t>Otlučení nebo odsekání vrstev omítek stěn</t>
  </si>
  <si>
    <t>6*3,7+2,49*4"čelní fasáda D.07, D.10</t>
  </si>
  <si>
    <t>(23,69*3,11+15,24*2,95+15,24*2,92)*0,5"50%vnitřní prostory D.02</t>
  </si>
  <si>
    <t>45</t>
  </si>
  <si>
    <t>985111121</t>
  </si>
  <si>
    <t>Otlučení omítek líce kleneb a podhledů</t>
  </si>
  <si>
    <t>1866194561</t>
  </si>
  <si>
    <t>Otlučení nebo odsekání vrstev omítek líce kleneb a podhledů</t>
  </si>
  <si>
    <t>13,13*1,15"+15% vzdutí klenby D.02, D.05</t>
  </si>
  <si>
    <t>46</t>
  </si>
  <si>
    <t>985111191</t>
  </si>
  <si>
    <t>Příplatek k otlučení omítek za práci ve stísněném prostoru</t>
  </si>
  <si>
    <t>1176605541</t>
  </si>
  <si>
    <t>Otlučení nebo odsekání vrstev omítek Příplatek k cenám otlučení omítek za práci v uzavřeném prostoru</t>
  </si>
  <si>
    <t>47</t>
  </si>
  <si>
    <t>985131411</t>
  </si>
  <si>
    <t>Vysušení ploch stěn, rubu kleneb a podlah stlačeným vzduchem</t>
  </si>
  <si>
    <t>1882626918</t>
  </si>
  <si>
    <t>Očištění ploch stěn, rubu kleneb a podlah vysušení stlačeným vzduchem</t>
  </si>
  <si>
    <t>163,135+30,004</t>
  </si>
  <si>
    <t>48</t>
  </si>
  <si>
    <t>985141213</t>
  </si>
  <si>
    <t>Vyčištění trhlin a dutin ve zdivu š do 50 mm hl do 500 mm</t>
  </si>
  <si>
    <t>-137979566</t>
  </si>
  <si>
    <t>Vyčištění trhlin nebo dutin ve zdivu šířky přes 30 do 50 mm, hloubky přes 300 do 500 mm</t>
  </si>
  <si>
    <t>1,4*4+23,69+15,24"D.01, D.07</t>
  </si>
  <si>
    <t>49</t>
  </si>
  <si>
    <t>985142111</t>
  </si>
  <si>
    <t>Vysekání spojovací hmoty ze spár zdiva hl do 40 mm dl do 6 m/m2</t>
  </si>
  <si>
    <t>-994728914</t>
  </si>
  <si>
    <t>Vysekání spojovací hmoty ze spár zdiva včetně vyčištění hloubky spáry do 40 mm délky spáry na 1 m2 upravované plochy do 6 m</t>
  </si>
  <si>
    <t>23,69*3,11+15,24*2,95+15,24*2,92"vnitřní prostory D.02</t>
  </si>
  <si>
    <t>(0,6+0,58)*2*0,42+(0,8+0,72)*2*0,42+(1,22+2,44*2)*0,4+(1,33+2,16*2)*0,33+(1,13+0,85)*2*0,66*2+(1,25+2,09*2)*0,33"otvory</t>
  </si>
  <si>
    <t>50</t>
  </si>
  <si>
    <t>985211111</t>
  </si>
  <si>
    <t>Vyklínování uvolněných kamenů ve zdivu se spárami dl do 6 m/m2</t>
  </si>
  <si>
    <t>373463390</t>
  </si>
  <si>
    <t>Vyklínování uvolněných kamenů zdiva úlomky kamene, popřípadě cihel délky spáry na 1 m2 upravované plochy do 6 m</t>
  </si>
  <si>
    <t>(0,5+1,16)*1,7+0,62*1,4"D.07</t>
  </si>
  <si>
    <t>51</t>
  </si>
  <si>
    <t>985223110</t>
  </si>
  <si>
    <t>Přezdívání cihelného zdiva do aktivované malty do 1 m3</t>
  </si>
  <si>
    <t>-1757373764</t>
  </si>
  <si>
    <t>Přezdívání zdiva do aktivované malty cihelného, objemu do 1 m3</t>
  </si>
  <si>
    <t>(0,5*1,4*0,34+0,62*1,4*0,4+(0,5+1,16)*0,8*0,34)*1,2"oprava ostění otvorů + 20% rezerva</t>
  </si>
  <si>
    <t>52</t>
  </si>
  <si>
    <t>596100120</t>
  </si>
  <si>
    <t>cihla pálená plná CP 29x14x6,5 cm P20</t>
  </si>
  <si>
    <t>-1930311214</t>
  </si>
  <si>
    <t>cihly pálené plné (vč. odlehčených, lícových a voštinových) cihly plné CP  rozměr 29 x 14 x 6,5 cm P 20</t>
  </si>
  <si>
    <t>P</t>
  </si>
  <si>
    <t>Poznámka k položce:
Spotřeba: 333 kus/m3</t>
  </si>
  <si>
    <t>53</t>
  </si>
  <si>
    <t>985232111</t>
  </si>
  <si>
    <t>Hloubkové spárování zdiva aktivovanou maltou spára hl do 80 mm dl do 6 m/m2</t>
  </si>
  <si>
    <t>1291478861</t>
  </si>
  <si>
    <t>Hloubkové spárování zdiva hloubky přes 40 do 80 mm aktivovanou maltou délky spáry na 1 m2 upravované plochy do 6 m</t>
  </si>
  <si>
    <t>54</t>
  </si>
  <si>
    <t>985233111</t>
  </si>
  <si>
    <t>Úprava spár po spárování zdiva uhlazením spára dl do 6 m/m2</t>
  </si>
  <si>
    <t>499754132</t>
  </si>
  <si>
    <t>Úprava spár po spárování zdiva kamenného nebo cihelného délky spáry na 1 m2 upravované plochy do 6 m uhlazením</t>
  </si>
  <si>
    <t>55</t>
  </si>
  <si>
    <t>985331215</t>
  </si>
  <si>
    <t>Dodatečné vlepování betonářské výztuže D 16 mm do chemické malty včetně vyvrtání otvoru</t>
  </si>
  <si>
    <t>1385799704</t>
  </si>
  <si>
    <t>Dodatečné vlepování betonářské výztuže včetně vyvrtání a vyčištění otvoru chemickou maltou průměr výztuže 16 mm</t>
  </si>
  <si>
    <t>3*2*0,15"ukotvení vaznice pro doplnění vazby</t>
  </si>
  <si>
    <t>8*0,15"ukotvení pozdenice</t>
  </si>
  <si>
    <t>56</t>
  </si>
  <si>
    <t>985622121R01</t>
  </si>
  <si>
    <t>Spínání objektů - úchyty pro táhlo pozednice, včetně kotevních ploch na zdivo</t>
  </si>
  <si>
    <t>-1870156514</t>
  </si>
  <si>
    <t>Spínání objektů táhly úchyty pro táhlo na stěně</t>
  </si>
  <si>
    <t>8*2"D.08, D.09, D.10</t>
  </si>
  <si>
    <t>997</t>
  </si>
  <si>
    <t>Přesun sutě</t>
  </si>
  <si>
    <t>57</t>
  </si>
  <si>
    <t>997002611</t>
  </si>
  <si>
    <t>Nakládání suti a vybouraných hmot</t>
  </si>
  <si>
    <t>237883675</t>
  </si>
  <si>
    <t>Nakládání suti a vybouraných hmot na dopravní prostředek pro vodorovné přemístění</t>
  </si>
  <si>
    <t>58</t>
  </si>
  <si>
    <t>997013011</t>
  </si>
  <si>
    <t>Vyklizení ulehlé suti z prostorů přes 15 m2 s naložením z hl do 2 m</t>
  </si>
  <si>
    <t>2146325051</t>
  </si>
  <si>
    <t>Vyklizení ulehlé suti na vzdálenost do 3 m od okraje vyklízeného prostoru nebo s naložením na dopravní prostředek z prostorů o půdorysné ploše přes 15 m2 z výšky (hloubky) do 2 m</t>
  </si>
  <si>
    <t>15,53*0,3"D.02</t>
  </si>
  <si>
    <t>59</t>
  </si>
  <si>
    <t>997013211</t>
  </si>
  <si>
    <t>Vnitrostaveništní doprava suti a vybouraných hmot pro budovy v do 6 m ručně</t>
  </si>
  <si>
    <t>9592059</t>
  </si>
  <si>
    <t>Vnitrostaveništní doprava suti a vybouraných hmot vodorovně do 50 m svisle ručně (nošením po schodech) pro budovy a haly výšky do 6 m</t>
  </si>
  <si>
    <t>60</t>
  </si>
  <si>
    <t>997013501</t>
  </si>
  <si>
    <t>Odvoz suti a vybouraných hmot na skládku nebo meziskládku do 1 km se složením</t>
  </si>
  <si>
    <t>-172143032</t>
  </si>
  <si>
    <t>Odvoz suti a vybouraných hmot na skládku nebo meziskládku se složením, na vzdálenost do 1 km</t>
  </si>
  <si>
    <t>61</t>
  </si>
  <si>
    <t>997013509</t>
  </si>
  <si>
    <t>Příplatek k odvozu suti a vybouraných hmot na skládku ZKD 1 km přes 1 km</t>
  </si>
  <si>
    <t>1881744436</t>
  </si>
  <si>
    <t>Odvoz suti a vybouraných hmot na skládku nebo meziskládku se složením, na vzdálenost Příplatek k ceně za každý další i započatý 1 km přes 1 km</t>
  </si>
  <si>
    <t>37,378*20"odvoz do vzdálenosti 20 km</t>
  </si>
  <si>
    <t>62</t>
  </si>
  <si>
    <t>997013831</t>
  </si>
  <si>
    <t>Poplatek za uložení stavebního směsného odpadu na skládce (skládkovné)</t>
  </si>
  <si>
    <t>1594975922</t>
  </si>
  <si>
    <t>Poplatek za uložení stavebního odpadu na skládce (skládkovné) směsného</t>
  </si>
  <si>
    <t>998</t>
  </si>
  <si>
    <t>Přesun hmot</t>
  </si>
  <si>
    <t>63</t>
  </si>
  <si>
    <t>998018001</t>
  </si>
  <si>
    <t>Přesun hmot ruční pro budovy v do 6 m</t>
  </si>
  <si>
    <t>2002239364</t>
  </si>
  <si>
    <t>Přesun hmot pro budovy občanské výstavby, bydlení, výrobu a služby ruční - bez užití mechanizace vodorovná dopravní vzdálenost do 100 m pro budovy s jakoukoliv nosnou konstrukcí výšky do 6 m</t>
  </si>
  <si>
    <t>PSV</t>
  </si>
  <si>
    <t>Práce a dodávky PSV</t>
  </si>
  <si>
    <t>711</t>
  </si>
  <si>
    <t>Izolace proti vodě, vlhkosti a plynům</t>
  </si>
  <si>
    <t>64</t>
  </si>
  <si>
    <t>711131101</t>
  </si>
  <si>
    <t>Provedení izolace proti zemní vlhkosti pásy na sucho vodorovné AIP nebo tkaninou</t>
  </si>
  <si>
    <t>1901320842</t>
  </si>
  <si>
    <t>Provedení izolace proti zemní vlhkosti pásy na sucho AIP nebo tkaniny na ploše vodorovné V</t>
  </si>
  <si>
    <t>10*0,5"separace dřevěných prvků - D.09</t>
  </si>
  <si>
    <t>65</t>
  </si>
  <si>
    <t>628321340</t>
  </si>
  <si>
    <t>pás těžký asfaltovaný S40</t>
  </si>
  <si>
    <t>786693171</t>
  </si>
  <si>
    <t>pásy asfaltované těžké vložka skleněná rohož S 40</t>
  </si>
  <si>
    <t>5*1.15 'Přepočtené koeficientem množství</t>
  </si>
  <si>
    <t>66</t>
  </si>
  <si>
    <t>998711101</t>
  </si>
  <si>
    <t>Přesun hmot tonážní pro izolace proti vodě, vlhkosti a plynům v objektech výšky do 6 m</t>
  </si>
  <si>
    <t>990154981</t>
  </si>
  <si>
    <t>Přesun hmot pro izolace proti vodě, vlhkosti a plynům stanovený z hmotnosti přesunovaného materiálu vodorovná dopravní vzdálenost do 50 m v objektech výšky do 6 m</t>
  </si>
  <si>
    <t>67</t>
  </si>
  <si>
    <t>998711181</t>
  </si>
  <si>
    <t>Příplatek k přesunu hmot tonážní 711 prováděný bez použití mechanizace</t>
  </si>
  <si>
    <t>-1713567853</t>
  </si>
  <si>
    <t>Přesun hmot pro izolace proti vodě, vlhkosti a plynům stanovený z hmotnosti přesunovaného materiálu Příplatek k cenám za přesun prováděný bez použití mechanizace pro jakoukoliv výšku objektu</t>
  </si>
  <si>
    <t>762</t>
  </si>
  <si>
    <t>Konstrukce tesařské</t>
  </si>
  <si>
    <t>68</t>
  </si>
  <si>
    <t>762083121</t>
  </si>
  <si>
    <t>Impregnace řeziva proti dřevokaznému hmyzu, houbám a plísním máčením třída ohrožení 1 a 2</t>
  </si>
  <si>
    <t>-1073753375</t>
  </si>
  <si>
    <t>Práce společné pro tesařské konstrukce impregnace řeziva máčením proti dřevokaznému hmyzu, houbám a plísním, třída ohrožení 1 a 2 (dřevo v interiéru)</t>
  </si>
  <si>
    <t>0,72+3,648</t>
  </si>
  <si>
    <t>69</t>
  </si>
  <si>
    <t>762085103</t>
  </si>
  <si>
    <t>Montáž kotevních želez, příložek, patek nebo táhel</t>
  </si>
  <si>
    <t>2146233869</t>
  </si>
  <si>
    <t>Práce společné pro tesařské konstrukce montáž ocelových spojovacích prostředků (materiál ve specifikaci) kotevních želez příložek, patek, táhel</t>
  </si>
  <si>
    <t>8"ztažení pozednice</t>
  </si>
  <si>
    <t>70</t>
  </si>
  <si>
    <t>130210150</t>
  </si>
  <si>
    <t>tyč ocelová žebírková, výztuž do betonu, zn.oceli BSt 500S, v tyčích, D 16 mm</t>
  </si>
  <si>
    <t>1238547830</t>
  </si>
  <si>
    <t>ocel betonářská a příslušenství tyče ocelové žebírkové značka oceli BSt 500S, tyče 6 a 12 m D 16 mm</t>
  </si>
  <si>
    <t>Poznámka k položce:
Hmotnost: 1,58 kg/m</t>
  </si>
  <si>
    <t>(0,67+1,64+0,66+0,5)*8*1,58/1000</t>
  </si>
  <si>
    <t>71</t>
  </si>
  <si>
    <t>135111120</t>
  </si>
  <si>
    <t>ocel široká jakost S235JR 160x6 mm</t>
  </si>
  <si>
    <t>1073026416</t>
  </si>
  <si>
    <t>ocel široká jakost oceli S235JRG2 (11 375) šířka  x  tloušťka 160 x  6 mm</t>
  </si>
  <si>
    <t>Poznámka k položce:
Hmotnost: 7,54 kg/m</t>
  </si>
  <si>
    <t>0,15*0,15*2*8*7,54/100"D.08, D.10</t>
  </si>
  <si>
    <t>72</t>
  </si>
  <si>
    <t>762085113</t>
  </si>
  <si>
    <t>Montáž svorníků nebo šroubů délky do 450 mm</t>
  </si>
  <si>
    <t>2120798154</t>
  </si>
  <si>
    <t>Práce společné pro tesařské konstrukce montáž ocelových spojovacích prostředků (materiál ve specifikaci) svorníků, šroubů délky přes 300 do 450 mm</t>
  </si>
  <si>
    <t>3*2"ukotvení vaznice pro doplnění vazby - D.09, D.10</t>
  </si>
  <si>
    <t>8"ukotvení pozednice - D.09, D.10</t>
  </si>
  <si>
    <t>73</t>
  </si>
  <si>
    <t>311971050</t>
  </si>
  <si>
    <t>tyč závitová pozinkovaná 4.6 M16 x 1000 mm</t>
  </si>
  <si>
    <t>1721891606</t>
  </si>
  <si>
    <t>materiál spojovací speciální tyče závitové DIN 975 ocel třídy 4.6 pozinkované M16 x 1000 mm</t>
  </si>
  <si>
    <t>74</t>
  </si>
  <si>
    <t>762331911</t>
  </si>
  <si>
    <t>Vyřezání části střešní vazby průřezové plochy řeziva do 120 cm2 délky do 3 m</t>
  </si>
  <si>
    <t>-1124379338</t>
  </si>
  <si>
    <t>Vázané konstrukce krovů vyřezání části střešní vazby průřezové plochy řeziva do 120 cm2, délky krovového prvku do 3 m</t>
  </si>
  <si>
    <t>3*8"krokve - D.12</t>
  </si>
  <si>
    <t>75</t>
  </si>
  <si>
    <t>762331943</t>
  </si>
  <si>
    <t>Vyřezání části střešní vazby průřezové plochy řeziva do 450 cm2 délky do 8 m</t>
  </si>
  <si>
    <t>502820485</t>
  </si>
  <si>
    <t>Vázané konstrukce krovů vyřezání části střešní vazby průřezové plochy řeziva přes 288 do 450 cm2, délky vyřezané části krovového prvku přes 5 do 8 m</t>
  </si>
  <si>
    <t>76</t>
  </si>
  <si>
    <t>762332931</t>
  </si>
  <si>
    <t>Montáž doplnění části střešní vazby z hranolů průřezové plochy do 120 cm2</t>
  </si>
  <si>
    <t>-1978387681</t>
  </si>
  <si>
    <t>Vázané konstrukce krovů doplnění části střešní vazby montáž (materiál ve specifikaci), průřezové plochy do 120 cm2</t>
  </si>
  <si>
    <t>77</t>
  </si>
  <si>
    <t>762332933</t>
  </si>
  <si>
    <t>Montáž doplnění části střešní vazby z hranolů průřezové plochy do 288 cm2</t>
  </si>
  <si>
    <t>1194456698</t>
  </si>
  <si>
    <t>Vázané konstrukce krovů doplnění části střešní vazby montáž (materiál ve specifikaci), průřezové plochy přes 224 do 288 cm2</t>
  </si>
  <si>
    <t>3"doplnění vaznice ke zdivu - D.12</t>
  </si>
  <si>
    <t>78</t>
  </si>
  <si>
    <t>605121110</t>
  </si>
  <si>
    <t>řezivo jehličnaté hranol jakost I-II délka 2 - 3,5 m C24</t>
  </si>
  <si>
    <t>-606946311</t>
  </si>
  <si>
    <t>řezivo jehličnaté hraněné, neopracované (hranolky, hranoly) řezivo jehličnaté - hranoly délka 2 - 3,5 m hranoly jakost I-II</t>
  </si>
  <si>
    <t>0,1*0,12*3*8*1,1</t>
  </si>
  <si>
    <t>0,18*0,18*6*1,1</t>
  </si>
  <si>
    <t>0,12*0,2*3*1,1</t>
  </si>
  <si>
    <t>Mezisoučet</t>
  </si>
  <si>
    <t>0,554*1,3"rezerva na prořez 30%</t>
  </si>
  <si>
    <t>79</t>
  </si>
  <si>
    <t>762332934</t>
  </si>
  <si>
    <t>Montáž doplnění části střešní vazby z hranolů průřezové plochy do 450 cm2</t>
  </si>
  <si>
    <t>-944557788</t>
  </si>
  <si>
    <t>Vázané konstrukce krovů doplnění části střešní vazby montáž (materiál ve specifikaci), průřezové plochy přes 288 do 450 cm2</t>
  </si>
  <si>
    <t>6"pozednice - D.12</t>
  </si>
  <si>
    <t>80</t>
  </si>
  <si>
    <t>762341210</t>
  </si>
  <si>
    <t>Montáž bednění střech rovných a šikmých sklonu do 60° z hrubých prken na sraz</t>
  </si>
  <si>
    <t>-231470632</t>
  </si>
  <si>
    <t>Bednění a laťování montáž bednění střech rovných a šikmých sklonu do 60 st. s vyřezáním otvorů z prken hrubých na sraz tl. do 32 mm</t>
  </si>
  <si>
    <t>126,67"střecha - D.12</t>
  </si>
  <si>
    <t>2,8*0,7"atika - D.12</t>
  </si>
  <si>
    <t>81</t>
  </si>
  <si>
    <t>605151110</t>
  </si>
  <si>
    <t>řezivo jehličnaté boční prkno jakost I.-II. 2 - 3 cm C24</t>
  </si>
  <si>
    <t>1521755463</t>
  </si>
  <si>
    <t>řezivo jehličnaté neopracované, prkna krajinová a krajiny řezivo jehličnaté - prkna 2 - 3 cm řezivo boční jakost I.-II.</t>
  </si>
  <si>
    <t>128,63*0,024*1,2</t>
  </si>
  <si>
    <t>82</t>
  </si>
  <si>
    <t>762341811</t>
  </si>
  <si>
    <t>Demontáž bednění střech z prken</t>
  </si>
  <si>
    <t>1095068903</t>
  </si>
  <si>
    <t>Demontáž bednění a laťování bednění střech rovných, obloukových, sklonu do 60 st. se všemi nadstřešními konstrukcemi z prken hrubých, hoblovaných tl. do 32 mm</t>
  </si>
  <si>
    <t>83</t>
  </si>
  <si>
    <t>762395000</t>
  </si>
  <si>
    <t>Spojovací prostředky pro montáž krovu, bednění, laťování, světlíky, klíny</t>
  </si>
  <si>
    <t>415725983</t>
  </si>
  <si>
    <t>Spojovací prostředky krovů, bednění a laťování, nadstřešních konstrukcí svory, prkna, hřebíky, pásová ocel, vruty</t>
  </si>
  <si>
    <t>84</t>
  </si>
  <si>
    <t>762522811</t>
  </si>
  <si>
    <t>Demontáž podlah s polštáři z prken tloušťky do 32 mm</t>
  </si>
  <si>
    <t>-1020752382</t>
  </si>
  <si>
    <t>Demontáž podlah s polštáři z prken tl. do 32 mm</t>
  </si>
  <si>
    <t>13,13+12,96"D.02</t>
  </si>
  <si>
    <t>85</t>
  </si>
  <si>
    <t>998762101</t>
  </si>
  <si>
    <t>Přesun hmot tonážní pro kce tesařské v objektech v do 6 m</t>
  </si>
  <si>
    <t>1925746835</t>
  </si>
  <si>
    <t>Přesun hmot pro konstrukce tesařské stanovený z hmotnosti přesunovaného materiálu vodorovná dopravní vzdálenost do 50 m v objektech výšky do 6 m</t>
  </si>
  <si>
    <t>86</t>
  </si>
  <si>
    <t>998762181</t>
  </si>
  <si>
    <t>Příplatek k přesunu hmot tonážní 762 prováděný bez použití mechanizace</t>
  </si>
  <si>
    <t>-1249962386</t>
  </si>
  <si>
    <t>Přesun hmot pro konstrukce tesařské stanovený z hmotnosti přesunovaného materiálu Příplatek k cenám za přesun prováděný bez použití mechanizace pro jakoukoliv výšku objektu</t>
  </si>
  <si>
    <t>763</t>
  </si>
  <si>
    <t>Konstrukce suché výstavby</t>
  </si>
  <si>
    <t>87</t>
  </si>
  <si>
    <t>763761201</t>
  </si>
  <si>
    <t>Montáž dřevostaveb osazení dvířek, poklopů, štítových větracích oken</t>
  </si>
  <si>
    <t>1008075216</t>
  </si>
  <si>
    <t>Montáž otvorových výplní dvířek, poklopů, štítových větracích oken</t>
  </si>
  <si>
    <t>4"D.08</t>
  </si>
  <si>
    <t>88</t>
  </si>
  <si>
    <t>562456070</t>
  </si>
  <si>
    <t>mřížka větrací plast VM 150x200 B bílá se síťovinou</t>
  </si>
  <si>
    <t>140240471</t>
  </si>
  <si>
    <t>stavební části z ostatních plastů mřížky větrací plastové [ASA] hranaté VM 150x200 B  bílá se síťovinou</t>
  </si>
  <si>
    <t>89</t>
  </si>
  <si>
    <t>998763100</t>
  </si>
  <si>
    <t>Přesun hmot tonážní pro dřevostavby v objektech v do 6 m</t>
  </si>
  <si>
    <t>1328352460</t>
  </si>
  <si>
    <t>Přesun hmot pro dřevostavby stanovený z hmotnosti přesunovaného materiálu vodorovná dopravní vzdálenost do 50 m v objektech výšky do 6 m</t>
  </si>
  <si>
    <t>764</t>
  </si>
  <si>
    <t>Konstrukce klempířské</t>
  </si>
  <si>
    <t>90</t>
  </si>
  <si>
    <t>764001801</t>
  </si>
  <si>
    <t>Demontáž podkladního plechu do suti</t>
  </si>
  <si>
    <t>1220190222</t>
  </si>
  <si>
    <t>Demontáž klempířských konstrukcí podkladního plechu do suti</t>
  </si>
  <si>
    <t>21,1"D.12</t>
  </si>
  <si>
    <t>91</t>
  </si>
  <si>
    <t>764001821</t>
  </si>
  <si>
    <t>Demontáž krytiny ze svitků nebo tabulí do suti</t>
  </si>
  <si>
    <t>-455313811</t>
  </si>
  <si>
    <t>Demontáž klempířských konstrukcí krytiny ze svitků nebo tabulí do suti</t>
  </si>
  <si>
    <t>126,67"D.12</t>
  </si>
  <si>
    <t>92</t>
  </si>
  <si>
    <t>764001891</t>
  </si>
  <si>
    <t>Demontáž úžlabí do suti</t>
  </si>
  <si>
    <t>1518247915</t>
  </si>
  <si>
    <t>Demontáž klempířských konstrukcí oplechování úžlabí do suti</t>
  </si>
  <si>
    <t>7,5"D.12</t>
  </si>
  <si>
    <t>93</t>
  </si>
  <si>
    <t>764001911</t>
  </si>
  <si>
    <t>Napojení klempířských konstrukcí na stávající délky spoje do 0,5 m přes 0,5 m</t>
  </si>
  <si>
    <t>-960501418</t>
  </si>
  <si>
    <t>Napojení na stávající klempířské konstrukce délky spoje přes 0,5 m</t>
  </si>
  <si>
    <t>3+5,42*2+3,5"D.10</t>
  </si>
  <si>
    <t>94</t>
  </si>
  <si>
    <t>764002801</t>
  </si>
  <si>
    <t>Demontáž závětrné lišty do suti</t>
  </si>
  <si>
    <t>-330782358</t>
  </si>
  <si>
    <t>Demontáž klempířských konstrukcí závětrné lišty do suti</t>
  </si>
  <si>
    <t>6"D.12</t>
  </si>
  <si>
    <t>95</t>
  </si>
  <si>
    <t>764002811</t>
  </si>
  <si>
    <t>Demontáž okapového plechu do suti v krytině povlakové</t>
  </si>
  <si>
    <t>923833765</t>
  </si>
  <si>
    <t>Demontáž klempířských konstrukcí okapového plechu do suti, v krytině povlakové</t>
  </si>
  <si>
    <t>96</t>
  </si>
  <si>
    <t>764002841</t>
  </si>
  <si>
    <t>Demontáž oplechování horních ploch zdí a nadezdívek do suti</t>
  </si>
  <si>
    <t>-1518575821</t>
  </si>
  <si>
    <t>Demontáž klempířských konstrukcí oplechování horních ploch zdí a nadezdívek do suti</t>
  </si>
  <si>
    <t>6,3"D.12</t>
  </si>
  <si>
    <t>97</t>
  </si>
  <si>
    <t>764002851</t>
  </si>
  <si>
    <t>Demontáž oplechování parapetů do suti</t>
  </si>
  <si>
    <t>1329523856</t>
  </si>
  <si>
    <t>Demontáž klempířských konstrukcí oplechování parapetů do suti</t>
  </si>
  <si>
    <t>0,8"D.12</t>
  </si>
  <si>
    <t>98</t>
  </si>
  <si>
    <t>764002871</t>
  </si>
  <si>
    <t>Demontáž lemování zdí do suti</t>
  </si>
  <si>
    <t>-1641196023</t>
  </si>
  <si>
    <t>Demontáž klempířských konstrukcí lemování zdí do suti</t>
  </si>
  <si>
    <t>2,8"D.12</t>
  </si>
  <si>
    <t>99</t>
  </si>
  <si>
    <t>764004801</t>
  </si>
  <si>
    <t>Demontáž podokapního žlabu do suti</t>
  </si>
  <si>
    <t>190623402</t>
  </si>
  <si>
    <t>Demontáž klempířských konstrukcí žlabu podokapního do suti</t>
  </si>
  <si>
    <t>764004861</t>
  </si>
  <si>
    <t>Demontáž svodu do suti</t>
  </si>
  <si>
    <t>-1852404651</t>
  </si>
  <si>
    <t>Demontáž klempířských konstrukcí svodu do suti</t>
  </si>
  <si>
    <t>10,1"D.12</t>
  </si>
  <si>
    <t>101</t>
  </si>
  <si>
    <t>764021403</t>
  </si>
  <si>
    <t>Podkladní plech z Al plechu rš 250 mm</t>
  </si>
  <si>
    <t>1814753772</t>
  </si>
  <si>
    <t>Podkladní plech z hliníkového plechu rš 250 mm</t>
  </si>
  <si>
    <t>102</t>
  </si>
  <si>
    <t>764021423</t>
  </si>
  <si>
    <t>Dilatační připojovací lišta z Al plechu včetně tmelení rš 150 mm</t>
  </si>
  <si>
    <t>-61931054</t>
  </si>
  <si>
    <t>Dilatační lišta z hliníkového plechu připojovací, včetně tmelení rš 150 mm</t>
  </si>
  <si>
    <t>103</t>
  </si>
  <si>
    <t>764121411</t>
  </si>
  <si>
    <t>Krytina střechy rovné drážkováním ze svitků z Al plechu rš 670 mm sklonu do 30°</t>
  </si>
  <si>
    <t>-831406428</t>
  </si>
  <si>
    <t>Krytina z hliníkového plechu s úpravou u okapů, prostupů a výčnělků střechy rovné drážkováním ze svitků rš 670 mm, sklon střechy do 30 st.</t>
  </si>
  <si>
    <t>104</t>
  </si>
  <si>
    <t>764221411</t>
  </si>
  <si>
    <t>Oplechování nevětraného hřebene z Al plechu spojením na dvojitou stojatou drážku</t>
  </si>
  <si>
    <t>-1012047461</t>
  </si>
  <si>
    <t>Oplechování střešních prvků z hliníkového plechu hřebene nevětraného spojením na dvojitou stojatou drážku</t>
  </si>
  <si>
    <t>14,5"D.12</t>
  </si>
  <si>
    <t>105</t>
  </si>
  <si>
    <t>764221472</t>
  </si>
  <si>
    <t>Oplechování úžlabí z Al plechu rš 1000 mm</t>
  </si>
  <si>
    <t>-56034815</t>
  </si>
  <si>
    <t>Oplechování střešních prvků z hliníkového plechu úžlabí rš 1000 mm</t>
  </si>
  <si>
    <t>106</t>
  </si>
  <si>
    <t>764221476</t>
  </si>
  <si>
    <t>Příplatek za provedení úžlabí z Al plechu v plechové krytině</t>
  </si>
  <si>
    <t>756179390</t>
  </si>
  <si>
    <t>Oplechování střešních prvků z hliníkového plechu Příplatek k cenám za provedení úžlabí v plechové krytině</t>
  </si>
  <si>
    <t>107</t>
  </si>
  <si>
    <t>764222403</t>
  </si>
  <si>
    <t>Oplechování štítu závětrnou lištou z Al plechu rš 250 mm</t>
  </si>
  <si>
    <t>-1090726540</t>
  </si>
  <si>
    <t>Oplechování střešních prvků z hliníkového plechu štítu závětrnou lištou rš 250 mm</t>
  </si>
  <si>
    <t>3,5"D.12</t>
  </si>
  <si>
    <t>108</t>
  </si>
  <si>
    <t>764222406</t>
  </si>
  <si>
    <t>Oplechování štítu závětrnou lištou z Al plechu rš 500 mm</t>
  </si>
  <si>
    <t>332111665</t>
  </si>
  <si>
    <t>Oplechování střešních prvků z hliníkového plechu štítu závětrnou lištou rš 500 mm</t>
  </si>
  <si>
    <t>2,5"D.12</t>
  </si>
  <si>
    <t>109</t>
  </si>
  <si>
    <t>764222433</t>
  </si>
  <si>
    <t>Oplechování rovné okapové hrany z Al plechu rš 250 mm</t>
  </si>
  <si>
    <t>-1245258456</t>
  </si>
  <si>
    <t>Oplechování střešních prvků z hliníkového plechu okapu okapovým plechem střechy rovné rš 250 mm</t>
  </si>
  <si>
    <t>110</t>
  </si>
  <si>
    <t>764224408</t>
  </si>
  <si>
    <t>Oplechování horních ploch a nadezdívek (atik) bez rohů z Al plechu mechanicky kotvené rš 750 mm</t>
  </si>
  <si>
    <t>-1764147231</t>
  </si>
  <si>
    <t>Oplechování horních ploch zdí a nadezdívek (atik) z hliníkového plechu mechanicky kotvené rš 750 mm</t>
  </si>
  <si>
    <t>111</t>
  </si>
  <si>
    <t>764225446</t>
  </si>
  <si>
    <t>Příplatek za zvýšenou pracnost při oplechování rohů nadezdívek (atik) z Al plechu rš přes 400 mm</t>
  </si>
  <si>
    <t>-1610635156</t>
  </si>
  <si>
    <t>Oplechování horních ploch zdí a nadezdívek (atik) z hliníkového plechu Příplatek k cenám za zvýšenou pracnost při provedení rohu nebo koutu přes rš 400 mm</t>
  </si>
  <si>
    <t>112</t>
  </si>
  <si>
    <t>764226444</t>
  </si>
  <si>
    <t>Oplechování parapetů rovných celoplošně lepené z Al plechu rš 330 mm</t>
  </si>
  <si>
    <t>-476916941</t>
  </si>
  <si>
    <t>Oplechování parapetů z hliníkového plechu rovných celoplošně lepené, bez rohů rš 330 mm</t>
  </si>
  <si>
    <t>1"D.12</t>
  </si>
  <si>
    <t>113</t>
  </si>
  <si>
    <t>764321406</t>
  </si>
  <si>
    <t>Lemování rovných zdí střech s krytinou prejzovou nebo vlnitou z Al plechu rš 500 mm</t>
  </si>
  <si>
    <t>-1899999155</t>
  </si>
  <si>
    <t>Lemování zdí z hliníkového plechu boční nebo horní rovných, střech s krytinou prejzovou nebo vlnitou rš 500 mm</t>
  </si>
  <si>
    <t>114</t>
  </si>
  <si>
    <t>764521405</t>
  </si>
  <si>
    <t>Žlab podokapní půlkruhový z Al plechu rš 400 mm</t>
  </si>
  <si>
    <t>-1195415275</t>
  </si>
  <si>
    <t>Žlab podokapní z hliníkového plechu včetně háků a čel půlkruhový rš 400 mm</t>
  </si>
  <si>
    <t>115</t>
  </si>
  <si>
    <t>764521425</t>
  </si>
  <si>
    <t>Roh nebo kout půlkruhového podokapního žlabu z Al plechu rš 400 mm</t>
  </si>
  <si>
    <t>1157674736</t>
  </si>
  <si>
    <t>Žlab podokapní z hliníkového plechu včetně háků a čel roh nebo kout, žlabu půlkruhového rš 400 mm</t>
  </si>
  <si>
    <t>116</t>
  </si>
  <si>
    <t>764521445</t>
  </si>
  <si>
    <t>Kotlík oválný (trychtýřový) pro podokapní žlaby z Al plechu 400/120 mm</t>
  </si>
  <si>
    <t>-110685046</t>
  </si>
  <si>
    <t>Žlab podokapní z hliníkového plechu včetně háků a čel kotlík oválný (trychtýřový), rš žlabu/průměr svodu 400/120 mm</t>
  </si>
  <si>
    <t>117</t>
  </si>
  <si>
    <t>764528423</t>
  </si>
  <si>
    <t>Svody kruhové včetně objímek, kolen, odskoků z Al plechu průměru 120 mm</t>
  </si>
  <si>
    <t>2102745400</t>
  </si>
  <si>
    <t>Svod z hliníkového plechu včetně objímek, kolen a odskoků kruhový, průměru 120 mm</t>
  </si>
  <si>
    <t>118</t>
  </si>
  <si>
    <t>998764101</t>
  </si>
  <si>
    <t>Přesun hmot tonážní pro konstrukce klempířské v objektech v do 6 m</t>
  </si>
  <si>
    <t>1394164450</t>
  </si>
  <si>
    <t>Přesun hmot pro konstrukce klempířské stanovený z hmotnosti přesunovaného materiálu vodorovná dopravní vzdálenost do 50 m v objektech výšky do 6 m</t>
  </si>
  <si>
    <t>119</t>
  </si>
  <si>
    <t>998764181</t>
  </si>
  <si>
    <t>Příplatek k přesunu hmot tonážní 764 prováděný bez použití mechanizace</t>
  </si>
  <si>
    <t>-1349175729</t>
  </si>
  <si>
    <t>Přesun hmot pro konstrukce klempířské stanovený z hmotnosti přesunovaného materiálu Příplatek k cenám za přesun prováděný bez použití mechanizace pro jakoukoliv výšku objektu</t>
  </si>
  <si>
    <t>765</t>
  </si>
  <si>
    <t>Krytina skládaná</t>
  </si>
  <si>
    <t>120</t>
  </si>
  <si>
    <t>765191023</t>
  </si>
  <si>
    <t>Montáž pojistné hydroizolační fólie kladené ve sklonu přes 20° s lepenými spoji na bednění</t>
  </si>
  <si>
    <t>-1054033214</t>
  </si>
  <si>
    <t>Montáž pojistné hydroizolační fólie kladené ve sklonu přes 20 st. s lepenými přesahy na bednění nebo tepelnou izolaci</t>
  </si>
  <si>
    <t>121</t>
  </si>
  <si>
    <t>283292230</t>
  </si>
  <si>
    <t>fólie strukturovaná DELTA®- TRELA plus 1,5 x 30 m</t>
  </si>
  <si>
    <t>1902490066</t>
  </si>
  <si>
    <t>fólie z plastů ostatních a speciálně upravené podstřešní a parotěsné folie fólie a rohože Dörken fólie strukturovaná pod plechovou krytinu DELTA - TRELA (1,5 x 30 m)</t>
  </si>
  <si>
    <t>Poznámka k položce:
8 mm vysoká strukturovaná rohož ve tvaru nopů zajišťuje permanentní omývání spodní strany plechových šárů vzduchem. Nopovaná struktura funguje jako drenážní vrstva a spolehlivě odvádí vlhkost. Díky symetrickému uspořádání nopů lze přířezy fólie DELTA-TRELA/ DELTA-TRELA LUS při řešení detailů použít bez ohledu na směr pokládky. Tenká vlákna rohože nezadržují vodu pod plechovou krytinou. Zvuk deště nebo padajících krup je tlumen až o 15 dB! Hodnota rd nosného pásu cca.0,02 m umožňuje prostup případné zbytkové vlhkosti z krokví a bednění mimo střechu.</t>
  </si>
  <si>
    <t>126.67*1.1 'Přepočtené koeficientem množství</t>
  </si>
  <si>
    <t>122</t>
  </si>
  <si>
    <t>765191901</t>
  </si>
  <si>
    <t>Demontáž pojistné hydroizolační fólie kladené ve sklonu do 30°</t>
  </si>
  <si>
    <t>-191857404</t>
  </si>
  <si>
    <t>Demontáž pojistné hydroizolační fólie kladené ve sklonu do 30 st.</t>
  </si>
  <si>
    <t>123</t>
  </si>
  <si>
    <t>765192001</t>
  </si>
  <si>
    <t>Nouzové (provizorní) zakrytí střechy plachtou</t>
  </si>
  <si>
    <t>-1484818511</t>
  </si>
  <si>
    <t>Nouzové zakrytí střechy plachtou</t>
  </si>
  <si>
    <t>150"odhad - D.01</t>
  </si>
  <si>
    <t>124</t>
  </si>
  <si>
    <t>998765101</t>
  </si>
  <si>
    <t>Přesun hmot tonážní pro krytiny skládané v objektech v do 6 m</t>
  </si>
  <si>
    <t>2083806576</t>
  </si>
  <si>
    <t>Přesun hmot pro krytiny skládané stanovený z hmotnosti přesunovaného materiálu vodorovná dopravní vzdálenost do 50 m na objektech výšky do 6 m</t>
  </si>
  <si>
    <t>125</t>
  </si>
  <si>
    <t>998765181</t>
  </si>
  <si>
    <t>Příplatek k přesunu hmot tonážní 765 prováděný bez použití mechanizace</t>
  </si>
  <si>
    <t>-2073297106</t>
  </si>
  <si>
    <t>Přesun hmot pro krytiny skládané stanovený z hmotnosti přesunovaného materiálu Příplatek k cenám za přesun prováděný bez použití mechanizace pro jakoukoliv výšku objektu</t>
  </si>
  <si>
    <t>766</t>
  </si>
  <si>
    <t>Konstrukce truhlářské</t>
  </si>
  <si>
    <t>126</t>
  </si>
  <si>
    <t>76600VD01</t>
  </si>
  <si>
    <t>Oprava dřevěných vstupních dveří s nadsvětlíkem - kulturní památky (replika) D+M T01 dle specifikace</t>
  </si>
  <si>
    <t>-1177059603</t>
  </si>
  <si>
    <t>1" viz. D.07</t>
  </si>
  <si>
    <t>127</t>
  </si>
  <si>
    <t>76600VD02</t>
  </si>
  <si>
    <t>Oprava dřevěných vnitřních dveří s nadsvětlíkem - kulturní památky (replika) D+M T02 dle specifikace</t>
  </si>
  <si>
    <t>-1552496676</t>
  </si>
  <si>
    <t>128</t>
  </si>
  <si>
    <t>76600VD03</t>
  </si>
  <si>
    <t>Oprava dřevěných vnitřních dveří s nadsvětlíkem - kulturní památky (replika) D+M T03 dle specifikace</t>
  </si>
  <si>
    <t>-1195382106</t>
  </si>
  <si>
    <t>129</t>
  </si>
  <si>
    <t>998766101</t>
  </si>
  <si>
    <t>Přesun hmot tonážní pro konstrukce truhlářské v objektech v do 6 m</t>
  </si>
  <si>
    <t>-1738711478</t>
  </si>
  <si>
    <t>Přesun hmot pro konstrukce truhlářské stanovený z hmotnosti přesunovaného materiálu vodorovná dopravní vzdálenost do 50 m v objektech výšky do 6 m</t>
  </si>
  <si>
    <t>767</t>
  </si>
  <si>
    <t>Konstrukce zámečnické</t>
  </si>
  <si>
    <t>130</t>
  </si>
  <si>
    <t>767662110R01</t>
  </si>
  <si>
    <t>Montáž mříží pevných šroubovaných do zdiva na chemické kotvy</t>
  </si>
  <si>
    <t>-333344082</t>
  </si>
  <si>
    <t>Montáž mříží pevných, připevněných šroubováním</t>
  </si>
  <si>
    <t>4"D.07, D.12</t>
  </si>
  <si>
    <t>131</t>
  </si>
  <si>
    <t>76700VD01</t>
  </si>
  <si>
    <t>Oprava stávající mříže Z01 dle specifikace</t>
  </si>
  <si>
    <t>-1241195448</t>
  </si>
  <si>
    <t>2"D.12</t>
  </si>
  <si>
    <t>132</t>
  </si>
  <si>
    <t>76700VD02</t>
  </si>
  <si>
    <t>Oprava stávající mříže Z02 dle specifikace</t>
  </si>
  <si>
    <t>251343099</t>
  </si>
  <si>
    <t>133</t>
  </si>
  <si>
    <t>998767101</t>
  </si>
  <si>
    <t>Přesun hmot tonážní pro zámečnické konstrukce v objektech v do 6 m</t>
  </si>
  <si>
    <t>CS ÚRS 2013 01</t>
  </si>
  <si>
    <t>2110637254</t>
  </si>
  <si>
    <t>Přesun hmot pro zámečnické konstrukce stanovený z hmotnosti přesunovaného materiálu vodorovná dopravní vzdálenost do 50 m v objektech výšky do 6 m</t>
  </si>
  <si>
    <t>783</t>
  </si>
  <si>
    <t>Dokončovací práce - nátěry</t>
  </si>
  <si>
    <t>134</t>
  </si>
  <si>
    <t>783221123</t>
  </si>
  <si>
    <t>Nátěry syntetické KDK barva dražší matný povrch 1x antikorozní, 1x základní, 3x email</t>
  </si>
  <si>
    <t>324234354</t>
  </si>
  <si>
    <t>Nátěry kovových stavebních doplňkových konstrukcí syntetické na vzduchu schnoucí dražšími barvami (např. Düfa, …) matný povrch 1x antikorozní, 1x základní 3x email</t>
  </si>
  <si>
    <t>135</t>
  </si>
  <si>
    <t>783783321</t>
  </si>
  <si>
    <t>Nátěry tesařských konstrukcí proti dřevokazným houbám, hmyzu a plísním sanační</t>
  </si>
  <si>
    <t>-388471385</t>
  </si>
  <si>
    <t>Nátěry tesařských konstrukcí protihnilobné, protiplísňové a protipožární proti dřevokazným houbám, hmyzu a plísním sanační</t>
  </si>
  <si>
    <t>126,67*1,3"plocha střechy + 30%</t>
  </si>
  <si>
    <t>136</t>
  </si>
  <si>
    <t>783904811</t>
  </si>
  <si>
    <t>Odrezivění kovových konstrukcí - mříží</t>
  </si>
  <si>
    <t>-1863782339</t>
  </si>
  <si>
    <t>Ostatní práce odrezivění kovových konstrukcí</t>
  </si>
  <si>
    <t>0,95*0,62*2+0,4*0,48*2"D.12</t>
  </si>
  <si>
    <t>784</t>
  </si>
  <si>
    <t>Dokončovací práce - malby a tapety</t>
  </si>
  <si>
    <t>137</t>
  </si>
  <si>
    <t>784171101</t>
  </si>
  <si>
    <t>Zakrytí vnitřních podlah včetně pozdějšího odkrytí</t>
  </si>
  <si>
    <t>564320277</t>
  </si>
  <si>
    <t>Zakrytí nemalovaných ploch (materiál ve specifikaci) včetně pozdějšího odkrytí podlah</t>
  </si>
  <si>
    <t>138</t>
  </si>
  <si>
    <t>581248470</t>
  </si>
  <si>
    <t>fólie pro malířské potřeby textilní s PVC fólií, 10, 1 x 10 m</t>
  </si>
  <si>
    <t>-886229013</t>
  </si>
  <si>
    <t>malířské vnitřní pásky a fólie -    1 x 10 m</t>
  </si>
  <si>
    <t>41.62*1.05 'Přepočtené koeficientem množství</t>
  </si>
  <si>
    <t>139</t>
  </si>
  <si>
    <t>784171111</t>
  </si>
  <si>
    <t>Zakrytí vnitřních ploch stěn v místnostech výšky do 3,80 m</t>
  </si>
  <si>
    <t>1326867546</t>
  </si>
  <si>
    <t>Zakrytí nemalovaných ploch (materiál ve specifikaci) včetně pozdějšího odkrytí svislých ploch např. stěn, oken, dveří v místnostech výšky do 3,80</t>
  </si>
  <si>
    <t>1,02*2,440*2+1,05*2,05*2+0,95*1,88*2</t>
  </si>
  <si>
    <t>140</t>
  </si>
  <si>
    <t>581248420</t>
  </si>
  <si>
    <t>fólie pro malířské potřeby zakrývací, PG 4020-20, 7µ,  4 x 5 m</t>
  </si>
  <si>
    <t>-1704217013</t>
  </si>
  <si>
    <t>zeminy jílovinové - hlinky a nátěry malířské nátěry upravené tekuté PRIMALEX (systém) barvy malířské vnitřní pásky a fólie - malířské potřeby páska do 60° C 7µ    4 x 5 m</t>
  </si>
  <si>
    <t>12.855*1.15 'Přepočtené koeficientem množství</t>
  </si>
  <si>
    <t>141</t>
  </si>
  <si>
    <t>784181001</t>
  </si>
  <si>
    <t>Jednonásobné pačokování v místnostech výšky do 3,80 m</t>
  </si>
  <si>
    <t>1388829424</t>
  </si>
  <si>
    <t>Pačokování jednonásobné v místnostech výšky do 3,80 m</t>
  </si>
  <si>
    <t>142</t>
  </si>
  <si>
    <t>784181011</t>
  </si>
  <si>
    <t>Dvojnásobné pačokování v místnostech výšky do 3,80 m</t>
  </si>
  <si>
    <t>1831355365</t>
  </si>
  <si>
    <t>Pačokování dvojnásobné v místnostech výšky do 3,80 m</t>
  </si>
  <si>
    <t>143</t>
  </si>
  <si>
    <t>784181101</t>
  </si>
  <si>
    <t>Základní akrylátová jednonásobná penetrace podkladu v místnostech výšky do 3,80m</t>
  </si>
  <si>
    <t>500734274</t>
  </si>
  <si>
    <t>Penetrace podkladu jednonásobná základní akrylátová v místnostech výšky do 3,80 m</t>
  </si>
  <si>
    <t>15,53+13,13+12,96"D.01, D.07</t>
  </si>
  <si>
    <t>144</t>
  </si>
  <si>
    <t>784181121</t>
  </si>
  <si>
    <t>Hloubková jednonásobná penetrace podkladu v místnostech výšky do 3,80 m</t>
  </si>
  <si>
    <t>493792645</t>
  </si>
  <si>
    <t>Penetrace podkladu jednonásobná hloubková v místnostech výšky do 3,80 m</t>
  </si>
  <si>
    <t>145</t>
  </si>
  <si>
    <t>784211101</t>
  </si>
  <si>
    <t>Dvojnásobné bílé malby ze směsí za mokra výborně otěruvzdorných v místnostech výšky do 3,80 m</t>
  </si>
  <si>
    <t>-155391997</t>
  </si>
  <si>
    <t>Malby z malířských směsí otěruvzdorných za mokra dvojnásobné, bílé za mokra otěruvzdorné výborně v místnostech výšky do 3,80 m</t>
  </si>
  <si>
    <t>146</t>
  </si>
  <si>
    <t>784361001</t>
  </si>
  <si>
    <t>Armovací (trvale pružné) malby v místnosti výšky do 3,80 m</t>
  </si>
  <si>
    <t>-1105644591</t>
  </si>
  <si>
    <t>Malby trvale pružné (armovací) v místnostech výšky do 3,80 m</t>
  </si>
  <si>
    <t>Práce a dodávky M</t>
  </si>
  <si>
    <t>21-M</t>
  </si>
  <si>
    <t>Elektromontáže</t>
  </si>
  <si>
    <t>147</t>
  </si>
  <si>
    <t>210010108</t>
  </si>
  <si>
    <t>Montáž lišt vkládacích s víčkem šířky do 40 mm</t>
  </si>
  <si>
    <t>89919420</t>
  </si>
  <si>
    <t>Montáž lišt elektroinstalačních se spojkami, ohyby a rohy a s nasunutím do krabic vkládacích s víčkem, šířky přes 20 do 40 mm</t>
  </si>
  <si>
    <t>148</t>
  </si>
  <si>
    <t>345718300</t>
  </si>
  <si>
    <t>lišta elektroinstalační hranatá bílá LHD 40 x 20</t>
  </si>
  <si>
    <t>1384034382</t>
  </si>
  <si>
    <t>materiál úložný elektroinstalační lišty elektroinstalační plastové hranaté LHD bezhalogenové bílé LHD 40 x 20</t>
  </si>
  <si>
    <t>149</t>
  </si>
  <si>
    <t>210110001</t>
  </si>
  <si>
    <t>Montáž nástěnný vypínač nn jednopólový pro prostředí základní nebo vlhké</t>
  </si>
  <si>
    <t>-630968993</t>
  </si>
  <si>
    <t>Montáž ovladačů nn nástěnných se zapojením vodičů pro prostředí základní nebo vlhké vypínačů, řazení jednopólových</t>
  </si>
  <si>
    <t>4"D.13</t>
  </si>
  <si>
    <t>150</t>
  </si>
  <si>
    <t>345355120</t>
  </si>
  <si>
    <t>spínač jednopólový 10A Classic bílý</t>
  </si>
  <si>
    <t>-1526581438</t>
  </si>
  <si>
    <t>151</t>
  </si>
  <si>
    <t>345364900</t>
  </si>
  <si>
    <t>kryt spínače jednopáčkový jednoduchý pro spínače řazení</t>
  </si>
  <si>
    <t>1529867888</t>
  </si>
  <si>
    <t>152</t>
  </si>
  <si>
    <t>210111051</t>
  </si>
  <si>
    <t>Montáž zásuvka chráněná bezšroubové připojení v krabici 2P+PE prostředí základní, vlhké</t>
  </si>
  <si>
    <t>-495381754</t>
  </si>
  <si>
    <t>Montáž zásuvek domovních se zapojením vodičů bezšroubové připojení chráněných v krabici 10, 16 A, pro prostředí základní nebo vlhké, provedení 2P+PE</t>
  </si>
  <si>
    <t>153</t>
  </si>
  <si>
    <t>345551000</t>
  </si>
  <si>
    <t>zásuvka 1násobná 16A Classic bílá</t>
  </si>
  <si>
    <t>-1849103223</t>
  </si>
  <si>
    <t>154</t>
  </si>
  <si>
    <t>345522000</t>
  </si>
  <si>
    <t>kryt pro kompletní spodky zásuvek</t>
  </si>
  <si>
    <t>1994475676</t>
  </si>
  <si>
    <t>155</t>
  </si>
  <si>
    <t>210120412</t>
  </si>
  <si>
    <t>Montáž jističů jednopólových nn do 25 A ve skříni</t>
  </si>
  <si>
    <t>-1215423401</t>
  </si>
  <si>
    <t>Montáž jističů se zapojením vodičů jednopólových nn do 25 A ve skříni</t>
  </si>
  <si>
    <t>156</t>
  </si>
  <si>
    <t>358221290</t>
  </si>
  <si>
    <t>jistič 1+Npólový-charakteristika B LPN (LSN) 16B/1+N</t>
  </si>
  <si>
    <t>1016176040</t>
  </si>
  <si>
    <t>jističe do 630 A JISTIČE DO 63A 1+N pólové - charakteristika B LPN (LSN)-16B-1N</t>
  </si>
  <si>
    <t>157</t>
  </si>
  <si>
    <t>210203827</t>
  </si>
  <si>
    <t>Montáž svítidel halogenových bodových nástěnných do 2 zdrojů</t>
  </si>
  <si>
    <t>430198010</t>
  </si>
  <si>
    <t>Montáž svítidel halogenových se zapojením vodičů bodových nástěnných do 2 zdrojů</t>
  </si>
  <si>
    <t>158</t>
  </si>
  <si>
    <t>348144100R01</t>
  </si>
  <si>
    <t>svítidlo bytové nástěnné přisazené žářovkové  2x60W</t>
  </si>
  <si>
    <t>-2029565128</t>
  </si>
  <si>
    <t>svítidlo bytové stropní přisazené žářovkové  2x60W</t>
  </si>
  <si>
    <t>159</t>
  </si>
  <si>
    <t>1539499271</t>
  </si>
  <si>
    <t>160</t>
  </si>
  <si>
    <t>348542100</t>
  </si>
  <si>
    <t>svítidlo halogenové pro venkovní prostředí nástěnné s fotobuňkou 1x125W</t>
  </si>
  <si>
    <t>-916889266</t>
  </si>
  <si>
    <t>161</t>
  </si>
  <si>
    <t>210800105</t>
  </si>
  <si>
    <t>Montáž měděných kabelů CYKY,CYBY,CYMY,NYM,CYKYLS,CYKYLo 3x1,5 mm2 uložených pod omítku ve stěně</t>
  </si>
  <si>
    <t>1974806286</t>
  </si>
  <si>
    <t>Montáž izolovaných kabelů měděných do 1 kV uložených pod omítku ve stěně CYKY, CYBY, CYMY, NYM, CYKYLS, CYKYLo, počtu a průřezu žil 3 x 1,5 mm2</t>
  </si>
  <si>
    <t>60"D.13</t>
  </si>
  <si>
    <t>162</t>
  </si>
  <si>
    <t>341110300</t>
  </si>
  <si>
    <t>kabel silový s Cu jádrem CYKY 3x1,5 mm2</t>
  </si>
  <si>
    <t>-1892867998</t>
  </si>
  <si>
    <t>kabely silové s měděným jádrem pro jmenovité napětí 750 V CYKY   PN-KV-061-00 3 x 1,5</t>
  </si>
  <si>
    <t>Poznámka k položce:
obsah kovu [kg/m], Cu =0,044, Al =0</t>
  </si>
  <si>
    <t>60*1.2 'Přepočtené koeficientem množství</t>
  </si>
  <si>
    <t>HZS</t>
  </si>
  <si>
    <t>Hodinové zúčtovací sazby</t>
  </si>
  <si>
    <t>163</t>
  </si>
  <si>
    <t>HZS2221</t>
  </si>
  <si>
    <t>Hodinová zúčtovací sazba elektrikář</t>
  </si>
  <si>
    <t>hod</t>
  </si>
  <si>
    <t>512</t>
  </si>
  <si>
    <t>1939790564</t>
  </si>
  <si>
    <t>Hodinové zúčtovací sazby profesí PSV provádění stavebních instalací elektrikář</t>
  </si>
  <si>
    <t>164</t>
  </si>
  <si>
    <t>HZS2222</t>
  </si>
  <si>
    <t>Hodinová zúčtovací sazba elektrikář odborný</t>
  </si>
  <si>
    <t>-1108088381</t>
  </si>
  <si>
    <t>Hodinové zúčtovací sazby profesí PSV provádění stavebních instalací elektrikář odborný</t>
  </si>
  <si>
    <t>165</t>
  </si>
  <si>
    <t>044002000</t>
  </si>
  <si>
    <t>Revize elektroinstalace</t>
  </si>
  <si>
    <t>komplet</t>
  </si>
  <si>
    <t>1024</t>
  </si>
  <si>
    <t>1756675</t>
  </si>
  <si>
    <t>Hlavní tituly průvodních činností a nákladů inženýrská činnost revize</t>
  </si>
  <si>
    <t>02 - VRN - Vedlejší rozpočtové náklady</t>
  </si>
  <si>
    <t xml:space="preserve">    0 - Vedlejší rozpočtové náklady</t>
  </si>
  <si>
    <t>VRN</t>
  </si>
  <si>
    <t>Vedlejší rozpočtové náklady</t>
  </si>
  <si>
    <t>013254000</t>
  </si>
  <si>
    <t>Dokumentace skutečného provedení stavby</t>
  </si>
  <si>
    <t>CS ÚRS 201501</t>
  </si>
  <si>
    <t>1169476569</t>
  </si>
  <si>
    <t>030001000</t>
  </si>
  <si>
    <t>Zařízení staveniště, včetně buňkoviště a suchého WC</t>
  </si>
  <si>
    <t>-40876915</t>
  </si>
  <si>
    <t>034002000</t>
  </si>
  <si>
    <t>Zabezpečení staveniště</t>
  </si>
  <si>
    <t>-233198153</t>
  </si>
  <si>
    <t>Zabezpečení staveniště - hlídání stavby hlídačem nebo zabezpečovací technikou</t>
  </si>
  <si>
    <t>034103000</t>
  </si>
  <si>
    <t>Energie a voda pro zařízení staveniště</t>
  </si>
  <si>
    <t>1810929315</t>
  </si>
  <si>
    <t>034203000</t>
  </si>
  <si>
    <t>Oplocení staveniště</t>
  </si>
  <si>
    <t>1576847217</t>
  </si>
  <si>
    <t>034403000</t>
  </si>
  <si>
    <t>Dočasné dopravní značení na staveništi - montáž + demontáž</t>
  </si>
  <si>
    <t>1937233593</t>
  </si>
  <si>
    <t>034503000</t>
  </si>
  <si>
    <t>Informační tabule na staveništi</t>
  </si>
  <si>
    <t>973084466</t>
  </si>
  <si>
    <t>065002000</t>
  </si>
  <si>
    <t>Mimostaveništní doprava materiálů</t>
  </si>
  <si>
    <t>-910391976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</si>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</sst>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sz val="8"/>
      <color indexed="18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2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36" xfId="0" applyFont="1" applyBorder="1" applyAlignment="1" applyProtection="1">
      <alignment horizontal="center" vertical="center"/>
      <protection/>
    </xf>
    <xf numFmtId="49" fontId="30" fillId="0" borderId="36" xfId="0" applyNumberFormat="1" applyFont="1" applyBorder="1" applyAlignment="1" applyProtection="1">
      <alignment horizontal="left" vertical="center" wrapText="1"/>
      <protection/>
    </xf>
    <xf numFmtId="0" fontId="30" fillId="0" borderId="36" xfId="0" applyFont="1" applyBorder="1" applyAlignment="1" applyProtection="1">
      <alignment horizontal="left" vertical="center" wrapText="1"/>
      <protection/>
    </xf>
    <xf numFmtId="0" fontId="30" fillId="0" borderId="36" xfId="0" applyFont="1" applyBorder="1" applyAlignment="1" applyProtection="1">
      <alignment horizontal="center" vertical="center" wrapText="1"/>
      <protection/>
    </xf>
    <xf numFmtId="168" fontId="30" fillId="0" borderId="36" xfId="0" applyNumberFormat="1" applyFont="1" applyBorder="1" applyAlignment="1" applyProtection="1">
      <alignment horizontal="right" vertical="center"/>
      <protection/>
    </xf>
    <xf numFmtId="164" fontId="30" fillId="34" borderId="36" xfId="0" applyNumberFormat="1" applyFont="1" applyFill="1" applyBorder="1" applyAlignment="1">
      <alignment horizontal="right" vertical="center"/>
    </xf>
    <xf numFmtId="164" fontId="30" fillId="0" borderId="36" xfId="0" applyNumberFormat="1" applyFont="1" applyBorder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34" borderId="36" xfId="0" applyFont="1" applyFill="1" applyBorder="1" applyAlignment="1">
      <alignment horizontal="left" vertical="center" wrapText="1"/>
    </xf>
    <xf numFmtId="0" fontId="30" fillId="0" borderId="0" xfId="0" applyFont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horizontal="left" vertical="top" wrapText="1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168" fontId="32" fillId="0" borderId="0" xfId="0" applyNumberFormat="1" applyFont="1" applyAlignment="1" applyProtection="1">
      <alignment horizontal="right" vertical="center"/>
      <protection/>
    </xf>
    <xf numFmtId="0" fontId="32" fillId="0" borderId="13" xfId="0" applyFont="1" applyBorder="1" applyAlignment="1">
      <alignment horizontal="left" vertical="center"/>
    </xf>
    <xf numFmtId="0" fontId="32" fillId="0" borderId="25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8" fillId="33" borderId="0" xfId="36" applyFill="1" applyAlignment="1">
      <alignment horizontal="left" vertical="top"/>
    </xf>
    <xf numFmtId="0" fontId="73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4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74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FFD8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AE2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934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FFD83.tmp" descr="C:\KROSplusData\System\Temp\radFFD8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AAE22.tmp" descr="C:\KROSplusData\System\Temp\radAAE2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B9340.tmp" descr="C:\KROSplusData\System\Temp\radB934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6601562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34" t="s">
        <v>0</v>
      </c>
      <c r="B1" s="235"/>
      <c r="C1" s="235"/>
      <c r="D1" s="236" t="s">
        <v>1</v>
      </c>
      <c r="E1" s="235"/>
      <c r="F1" s="235"/>
      <c r="G1" s="235"/>
      <c r="H1" s="235"/>
      <c r="I1" s="235"/>
      <c r="J1" s="235"/>
      <c r="K1" s="237" t="s">
        <v>1120</v>
      </c>
      <c r="L1" s="237"/>
      <c r="M1" s="237"/>
      <c r="N1" s="237"/>
      <c r="O1" s="237"/>
      <c r="P1" s="237"/>
      <c r="Q1" s="237"/>
      <c r="R1" s="237"/>
      <c r="S1" s="237"/>
      <c r="T1" s="235"/>
      <c r="U1" s="235"/>
      <c r="V1" s="235"/>
      <c r="W1" s="237" t="s">
        <v>1121</v>
      </c>
      <c r="X1" s="237"/>
      <c r="Y1" s="237"/>
      <c r="Z1" s="237"/>
      <c r="AA1" s="237"/>
      <c r="AB1" s="237"/>
      <c r="AC1" s="237"/>
      <c r="AD1" s="237"/>
      <c r="AE1" s="237"/>
      <c r="AF1" s="237"/>
      <c r="AG1" s="237"/>
      <c r="AH1" s="237"/>
      <c r="AI1" s="229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26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194" t="s">
        <v>14</v>
      </c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1"/>
      <c r="AQ5" s="13"/>
      <c r="BE5" s="190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196" t="s">
        <v>17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1"/>
      <c r="AQ6" s="13"/>
      <c r="BE6" s="191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191"/>
      <c r="BS7" s="6" t="s">
        <v>21</v>
      </c>
    </row>
    <row r="8" spans="2:71" s="2" customFormat="1" ht="15" customHeight="1">
      <c r="B8" s="10"/>
      <c r="C8" s="11"/>
      <c r="D8" s="19" t="s">
        <v>22</v>
      </c>
      <c r="E8" s="11"/>
      <c r="F8" s="11"/>
      <c r="G8" s="11"/>
      <c r="H8" s="11"/>
      <c r="I8" s="11"/>
      <c r="J8" s="11"/>
      <c r="K8" s="17" t="s">
        <v>23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24</v>
      </c>
      <c r="AL8" s="11"/>
      <c r="AM8" s="11"/>
      <c r="AN8" s="20" t="s">
        <v>25</v>
      </c>
      <c r="AO8" s="11"/>
      <c r="AP8" s="11"/>
      <c r="AQ8" s="13"/>
      <c r="BE8" s="191"/>
      <c r="BS8" s="6" t="s">
        <v>26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91"/>
      <c r="BS9" s="6" t="s">
        <v>27</v>
      </c>
    </row>
    <row r="10" spans="2:71" s="2" customFormat="1" ht="15" customHeight="1">
      <c r="B10" s="10"/>
      <c r="C10" s="11"/>
      <c r="D10" s="19" t="s">
        <v>28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29</v>
      </c>
      <c r="AL10" s="11"/>
      <c r="AM10" s="11"/>
      <c r="AN10" s="17"/>
      <c r="AO10" s="11"/>
      <c r="AP10" s="11"/>
      <c r="AQ10" s="13"/>
      <c r="BE10" s="191"/>
      <c r="BS10" s="6" t="s">
        <v>18</v>
      </c>
    </row>
    <row r="11" spans="2:71" s="2" customFormat="1" ht="19.5" customHeight="1">
      <c r="B11" s="10"/>
      <c r="C11" s="11"/>
      <c r="D11" s="11"/>
      <c r="E11" s="17" t="s">
        <v>30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31</v>
      </c>
      <c r="AL11" s="11"/>
      <c r="AM11" s="11"/>
      <c r="AN11" s="17"/>
      <c r="AO11" s="11"/>
      <c r="AP11" s="11"/>
      <c r="AQ11" s="13"/>
      <c r="BE11" s="191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91"/>
      <c r="BS12" s="6" t="s">
        <v>18</v>
      </c>
    </row>
    <row r="13" spans="2:71" s="2" customFormat="1" ht="15" customHeight="1">
      <c r="B13" s="10"/>
      <c r="C13" s="11"/>
      <c r="D13" s="19" t="s">
        <v>32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29</v>
      </c>
      <c r="AL13" s="11"/>
      <c r="AM13" s="11"/>
      <c r="AN13" s="21" t="s">
        <v>33</v>
      </c>
      <c r="AO13" s="11"/>
      <c r="AP13" s="11"/>
      <c r="AQ13" s="13"/>
      <c r="BE13" s="191"/>
      <c r="BS13" s="6" t="s">
        <v>18</v>
      </c>
    </row>
    <row r="14" spans="2:71" s="2" customFormat="1" ht="15.75" customHeight="1">
      <c r="B14" s="10"/>
      <c r="C14" s="11"/>
      <c r="D14" s="11"/>
      <c r="E14" s="197" t="s">
        <v>33</v>
      </c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" t="s">
        <v>31</v>
      </c>
      <c r="AL14" s="11"/>
      <c r="AM14" s="11"/>
      <c r="AN14" s="21" t="s">
        <v>33</v>
      </c>
      <c r="AO14" s="11"/>
      <c r="AP14" s="11"/>
      <c r="AQ14" s="13"/>
      <c r="BE14" s="191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91"/>
      <c r="BS15" s="6" t="s">
        <v>4</v>
      </c>
    </row>
    <row r="16" spans="2:71" s="2" customFormat="1" ht="15" customHeight="1">
      <c r="B16" s="10"/>
      <c r="C16" s="11"/>
      <c r="D16" s="19" t="s">
        <v>34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29</v>
      </c>
      <c r="AL16" s="11"/>
      <c r="AM16" s="11"/>
      <c r="AN16" s="17"/>
      <c r="AO16" s="11"/>
      <c r="AP16" s="11"/>
      <c r="AQ16" s="13"/>
      <c r="BE16" s="191"/>
      <c r="BS16" s="6" t="s">
        <v>4</v>
      </c>
    </row>
    <row r="17" spans="2:71" s="2" customFormat="1" ht="19.5" customHeight="1">
      <c r="B17" s="10"/>
      <c r="C17" s="11"/>
      <c r="D17" s="11"/>
      <c r="E17" s="17" t="s">
        <v>35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31</v>
      </c>
      <c r="AL17" s="11"/>
      <c r="AM17" s="11"/>
      <c r="AN17" s="17"/>
      <c r="AO17" s="11"/>
      <c r="AP17" s="11"/>
      <c r="AQ17" s="13"/>
      <c r="BE17" s="191"/>
      <c r="BS17" s="6" t="s">
        <v>36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91"/>
      <c r="BS18" s="6" t="s">
        <v>6</v>
      </c>
    </row>
    <row r="19" spans="2:71" s="2" customFormat="1" ht="15" customHeight="1">
      <c r="B19" s="10"/>
      <c r="C19" s="11"/>
      <c r="D19" s="19" t="s">
        <v>37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91"/>
      <c r="BS19" s="6" t="s">
        <v>6</v>
      </c>
    </row>
    <row r="20" spans="2:71" s="2" customFormat="1" ht="15.75" customHeight="1">
      <c r="B20" s="10"/>
      <c r="C20" s="11"/>
      <c r="D20" s="11"/>
      <c r="E20" s="198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1"/>
      <c r="AP20" s="11"/>
      <c r="AQ20" s="13"/>
      <c r="BE20" s="191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91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91"/>
    </row>
    <row r="23" spans="2:57" s="6" customFormat="1" ht="27" customHeight="1">
      <c r="B23" s="23"/>
      <c r="C23" s="24"/>
      <c r="D23" s="25" t="s">
        <v>38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199">
        <f>ROUND($AG$51,2)</f>
        <v>0</v>
      </c>
      <c r="AL23" s="200"/>
      <c r="AM23" s="200"/>
      <c r="AN23" s="200"/>
      <c r="AO23" s="200"/>
      <c r="AP23" s="24"/>
      <c r="AQ23" s="27"/>
      <c r="BE23" s="192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92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01" t="s">
        <v>39</v>
      </c>
      <c r="M25" s="202"/>
      <c r="N25" s="202"/>
      <c r="O25" s="202"/>
      <c r="P25" s="24"/>
      <c r="Q25" s="24"/>
      <c r="R25" s="24"/>
      <c r="S25" s="24"/>
      <c r="T25" s="24"/>
      <c r="U25" s="24"/>
      <c r="V25" s="24"/>
      <c r="W25" s="201" t="s">
        <v>40</v>
      </c>
      <c r="X25" s="202"/>
      <c r="Y25" s="202"/>
      <c r="Z25" s="202"/>
      <c r="AA25" s="202"/>
      <c r="AB25" s="202"/>
      <c r="AC25" s="202"/>
      <c r="AD25" s="202"/>
      <c r="AE25" s="202"/>
      <c r="AF25" s="24"/>
      <c r="AG25" s="24"/>
      <c r="AH25" s="24"/>
      <c r="AI25" s="24"/>
      <c r="AJ25" s="24"/>
      <c r="AK25" s="201" t="s">
        <v>41</v>
      </c>
      <c r="AL25" s="202"/>
      <c r="AM25" s="202"/>
      <c r="AN25" s="202"/>
      <c r="AO25" s="202"/>
      <c r="AP25" s="24"/>
      <c r="AQ25" s="27"/>
      <c r="BE25" s="192"/>
    </row>
    <row r="26" spans="2:57" s="6" customFormat="1" ht="15" customHeight="1">
      <c r="B26" s="29"/>
      <c r="C26" s="30"/>
      <c r="D26" s="30" t="s">
        <v>42</v>
      </c>
      <c r="E26" s="30"/>
      <c r="F26" s="30" t="s">
        <v>43</v>
      </c>
      <c r="G26" s="30"/>
      <c r="H26" s="30"/>
      <c r="I26" s="30"/>
      <c r="J26" s="30"/>
      <c r="K26" s="30"/>
      <c r="L26" s="203">
        <v>0.21</v>
      </c>
      <c r="M26" s="204"/>
      <c r="N26" s="204"/>
      <c r="O26" s="204"/>
      <c r="P26" s="30"/>
      <c r="Q26" s="30"/>
      <c r="R26" s="30"/>
      <c r="S26" s="30"/>
      <c r="T26" s="30"/>
      <c r="U26" s="30"/>
      <c r="V26" s="30"/>
      <c r="W26" s="205">
        <f>ROUND($AZ$51,2)</f>
        <v>0</v>
      </c>
      <c r="X26" s="204"/>
      <c r="Y26" s="204"/>
      <c r="Z26" s="204"/>
      <c r="AA26" s="204"/>
      <c r="AB26" s="204"/>
      <c r="AC26" s="204"/>
      <c r="AD26" s="204"/>
      <c r="AE26" s="204"/>
      <c r="AF26" s="30"/>
      <c r="AG26" s="30"/>
      <c r="AH26" s="30"/>
      <c r="AI26" s="30"/>
      <c r="AJ26" s="30"/>
      <c r="AK26" s="205">
        <f>ROUND($AV$51,2)</f>
        <v>0</v>
      </c>
      <c r="AL26" s="204"/>
      <c r="AM26" s="204"/>
      <c r="AN26" s="204"/>
      <c r="AO26" s="204"/>
      <c r="AP26" s="30"/>
      <c r="AQ26" s="31"/>
      <c r="BE26" s="193"/>
    </row>
    <row r="27" spans="2:57" s="6" customFormat="1" ht="15" customHeight="1">
      <c r="B27" s="29"/>
      <c r="C27" s="30"/>
      <c r="D27" s="30"/>
      <c r="E27" s="30"/>
      <c r="F27" s="30" t="s">
        <v>44</v>
      </c>
      <c r="G27" s="30"/>
      <c r="H27" s="30"/>
      <c r="I27" s="30"/>
      <c r="J27" s="30"/>
      <c r="K27" s="30"/>
      <c r="L27" s="203">
        <v>0.15</v>
      </c>
      <c r="M27" s="204"/>
      <c r="N27" s="204"/>
      <c r="O27" s="204"/>
      <c r="P27" s="30"/>
      <c r="Q27" s="30"/>
      <c r="R27" s="30"/>
      <c r="S27" s="30"/>
      <c r="T27" s="30"/>
      <c r="U27" s="30"/>
      <c r="V27" s="30"/>
      <c r="W27" s="205">
        <f>ROUND($BA$51,2)</f>
        <v>0</v>
      </c>
      <c r="X27" s="204"/>
      <c r="Y27" s="204"/>
      <c r="Z27" s="204"/>
      <c r="AA27" s="204"/>
      <c r="AB27" s="204"/>
      <c r="AC27" s="204"/>
      <c r="AD27" s="204"/>
      <c r="AE27" s="204"/>
      <c r="AF27" s="30"/>
      <c r="AG27" s="30"/>
      <c r="AH27" s="30"/>
      <c r="AI27" s="30"/>
      <c r="AJ27" s="30"/>
      <c r="AK27" s="205">
        <f>ROUND($AW$51,2)</f>
        <v>0</v>
      </c>
      <c r="AL27" s="204"/>
      <c r="AM27" s="204"/>
      <c r="AN27" s="204"/>
      <c r="AO27" s="204"/>
      <c r="AP27" s="30"/>
      <c r="AQ27" s="31"/>
      <c r="BE27" s="193"/>
    </row>
    <row r="28" spans="2:57" s="6" customFormat="1" ht="15" customHeight="1" hidden="1">
      <c r="B28" s="29"/>
      <c r="C28" s="30"/>
      <c r="D28" s="30"/>
      <c r="E28" s="30"/>
      <c r="F28" s="30" t="s">
        <v>45</v>
      </c>
      <c r="G28" s="30"/>
      <c r="H28" s="30"/>
      <c r="I28" s="30"/>
      <c r="J28" s="30"/>
      <c r="K28" s="30"/>
      <c r="L28" s="203">
        <v>0.21</v>
      </c>
      <c r="M28" s="204"/>
      <c r="N28" s="204"/>
      <c r="O28" s="204"/>
      <c r="P28" s="30"/>
      <c r="Q28" s="30"/>
      <c r="R28" s="30"/>
      <c r="S28" s="30"/>
      <c r="T28" s="30"/>
      <c r="U28" s="30"/>
      <c r="V28" s="30"/>
      <c r="W28" s="205">
        <f>ROUND($BB$51,2)</f>
        <v>0</v>
      </c>
      <c r="X28" s="204"/>
      <c r="Y28" s="204"/>
      <c r="Z28" s="204"/>
      <c r="AA28" s="204"/>
      <c r="AB28" s="204"/>
      <c r="AC28" s="204"/>
      <c r="AD28" s="204"/>
      <c r="AE28" s="204"/>
      <c r="AF28" s="30"/>
      <c r="AG28" s="30"/>
      <c r="AH28" s="30"/>
      <c r="AI28" s="30"/>
      <c r="AJ28" s="30"/>
      <c r="AK28" s="205">
        <v>0</v>
      </c>
      <c r="AL28" s="204"/>
      <c r="AM28" s="204"/>
      <c r="AN28" s="204"/>
      <c r="AO28" s="204"/>
      <c r="AP28" s="30"/>
      <c r="AQ28" s="31"/>
      <c r="BE28" s="193"/>
    </row>
    <row r="29" spans="2:57" s="6" customFormat="1" ht="15" customHeight="1" hidden="1">
      <c r="B29" s="29"/>
      <c r="C29" s="30"/>
      <c r="D29" s="30"/>
      <c r="E29" s="30"/>
      <c r="F29" s="30" t="s">
        <v>46</v>
      </c>
      <c r="G29" s="30"/>
      <c r="H29" s="30"/>
      <c r="I29" s="30"/>
      <c r="J29" s="30"/>
      <c r="K29" s="30"/>
      <c r="L29" s="203">
        <v>0.15</v>
      </c>
      <c r="M29" s="204"/>
      <c r="N29" s="204"/>
      <c r="O29" s="204"/>
      <c r="P29" s="30"/>
      <c r="Q29" s="30"/>
      <c r="R29" s="30"/>
      <c r="S29" s="30"/>
      <c r="T29" s="30"/>
      <c r="U29" s="30"/>
      <c r="V29" s="30"/>
      <c r="W29" s="205">
        <f>ROUND($BC$51,2)</f>
        <v>0</v>
      </c>
      <c r="X29" s="204"/>
      <c r="Y29" s="204"/>
      <c r="Z29" s="204"/>
      <c r="AA29" s="204"/>
      <c r="AB29" s="204"/>
      <c r="AC29" s="204"/>
      <c r="AD29" s="204"/>
      <c r="AE29" s="204"/>
      <c r="AF29" s="30"/>
      <c r="AG29" s="30"/>
      <c r="AH29" s="30"/>
      <c r="AI29" s="30"/>
      <c r="AJ29" s="30"/>
      <c r="AK29" s="205">
        <v>0</v>
      </c>
      <c r="AL29" s="204"/>
      <c r="AM29" s="204"/>
      <c r="AN29" s="204"/>
      <c r="AO29" s="204"/>
      <c r="AP29" s="30"/>
      <c r="AQ29" s="31"/>
      <c r="BE29" s="193"/>
    </row>
    <row r="30" spans="2:57" s="6" customFormat="1" ht="15" customHeight="1" hidden="1">
      <c r="B30" s="29"/>
      <c r="C30" s="30"/>
      <c r="D30" s="30"/>
      <c r="E30" s="30"/>
      <c r="F30" s="30" t="s">
        <v>47</v>
      </c>
      <c r="G30" s="30"/>
      <c r="H30" s="30"/>
      <c r="I30" s="30"/>
      <c r="J30" s="30"/>
      <c r="K30" s="30"/>
      <c r="L30" s="203">
        <v>0</v>
      </c>
      <c r="M30" s="204"/>
      <c r="N30" s="204"/>
      <c r="O30" s="204"/>
      <c r="P30" s="30"/>
      <c r="Q30" s="30"/>
      <c r="R30" s="30"/>
      <c r="S30" s="30"/>
      <c r="T30" s="30"/>
      <c r="U30" s="30"/>
      <c r="V30" s="30"/>
      <c r="W30" s="205">
        <f>ROUND($BD$51,2)</f>
        <v>0</v>
      </c>
      <c r="X30" s="204"/>
      <c r="Y30" s="204"/>
      <c r="Z30" s="204"/>
      <c r="AA30" s="204"/>
      <c r="AB30" s="204"/>
      <c r="AC30" s="204"/>
      <c r="AD30" s="204"/>
      <c r="AE30" s="204"/>
      <c r="AF30" s="30"/>
      <c r="AG30" s="30"/>
      <c r="AH30" s="30"/>
      <c r="AI30" s="30"/>
      <c r="AJ30" s="30"/>
      <c r="AK30" s="205">
        <v>0</v>
      </c>
      <c r="AL30" s="204"/>
      <c r="AM30" s="204"/>
      <c r="AN30" s="204"/>
      <c r="AO30" s="204"/>
      <c r="AP30" s="30"/>
      <c r="AQ30" s="31"/>
      <c r="BE30" s="193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92"/>
    </row>
    <row r="32" spans="2:57" s="6" customFormat="1" ht="27" customHeight="1">
      <c r="B32" s="23"/>
      <c r="C32" s="32"/>
      <c r="D32" s="33" t="s">
        <v>48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49</v>
      </c>
      <c r="U32" s="34"/>
      <c r="V32" s="34"/>
      <c r="W32" s="34"/>
      <c r="X32" s="206" t="s">
        <v>50</v>
      </c>
      <c r="Y32" s="207"/>
      <c r="Z32" s="207"/>
      <c r="AA32" s="207"/>
      <c r="AB32" s="207"/>
      <c r="AC32" s="34"/>
      <c r="AD32" s="34"/>
      <c r="AE32" s="34"/>
      <c r="AF32" s="34"/>
      <c r="AG32" s="34"/>
      <c r="AH32" s="34"/>
      <c r="AI32" s="34"/>
      <c r="AJ32" s="34"/>
      <c r="AK32" s="208">
        <f>SUM($AK$23:$AK$30)</f>
        <v>0</v>
      </c>
      <c r="AL32" s="207"/>
      <c r="AM32" s="207"/>
      <c r="AN32" s="207"/>
      <c r="AO32" s="209"/>
      <c r="AP32" s="32"/>
      <c r="AQ32" s="37"/>
      <c r="BE32" s="192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L2016-04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210" t="str">
        <f>$K$6</f>
        <v>Oprava budovy č.p. 150 - sklad v zadní části</v>
      </c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22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Obec Jablunkov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24</v>
      </c>
      <c r="AJ44" s="24"/>
      <c r="AK44" s="24"/>
      <c r="AL44" s="24"/>
      <c r="AM44" s="212" t="str">
        <f>IF($AN$8="","",$AN$8)</f>
        <v>09.01.2016</v>
      </c>
      <c r="AN44" s="202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28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Město Jablunkov, Dukelská 144, 739 91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34</v>
      </c>
      <c r="AJ46" s="24"/>
      <c r="AK46" s="24"/>
      <c r="AL46" s="24"/>
      <c r="AM46" s="194" t="str">
        <f>IF($E$17="","",$E$17)</f>
        <v> </v>
      </c>
      <c r="AN46" s="202"/>
      <c r="AO46" s="202"/>
      <c r="AP46" s="202"/>
      <c r="AQ46" s="24"/>
      <c r="AR46" s="43"/>
      <c r="AS46" s="213" t="s">
        <v>52</v>
      </c>
      <c r="AT46" s="214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32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15"/>
      <c r="AT47" s="192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16"/>
      <c r="AT48" s="202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17" t="s">
        <v>53</v>
      </c>
      <c r="D49" s="207"/>
      <c r="E49" s="207"/>
      <c r="F49" s="207"/>
      <c r="G49" s="207"/>
      <c r="H49" s="34"/>
      <c r="I49" s="218" t="s">
        <v>54</v>
      </c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19" t="s">
        <v>55</v>
      </c>
      <c r="AH49" s="207"/>
      <c r="AI49" s="207"/>
      <c r="AJ49" s="207"/>
      <c r="AK49" s="207"/>
      <c r="AL49" s="207"/>
      <c r="AM49" s="207"/>
      <c r="AN49" s="218" t="s">
        <v>56</v>
      </c>
      <c r="AO49" s="207"/>
      <c r="AP49" s="207"/>
      <c r="AQ49" s="58" t="s">
        <v>57</v>
      </c>
      <c r="AR49" s="43"/>
      <c r="AS49" s="59" t="s">
        <v>58</v>
      </c>
      <c r="AT49" s="60" t="s">
        <v>59</v>
      </c>
      <c r="AU49" s="60" t="s">
        <v>60</v>
      </c>
      <c r="AV49" s="60" t="s">
        <v>61</v>
      </c>
      <c r="AW49" s="60" t="s">
        <v>62</v>
      </c>
      <c r="AX49" s="60" t="s">
        <v>63</v>
      </c>
      <c r="AY49" s="60" t="s">
        <v>64</v>
      </c>
      <c r="AZ49" s="60" t="s">
        <v>65</v>
      </c>
      <c r="BA49" s="60" t="s">
        <v>66</v>
      </c>
      <c r="BB49" s="60" t="s">
        <v>67</v>
      </c>
      <c r="BC49" s="60" t="s">
        <v>68</v>
      </c>
      <c r="BD49" s="61" t="s">
        <v>69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70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24">
        <f>ROUND(SUM($AG$52:$AG$53),2)</f>
        <v>0</v>
      </c>
      <c r="AH51" s="225"/>
      <c r="AI51" s="225"/>
      <c r="AJ51" s="225"/>
      <c r="AK51" s="225"/>
      <c r="AL51" s="225"/>
      <c r="AM51" s="225"/>
      <c r="AN51" s="224">
        <f>SUM($AG$51,$AT$51)</f>
        <v>0</v>
      </c>
      <c r="AO51" s="225"/>
      <c r="AP51" s="225"/>
      <c r="AQ51" s="68"/>
      <c r="AR51" s="50"/>
      <c r="AS51" s="69">
        <f>ROUND(SUM($AS$52:$AS$53),2)</f>
        <v>0</v>
      </c>
      <c r="AT51" s="70">
        <f>ROUND(SUM($AV$51:$AW$51),2)</f>
        <v>0</v>
      </c>
      <c r="AU51" s="71">
        <f>ROUND(SUM($AU$52:$AU$53),5)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ROUND(SUM($AZ$52:$AZ$53),2)</f>
        <v>0</v>
      </c>
      <c r="BA51" s="70">
        <f>ROUND(SUM($BA$52:$BA$53),2)</f>
        <v>0</v>
      </c>
      <c r="BB51" s="70">
        <f>ROUND(SUM($BB$52:$BB$53),2)</f>
        <v>0</v>
      </c>
      <c r="BC51" s="70">
        <f>ROUND(SUM($BC$52:$BC$53),2)</f>
        <v>0</v>
      </c>
      <c r="BD51" s="72">
        <f>ROUND(SUM($BD$52:$BD$53),2)</f>
        <v>0</v>
      </c>
      <c r="BS51" s="47" t="s">
        <v>71</v>
      </c>
      <c r="BT51" s="47" t="s">
        <v>72</v>
      </c>
      <c r="BU51" s="73" t="s">
        <v>73</v>
      </c>
      <c r="BV51" s="47" t="s">
        <v>74</v>
      </c>
      <c r="BW51" s="47" t="s">
        <v>5</v>
      </c>
      <c r="BX51" s="47" t="s">
        <v>75</v>
      </c>
    </row>
    <row r="52" spans="1:91" s="74" customFormat="1" ht="28.5" customHeight="1">
      <c r="A52" s="230" t="s">
        <v>1122</v>
      </c>
      <c r="B52" s="75"/>
      <c r="C52" s="76"/>
      <c r="D52" s="222" t="s">
        <v>76</v>
      </c>
      <c r="E52" s="223"/>
      <c r="F52" s="223"/>
      <c r="G52" s="223"/>
      <c r="H52" s="223"/>
      <c r="I52" s="76"/>
      <c r="J52" s="222" t="s">
        <v>77</v>
      </c>
      <c r="K52" s="223"/>
      <c r="L52" s="223"/>
      <c r="M52" s="223"/>
      <c r="N52" s="223"/>
      <c r="O52" s="223"/>
      <c r="P52" s="223"/>
      <c r="Q52" s="223"/>
      <c r="R52" s="223"/>
      <c r="S52" s="223"/>
      <c r="T52" s="223"/>
      <c r="U52" s="223"/>
      <c r="V52" s="223"/>
      <c r="W52" s="223"/>
      <c r="X52" s="223"/>
      <c r="Y52" s="223"/>
      <c r="Z52" s="223"/>
      <c r="AA52" s="223"/>
      <c r="AB52" s="223"/>
      <c r="AC52" s="223"/>
      <c r="AD52" s="223"/>
      <c r="AE52" s="223"/>
      <c r="AF52" s="223"/>
      <c r="AG52" s="220">
        <f>'01 - Stavební část'!$J$27</f>
        <v>0</v>
      </c>
      <c r="AH52" s="221"/>
      <c r="AI52" s="221"/>
      <c r="AJ52" s="221"/>
      <c r="AK52" s="221"/>
      <c r="AL52" s="221"/>
      <c r="AM52" s="221"/>
      <c r="AN52" s="220">
        <f>SUM($AG$52,$AT$52)</f>
        <v>0</v>
      </c>
      <c r="AO52" s="221"/>
      <c r="AP52" s="221"/>
      <c r="AQ52" s="77" t="s">
        <v>78</v>
      </c>
      <c r="AR52" s="78"/>
      <c r="AS52" s="79">
        <v>0</v>
      </c>
      <c r="AT52" s="80">
        <f>ROUND(SUM($AV$52:$AW$52),2)</f>
        <v>0</v>
      </c>
      <c r="AU52" s="81">
        <f>'01 - Stavební část'!$P$99</f>
        <v>0</v>
      </c>
      <c r="AV52" s="80">
        <f>'01 - Stavební část'!$J$30</f>
        <v>0</v>
      </c>
      <c r="AW52" s="80">
        <f>'01 - Stavební část'!$J$31</f>
        <v>0</v>
      </c>
      <c r="AX52" s="80">
        <f>'01 - Stavební část'!$J$32</f>
        <v>0</v>
      </c>
      <c r="AY52" s="80">
        <f>'01 - Stavební část'!$J$33</f>
        <v>0</v>
      </c>
      <c r="AZ52" s="80">
        <f>'01 - Stavební část'!$F$30</f>
        <v>0</v>
      </c>
      <c r="BA52" s="80">
        <f>'01 - Stavební část'!$F$31</f>
        <v>0</v>
      </c>
      <c r="BB52" s="80">
        <f>'01 - Stavební část'!$F$32</f>
        <v>0</v>
      </c>
      <c r="BC52" s="80">
        <f>'01 - Stavební část'!$F$33</f>
        <v>0</v>
      </c>
      <c r="BD52" s="82">
        <f>'01 - Stavební část'!$F$34</f>
        <v>0</v>
      </c>
      <c r="BT52" s="74" t="s">
        <v>21</v>
      </c>
      <c r="BV52" s="74" t="s">
        <v>74</v>
      </c>
      <c r="BW52" s="74" t="s">
        <v>79</v>
      </c>
      <c r="BX52" s="74" t="s">
        <v>5</v>
      </c>
      <c r="CM52" s="74" t="s">
        <v>80</v>
      </c>
    </row>
    <row r="53" spans="1:91" s="74" customFormat="1" ht="28.5" customHeight="1">
      <c r="A53" s="230" t="s">
        <v>1122</v>
      </c>
      <c r="B53" s="75"/>
      <c r="C53" s="76"/>
      <c r="D53" s="222" t="s">
        <v>81</v>
      </c>
      <c r="E53" s="223"/>
      <c r="F53" s="223"/>
      <c r="G53" s="223"/>
      <c r="H53" s="223"/>
      <c r="I53" s="76"/>
      <c r="J53" s="222" t="s">
        <v>82</v>
      </c>
      <c r="K53" s="223"/>
      <c r="L53" s="223"/>
      <c r="M53" s="223"/>
      <c r="N53" s="223"/>
      <c r="O53" s="223"/>
      <c r="P53" s="223"/>
      <c r="Q53" s="223"/>
      <c r="R53" s="223"/>
      <c r="S53" s="223"/>
      <c r="T53" s="223"/>
      <c r="U53" s="223"/>
      <c r="V53" s="223"/>
      <c r="W53" s="223"/>
      <c r="X53" s="223"/>
      <c r="Y53" s="223"/>
      <c r="Z53" s="223"/>
      <c r="AA53" s="223"/>
      <c r="AB53" s="223"/>
      <c r="AC53" s="223"/>
      <c r="AD53" s="223"/>
      <c r="AE53" s="223"/>
      <c r="AF53" s="223"/>
      <c r="AG53" s="220">
        <f>'02 - VRN - Vedlejší rozpo...'!$J$27</f>
        <v>0</v>
      </c>
      <c r="AH53" s="221"/>
      <c r="AI53" s="221"/>
      <c r="AJ53" s="221"/>
      <c r="AK53" s="221"/>
      <c r="AL53" s="221"/>
      <c r="AM53" s="221"/>
      <c r="AN53" s="220">
        <f>SUM($AG$53,$AT$53)</f>
        <v>0</v>
      </c>
      <c r="AO53" s="221"/>
      <c r="AP53" s="221"/>
      <c r="AQ53" s="77" t="s">
        <v>78</v>
      </c>
      <c r="AR53" s="78"/>
      <c r="AS53" s="83">
        <v>0</v>
      </c>
      <c r="AT53" s="84">
        <f>ROUND(SUM($AV$53:$AW$53),2)</f>
        <v>0</v>
      </c>
      <c r="AU53" s="85">
        <f>'02 - VRN - Vedlejší rozpo...'!$P$78</f>
        <v>0</v>
      </c>
      <c r="AV53" s="84">
        <f>'02 - VRN - Vedlejší rozpo...'!$J$30</f>
        <v>0</v>
      </c>
      <c r="AW53" s="84">
        <f>'02 - VRN - Vedlejší rozpo...'!$J$31</f>
        <v>0</v>
      </c>
      <c r="AX53" s="84">
        <f>'02 - VRN - Vedlejší rozpo...'!$J$32</f>
        <v>0</v>
      </c>
      <c r="AY53" s="84">
        <f>'02 - VRN - Vedlejší rozpo...'!$J$33</f>
        <v>0</v>
      </c>
      <c r="AZ53" s="84">
        <f>'02 - VRN - Vedlejší rozpo...'!$F$30</f>
        <v>0</v>
      </c>
      <c r="BA53" s="84">
        <f>'02 - VRN - Vedlejší rozpo...'!$F$31</f>
        <v>0</v>
      </c>
      <c r="BB53" s="84">
        <f>'02 - VRN - Vedlejší rozpo...'!$F$32</f>
        <v>0</v>
      </c>
      <c r="BC53" s="84">
        <f>'02 - VRN - Vedlejší rozpo...'!$F$33</f>
        <v>0</v>
      </c>
      <c r="BD53" s="86">
        <f>'02 - VRN - Vedlejší rozpo...'!$F$34</f>
        <v>0</v>
      </c>
      <c r="BT53" s="74" t="s">
        <v>21</v>
      </c>
      <c r="BV53" s="74" t="s">
        <v>74</v>
      </c>
      <c r="BW53" s="74" t="s">
        <v>83</v>
      </c>
      <c r="BX53" s="74" t="s">
        <v>5</v>
      </c>
      <c r="CM53" s="74" t="s">
        <v>80</v>
      </c>
    </row>
    <row r="54" spans="2:44" s="6" customFormat="1" ht="30.75" customHeight="1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43"/>
    </row>
    <row r="55" spans="2:44" s="6" customFormat="1" ht="7.5" customHeight="1">
      <c r="B55" s="38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</sheetData>
  <sheetProtection password="CC35" sheet="1" objects="1" scenarios="1" formatColumns="0" formatRows="0" sort="0" autoFilter="0"/>
  <mergeCells count="45">
    <mergeCell ref="AR2:BE2"/>
    <mergeCell ref="AN53:AP53"/>
    <mergeCell ref="AG53:AM53"/>
    <mergeCell ref="D53:H53"/>
    <mergeCell ref="J53:AF53"/>
    <mergeCell ref="AG51:AM51"/>
    <mergeCell ref="AN51:AP51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1 - Stavební část'!C2" tooltip="01 - Stavební část" display="/"/>
    <hyperlink ref="A53" location="'02 - VRN - Vedlejší rozpo...'!C2" tooltip="02 - VRN - Vedlejší rozpo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7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32"/>
      <c r="C1" s="232"/>
      <c r="D1" s="231" t="s">
        <v>1</v>
      </c>
      <c r="E1" s="232"/>
      <c r="F1" s="233" t="s">
        <v>1123</v>
      </c>
      <c r="G1" s="238" t="s">
        <v>1124</v>
      </c>
      <c r="H1" s="238"/>
      <c r="I1" s="232"/>
      <c r="J1" s="233" t="s">
        <v>1125</v>
      </c>
      <c r="K1" s="231" t="s">
        <v>84</v>
      </c>
      <c r="L1" s="233" t="s">
        <v>1126</v>
      </c>
      <c r="M1" s="233"/>
      <c r="N1" s="233"/>
      <c r="O1" s="233"/>
      <c r="P1" s="233"/>
      <c r="Q1" s="233"/>
      <c r="R1" s="233"/>
      <c r="S1" s="233"/>
      <c r="T1" s="233"/>
      <c r="U1" s="229"/>
      <c r="V1" s="22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6"/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85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27" t="str">
        <f>'Rekapitulace stavby'!$K$6</f>
        <v>Oprava budovy č.p. 150 - sklad v zadní části</v>
      </c>
      <c r="F7" s="195"/>
      <c r="G7" s="195"/>
      <c r="H7" s="195"/>
      <c r="J7" s="11"/>
      <c r="K7" s="13"/>
    </row>
    <row r="8" spans="2:11" s="6" customFormat="1" ht="15.75" customHeight="1">
      <c r="B8" s="23"/>
      <c r="C8" s="24"/>
      <c r="D8" s="19" t="s">
        <v>86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0" t="s">
        <v>87</v>
      </c>
      <c r="F9" s="202"/>
      <c r="G9" s="202"/>
      <c r="H9" s="20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09.01.2016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30</v>
      </c>
      <c r="F15" s="24"/>
      <c r="G15" s="24"/>
      <c r="H15" s="24"/>
      <c r="I15" s="88" t="s">
        <v>31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32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34</v>
      </c>
      <c r="E20" s="24"/>
      <c r="F20" s="24"/>
      <c r="G20" s="24"/>
      <c r="H20" s="24"/>
      <c r="I20" s="88" t="s">
        <v>29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31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37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198"/>
      <c r="F24" s="228"/>
      <c r="G24" s="228"/>
      <c r="H24" s="228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38</v>
      </c>
      <c r="E27" s="24"/>
      <c r="F27" s="24"/>
      <c r="G27" s="24"/>
      <c r="H27" s="24"/>
      <c r="J27" s="67">
        <f>ROUND($J$99,2)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40</v>
      </c>
      <c r="G29" s="24"/>
      <c r="H29" s="24"/>
      <c r="I29" s="95" t="s">
        <v>39</v>
      </c>
      <c r="J29" s="28" t="s">
        <v>41</v>
      </c>
      <c r="K29" s="27"/>
    </row>
    <row r="30" spans="2:11" s="6" customFormat="1" ht="15" customHeight="1">
      <c r="B30" s="23"/>
      <c r="C30" s="24"/>
      <c r="D30" s="30" t="s">
        <v>42</v>
      </c>
      <c r="E30" s="30" t="s">
        <v>43</v>
      </c>
      <c r="F30" s="96">
        <f>ROUND(SUM($BE$99:$BE$573),2)</f>
        <v>0</v>
      </c>
      <c r="G30" s="24"/>
      <c r="H30" s="24"/>
      <c r="I30" s="97">
        <v>0.21</v>
      </c>
      <c r="J30" s="96">
        <f>ROUND(ROUND((SUM($BE$99:$BE$573)),2)*$I$30,2)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44</v>
      </c>
      <c r="F31" s="96">
        <f>ROUND(SUM($BF$99:$BF$573),2)</f>
        <v>0</v>
      </c>
      <c r="G31" s="24"/>
      <c r="H31" s="24"/>
      <c r="I31" s="97">
        <v>0.15</v>
      </c>
      <c r="J31" s="96">
        <f>ROUND(ROUND((SUM($BF$99:$BF$573)),2)*$I$31,2)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45</v>
      </c>
      <c r="F32" s="96">
        <f>ROUND(SUM($BG$99:$BG$573),2)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46</v>
      </c>
      <c r="F33" s="96">
        <f>ROUND(SUM($BH$99:$BH$573),2)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47</v>
      </c>
      <c r="F34" s="96">
        <f>ROUND(SUM($BI$99:$BI$573),2)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48</v>
      </c>
      <c r="E36" s="34"/>
      <c r="F36" s="34"/>
      <c r="G36" s="98" t="s">
        <v>49</v>
      </c>
      <c r="H36" s="35" t="s">
        <v>50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88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27" t="str">
        <f>$E$7</f>
        <v>Oprava budovy č.p. 150 - sklad v zadní části</v>
      </c>
      <c r="F45" s="202"/>
      <c r="G45" s="202"/>
      <c r="H45" s="202"/>
      <c r="J45" s="24"/>
      <c r="K45" s="27"/>
    </row>
    <row r="46" spans="2:11" s="6" customFormat="1" ht="15" customHeight="1">
      <c r="B46" s="23"/>
      <c r="C46" s="19" t="s">
        <v>86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0" t="str">
        <f>$E$9</f>
        <v>01 - Stavební část</v>
      </c>
      <c r="F47" s="202"/>
      <c r="G47" s="202"/>
      <c r="H47" s="20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Obec Jablunkov</v>
      </c>
      <c r="G49" s="24"/>
      <c r="H49" s="24"/>
      <c r="I49" s="88" t="s">
        <v>24</v>
      </c>
      <c r="J49" s="52" t="str">
        <f>IF($J$12="","",$J$12)</f>
        <v>09.01.2016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Město Jablunkov, Dukelská 144, 739 91</v>
      </c>
      <c r="G51" s="24"/>
      <c r="H51" s="24"/>
      <c r="I51" s="88" t="s">
        <v>34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32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89</v>
      </c>
      <c r="D54" s="32"/>
      <c r="E54" s="32"/>
      <c r="F54" s="32"/>
      <c r="G54" s="32"/>
      <c r="H54" s="32"/>
      <c r="I54" s="106"/>
      <c r="J54" s="107" t="s">
        <v>90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91</v>
      </c>
      <c r="D56" s="24"/>
      <c r="E56" s="24"/>
      <c r="F56" s="24"/>
      <c r="G56" s="24"/>
      <c r="H56" s="24"/>
      <c r="J56" s="67">
        <f>$J$99</f>
        <v>0</v>
      </c>
      <c r="K56" s="27"/>
      <c r="AU56" s="6" t="s">
        <v>92</v>
      </c>
    </row>
    <row r="57" spans="2:11" s="73" customFormat="1" ht="25.5" customHeight="1">
      <c r="B57" s="108"/>
      <c r="C57" s="109"/>
      <c r="D57" s="110" t="s">
        <v>93</v>
      </c>
      <c r="E57" s="110"/>
      <c r="F57" s="110"/>
      <c r="G57" s="110"/>
      <c r="H57" s="110"/>
      <c r="I57" s="111"/>
      <c r="J57" s="112">
        <f>$J$100</f>
        <v>0</v>
      </c>
      <c r="K57" s="113"/>
    </row>
    <row r="58" spans="2:11" s="114" customFormat="1" ht="21" customHeight="1">
      <c r="B58" s="115"/>
      <c r="C58" s="116"/>
      <c r="D58" s="117" t="s">
        <v>94</v>
      </c>
      <c r="E58" s="117"/>
      <c r="F58" s="117"/>
      <c r="G58" s="117"/>
      <c r="H58" s="117"/>
      <c r="I58" s="118"/>
      <c r="J58" s="119">
        <f>$J$101</f>
        <v>0</v>
      </c>
      <c r="K58" s="120"/>
    </row>
    <row r="59" spans="2:11" s="114" customFormat="1" ht="21" customHeight="1">
      <c r="B59" s="115"/>
      <c r="C59" s="116"/>
      <c r="D59" s="117" t="s">
        <v>95</v>
      </c>
      <c r="E59" s="117"/>
      <c r="F59" s="117"/>
      <c r="G59" s="117"/>
      <c r="H59" s="117"/>
      <c r="I59" s="118"/>
      <c r="J59" s="119">
        <f>$J$128</f>
        <v>0</v>
      </c>
      <c r="K59" s="120"/>
    </row>
    <row r="60" spans="2:11" s="114" customFormat="1" ht="21" customHeight="1">
      <c r="B60" s="115"/>
      <c r="C60" s="116"/>
      <c r="D60" s="117" t="s">
        <v>96</v>
      </c>
      <c r="E60" s="117"/>
      <c r="F60" s="117"/>
      <c r="G60" s="117"/>
      <c r="H60" s="117"/>
      <c r="I60" s="118"/>
      <c r="J60" s="119">
        <f>$J$132</f>
        <v>0</v>
      </c>
      <c r="K60" s="120"/>
    </row>
    <row r="61" spans="2:11" s="114" customFormat="1" ht="21" customHeight="1">
      <c r="B61" s="115"/>
      <c r="C61" s="116"/>
      <c r="D61" s="117" t="s">
        <v>97</v>
      </c>
      <c r="E61" s="117"/>
      <c r="F61" s="117"/>
      <c r="G61" s="117"/>
      <c r="H61" s="117"/>
      <c r="I61" s="118"/>
      <c r="J61" s="119">
        <f>$J$136</f>
        <v>0</v>
      </c>
      <c r="K61" s="120"/>
    </row>
    <row r="62" spans="2:11" s="114" customFormat="1" ht="21" customHeight="1">
      <c r="B62" s="115"/>
      <c r="C62" s="116"/>
      <c r="D62" s="117" t="s">
        <v>98</v>
      </c>
      <c r="E62" s="117"/>
      <c r="F62" s="117"/>
      <c r="G62" s="117"/>
      <c r="H62" s="117"/>
      <c r="I62" s="118"/>
      <c r="J62" s="119">
        <f>$J$143</f>
        <v>0</v>
      </c>
      <c r="K62" s="120"/>
    </row>
    <row r="63" spans="2:11" s="114" customFormat="1" ht="21" customHeight="1">
      <c r="B63" s="115"/>
      <c r="C63" s="116"/>
      <c r="D63" s="117" t="s">
        <v>99</v>
      </c>
      <c r="E63" s="117"/>
      <c r="F63" s="117"/>
      <c r="G63" s="117"/>
      <c r="H63" s="117"/>
      <c r="I63" s="118"/>
      <c r="J63" s="119">
        <f>$J$153</f>
        <v>0</v>
      </c>
      <c r="K63" s="120"/>
    </row>
    <row r="64" spans="2:11" s="114" customFormat="1" ht="21" customHeight="1">
      <c r="B64" s="115"/>
      <c r="C64" s="116"/>
      <c r="D64" s="117" t="s">
        <v>100</v>
      </c>
      <c r="E64" s="117"/>
      <c r="F64" s="117"/>
      <c r="G64" s="117"/>
      <c r="H64" s="117"/>
      <c r="I64" s="118"/>
      <c r="J64" s="119">
        <f>$J$185</f>
        <v>0</v>
      </c>
      <c r="K64" s="120"/>
    </row>
    <row r="65" spans="2:11" s="114" customFormat="1" ht="21" customHeight="1">
      <c r="B65" s="115"/>
      <c r="C65" s="116"/>
      <c r="D65" s="117" t="s">
        <v>101</v>
      </c>
      <c r="E65" s="117"/>
      <c r="F65" s="117"/>
      <c r="G65" s="117"/>
      <c r="H65" s="117"/>
      <c r="I65" s="118"/>
      <c r="J65" s="119">
        <f>$J$268</f>
        <v>0</v>
      </c>
      <c r="K65" s="120"/>
    </row>
    <row r="66" spans="2:11" s="114" customFormat="1" ht="21" customHeight="1">
      <c r="B66" s="115"/>
      <c r="C66" s="116"/>
      <c r="D66" s="117" t="s">
        <v>102</v>
      </c>
      <c r="E66" s="117"/>
      <c r="F66" s="117"/>
      <c r="G66" s="117"/>
      <c r="H66" s="117"/>
      <c r="I66" s="118"/>
      <c r="J66" s="119">
        <f>$J$283</f>
        <v>0</v>
      </c>
      <c r="K66" s="120"/>
    </row>
    <row r="67" spans="2:11" s="73" customFormat="1" ht="25.5" customHeight="1">
      <c r="B67" s="108"/>
      <c r="C67" s="109"/>
      <c r="D67" s="110" t="s">
        <v>103</v>
      </c>
      <c r="E67" s="110"/>
      <c r="F67" s="110"/>
      <c r="G67" s="110"/>
      <c r="H67" s="110"/>
      <c r="I67" s="111"/>
      <c r="J67" s="112">
        <f>$J$286</f>
        <v>0</v>
      </c>
      <c r="K67" s="113"/>
    </row>
    <row r="68" spans="2:11" s="114" customFormat="1" ht="21" customHeight="1">
      <c r="B68" s="115"/>
      <c r="C68" s="116"/>
      <c r="D68" s="117" t="s">
        <v>104</v>
      </c>
      <c r="E68" s="117"/>
      <c r="F68" s="117"/>
      <c r="G68" s="117"/>
      <c r="H68" s="117"/>
      <c r="I68" s="118"/>
      <c r="J68" s="119">
        <f>$J$287</f>
        <v>0</v>
      </c>
      <c r="K68" s="120"/>
    </row>
    <row r="69" spans="2:11" s="114" customFormat="1" ht="21" customHeight="1">
      <c r="B69" s="115"/>
      <c r="C69" s="116"/>
      <c r="D69" s="117" t="s">
        <v>105</v>
      </c>
      <c r="E69" s="117"/>
      <c r="F69" s="117"/>
      <c r="G69" s="117"/>
      <c r="H69" s="117"/>
      <c r="I69" s="118"/>
      <c r="J69" s="119">
        <f>$J$298</f>
        <v>0</v>
      </c>
      <c r="K69" s="120"/>
    </row>
    <row r="70" spans="2:11" s="114" customFormat="1" ht="21" customHeight="1">
      <c r="B70" s="115"/>
      <c r="C70" s="116"/>
      <c r="D70" s="117" t="s">
        <v>106</v>
      </c>
      <c r="E70" s="117"/>
      <c r="F70" s="117"/>
      <c r="G70" s="117"/>
      <c r="H70" s="117"/>
      <c r="I70" s="118"/>
      <c r="J70" s="119">
        <f>$J$360</f>
        <v>0</v>
      </c>
      <c r="K70" s="120"/>
    </row>
    <row r="71" spans="2:11" s="114" customFormat="1" ht="21" customHeight="1">
      <c r="B71" s="115"/>
      <c r="C71" s="116"/>
      <c r="D71" s="117" t="s">
        <v>107</v>
      </c>
      <c r="E71" s="117"/>
      <c r="F71" s="117"/>
      <c r="G71" s="117"/>
      <c r="H71" s="117"/>
      <c r="I71" s="118"/>
      <c r="J71" s="119">
        <f>$J$368</f>
        <v>0</v>
      </c>
      <c r="K71" s="120"/>
    </row>
    <row r="72" spans="2:11" s="114" customFormat="1" ht="21" customHeight="1">
      <c r="B72" s="115"/>
      <c r="C72" s="116"/>
      <c r="D72" s="117" t="s">
        <v>108</v>
      </c>
      <c r="E72" s="117"/>
      <c r="F72" s="117"/>
      <c r="G72" s="117"/>
      <c r="H72" s="117"/>
      <c r="I72" s="118"/>
      <c r="J72" s="119">
        <f>$J$452</f>
        <v>0</v>
      </c>
      <c r="K72" s="120"/>
    </row>
    <row r="73" spans="2:11" s="114" customFormat="1" ht="21" customHeight="1">
      <c r="B73" s="115"/>
      <c r="C73" s="116"/>
      <c r="D73" s="117" t="s">
        <v>109</v>
      </c>
      <c r="E73" s="117"/>
      <c r="F73" s="117"/>
      <c r="G73" s="117"/>
      <c r="H73" s="117"/>
      <c r="I73" s="118"/>
      <c r="J73" s="119">
        <f>$J$470</f>
        <v>0</v>
      </c>
      <c r="K73" s="120"/>
    </row>
    <row r="74" spans="2:11" s="114" customFormat="1" ht="21" customHeight="1">
      <c r="B74" s="115"/>
      <c r="C74" s="116"/>
      <c r="D74" s="117" t="s">
        <v>110</v>
      </c>
      <c r="E74" s="117"/>
      <c r="F74" s="117"/>
      <c r="G74" s="117"/>
      <c r="H74" s="117"/>
      <c r="I74" s="118"/>
      <c r="J74" s="119">
        <f>$J$482</f>
        <v>0</v>
      </c>
      <c r="K74" s="120"/>
    </row>
    <row r="75" spans="2:11" s="114" customFormat="1" ht="21" customHeight="1">
      <c r="B75" s="115"/>
      <c r="C75" s="116"/>
      <c r="D75" s="117" t="s">
        <v>111</v>
      </c>
      <c r="E75" s="117"/>
      <c r="F75" s="117"/>
      <c r="G75" s="117"/>
      <c r="H75" s="117"/>
      <c r="I75" s="118"/>
      <c r="J75" s="119">
        <f>$J$494</f>
        <v>0</v>
      </c>
      <c r="K75" s="120"/>
    </row>
    <row r="76" spans="2:11" s="114" customFormat="1" ht="21" customHeight="1">
      <c r="B76" s="115"/>
      <c r="C76" s="116"/>
      <c r="D76" s="117" t="s">
        <v>112</v>
      </c>
      <c r="E76" s="117"/>
      <c r="F76" s="117"/>
      <c r="G76" s="117"/>
      <c r="H76" s="117"/>
      <c r="I76" s="118"/>
      <c r="J76" s="119">
        <f>$J$503</f>
        <v>0</v>
      </c>
      <c r="K76" s="120"/>
    </row>
    <row r="77" spans="2:11" s="73" customFormat="1" ht="25.5" customHeight="1">
      <c r="B77" s="108"/>
      <c r="C77" s="109"/>
      <c r="D77" s="110" t="s">
        <v>113</v>
      </c>
      <c r="E77" s="110"/>
      <c r="F77" s="110"/>
      <c r="G77" s="110"/>
      <c r="H77" s="110"/>
      <c r="I77" s="111"/>
      <c r="J77" s="112">
        <f>$J$531</f>
        <v>0</v>
      </c>
      <c r="K77" s="113"/>
    </row>
    <row r="78" spans="2:11" s="114" customFormat="1" ht="21" customHeight="1">
      <c r="B78" s="115"/>
      <c r="C78" s="116"/>
      <c r="D78" s="117" t="s">
        <v>114</v>
      </c>
      <c r="E78" s="117"/>
      <c r="F78" s="117"/>
      <c r="G78" s="117"/>
      <c r="H78" s="117"/>
      <c r="I78" s="118"/>
      <c r="J78" s="119">
        <f>$J$532</f>
        <v>0</v>
      </c>
      <c r="K78" s="120"/>
    </row>
    <row r="79" spans="2:11" s="73" customFormat="1" ht="25.5" customHeight="1">
      <c r="B79" s="108"/>
      <c r="C79" s="109"/>
      <c r="D79" s="110" t="s">
        <v>115</v>
      </c>
      <c r="E79" s="110"/>
      <c r="F79" s="110"/>
      <c r="G79" s="110"/>
      <c r="H79" s="110"/>
      <c r="I79" s="111"/>
      <c r="J79" s="112">
        <f>$J$567</f>
        <v>0</v>
      </c>
      <c r="K79" s="113"/>
    </row>
    <row r="80" spans="2:11" s="6" customFormat="1" ht="22.5" customHeight="1">
      <c r="B80" s="23"/>
      <c r="C80" s="24"/>
      <c r="D80" s="24"/>
      <c r="E80" s="24"/>
      <c r="F80" s="24"/>
      <c r="G80" s="24"/>
      <c r="H80" s="24"/>
      <c r="J80" s="24"/>
      <c r="K80" s="27"/>
    </row>
    <row r="81" spans="2:11" s="6" customFormat="1" ht="7.5" customHeight="1">
      <c r="B81" s="38"/>
      <c r="C81" s="39"/>
      <c r="D81" s="39"/>
      <c r="E81" s="39"/>
      <c r="F81" s="39"/>
      <c r="G81" s="39"/>
      <c r="H81" s="39"/>
      <c r="I81" s="101"/>
      <c r="J81" s="39"/>
      <c r="K81" s="40"/>
    </row>
    <row r="85" spans="2:12" s="6" customFormat="1" ht="7.5" customHeight="1">
      <c r="B85" s="41"/>
      <c r="C85" s="42"/>
      <c r="D85" s="42"/>
      <c r="E85" s="42"/>
      <c r="F85" s="42"/>
      <c r="G85" s="42"/>
      <c r="H85" s="42"/>
      <c r="I85" s="103"/>
      <c r="J85" s="42"/>
      <c r="K85" s="42"/>
      <c r="L85" s="43"/>
    </row>
    <row r="86" spans="2:12" s="6" customFormat="1" ht="37.5" customHeight="1">
      <c r="B86" s="23"/>
      <c r="C86" s="12" t="s">
        <v>116</v>
      </c>
      <c r="D86" s="24"/>
      <c r="E86" s="24"/>
      <c r="F86" s="24"/>
      <c r="G86" s="24"/>
      <c r="H86" s="24"/>
      <c r="J86" s="24"/>
      <c r="K86" s="24"/>
      <c r="L86" s="43"/>
    </row>
    <row r="87" spans="2:12" s="6" customFormat="1" ht="7.5" customHeight="1">
      <c r="B87" s="23"/>
      <c r="C87" s="24"/>
      <c r="D87" s="24"/>
      <c r="E87" s="24"/>
      <c r="F87" s="24"/>
      <c r="G87" s="24"/>
      <c r="H87" s="24"/>
      <c r="J87" s="24"/>
      <c r="K87" s="24"/>
      <c r="L87" s="43"/>
    </row>
    <row r="88" spans="2:12" s="6" customFormat="1" ht="15" customHeight="1">
      <c r="B88" s="23"/>
      <c r="C88" s="19" t="s">
        <v>16</v>
      </c>
      <c r="D88" s="24"/>
      <c r="E88" s="24"/>
      <c r="F88" s="24"/>
      <c r="G88" s="24"/>
      <c r="H88" s="24"/>
      <c r="J88" s="24"/>
      <c r="K88" s="24"/>
      <c r="L88" s="43"/>
    </row>
    <row r="89" spans="2:12" s="6" customFormat="1" ht="16.5" customHeight="1">
      <c r="B89" s="23"/>
      <c r="C89" s="24"/>
      <c r="D89" s="24"/>
      <c r="E89" s="227" t="str">
        <f>$E$7</f>
        <v>Oprava budovy č.p. 150 - sklad v zadní části</v>
      </c>
      <c r="F89" s="202"/>
      <c r="G89" s="202"/>
      <c r="H89" s="202"/>
      <c r="J89" s="24"/>
      <c r="K89" s="24"/>
      <c r="L89" s="43"/>
    </row>
    <row r="90" spans="2:12" s="6" customFormat="1" ht="15" customHeight="1">
      <c r="B90" s="23"/>
      <c r="C90" s="19" t="s">
        <v>86</v>
      </c>
      <c r="D90" s="24"/>
      <c r="E90" s="24"/>
      <c r="F90" s="24"/>
      <c r="G90" s="24"/>
      <c r="H90" s="24"/>
      <c r="J90" s="24"/>
      <c r="K90" s="24"/>
      <c r="L90" s="43"/>
    </row>
    <row r="91" spans="2:12" s="6" customFormat="1" ht="19.5" customHeight="1">
      <c r="B91" s="23"/>
      <c r="C91" s="24"/>
      <c r="D91" s="24"/>
      <c r="E91" s="210" t="str">
        <f>$E$9</f>
        <v>01 - Stavební část</v>
      </c>
      <c r="F91" s="202"/>
      <c r="G91" s="202"/>
      <c r="H91" s="202"/>
      <c r="J91" s="24"/>
      <c r="K91" s="24"/>
      <c r="L91" s="43"/>
    </row>
    <row r="92" spans="2:12" s="6" customFormat="1" ht="7.5" customHeight="1">
      <c r="B92" s="23"/>
      <c r="C92" s="24"/>
      <c r="D92" s="24"/>
      <c r="E92" s="24"/>
      <c r="F92" s="24"/>
      <c r="G92" s="24"/>
      <c r="H92" s="24"/>
      <c r="J92" s="24"/>
      <c r="K92" s="24"/>
      <c r="L92" s="43"/>
    </row>
    <row r="93" spans="2:12" s="6" customFormat="1" ht="18.75" customHeight="1">
      <c r="B93" s="23"/>
      <c r="C93" s="19" t="s">
        <v>22</v>
      </c>
      <c r="D93" s="24"/>
      <c r="E93" s="24"/>
      <c r="F93" s="17" t="str">
        <f>$F$12</f>
        <v>Obec Jablunkov</v>
      </c>
      <c r="G93" s="24"/>
      <c r="H93" s="24"/>
      <c r="I93" s="88" t="s">
        <v>24</v>
      </c>
      <c r="J93" s="52" t="str">
        <f>IF($J$12="","",$J$12)</f>
        <v>09.01.2016</v>
      </c>
      <c r="K93" s="24"/>
      <c r="L93" s="43"/>
    </row>
    <row r="94" spans="2:12" s="6" customFormat="1" ht="7.5" customHeight="1">
      <c r="B94" s="23"/>
      <c r="C94" s="24"/>
      <c r="D94" s="24"/>
      <c r="E94" s="24"/>
      <c r="F94" s="24"/>
      <c r="G94" s="24"/>
      <c r="H94" s="24"/>
      <c r="J94" s="24"/>
      <c r="K94" s="24"/>
      <c r="L94" s="43"/>
    </row>
    <row r="95" spans="2:12" s="6" customFormat="1" ht="15.75" customHeight="1">
      <c r="B95" s="23"/>
      <c r="C95" s="19" t="s">
        <v>28</v>
      </c>
      <c r="D95" s="24"/>
      <c r="E95" s="24"/>
      <c r="F95" s="17" t="str">
        <f>$E$15</f>
        <v>Město Jablunkov, Dukelská 144, 739 91</v>
      </c>
      <c r="G95" s="24"/>
      <c r="H95" s="24"/>
      <c r="I95" s="88" t="s">
        <v>34</v>
      </c>
      <c r="J95" s="17" t="str">
        <f>$E$21</f>
        <v> </v>
      </c>
      <c r="K95" s="24"/>
      <c r="L95" s="43"/>
    </row>
    <row r="96" spans="2:12" s="6" customFormat="1" ht="15" customHeight="1">
      <c r="B96" s="23"/>
      <c r="C96" s="19" t="s">
        <v>32</v>
      </c>
      <c r="D96" s="24"/>
      <c r="E96" s="24"/>
      <c r="F96" s="17">
        <f>IF($E$18="","",$E$18)</f>
      </c>
      <c r="G96" s="24"/>
      <c r="H96" s="24"/>
      <c r="J96" s="24"/>
      <c r="K96" s="24"/>
      <c r="L96" s="43"/>
    </row>
    <row r="97" spans="2:12" s="6" customFormat="1" ht="11.25" customHeight="1">
      <c r="B97" s="23"/>
      <c r="C97" s="24"/>
      <c r="D97" s="24"/>
      <c r="E97" s="24"/>
      <c r="F97" s="24"/>
      <c r="G97" s="24"/>
      <c r="H97" s="24"/>
      <c r="J97" s="24"/>
      <c r="K97" s="24"/>
      <c r="L97" s="43"/>
    </row>
    <row r="98" spans="2:20" s="121" customFormat="1" ht="30" customHeight="1">
      <c r="B98" s="122"/>
      <c r="C98" s="123" t="s">
        <v>117</v>
      </c>
      <c r="D98" s="124" t="s">
        <v>57</v>
      </c>
      <c r="E98" s="124" t="s">
        <v>53</v>
      </c>
      <c r="F98" s="124" t="s">
        <v>118</v>
      </c>
      <c r="G98" s="124" t="s">
        <v>119</v>
      </c>
      <c r="H98" s="124" t="s">
        <v>120</v>
      </c>
      <c r="I98" s="125" t="s">
        <v>121</v>
      </c>
      <c r="J98" s="124" t="s">
        <v>122</v>
      </c>
      <c r="K98" s="126" t="s">
        <v>123</v>
      </c>
      <c r="L98" s="127"/>
      <c r="M98" s="59" t="s">
        <v>124</v>
      </c>
      <c r="N98" s="60" t="s">
        <v>42</v>
      </c>
      <c r="O98" s="60" t="s">
        <v>125</v>
      </c>
      <c r="P98" s="60" t="s">
        <v>126</v>
      </c>
      <c r="Q98" s="60" t="s">
        <v>127</v>
      </c>
      <c r="R98" s="60" t="s">
        <v>128</v>
      </c>
      <c r="S98" s="60" t="s">
        <v>129</v>
      </c>
      <c r="T98" s="61" t="s">
        <v>130</v>
      </c>
    </row>
    <row r="99" spans="2:63" s="6" customFormat="1" ht="30" customHeight="1">
      <c r="B99" s="23"/>
      <c r="C99" s="66" t="s">
        <v>91</v>
      </c>
      <c r="D99" s="24"/>
      <c r="E99" s="24"/>
      <c r="F99" s="24"/>
      <c r="G99" s="24"/>
      <c r="H99" s="24"/>
      <c r="J99" s="128">
        <f>$BK$99</f>
        <v>0</v>
      </c>
      <c r="K99" s="24"/>
      <c r="L99" s="43"/>
      <c r="M99" s="63"/>
      <c r="N99" s="64"/>
      <c r="O99" s="64"/>
      <c r="P99" s="129">
        <f>$P$100+$P$286+$P$531+$P$567</f>
        <v>0</v>
      </c>
      <c r="Q99" s="64"/>
      <c r="R99" s="129">
        <f>$R$100+$R$286+$R$531+$R$567</f>
        <v>54.829585103</v>
      </c>
      <c r="S99" s="64"/>
      <c r="T99" s="130">
        <f>$T$100+$T$286+$T$531+$T$567</f>
        <v>37.377856099999995</v>
      </c>
      <c r="AT99" s="6" t="s">
        <v>71</v>
      </c>
      <c r="AU99" s="6" t="s">
        <v>92</v>
      </c>
      <c r="BK99" s="131">
        <f>$BK$100+$BK$286+$BK$531+$BK$567</f>
        <v>0</v>
      </c>
    </row>
    <row r="100" spans="2:63" s="132" customFormat="1" ht="37.5" customHeight="1">
      <c r="B100" s="133"/>
      <c r="C100" s="134"/>
      <c r="D100" s="134" t="s">
        <v>71</v>
      </c>
      <c r="E100" s="135" t="s">
        <v>131</v>
      </c>
      <c r="F100" s="135" t="s">
        <v>132</v>
      </c>
      <c r="G100" s="134"/>
      <c r="H100" s="134"/>
      <c r="J100" s="136">
        <f>$BK$100</f>
        <v>0</v>
      </c>
      <c r="K100" s="134"/>
      <c r="L100" s="137"/>
      <c r="M100" s="138"/>
      <c r="N100" s="134"/>
      <c r="O100" s="134"/>
      <c r="P100" s="139">
        <f>$P$101+$P$128+$P$132+$P$136+$P$143+$P$153+$P$185+$P$268+$P$283</f>
        <v>0</v>
      </c>
      <c r="Q100" s="134"/>
      <c r="R100" s="139">
        <f>$R$101+$R$128+$R$132+$R$136+$R$143+$R$153+$R$185+$R$268+$R$283</f>
        <v>51.21372899</v>
      </c>
      <c r="S100" s="134"/>
      <c r="T100" s="140">
        <f>$T$101+$T$128+$T$132+$T$136+$T$143+$T$153+$T$185+$T$268+$T$283</f>
        <v>33.6792932</v>
      </c>
      <c r="AR100" s="141" t="s">
        <v>21</v>
      </c>
      <c r="AT100" s="141" t="s">
        <v>71</v>
      </c>
      <c r="AU100" s="141" t="s">
        <v>72</v>
      </c>
      <c r="AY100" s="141" t="s">
        <v>133</v>
      </c>
      <c r="BK100" s="142">
        <f>$BK$101+$BK$128+$BK$132+$BK$136+$BK$143+$BK$153+$BK$185+$BK$268+$BK$283</f>
        <v>0</v>
      </c>
    </row>
    <row r="101" spans="2:63" s="132" customFormat="1" ht="21" customHeight="1">
      <c r="B101" s="133"/>
      <c r="C101" s="134"/>
      <c r="D101" s="134" t="s">
        <v>71</v>
      </c>
      <c r="E101" s="143" t="s">
        <v>21</v>
      </c>
      <c r="F101" s="143" t="s">
        <v>134</v>
      </c>
      <c r="G101" s="134"/>
      <c r="H101" s="134"/>
      <c r="J101" s="144">
        <f>$BK$101</f>
        <v>0</v>
      </c>
      <c r="K101" s="134"/>
      <c r="L101" s="137"/>
      <c r="M101" s="138"/>
      <c r="N101" s="134"/>
      <c r="O101" s="134"/>
      <c r="P101" s="139">
        <f>SUM($P$102:$P$127)</f>
        <v>0</v>
      </c>
      <c r="Q101" s="134"/>
      <c r="R101" s="139">
        <f>SUM($R$102:$R$127)</f>
        <v>0.000504</v>
      </c>
      <c r="S101" s="134"/>
      <c r="T101" s="140">
        <f>SUM($T$102:$T$127)</f>
        <v>0</v>
      </c>
      <c r="AR101" s="141" t="s">
        <v>21</v>
      </c>
      <c r="AT101" s="141" t="s">
        <v>71</v>
      </c>
      <c r="AU101" s="141" t="s">
        <v>21</v>
      </c>
      <c r="AY101" s="141" t="s">
        <v>133</v>
      </c>
      <c r="BK101" s="142">
        <f>SUM($BK$102:$BK$127)</f>
        <v>0</v>
      </c>
    </row>
    <row r="102" spans="2:65" s="6" customFormat="1" ht="15.75" customHeight="1">
      <c r="B102" s="23"/>
      <c r="C102" s="145" t="s">
        <v>21</v>
      </c>
      <c r="D102" s="145" t="s">
        <v>135</v>
      </c>
      <c r="E102" s="146" t="s">
        <v>136</v>
      </c>
      <c r="F102" s="147" t="s">
        <v>137</v>
      </c>
      <c r="G102" s="148" t="s">
        <v>138</v>
      </c>
      <c r="H102" s="149">
        <v>5.218</v>
      </c>
      <c r="I102" s="150"/>
      <c r="J102" s="151">
        <f>ROUND($I$102*$H$102,2)</f>
        <v>0</v>
      </c>
      <c r="K102" s="147" t="s">
        <v>139</v>
      </c>
      <c r="L102" s="43"/>
      <c r="M102" s="152"/>
      <c r="N102" s="153" t="s">
        <v>43</v>
      </c>
      <c r="O102" s="24"/>
      <c r="P102" s="154">
        <f>$O$102*$H$102</f>
        <v>0</v>
      </c>
      <c r="Q102" s="154">
        <v>0</v>
      </c>
      <c r="R102" s="154">
        <f>$Q$102*$H$102</f>
        <v>0</v>
      </c>
      <c r="S102" s="154">
        <v>0</v>
      </c>
      <c r="T102" s="155">
        <f>$S$102*$H$102</f>
        <v>0</v>
      </c>
      <c r="AR102" s="89" t="s">
        <v>140</v>
      </c>
      <c r="AT102" s="89" t="s">
        <v>135</v>
      </c>
      <c r="AU102" s="89" t="s">
        <v>80</v>
      </c>
      <c r="AY102" s="6" t="s">
        <v>133</v>
      </c>
      <c r="BE102" s="156">
        <f>IF($N$102="základní",$J$102,0)</f>
        <v>0</v>
      </c>
      <c r="BF102" s="156">
        <f>IF($N$102="snížená",$J$102,0)</f>
        <v>0</v>
      </c>
      <c r="BG102" s="156">
        <f>IF($N$102="zákl. přenesená",$J$102,0)</f>
        <v>0</v>
      </c>
      <c r="BH102" s="156">
        <f>IF($N$102="sníž. přenesená",$J$102,0)</f>
        <v>0</v>
      </c>
      <c r="BI102" s="156">
        <f>IF($N$102="nulová",$J$102,0)</f>
        <v>0</v>
      </c>
      <c r="BJ102" s="89" t="s">
        <v>21</v>
      </c>
      <c r="BK102" s="156">
        <f>ROUND($I$102*$H$102,2)</f>
        <v>0</v>
      </c>
      <c r="BL102" s="89" t="s">
        <v>140</v>
      </c>
      <c r="BM102" s="89" t="s">
        <v>141</v>
      </c>
    </row>
    <row r="103" spans="2:47" s="6" customFormat="1" ht="16.5" customHeight="1">
      <c r="B103" s="23"/>
      <c r="C103" s="24"/>
      <c r="D103" s="157" t="s">
        <v>142</v>
      </c>
      <c r="E103" s="24"/>
      <c r="F103" s="158" t="s">
        <v>143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142</v>
      </c>
      <c r="AU103" s="6" t="s">
        <v>80</v>
      </c>
    </row>
    <row r="104" spans="2:51" s="6" customFormat="1" ht="15.75" customHeight="1">
      <c r="B104" s="159"/>
      <c r="C104" s="160"/>
      <c r="D104" s="161" t="s">
        <v>144</v>
      </c>
      <c r="E104" s="160"/>
      <c r="F104" s="162" t="s">
        <v>145</v>
      </c>
      <c r="G104" s="160"/>
      <c r="H104" s="163">
        <v>5.218</v>
      </c>
      <c r="J104" s="160"/>
      <c r="K104" s="160"/>
      <c r="L104" s="164"/>
      <c r="M104" s="165"/>
      <c r="N104" s="160"/>
      <c r="O104" s="160"/>
      <c r="P104" s="160"/>
      <c r="Q104" s="160"/>
      <c r="R104" s="160"/>
      <c r="S104" s="160"/>
      <c r="T104" s="166"/>
      <c r="AT104" s="167" t="s">
        <v>144</v>
      </c>
      <c r="AU104" s="167" t="s">
        <v>80</v>
      </c>
      <c r="AV104" s="167" t="s">
        <v>80</v>
      </c>
      <c r="AW104" s="167" t="s">
        <v>92</v>
      </c>
      <c r="AX104" s="167" t="s">
        <v>21</v>
      </c>
      <c r="AY104" s="167" t="s">
        <v>133</v>
      </c>
    </row>
    <row r="105" spans="2:65" s="6" customFormat="1" ht="15.75" customHeight="1">
      <c r="B105" s="23"/>
      <c r="C105" s="145" t="s">
        <v>80</v>
      </c>
      <c r="D105" s="145" t="s">
        <v>135</v>
      </c>
      <c r="E105" s="146" t="s">
        <v>146</v>
      </c>
      <c r="F105" s="147" t="s">
        <v>147</v>
      </c>
      <c r="G105" s="148" t="s">
        <v>138</v>
      </c>
      <c r="H105" s="149">
        <v>5.218</v>
      </c>
      <c r="I105" s="150"/>
      <c r="J105" s="151">
        <f>ROUND($I$105*$H$105,2)</f>
        <v>0</v>
      </c>
      <c r="K105" s="147" t="s">
        <v>139</v>
      </c>
      <c r="L105" s="43"/>
      <c r="M105" s="152"/>
      <c r="N105" s="153" t="s">
        <v>43</v>
      </c>
      <c r="O105" s="24"/>
      <c r="P105" s="154">
        <f>$O$105*$H$105</f>
        <v>0</v>
      </c>
      <c r="Q105" s="154">
        <v>0</v>
      </c>
      <c r="R105" s="154">
        <f>$Q$105*$H$105</f>
        <v>0</v>
      </c>
      <c r="S105" s="154">
        <v>0</v>
      </c>
      <c r="T105" s="155">
        <f>$S$105*$H$105</f>
        <v>0</v>
      </c>
      <c r="AR105" s="89" t="s">
        <v>140</v>
      </c>
      <c r="AT105" s="89" t="s">
        <v>135</v>
      </c>
      <c r="AU105" s="89" t="s">
        <v>80</v>
      </c>
      <c r="AY105" s="6" t="s">
        <v>133</v>
      </c>
      <c r="BE105" s="156">
        <f>IF($N$105="základní",$J$105,0)</f>
        <v>0</v>
      </c>
      <c r="BF105" s="156">
        <f>IF($N$105="snížená",$J$105,0)</f>
        <v>0</v>
      </c>
      <c r="BG105" s="156">
        <f>IF($N$105="zákl. přenesená",$J$105,0)</f>
        <v>0</v>
      </c>
      <c r="BH105" s="156">
        <f>IF($N$105="sníž. přenesená",$J$105,0)</f>
        <v>0</v>
      </c>
      <c r="BI105" s="156">
        <f>IF($N$105="nulová",$J$105,0)</f>
        <v>0</v>
      </c>
      <c r="BJ105" s="89" t="s">
        <v>21</v>
      </c>
      <c r="BK105" s="156">
        <f>ROUND($I$105*$H$105,2)</f>
        <v>0</v>
      </c>
      <c r="BL105" s="89" t="s">
        <v>140</v>
      </c>
      <c r="BM105" s="89" t="s">
        <v>148</v>
      </c>
    </row>
    <row r="106" spans="2:47" s="6" customFormat="1" ht="27" customHeight="1">
      <c r="B106" s="23"/>
      <c r="C106" s="24"/>
      <c r="D106" s="157" t="s">
        <v>142</v>
      </c>
      <c r="E106" s="24"/>
      <c r="F106" s="158" t="s">
        <v>149</v>
      </c>
      <c r="G106" s="24"/>
      <c r="H106" s="24"/>
      <c r="J106" s="24"/>
      <c r="K106" s="24"/>
      <c r="L106" s="43"/>
      <c r="M106" s="56"/>
      <c r="N106" s="24"/>
      <c r="O106" s="24"/>
      <c r="P106" s="24"/>
      <c r="Q106" s="24"/>
      <c r="R106" s="24"/>
      <c r="S106" s="24"/>
      <c r="T106" s="57"/>
      <c r="AT106" s="6" t="s">
        <v>142</v>
      </c>
      <c r="AU106" s="6" t="s">
        <v>80</v>
      </c>
    </row>
    <row r="107" spans="2:65" s="6" customFormat="1" ht="15.75" customHeight="1">
      <c r="B107" s="23"/>
      <c r="C107" s="145" t="s">
        <v>150</v>
      </c>
      <c r="D107" s="145" t="s">
        <v>135</v>
      </c>
      <c r="E107" s="146" t="s">
        <v>151</v>
      </c>
      <c r="F107" s="147" t="s">
        <v>152</v>
      </c>
      <c r="G107" s="148" t="s">
        <v>138</v>
      </c>
      <c r="H107" s="149">
        <v>5.218</v>
      </c>
      <c r="I107" s="150"/>
      <c r="J107" s="151">
        <f>ROUND($I$107*$H$107,2)</f>
        <v>0</v>
      </c>
      <c r="K107" s="147" t="s">
        <v>139</v>
      </c>
      <c r="L107" s="43"/>
      <c r="M107" s="152"/>
      <c r="N107" s="153" t="s">
        <v>43</v>
      </c>
      <c r="O107" s="24"/>
      <c r="P107" s="154">
        <f>$O$107*$H$107</f>
        <v>0</v>
      </c>
      <c r="Q107" s="154">
        <v>0</v>
      </c>
      <c r="R107" s="154">
        <f>$Q$107*$H$107</f>
        <v>0</v>
      </c>
      <c r="S107" s="154">
        <v>0</v>
      </c>
      <c r="T107" s="155">
        <f>$S$107*$H$107</f>
        <v>0</v>
      </c>
      <c r="AR107" s="89" t="s">
        <v>140</v>
      </c>
      <c r="AT107" s="89" t="s">
        <v>135</v>
      </c>
      <c r="AU107" s="89" t="s">
        <v>80</v>
      </c>
      <c r="AY107" s="6" t="s">
        <v>133</v>
      </c>
      <c r="BE107" s="156">
        <f>IF($N$107="základní",$J$107,0)</f>
        <v>0</v>
      </c>
      <c r="BF107" s="156">
        <f>IF($N$107="snížená",$J$107,0)</f>
        <v>0</v>
      </c>
      <c r="BG107" s="156">
        <f>IF($N$107="zákl. přenesená",$J$107,0)</f>
        <v>0</v>
      </c>
      <c r="BH107" s="156">
        <f>IF($N$107="sníž. přenesená",$J$107,0)</f>
        <v>0</v>
      </c>
      <c r="BI107" s="156">
        <f>IF($N$107="nulová",$J$107,0)</f>
        <v>0</v>
      </c>
      <c r="BJ107" s="89" t="s">
        <v>21</v>
      </c>
      <c r="BK107" s="156">
        <f>ROUND($I$107*$H$107,2)</f>
        <v>0</v>
      </c>
      <c r="BL107" s="89" t="s">
        <v>140</v>
      </c>
      <c r="BM107" s="89" t="s">
        <v>153</v>
      </c>
    </row>
    <row r="108" spans="2:47" s="6" customFormat="1" ht="27" customHeight="1">
      <c r="B108" s="23"/>
      <c r="C108" s="24"/>
      <c r="D108" s="157" t="s">
        <v>142</v>
      </c>
      <c r="E108" s="24"/>
      <c r="F108" s="158" t="s">
        <v>154</v>
      </c>
      <c r="G108" s="24"/>
      <c r="H108" s="24"/>
      <c r="J108" s="24"/>
      <c r="K108" s="24"/>
      <c r="L108" s="43"/>
      <c r="M108" s="56"/>
      <c r="N108" s="24"/>
      <c r="O108" s="24"/>
      <c r="P108" s="24"/>
      <c r="Q108" s="24"/>
      <c r="R108" s="24"/>
      <c r="S108" s="24"/>
      <c r="T108" s="57"/>
      <c r="AT108" s="6" t="s">
        <v>142</v>
      </c>
      <c r="AU108" s="6" t="s">
        <v>80</v>
      </c>
    </row>
    <row r="109" spans="2:65" s="6" customFormat="1" ht="15.75" customHeight="1">
      <c r="B109" s="23"/>
      <c r="C109" s="145" t="s">
        <v>140</v>
      </c>
      <c r="D109" s="145" t="s">
        <v>135</v>
      </c>
      <c r="E109" s="146" t="s">
        <v>155</v>
      </c>
      <c r="F109" s="147" t="s">
        <v>156</v>
      </c>
      <c r="G109" s="148" t="s">
        <v>138</v>
      </c>
      <c r="H109" s="149">
        <v>7.018</v>
      </c>
      <c r="I109" s="150"/>
      <c r="J109" s="151">
        <f>ROUND($I$109*$H$109,2)</f>
        <v>0</v>
      </c>
      <c r="K109" s="147" t="s">
        <v>139</v>
      </c>
      <c r="L109" s="43"/>
      <c r="M109" s="152"/>
      <c r="N109" s="153" t="s">
        <v>43</v>
      </c>
      <c r="O109" s="24"/>
      <c r="P109" s="154">
        <f>$O$109*$H$109</f>
        <v>0</v>
      </c>
      <c r="Q109" s="154">
        <v>0</v>
      </c>
      <c r="R109" s="154">
        <f>$Q$109*$H$109</f>
        <v>0</v>
      </c>
      <c r="S109" s="154">
        <v>0</v>
      </c>
      <c r="T109" s="155">
        <f>$S$109*$H$109</f>
        <v>0</v>
      </c>
      <c r="AR109" s="89" t="s">
        <v>140</v>
      </c>
      <c r="AT109" s="89" t="s">
        <v>135</v>
      </c>
      <c r="AU109" s="89" t="s">
        <v>80</v>
      </c>
      <c r="AY109" s="6" t="s">
        <v>133</v>
      </c>
      <c r="BE109" s="156">
        <f>IF($N$109="základní",$J$109,0)</f>
        <v>0</v>
      </c>
      <c r="BF109" s="156">
        <f>IF($N$109="snížená",$J$109,0)</f>
        <v>0</v>
      </c>
      <c r="BG109" s="156">
        <f>IF($N$109="zákl. přenesená",$J$109,0)</f>
        <v>0</v>
      </c>
      <c r="BH109" s="156">
        <f>IF($N$109="sníž. přenesená",$J$109,0)</f>
        <v>0</v>
      </c>
      <c r="BI109" s="156">
        <f>IF($N$109="nulová",$J$109,0)</f>
        <v>0</v>
      </c>
      <c r="BJ109" s="89" t="s">
        <v>21</v>
      </c>
      <c r="BK109" s="156">
        <f>ROUND($I$109*$H$109,2)</f>
        <v>0</v>
      </c>
      <c r="BL109" s="89" t="s">
        <v>140</v>
      </c>
      <c r="BM109" s="89" t="s">
        <v>157</v>
      </c>
    </row>
    <row r="110" spans="2:47" s="6" customFormat="1" ht="27" customHeight="1">
      <c r="B110" s="23"/>
      <c r="C110" s="24"/>
      <c r="D110" s="157" t="s">
        <v>142</v>
      </c>
      <c r="E110" s="24"/>
      <c r="F110" s="158" t="s">
        <v>158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142</v>
      </c>
      <c r="AU110" s="6" t="s">
        <v>80</v>
      </c>
    </row>
    <row r="111" spans="2:51" s="6" customFormat="1" ht="15.75" customHeight="1">
      <c r="B111" s="159"/>
      <c r="C111" s="160"/>
      <c r="D111" s="161" t="s">
        <v>144</v>
      </c>
      <c r="E111" s="160"/>
      <c r="F111" s="162" t="s">
        <v>159</v>
      </c>
      <c r="G111" s="160"/>
      <c r="H111" s="163">
        <v>5.218</v>
      </c>
      <c r="J111" s="160"/>
      <c r="K111" s="160"/>
      <c r="L111" s="164"/>
      <c r="M111" s="165"/>
      <c r="N111" s="160"/>
      <c r="O111" s="160"/>
      <c r="P111" s="160"/>
      <c r="Q111" s="160"/>
      <c r="R111" s="160"/>
      <c r="S111" s="160"/>
      <c r="T111" s="166"/>
      <c r="AT111" s="167" t="s">
        <v>144</v>
      </c>
      <c r="AU111" s="167" t="s">
        <v>80</v>
      </c>
      <c r="AV111" s="167" t="s">
        <v>80</v>
      </c>
      <c r="AW111" s="167" t="s">
        <v>92</v>
      </c>
      <c r="AX111" s="167" t="s">
        <v>72</v>
      </c>
      <c r="AY111" s="167" t="s">
        <v>133</v>
      </c>
    </row>
    <row r="112" spans="2:51" s="6" customFormat="1" ht="15.75" customHeight="1">
      <c r="B112" s="159"/>
      <c r="C112" s="160"/>
      <c r="D112" s="161" t="s">
        <v>144</v>
      </c>
      <c r="E112" s="160"/>
      <c r="F112" s="162" t="s">
        <v>160</v>
      </c>
      <c r="G112" s="160"/>
      <c r="H112" s="163">
        <v>1.8</v>
      </c>
      <c r="J112" s="160"/>
      <c r="K112" s="160"/>
      <c r="L112" s="164"/>
      <c r="M112" s="165"/>
      <c r="N112" s="160"/>
      <c r="O112" s="160"/>
      <c r="P112" s="160"/>
      <c r="Q112" s="160"/>
      <c r="R112" s="160"/>
      <c r="S112" s="160"/>
      <c r="T112" s="166"/>
      <c r="AT112" s="167" t="s">
        <v>144</v>
      </c>
      <c r="AU112" s="167" t="s">
        <v>80</v>
      </c>
      <c r="AV112" s="167" t="s">
        <v>80</v>
      </c>
      <c r="AW112" s="167" t="s">
        <v>92</v>
      </c>
      <c r="AX112" s="167" t="s">
        <v>72</v>
      </c>
      <c r="AY112" s="167" t="s">
        <v>133</v>
      </c>
    </row>
    <row r="113" spans="2:65" s="6" customFormat="1" ht="15.75" customHeight="1">
      <c r="B113" s="23"/>
      <c r="C113" s="145" t="s">
        <v>161</v>
      </c>
      <c r="D113" s="145" t="s">
        <v>135</v>
      </c>
      <c r="E113" s="146" t="s">
        <v>162</v>
      </c>
      <c r="F113" s="147" t="s">
        <v>163</v>
      </c>
      <c r="G113" s="148" t="s">
        <v>164</v>
      </c>
      <c r="H113" s="149">
        <v>10.256</v>
      </c>
      <c r="I113" s="150"/>
      <c r="J113" s="151">
        <f>ROUND($I$113*$H$113,2)</f>
        <v>0</v>
      </c>
      <c r="K113" s="147" t="s">
        <v>139</v>
      </c>
      <c r="L113" s="43"/>
      <c r="M113" s="152"/>
      <c r="N113" s="153" t="s">
        <v>43</v>
      </c>
      <c r="O113" s="24"/>
      <c r="P113" s="154">
        <f>$O$113*$H$113</f>
        <v>0</v>
      </c>
      <c r="Q113" s="154">
        <v>0</v>
      </c>
      <c r="R113" s="154">
        <f>$Q$113*$H$113</f>
        <v>0</v>
      </c>
      <c r="S113" s="154">
        <v>0</v>
      </c>
      <c r="T113" s="155">
        <f>$S$113*$H$113</f>
        <v>0</v>
      </c>
      <c r="AR113" s="89" t="s">
        <v>140</v>
      </c>
      <c r="AT113" s="89" t="s">
        <v>135</v>
      </c>
      <c r="AU113" s="89" t="s">
        <v>80</v>
      </c>
      <c r="AY113" s="6" t="s">
        <v>133</v>
      </c>
      <c r="BE113" s="156">
        <f>IF($N$113="základní",$J$113,0)</f>
        <v>0</v>
      </c>
      <c r="BF113" s="156">
        <f>IF($N$113="snížená",$J$113,0)</f>
        <v>0</v>
      </c>
      <c r="BG113" s="156">
        <f>IF($N$113="zákl. přenesená",$J$113,0)</f>
        <v>0</v>
      </c>
      <c r="BH113" s="156">
        <f>IF($N$113="sníž. přenesená",$J$113,0)</f>
        <v>0</v>
      </c>
      <c r="BI113" s="156">
        <f>IF($N$113="nulová",$J$113,0)</f>
        <v>0</v>
      </c>
      <c r="BJ113" s="89" t="s">
        <v>21</v>
      </c>
      <c r="BK113" s="156">
        <f>ROUND($I$113*$H$113,2)</f>
        <v>0</v>
      </c>
      <c r="BL113" s="89" t="s">
        <v>140</v>
      </c>
      <c r="BM113" s="89" t="s">
        <v>165</v>
      </c>
    </row>
    <row r="114" spans="2:47" s="6" customFormat="1" ht="16.5" customHeight="1">
      <c r="B114" s="23"/>
      <c r="C114" s="24"/>
      <c r="D114" s="157" t="s">
        <v>142</v>
      </c>
      <c r="E114" s="24"/>
      <c r="F114" s="158" t="s">
        <v>166</v>
      </c>
      <c r="G114" s="24"/>
      <c r="H114" s="24"/>
      <c r="J114" s="24"/>
      <c r="K114" s="24"/>
      <c r="L114" s="43"/>
      <c r="M114" s="56"/>
      <c r="N114" s="24"/>
      <c r="O114" s="24"/>
      <c r="P114" s="24"/>
      <c r="Q114" s="24"/>
      <c r="R114" s="24"/>
      <c r="S114" s="24"/>
      <c r="T114" s="57"/>
      <c r="AT114" s="6" t="s">
        <v>142</v>
      </c>
      <c r="AU114" s="6" t="s">
        <v>80</v>
      </c>
    </row>
    <row r="115" spans="2:51" s="6" customFormat="1" ht="15.75" customHeight="1">
      <c r="B115" s="159"/>
      <c r="C115" s="160"/>
      <c r="D115" s="161" t="s">
        <v>144</v>
      </c>
      <c r="E115" s="160"/>
      <c r="F115" s="162" t="s">
        <v>167</v>
      </c>
      <c r="G115" s="160"/>
      <c r="H115" s="163">
        <v>10.256</v>
      </c>
      <c r="J115" s="160"/>
      <c r="K115" s="160"/>
      <c r="L115" s="164"/>
      <c r="M115" s="165"/>
      <c r="N115" s="160"/>
      <c r="O115" s="160"/>
      <c r="P115" s="160"/>
      <c r="Q115" s="160"/>
      <c r="R115" s="160"/>
      <c r="S115" s="160"/>
      <c r="T115" s="166"/>
      <c r="AT115" s="167" t="s">
        <v>144</v>
      </c>
      <c r="AU115" s="167" t="s">
        <v>80</v>
      </c>
      <c r="AV115" s="167" t="s">
        <v>80</v>
      </c>
      <c r="AW115" s="167" t="s">
        <v>92</v>
      </c>
      <c r="AX115" s="167" t="s">
        <v>21</v>
      </c>
      <c r="AY115" s="167" t="s">
        <v>133</v>
      </c>
    </row>
    <row r="116" spans="2:65" s="6" customFormat="1" ht="15.75" customHeight="1">
      <c r="B116" s="23"/>
      <c r="C116" s="145" t="s">
        <v>168</v>
      </c>
      <c r="D116" s="145" t="s">
        <v>135</v>
      </c>
      <c r="E116" s="146" t="s">
        <v>169</v>
      </c>
      <c r="F116" s="147" t="s">
        <v>170</v>
      </c>
      <c r="G116" s="148" t="s">
        <v>171</v>
      </c>
      <c r="H116" s="149">
        <v>12</v>
      </c>
      <c r="I116" s="150"/>
      <c r="J116" s="151">
        <f>ROUND($I$116*$H$116,2)</f>
        <v>0</v>
      </c>
      <c r="K116" s="147" t="s">
        <v>139</v>
      </c>
      <c r="L116" s="43"/>
      <c r="M116" s="152"/>
      <c r="N116" s="153" t="s">
        <v>43</v>
      </c>
      <c r="O116" s="24"/>
      <c r="P116" s="154">
        <f>$O$116*$H$116</f>
        <v>0</v>
      </c>
      <c r="Q116" s="154">
        <v>0</v>
      </c>
      <c r="R116" s="154">
        <f>$Q$116*$H$116</f>
        <v>0</v>
      </c>
      <c r="S116" s="154">
        <v>0</v>
      </c>
      <c r="T116" s="155">
        <f>$S$116*$H$116</f>
        <v>0</v>
      </c>
      <c r="AR116" s="89" t="s">
        <v>140</v>
      </c>
      <c r="AT116" s="89" t="s">
        <v>135</v>
      </c>
      <c r="AU116" s="89" t="s">
        <v>80</v>
      </c>
      <c r="AY116" s="6" t="s">
        <v>133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21</v>
      </c>
      <c r="BK116" s="156">
        <f>ROUND($I$116*$H$116,2)</f>
        <v>0</v>
      </c>
      <c r="BL116" s="89" t="s">
        <v>140</v>
      </c>
      <c r="BM116" s="89" t="s">
        <v>172</v>
      </c>
    </row>
    <row r="117" spans="2:47" s="6" customFormat="1" ht="27" customHeight="1">
      <c r="B117" s="23"/>
      <c r="C117" s="24"/>
      <c r="D117" s="157" t="s">
        <v>142</v>
      </c>
      <c r="E117" s="24"/>
      <c r="F117" s="158" t="s">
        <v>173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142</v>
      </c>
      <c r="AU117" s="6" t="s">
        <v>80</v>
      </c>
    </row>
    <row r="118" spans="2:51" s="6" customFormat="1" ht="15.75" customHeight="1">
      <c r="B118" s="159"/>
      <c r="C118" s="160"/>
      <c r="D118" s="161" t="s">
        <v>144</v>
      </c>
      <c r="E118" s="160"/>
      <c r="F118" s="162" t="s">
        <v>174</v>
      </c>
      <c r="G118" s="160"/>
      <c r="H118" s="163">
        <v>12</v>
      </c>
      <c r="J118" s="160"/>
      <c r="K118" s="160"/>
      <c r="L118" s="164"/>
      <c r="M118" s="165"/>
      <c r="N118" s="160"/>
      <c r="O118" s="160"/>
      <c r="P118" s="160"/>
      <c r="Q118" s="160"/>
      <c r="R118" s="160"/>
      <c r="S118" s="160"/>
      <c r="T118" s="166"/>
      <c r="AT118" s="167" t="s">
        <v>144</v>
      </c>
      <c r="AU118" s="167" t="s">
        <v>80</v>
      </c>
      <c r="AV118" s="167" t="s">
        <v>80</v>
      </c>
      <c r="AW118" s="167" t="s">
        <v>92</v>
      </c>
      <c r="AX118" s="167" t="s">
        <v>21</v>
      </c>
      <c r="AY118" s="167" t="s">
        <v>133</v>
      </c>
    </row>
    <row r="119" spans="2:65" s="6" customFormat="1" ht="15.75" customHeight="1">
      <c r="B119" s="23"/>
      <c r="C119" s="145" t="s">
        <v>175</v>
      </c>
      <c r="D119" s="145" t="s">
        <v>135</v>
      </c>
      <c r="E119" s="146" t="s">
        <v>176</v>
      </c>
      <c r="F119" s="147" t="s">
        <v>177</v>
      </c>
      <c r="G119" s="148" t="s">
        <v>171</v>
      </c>
      <c r="H119" s="149">
        <v>14.4</v>
      </c>
      <c r="I119" s="150"/>
      <c r="J119" s="151">
        <f>ROUND($I$119*$H$119,2)</f>
        <v>0</v>
      </c>
      <c r="K119" s="147" t="s">
        <v>139</v>
      </c>
      <c r="L119" s="43"/>
      <c r="M119" s="152"/>
      <c r="N119" s="153" t="s">
        <v>43</v>
      </c>
      <c r="O119" s="24"/>
      <c r="P119" s="154">
        <f>$O$119*$H$119</f>
        <v>0</v>
      </c>
      <c r="Q119" s="154">
        <v>0</v>
      </c>
      <c r="R119" s="154">
        <f>$Q$119*$H$119</f>
        <v>0</v>
      </c>
      <c r="S119" s="154">
        <v>0</v>
      </c>
      <c r="T119" s="155">
        <f>$S$119*$H$119</f>
        <v>0</v>
      </c>
      <c r="AR119" s="89" t="s">
        <v>140</v>
      </c>
      <c r="AT119" s="89" t="s">
        <v>135</v>
      </c>
      <c r="AU119" s="89" t="s">
        <v>80</v>
      </c>
      <c r="AY119" s="6" t="s">
        <v>133</v>
      </c>
      <c r="BE119" s="156">
        <f>IF($N$119="základní",$J$119,0)</f>
        <v>0</v>
      </c>
      <c r="BF119" s="156">
        <f>IF($N$119="snížená",$J$119,0)</f>
        <v>0</v>
      </c>
      <c r="BG119" s="156">
        <f>IF($N$119="zákl. přenesená",$J$119,0)</f>
        <v>0</v>
      </c>
      <c r="BH119" s="156">
        <f>IF($N$119="sníž. přenesená",$J$119,0)</f>
        <v>0</v>
      </c>
      <c r="BI119" s="156">
        <f>IF($N$119="nulová",$J$119,0)</f>
        <v>0</v>
      </c>
      <c r="BJ119" s="89" t="s">
        <v>21</v>
      </c>
      <c r="BK119" s="156">
        <f>ROUND($I$119*$H$119,2)</f>
        <v>0</v>
      </c>
      <c r="BL119" s="89" t="s">
        <v>140</v>
      </c>
      <c r="BM119" s="89" t="s">
        <v>178</v>
      </c>
    </row>
    <row r="120" spans="2:47" s="6" customFormat="1" ht="27" customHeight="1">
      <c r="B120" s="23"/>
      <c r="C120" s="24"/>
      <c r="D120" s="157" t="s">
        <v>142</v>
      </c>
      <c r="E120" s="24"/>
      <c r="F120" s="158" t="s">
        <v>179</v>
      </c>
      <c r="G120" s="24"/>
      <c r="H120" s="24"/>
      <c r="J120" s="24"/>
      <c r="K120" s="24"/>
      <c r="L120" s="43"/>
      <c r="M120" s="56"/>
      <c r="N120" s="24"/>
      <c r="O120" s="24"/>
      <c r="P120" s="24"/>
      <c r="Q120" s="24"/>
      <c r="R120" s="24"/>
      <c r="S120" s="24"/>
      <c r="T120" s="57"/>
      <c r="AT120" s="6" t="s">
        <v>142</v>
      </c>
      <c r="AU120" s="6" t="s">
        <v>80</v>
      </c>
    </row>
    <row r="121" spans="2:51" s="6" customFormat="1" ht="15.75" customHeight="1">
      <c r="B121" s="159"/>
      <c r="C121" s="160"/>
      <c r="D121" s="161" t="s">
        <v>144</v>
      </c>
      <c r="E121" s="160"/>
      <c r="F121" s="162" t="s">
        <v>180</v>
      </c>
      <c r="G121" s="160"/>
      <c r="H121" s="163">
        <v>14.4</v>
      </c>
      <c r="J121" s="160"/>
      <c r="K121" s="160"/>
      <c r="L121" s="164"/>
      <c r="M121" s="165"/>
      <c r="N121" s="160"/>
      <c r="O121" s="160"/>
      <c r="P121" s="160"/>
      <c r="Q121" s="160"/>
      <c r="R121" s="160"/>
      <c r="S121" s="160"/>
      <c r="T121" s="166"/>
      <c r="AT121" s="167" t="s">
        <v>144</v>
      </c>
      <c r="AU121" s="167" t="s">
        <v>80</v>
      </c>
      <c r="AV121" s="167" t="s">
        <v>80</v>
      </c>
      <c r="AW121" s="167" t="s">
        <v>92</v>
      </c>
      <c r="AX121" s="167" t="s">
        <v>21</v>
      </c>
      <c r="AY121" s="167" t="s">
        <v>133</v>
      </c>
    </row>
    <row r="122" spans="2:65" s="6" customFormat="1" ht="15.75" customHeight="1">
      <c r="B122" s="23"/>
      <c r="C122" s="168" t="s">
        <v>181</v>
      </c>
      <c r="D122" s="168" t="s">
        <v>182</v>
      </c>
      <c r="E122" s="169" t="s">
        <v>183</v>
      </c>
      <c r="F122" s="170" t="s">
        <v>184</v>
      </c>
      <c r="G122" s="171" t="s">
        <v>185</v>
      </c>
      <c r="H122" s="172">
        <v>0.504</v>
      </c>
      <c r="I122" s="173"/>
      <c r="J122" s="174">
        <f>ROUND($I$122*$H$122,2)</f>
        <v>0</v>
      </c>
      <c r="K122" s="170" t="s">
        <v>139</v>
      </c>
      <c r="L122" s="175"/>
      <c r="M122" s="176"/>
      <c r="N122" s="177" t="s">
        <v>43</v>
      </c>
      <c r="O122" s="24"/>
      <c r="P122" s="154">
        <f>$O$122*$H$122</f>
        <v>0</v>
      </c>
      <c r="Q122" s="154">
        <v>0.001</v>
      </c>
      <c r="R122" s="154">
        <f>$Q$122*$H$122</f>
        <v>0.000504</v>
      </c>
      <c r="S122" s="154">
        <v>0</v>
      </c>
      <c r="T122" s="155">
        <f>$S$122*$H$122</f>
        <v>0</v>
      </c>
      <c r="AR122" s="89" t="s">
        <v>181</v>
      </c>
      <c r="AT122" s="89" t="s">
        <v>182</v>
      </c>
      <c r="AU122" s="89" t="s">
        <v>80</v>
      </c>
      <c r="AY122" s="6" t="s">
        <v>133</v>
      </c>
      <c r="BE122" s="156">
        <f>IF($N$122="základní",$J$122,0)</f>
        <v>0</v>
      </c>
      <c r="BF122" s="156">
        <f>IF($N$122="snížená",$J$122,0)</f>
        <v>0</v>
      </c>
      <c r="BG122" s="156">
        <f>IF($N$122="zákl. přenesená",$J$122,0)</f>
        <v>0</v>
      </c>
      <c r="BH122" s="156">
        <f>IF($N$122="sníž. přenesená",$J$122,0)</f>
        <v>0</v>
      </c>
      <c r="BI122" s="156">
        <f>IF($N$122="nulová",$J$122,0)</f>
        <v>0</v>
      </c>
      <c r="BJ122" s="89" t="s">
        <v>21</v>
      </c>
      <c r="BK122" s="156">
        <f>ROUND($I$122*$H$122,2)</f>
        <v>0</v>
      </c>
      <c r="BL122" s="89" t="s">
        <v>140</v>
      </c>
      <c r="BM122" s="89" t="s">
        <v>186</v>
      </c>
    </row>
    <row r="123" spans="2:47" s="6" customFormat="1" ht="16.5" customHeight="1">
      <c r="B123" s="23"/>
      <c r="C123" s="24"/>
      <c r="D123" s="157" t="s">
        <v>142</v>
      </c>
      <c r="E123" s="24"/>
      <c r="F123" s="158" t="s">
        <v>187</v>
      </c>
      <c r="G123" s="24"/>
      <c r="H123" s="24"/>
      <c r="J123" s="24"/>
      <c r="K123" s="24"/>
      <c r="L123" s="43"/>
      <c r="M123" s="56"/>
      <c r="N123" s="24"/>
      <c r="O123" s="24"/>
      <c r="P123" s="24"/>
      <c r="Q123" s="24"/>
      <c r="R123" s="24"/>
      <c r="S123" s="24"/>
      <c r="T123" s="57"/>
      <c r="AT123" s="6" t="s">
        <v>142</v>
      </c>
      <c r="AU123" s="6" t="s">
        <v>80</v>
      </c>
    </row>
    <row r="124" spans="2:51" s="6" customFormat="1" ht="15.75" customHeight="1">
      <c r="B124" s="159"/>
      <c r="C124" s="160"/>
      <c r="D124" s="161" t="s">
        <v>144</v>
      </c>
      <c r="E124" s="160"/>
      <c r="F124" s="162" t="s">
        <v>188</v>
      </c>
      <c r="G124" s="160"/>
      <c r="H124" s="163">
        <v>0.504</v>
      </c>
      <c r="J124" s="160"/>
      <c r="K124" s="160"/>
      <c r="L124" s="164"/>
      <c r="M124" s="165"/>
      <c r="N124" s="160"/>
      <c r="O124" s="160"/>
      <c r="P124" s="160"/>
      <c r="Q124" s="160"/>
      <c r="R124" s="160"/>
      <c r="S124" s="160"/>
      <c r="T124" s="166"/>
      <c r="AT124" s="167" t="s">
        <v>144</v>
      </c>
      <c r="AU124" s="167" t="s">
        <v>80</v>
      </c>
      <c r="AV124" s="167" t="s">
        <v>80</v>
      </c>
      <c r="AW124" s="167" t="s">
        <v>72</v>
      </c>
      <c r="AX124" s="167" t="s">
        <v>21</v>
      </c>
      <c r="AY124" s="167" t="s">
        <v>133</v>
      </c>
    </row>
    <row r="125" spans="2:65" s="6" customFormat="1" ht="15.75" customHeight="1">
      <c r="B125" s="23"/>
      <c r="C125" s="145" t="s">
        <v>189</v>
      </c>
      <c r="D125" s="145" t="s">
        <v>135</v>
      </c>
      <c r="E125" s="146" t="s">
        <v>190</v>
      </c>
      <c r="F125" s="147" t="s">
        <v>191</v>
      </c>
      <c r="G125" s="148" t="s">
        <v>171</v>
      </c>
      <c r="H125" s="149">
        <v>12</v>
      </c>
      <c r="I125" s="150"/>
      <c r="J125" s="151">
        <f>ROUND($I$125*$H$125,2)</f>
        <v>0</v>
      </c>
      <c r="K125" s="147" t="s">
        <v>139</v>
      </c>
      <c r="L125" s="43"/>
      <c r="M125" s="152"/>
      <c r="N125" s="153" t="s">
        <v>43</v>
      </c>
      <c r="O125" s="24"/>
      <c r="P125" s="154">
        <f>$O$125*$H$125</f>
        <v>0</v>
      </c>
      <c r="Q125" s="154">
        <v>0</v>
      </c>
      <c r="R125" s="154">
        <f>$Q$125*$H$125</f>
        <v>0</v>
      </c>
      <c r="S125" s="154">
        <v>0</v>
      </c>
      <c r="T125" s="155">
        <f>$S$125*$H$125</f>
        <v>0</v>
      </c>
      <c r="AR125" s="89" t="s">
        <v>140</v>
      </c>
      <c r="AT125" s="89" t="s">
        <v>135</v>
      </c>
      <c r="AU125" s="89" t="s">
        <v>80</v>
      </c>
      <c r="AY125" s="6" t="s">
        <v>133</v>
      </c>
      <c r="BE125" s="156">
        <f>IF($N$125="základní",$J$125,0)</f>
        <v>0</v>
      </c>
      <c r="BF125" s="156">
        <f>IF($N$125="snížená",$J$125,0)</f>
        <v>0</v>
      </c>
      <c r="BG125" s="156">
        <f>IF($N$125="zákl. přenesená",$J$125,0)</f>
        <v>0</v>
      </c>
      <c r="BH125" s="156">
        <f>IF($N$125="sníž. přenesená",$J$125,0)</f>
        <v>0</v>
      </c>
      <c r="BI125" s="156">
        <f>IF($N$125="nulová",$J$125,0)</f>
        <v>0</v>
      </c>
      <c r="BJ125" s="89" t="s">
        <v>21</v>
      </c>
      <c r="BK125" s="156">
        <f>ROUND($I$125*$H$125,2)</f>
        <v>0</v>
      </c>
      <c r="BL125" s="89" t="s">
        <v>140</v>
      </c>
      <c r="BM125" s="89" t="s">
        <v>192</v>
      </c>
    </row>
    <row r="126" spans="2:47" s="6" customFormat="1" ht="27" customHeight="1">
      <c r="B126" s="23"/>
      <c r="C126" s="24"/>
      <c r="D126" s="157" t="s">
        <v>142</v>
      </c>
      <c r="E126" s="24"/>
      <c r="F126" s="158" t="s">
        <v>193</v>
      </c>
      <c r="G126" s="24"/>
      <c r="H126" s="24"/>
      <c r="J126" s="24"/>
      <c r="K126" s="24"/>
      <c r="L126" s="43"/>
      <c r="M126" s="56"/>
      <c r="N126" s="24"/>
      <c r="O126" s="24"/>
      <c r="P126" s="24"/>
      <c r="Q126" s="24"/>
      <c r="R126" s="24"/>
      <c r="S126" s="24"/>
      <c r="T126" s="57"/>
      <c r="AT126" s="6" t="s">
        <v>142</v>
      </c>
      <c r="AU126" s="6" t="s">
        <v>80</v>
      </c>
    </row>
    <row r="127" spans="2:51" s="6" customFormat="1" ht="15.75" customHeight="1">
      <c r="B127" s="159"/>
      <c r="C127" s="160"/>
      <c r="D127" s="161" t="s">
        <v>144</v>
      </c>
      <c r="E127" s="160"/>
      <c r="F127" s="162" t="s">
        <v>194</v>
      </c>
      <c r="G127" s="160"/>
      <c r="H127" s="163">
        <v>12</v>
      </c>
      <c r="J127" s="160"/>
      <c r="K127" s="160"/>
      <c r="L127" s="164"/>
      <c r="M127" s="165"/>
      <c r="N127" s="160"/>
      <c r="O127" s="160"/>
      <c r="P127" s="160"/>
      <c r="Q127" s="160"/>
      <c r="R127" s="160"/>
      <c r="S127" s="160"/>
      <c r="T127" s="166"/>
      <c r="AT127" s="167" t="s">
        <v>144</v>
      </c>
      <c r="AU127" s="167" t="s">
        <v>80</v>
      </c>
      <c r="AV127" s="167" t="s">
        <v>80</v>
      </c>
      <c r="AW127" s="167" t="s">
        <v>92</v>
      </c>
      <c r="AX127" s="167" t="s">
        <v>21</v>
      </c>
      <c r="AY127" s="167" t="s">
        <v>133</v>
      </c>
    </row>
    <row r="128" spans="2:63" s="132" customFormat="1" ht="30.75" customHeight="1">
      <c r="B128" s="133"/>
      <c r="C128" s="134"/>
      <c r="D128" s="134" t="s">
        <v>71</v>
      </c>
      <c r="E128" s="143" t="s">
        <v>80</v>
      </c>
      <c r="F128" s="143" t="s">
        <v>195</v>
      </c>
      <c r="G128" s="134"/>
      <c r="H128" s="134"/>
      <c r="J128" s="144">
        <f>$BK$128</f>
        <v>0</v>
      </c>
      <c r="K128" s="134"/>
      <c r="L128" s="137"/>
      <c r="M128" s="138"/>
      <c r="N128" s="134"/>
      <c r="O128" s="134"/>
      <c r="P128" s="139">
        <f>SUM($P$129:$P$131)</f>
        <v>0</v>
      </c>
      <c r="Q128" s="134"/>
      <c r="R128" s="139">
        <f>SUM($R$129:$R$131)</f>
        <v>0</v>
      </c>
      <c r="S128" s="134"/>
      <c r="T128" s="140">
        <f>SUM($T$129:$T$131)</f>
        <v>0</v>
      </c>
      <c r="AR128" s="141" t="s">
        <v>21</v>
      </c>
      <c r="AT128" s="141" t="s">
        <v>71</v>
      </c>
      <c r="AU128" s="141" t="s">
        <v>21</v>
      </c>
      <c r="AY128" s="141" t="s">
        <v>133</v>
      </c>
      <c r="BK128" s="142">
        <f>SUM($BK$129:$BK$131)</f>
        <v>0</v>
      </c>
    </row>
    <row r="129" spans="2:65" s="6" customFormat="1" ht="15.75" customHeight="1">
      <c r="B129" s="23"/>
      <c r="C129" s="145" t="s">
        <v>26</v>
      </c>
      <c r="D129" s="145" t="s">
        <v>135</v>
      </c>
      <c r="E129" s="146" t="s">
        <v>196</v>
      </c>
      <c r="F129" s="147" t="s">
        <v>197</v>
      </c>
      <c r="G129" s="148" t="s">
        <v>171</v>
      </c>
      <c r="H129" s="149">
        <v>26.09</v>
      </c>
      <c r="I129" s="150"/>
      <c r="J129" s="151">
        <f>ROUND($I$129*$H$129,2)</f>
        <v>0</v>
      </c>
      <c r="K129" s="147" t="s">
        <v>139</v>
      </c>
      <c r="L129" s="43"/>
      <c r="M129" s="152"/>
      <c r="N129" s="153" t="s">
        <v>43</v>
      </c>
      <c r="O129" s="24"/>
      <c r="P129" s="154">
        <f>$O$129*$H$129</f>
        <v>0</v>
      </c>
      <c r="Q129" s="154">
        <v>0</v>
      </c>
      <c r="R129" s="154">
        <f>$Q$129*$H$129</f>
        <v>0</v>
      </c>
      <c r="S129" s="154">
        <v>0</v>
      </c>
      <c r="T129" s="155">
        <f>$S$129*$H$129</f>
        <v>0</v>
      </c>
      <c r="AR129" s="89" t="s">
        <v>140</v>
      </c>
      <c r="AT129" s="89" t="s">
        <v>135</v>
      </c>
      <c r="AU129" s="89" t="s">
        <v>80</v>
      </c>
      <c r="AY129" s="6" t="s">
        <v>133</v>
      </c>
      <c r="BE129" s="156">
        <f>IF($N$129="základní",$J$129,0)</f>
        <v>0</v>
      </c>
      <c r="BF129" s="156">
        <f>IF($N$129="snížená",$J$129,0)</f>
        <v>0</v>
      </c>
      <c r="BG129" s="156">
        <f>IF($N$129="zákl. přenesená",$J$129,0)</f>
        <v>0</v>
      </c>
      <c r="BH129" s="156">
        <f>IF($N$129="sníž. přenesená",$J$129,0)</f>
        <v>0</v>
      </c>
      <c r="BI129" s="156">
        <f>IF($N$129="nulová",$J$129,0)</f>
        <v>0</v>
      </c>
      <c r="BJ129" s="89" t="s">
        <v>21</v>
      </c>
      <c r="BK129" s="156">
        <f>ROUND($I$129*$H$129,2)</f>
        <v>0</v>
      </c>
      <c r="BL129" s="89" t="s">
        <v>140</v>
      </c>
      <c r="BM129" s="89" t="s">
        <v>198</v>
      </c>
    </row>
    <row r="130" spans="2:47" s="6" customFormat="1" ht="27" customHeight="1">
      <c r="B130" s="23"/>
      <c r="C130" s="24"/>
      <c r="D130" s="157" t="s">
        <v>142</v>
      </c>
      <c r="E130" s="24"/>
      <c r="F130" s="158" t="s">
        <v>199</v>
      </c>
      <c r="G130" s="24"/>
      <c r="H130" s="24"/>
      <c r="J130" s="24"/>
      <c r="K130" s="24"/>
      <c r="L130" s="43"/>
      <c r="M130" s="56"/>
      <c r="N130" s="24"/>
      <c r="O130" s="24"/>
      <c r="P130" s="24"/>
      <c r="Q130" s="24"/>
      <c r="R130" s="24"/>
      <c r="S130" s="24"/>
      <c r="T130" s="57"/>
      <c r="AT130" s="6" t="s">
        <v>142</v>
      </c>
      <c r="AU130" s="6" t="s">
        <v>80</v>
      </c>
    </row>
    <row r="131" spans="2:51" s="6" customFormat="1" ht="15.75" customHeight="1">
      <c r="B131" s="159"/>
      <c r="C131" s="160"/>
      <c r="D131" s="161" t="s">
        <v>144</v>
      </c>
      <c r="E131" s="160"/>
      <c r="F131" s="162" t="s">
        <v>200</v>
      </c>
      <c r="G131" s="160"/>
      <c r="H131" s="163">
        <v>26.09</v>
      </c>
      <c r="J131" s="160"/>
      <c r="K131" s="160"/>
      <c r="L131" s="164"/>
      <c r="M131" s="165"/>
      <c r="N131" s="160"/>
      <c r="O131" s="160"/>
      <c r="P131" s="160"/>
      <c r="Q131" s="160"/>
      <c r="R131" s="160"/>
      <c r="S131" s="160"/>
      <c r="T131" s="166"/>
      <c r="AT131" s="167" t="s">
        <v>144</v>
      </c>
      <c r="AU131" s="167" t="s">
        <v>80</v>
      </c>
      <c r="AV131" s="167" t="s">
        <v>80</v>
      </c>
      <c r="AW131" s="167" t="s">
        <v>92</v>
      </c>
      <c r="AX131" s="167" t="s">
        <v>21</v>
      </c>
      <c r="AY131" s="167" t="s">
        <v>133</v>
      </c>
    </row>
    <row r="132" spans="2:63" s="132" customFormat="1" ht="30.75" customHeight="1">
      <c r="B132" s="133"/>
      <c r="C132" s="134"/>
      <c r="D132" s="134" t="s">
        <v>71</v>
      </c>
      <c r="E132" s="143" t="s">
        <v>150</v>
      </c>
      <c r="F132" s="143" t="s">
        <v>201</v>
      </c>
      <c r="G132" s="134"/>
      <c r="H132" s="134"/>
      <c r="J132" s="144">
        <f>$BK$132</f>
        <v>0</v>
      </c>
      <c r="K132" s="134"/>
      <c r="L132" s="137"/>
      <c r="M132" s="138"/>
      <c r="N132" s="134"/>
      <c r="O132" s="134"/>
      <c r="P132" s="139">
        <f>SUM($P$133:$P$135)</f>
        <v>0</v>
      </c>
      <c r="Q132" s="134"/>
      <c r="R132" s="139">
        <f>SUM($R$133:$R$135)</f>
        <v>2.4050775</v>
      </c>
      <c r="S132" s="134"/>
      <c r="T132" s="140">
        <f>SUM($T$133:$T$135)</f>
        <v>0</v>
      </c>
      <c r="AR132" s="141" t="s">
        <v>21</v>
      </c>
      <c r="AT132" s="141" t="s">
        <v>71</v>
      </c>
      <c r="AU132" s="141" t="s">
        <v>21</v>
      </c>
      <c r="AY132" s="141" t="s">
        <v>133</v>
      </c>
      <c r="BK132" s="142">
        <f>SUM($BK$133:$BK$135)</f>
        <v>0</v>
      </c>
    </row>
    <row r="133" spans="2:65" s="6" customFormat="1" ht="15.75" customHeight="1">
      <c r="B133" s="23"/>
      <c r="C133" s="145" t="s">
        <v>202</v>
      </c>
      <c r="D133" s="145" t="s">
        <v>135</v>
      </c>
      <c r="E133" s="146" t="s">
        <v>203</v>
      </c>
      <c r="F133" s="147" t="s">
        <v>204</v>
      </c>
      <c r="G133" s="148" t="s">
        <v>138</v>
      </c>
      <c r="H133" s="149">
        <v>1.281</v>
      </c>
      <c r="I133" s="150"/>
      <c r="J133" s="151">
        <f>ROUND($I$133*$H$133,2)</f>
        <v>0</v>
      </c>
      <c r="K133" s="147" t="s">
        <v>139</v>
      </c>
      <c r="L133" s="43"/>
      <c r="M133" s="152"/>
      <c r="N133" s="153" t="s">
        <v>43</v>
      </c>
      <c r="O133" s="24"/>
      <c r="P133" s="154">
        <f>$O$133*$H$133</f>
        <v>0</v>
      </c>
      <c r="Q133" s="154">
        <v>1.8775</v>
      </c>
      <c r="R133" s="154">
        <f>$Q$133*$H$133</f>
        <v>2.4050775</v>
      </c>
      <c r="S133" s="154">
        <v>0</v>
      </c>
      <c r="T133" s="155">
        <f>$S$133*$H$133</f>
        <v>0</v>
      </c>
      <c r="AR133" s="89" t="s">
        <v>140</v>
      </c>
      <c r="AT133" s="89" t="s">
        <v>135</v>
      </c>
      <c r="AU133" s="89" t="s">
        <v>80</v>
      </c>
      <c r="AY133" s="6" t="s">
        <v>133</v>
      </c>
      <c r="BE133" s="156">
        <f>IF($N$133="základní",$J$133,0)</f>
        <v>0</v>
      </c>
      <c r="BF133" s="156">
        <f>IF($N$133="snížená",$J$133,0)</f>
        <v>0</v>
      </c>
      <c r="BG133" s="156">
        <f>IF($N$133="zákl. přenesená",$J$133,0)</f>
        <v>0</v>
      </c>
      <c r="BH133" s="156">
        <f>IF($N$133="sníž. přenesená",$J$133,0)</f>
        <v>0</v>
      </c>
      <c r="BI133" s="156">
        <f>IF($N$133="nulová",$J$133,0)</f>
        <v>0</v>
      </c>
      <c r="BJ133" s="89" t="s">
        <v>21</v>
      </c>
      <c r="BK133" s="156">
        <f>ROUND($I$133*$H$133,2)</f>
        <v>0</v>
      </c>
      <c r="BL133" s="89" t="s">
        <v>140</v>
      </c>
      <c r="BM133" s="89" t="s">
        <v>205</v>
      </c>
    </row>
    <row r="134" spans="2:47" s="6" customFormat="1" ht="16.5" customHeight="1">
      <c r="B134" s="23"/>
      <c r="C134" s="24"/>
      <c r="D134" s="157" t="s">
        <v>142</v>
      </c>
      <c r="E134" s="24"/>
      <c r="F134" s="158" t="s">
        <v>206</v>
      </c>
      <c r="G134" s="24"/>
      <c r="H134" s="24"/>
      <c r="J134" s="24"/>
      <c r="K134" s="24"/>
      <c r="L134" s="43"/>
      <c r="M134" s="56"/>
      <c r="N134" s="24"/>
      <c r="O134" s="24"/>
      <c r="P134" s="24"/>
      <c r="Q134" s="24"/>
      <c r="R134" s="24"/>
      <c r="S134" s="24"/>
      <c r="T134" s="57"/>
      <c r="AT134" s="6" t="s">
        <v>142</v>
      </c>
      <c r="AU134" s="6" t="s">
        <v>80</v>
      </c>
    </row>
    <row r="135" spans="2:51" s="6" customFormat="1" ht="15.75" customHeight="1">
      <c r="B135" s="159"/>
      <c r="C135" s="160"/>
      <c r="D135" s="161" t="s">
        <v>144</v>
      </c>
      <c r="E135" s="160"/>
      <c r="F135" s="162" t="s">
        <v>207</v>
      </c>
      <c r="G135" s="160"/>
      <c r="H135" s="163">
        <v>1.281</v>
      </c>
      <c r="J135" s="160"/>
      <c r="K135" s="160"/>
      <c r="L135" s="164"/>
      <c r="M135" s="165"/>
      <c r="N135" s="160"/>
      <c r="O135" s="160"/>
      <c r="P135" s="160"/>
      <c r="Q135" s="160"/>
      <c r="R135" s="160"/>
      <c r="S135" s="160"/>
      <c r="T135" s="166"/>
      <c r="AT135" s="167" t="s">
        <v>144</v>
      </c>
      <c r="AU135" s="167" t="s">
        <v>80</v>
      </c>
      <c r="AV135" s="167" t="s">
        <v>80</v>
      </c>
      <c r="AW135" s="167" t="s">
        <v>92</v>
      </c>
      <c r="AX135" s="167" t="s">
        <v>21</v>
      </c>
      <c r="AY135" s="167" t="s">
        <v>133</v>
      </c>
    </row>
    <row r="136" spans="2:63" s="132" customFormat="1" ht="30.75" customHeight="1">
      <c r="B136" s="133"/>
      <c r="C136" s="134"/>
      <c r="D136" s="134" t="s">
        <v>71</v>
      </c>
      <c r="E136" s="143" t="s">
        <v>140</v>
      </c>
      <c r="F136" s="143" t="s">
        <v>208</v>
      </c>
      <c r="G136" s="134"/>
      <c r="H136" s="134"/>
      <c r="J136" s="144">
        <f>$BK$136</f>
        <v>0</v>
      </c>
      <c r="K136" s="134"/>
      <c r="L136" s="137"/>
      <c r="M136" s="138"/>
      <c r="N136" s="134"/>
      <c r="O136" s="134"/>
      <c r="P136" s="139">
        <f>SUM($P$137:$P$142)</f>
        <v>0</v>
      </c>
      <c r="Q136" s="134"/>
      <c r="R136" s="139">
        <f>SUM($R$137:$R$142)</f>
        <v>16.08102125</v>
      </c>
      <c r="S136" s="134"/>
      <c r="T136" s="140">
        <f>SUM($T$137:$T$142)</f>
        <v>0</v>
      </c>
      <c r="AR136" s="141" t="s">
        <v>21</v>
      </c>
      <c r="AT136" s="141" t="s">
        <v>71</v>
      </c>
      <c r="AU136" s="141" t="s">
        <v>21</v>
      </c>
      <c r="AY136" s="141" t="s">
        <v>133</v>
      </c>
      <c r="BK136" s="142">
        <f>SUM($BK$137:$BK$142)</f>
        <v>0</v>
      </c>
    </row>
    <row r="137" spans="2:65" s="6" customFormat="1" ht="15.75" customHeight="1">
      <c r="B137" s="23"/>
      <c r="C137" s="145" t="s">
        <v>209</v>
      </c>
      <c r="D137" s="145" t="s">
        <v>135</v>
      </c>
      <c r="E137" s="146" t="s">
        <v>210</v>
      </c>
      <c r="F137" s="147" t="s">
        <v>211</v>
      </c>
      <c r="G137" s="148" t="s">
        <v>171</v>
      </c>
      <c r="H137" s="149">
        <v>17.083</v>
      </c>
      <c r="I137" s="150"/>
      <c r="J137" s="151">
        <f>ROUND($I$137*$H$137,2)</f>
        <v>0</v>
      </c>
      <c r="K137" s="147" t="s">
        <v>139</v>
      </c>
      <c r="L137" s="43"/>
      <c r="M137" s="152"/>
      <c r="N137" s="153" t="s">
        <v>43</v>
      </c>
      <c r="O137" s="24"/>
      <c r="P137" s="154">
        <f>$O$137*$H$137</f>
        <v>0</v>
      </c>
      <c r="Q137" s="154">
        <v>0.33335</v>
      </c>
      <c r="R137" s="154">
        <f>$Q$137*$H$137</f>
        <v>5.694618049999999</v>
      </c>
      <c r="S137" s="154">
        <v>0</v>
      </c>
      <c r="T137" s="155">
        <f>$S$137*$H$137</f>
        <v>0</v>
      </c>
      <c r="AR137" s="89" t="s">
        <v>140</v>
      </c>
      <c r="AT137" s="89" t="s">
        <v>135</v>
      </c>
      <c r="AU137" s="89" t="s">
        <v>80</v>
      </c>
      <c r="AY137" s="6" t="s">
        <v>133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21</v>
      </c>
      <c r="BK137" s="156">
        <f>ROUND($I$137*$H$137,2)</f>
        <v>0</v>
      </c>
      <c r="BL137" s="89" t="s">
        <v>140</v>
      </c>
      <c r="BM137" s="89" t="s">
        <v>212</v>
      </c>
    </row>
    <row r="138" spans="2:47" s="6" customFormat="1" ht="27" customHeight="1">
      <c r="B138" s="23"/>
      <c r="C138" s="24"/>
      <c r="D138" s="157" t="s">
        <v>142</v>
      </c>
      <c r="E138" s="24"/>
      <c r="F138" s="158" t="s">
        <v>213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142</v>
      </c>
      <c r="AU138" s="6" t="s">
        <v>80</v>
      </c>
    </row>
    <row r="139" spans="2:51" s="6" customFormat="1" ht="15.75" customHeight="1">
      <c r="B139" s="159"/>
      <c r="C139" s="160"/>
      <c r="D139" s="161" t="s">
        <v>144</v>
      </c>
      <c r="E139" s="160"/>
      <c r="F139" s="162" t="s">
        <v>214</v>
      </c>
      <c r="G139" s="160"/>
      <c r="H139" s="163">
        <v>17.083</v>
      </c>
      <c r="J139" s="160"/>
      <c r="K139" s="160"/>
      <c r="L139" s="164"/>
      <c r="M139" s="165"/>
      <c r="N139" s="160"/>
      <c r="O139" s="160"/>
      <c r="P139" s="160"/>
      <c r="Q139" s="160"/>
      <c r="R139" s="160"/>
      <c r="S139" s="160"/>
      <c r="T139" s="166"/>
      <c r="AT139" s="167" t="s">
        <v>144</v>
      </c>
      <c r="AU139" s="167" t="s">
        <v>80</v>
      </c>
      <c r="AV139" s="167" t="s">
        <v>80</v>
      </c>
      <c r="AW139" s="167" t="s">
        <v>92</v>
      </c>
      <c r="AX139" s="167" t="s">
        <v>21</v>
      </c>
      <c r="AY139" s="167" t="s">
        <v>133</v>
      </c>
    </row>
    <row r="140" spans="2:65" s="6" customFormat="1" ht="15.75" customHeight="1">
      <c r="B140" s="23"/>
      <c r="C140" s="145" t="s">
        <v>215</v>
      </c>
      <c r="D140" s="145" t="s">
        <v>135</v>
      </c>
      <c r="E140" s="146" t="s">
        <v>216</v>
      </c>
      <c r="F140" s="147" t="s">
        <v>217</v>
      </c>
      <c r="G140" s="148" t="s">
        <v>171</v>
      </c>
      <c r="H140" s="149">
        <v>15.552</v>
      </c>
      <c r="I140" s="150"/>
      <c r="J140" s="151">
        <f>ROUND($I$140*$H$140,2)</f>
        <v>0</v>
      </c>
      <c r="K140" s="147" t="s">
        <v>139</v>
      </c>
      <c r="L140" s="43"/>
      <c r="M140" s="152"/>
      <c r="N140" s="153" t="s">
        <v>43</v>
      </c>
      <c r="O140" s="24"/>
      <c r="P140" s="154">
        <f>$O$140*$H$140</f>
        <v>0</v>
      </c>
      <c r="Q140" s="154">
        <v>0.66785</v>
      </c>
      <c r="R140" s="154">
        <f>$Q$140*$H$140</f>
        <v>10.3864032</v>
      </c>
      <c r="S140" s="154">
        <v>0</v>
      </c>
      <c r="T140" s="155">
        <f>$S$140*$H$140</f>
        <v>0</v>
      </c>
      <c r="AR140" s="89" t="s">
        <v>140</v>
      </c>
      <c r="AT140" s="89" t="s">
        <v>135</v>
      </c>
      <c r="AU140" s="89" t="s">
        <v>80</v>
      </c>
      <c r="AY140" s="6" t="s">
        <v>133</v>
      </c>
      <c r="BE140" s="156">
        <f>IF($N$140="základní",$J$140,0)</f>
        <v>0</v>
      </c>
      <c r="BF140" s="156">
        <f>IF($N$140="snížená",$J$140,0)</f>
        <v>0</v>
      </c>
      <c r="BG140" s="156">
        <f>IF($N$140="zákl. přenesená",$J$140,0)</f>
        <v>0</v>
      </c>
      <c r="BH140" s="156">
        <f>IF($N$140="sníž. přenesená",$J$140,0)</f>
        <v>0</v>
      </c>
      <c r="BI140" s="156">
        <f>IF($N$140="nulová",$J$140,0)</f>
        <v>0</v>
      </c>
      <c r="BJ140" s="89" t="s">
        <v>21</v>
      </c>
      <c r="BK140" s="156">
        <f>ROUND($I$140*$H$140,2)</f>
        <v>0</v>
      </c>
      <c r="BL140" s="89" t="s">
        <v>140</v>
      </c>
      <c r="BM140" s="89" t="s">
        <v>218</v>
      </c>
    </row>
    <row r="141" spans="2:47" s="6" customFormat="1" ht="27" customHeight="1">
      <c r="B141" s="23"/>
      <c r="C141" s="24"/>
      <c r="D141" s="157" t="s">
        <v>142</v>
      </c>
      <c r="E141" s="24"/>
      <c r="F141" s="158" t="s">
        <v>219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142</v>
      </c>
      <c r="AU141" s="6" t="s">
        <v>80</v>
      </c>
    </row>
    <row r="142" spans="2:51" s="6" customFormat="1" ht="15.75" customHeight="1">
      <c r="B142" s="159"/>
      <c r="C142" s="160"/>
      <c r="D142" s="161" t="s">
        <v>144</v>
      </c>
      <c r="E142" s="160"/>
      <c r="F142" s="162" t="s">
        <v>220</v>
      </c>
      <c r="G142" s="160"/>
      <c r="H142" s="163">
        <v>15.552</v>
      </c>
      <c r="J142" s="160"/>
      <c r="K142" s="160"/>
      <c r="L142" s="164"/>
      <c r="M142" s="165"/>
      <c r="N142" s="160"/>
      <c r="O142" s="160"/>
      <c r="P142" s="160"/>
      <c r="Q142" s="160"/>
      <c r="R142" s="160"/>
      <c r="S142" s="160"/>
      <c r="T142" s="166"/>
      <c r="AT142" s="167" t="s">
        <v>144</v>
      </c>
      <c r="AU142" s="167" t="s">
        <v>80</v>
      </c>
      <c r="AV142" s="167" t="s">
        <v>80</v>
      </c>
      <c r="AW142" s="167" t="s">
        <v>92</v>
      </c>
      <c r="AX142" s="167" t="s">
        <v>21</v>
      </c>
      <c r="AY142" s="167" t="s">
        <v>133</v>
      </c>
    </row>
    <row r="143" spans="2:63" s="132" customFormat="1" ht="30.75" customHeight="1">
      <c r="B143" s="133"/>
      <c r="C143" s="134"/>
      <c r="D143" s="134" t="s">
        <v>71</v>
      </c>
      <c r="E143" s="143" t="s">
        <v>161</v>
      </c>
      <c r="F143" s="143" t="s">
        <v>221</v>
      </c>
      <c r="G143" s="134"/>
      <c r="H143" s="134"/>
      <c r="J143" s="144">
        <f>$BK$143</f>
        <v>0</v>
      </c>
      <c r="K143" s="134"/>
      <c r="L143" s="137"/>
      <c r="M143" s="138"/>
      <c r="N143" s="134"/>
      <c r="O143" s="134"/>
      <c r="P143" s="139">
        <f>SUM($P$144:$P$152)</f>
        <v>0</v>
      </c>
      <c r="Q143" s="134"/>
      <c r="R143" s="139">
        <f>SUM($R$144:$R$152)</f>
        <v>15.1997171</v>
      </c>
      <c r="S143" s="134"/>
      <c r="T143" s="140">
        <f>SUM($T$144:$T$152)</f>
        <v>0</v>
      </c>
      <c r="AR143" s="141" t="s">
        <v>21</v>
      </c>
      <c r="AT143" s="141" t="s">
        <v>71</v>
      </c>
      <c r="AU143" s="141" t="s">
        <v>21</v>
      </c>
      <c r="AY143" s="141" t="s">
        <v>133</v>
      </c>
      <c r="BK143" s="142">
        <f>SUM($BK$144:$BK$152)</f>
        <v>0</v>
      </c>
    </row>
    <row r="144" spans="2:65" s="6" customFormat="1" ht="15.75" customHeight="1">
      <c r="B144" s="23"/>
      <c r="C144" s="145" t="s">
        <v>222</v>
      </c>
      <c r="D144" s="145" t="s">
        <v>135</v>
      </c>
      <c r="E144" s="146" t="s">
        <v>223</v>
      </c>
      <c r="F144" s="147" t="s">
        <v>224</v>
      </c>
      <c r="G144" s="148" t="s">
        <v>171</v>
      </c>
      <c r="H144" s="149">
        <v>26.09</v>
      </c>
      <c r="I144" s="150"/>
      <c r="J144" s="151">
        <f>ROUND($I$144*$H$144,2)</f>
        <v>0</v>
      </c>
      <c r="K144" s="147" t="s">
        <v>139</v>
      </c>
      <c r="L144" s="43"/>
      <c r="M144" s="152"/>
      <c r="N144" s="153" t="s">
        <v>43</v>
      </c>
      <c r="O144" s="24"/>
      <c r="P144" s="154">
        <f>$O$144*$H$144</f>
        <v>0</v>
      </c>
      <c r="Q144" s="154">
        <v>0.27994</v>
      </c>
      <c r="R144" s="154">
        <f>$Q$144*$H$144</f>
        <v>7.3036346000000005</v>
      </c>
      <c r="S144" s="154">
        <v>0</v>
      </c>
      <c r="T144" s="155">
        <f>$S$144*$H$144</f>
        <v>0</v>
      </c>
      <c r="AR144" s="89" t="s">
        <v>140</v>
      </c>
      <c r="AT144" s="89" t="s">
        <v>135</v>
      </c>
      <c r="AU144" s="89" t="s">
        <v>80</v>
      </c>
      <c r="AY144" s="6" t="s">
        <v>133</v>
      </c>
      <c r="BE144" s="156">
        <f>IF($N$144="základní",$J$144,0)</f>
        <v>0</v>
      </c>
      <c r="BF144" s="156">
        <f>IF($N$144="snížená",$J$144,0)</f>
        <v>0</v>
      </c>
      <c r="BG144" s="156">
        <f>IF($N$144="zákl. přenesená",$J$144,0)</f>
        <v>0</v>
      </c>
      <c r="BH144" s="156">
        <f>IF($N$144="sníž. přenesená",$J$144,0)</f>
        <v>0</v>
      </c>
      <c r="BI144" s="156">
        <f>IF($N$144="nulová",$J$144,0)</f>
        <v>0</v>
      </c>
      <c r="BJ144" s="89" t="s">
        <v>21</v>
      </c>
      <c r="BK144" s="156">
        <f>ROUND($I$144*$H$144,2)</f>
        <v>0</v>
      </c>
      <c r="BL144" s="89" t="s">
        <v>140</v>
      </c>
      <c r="BM144" s="89" t="s">
        <v>225</v>
      </c>
    </row>
    <row r="145" spans="2:47" s="6" customFormat="1" ht="16.5" customHeight="1">
      <c r="B145" s="23"/>
      <c r="C145" s="24"/>
      <c r="D145" s="157" t="s">
        <v>142</v>
      </c>
      <c r="E145" s="24"/>
      <c r="F145" s="158" t="s">
        <v>226</v>
      </c>
      <c r="G145" s="24"/>
      <c r="H145" s="24"/>
      <c r="J145" s="24"/>
      <c r="K145" s="24"/>
      <c r="L145" s="43"/>
      <c r="M145" s="56"/>
      <c r="N145" s="24"/>
      <c r="O145" s="24"/>
      <c r="P145" s="24"/>
      <c r="Q145" s="24"/>
      <c r="R145" s="24"/>
      <c r="S145" s="24"/>
      <c r="T145" s="57"/>
      <c r="AT145" s="6" t="s">
        <v>142</v>
      </c>
      <c r="AU145" s="6" t="s">
        <v>80</v>
      </c>
    </row>
    <row r="146" spans="2:51" s="6" customFormat="1" ht="15.75" customHeight="1">
      <c r="B146" s="159"/>
      <c r="C146" s="160"/>
      <c r="D146" s="161" t="s">
        <v>144</v>
      </c>
      <c r="E146" s="160"/>
      <c r="F146" s="162" t="s">
        <v>200</v>
      </c>
      <c r="G146" s="160"/>
      <c r="H146" s="163">
        <v>26.09</v>
      </c>
      <c r="J146" s="160"/>
      <c r="K146" s="160"/>
      <c r="L146" s="164"/>
      <c r="M146" s="165"/>
      <c r="N146" s="160"/>
      <c r="O146" s="160"/>
      <c r="P146" s="160"/>
      <c r="Q146" s="160"/>
      <c r="R146" s="160"/>
      <c r="S146" s="160"/>
      <c r="T146" s="166"/>
      <c r="AT146" s="167" t="s">
        <v>144</v>
      </c>
      <c r="AU146" s="167" t="s">
        <v>80</v>
      </c>
      <c r="AV146" s="167" t="s">
        <v>80</v>
      </c>
      <c r="AW146" s="167" t="s">
        <v>92</v>
      </c>
      <c r="AX146" s="167" t="s">
        <v>21</v>
      </c>
      <c r="AY146" s="167" t="s">
        <v>133</v>
      </c>
    </row>
    <row r="147" spans="2:65" s="6" customFormat="1" ht="15.75" customHeight="1">
      <c r="B147" s="23"/>
      <c r="C147" s="145" t="s">
        <v>8</v>
      </c>
      <c r="D147" s="145" t="s">
        <v>135</v>
      </c>
      <c r="E147" s="146" t="s">
        <v>227</v>
      </c>
      <c r="F147" s="147" t="s">
        <v>228</v>
      </c>
      <c r="G147" s="148" t="s">
        <v>171</v>
      </c>
      <c r="H147" s="149">
        <v>26.09</v>
      </c>
      <c r="I147" s="150"/>
      <c r="J147" s="151">
        <f>ROUND($I$147*$H$147,2)</f>
        <v>0</v>
      </c>
      <c r="K147" s="147" t="s">
        <v>139</v>
      </c>
      <c r="L147" s="43"/>
      <c r="M147" s="152"/>
      <c r="N147" s="153" t="s">
        <v>43</v>
      </c>
      <c r="O147" s="24"/>
      <c r="P147" s="154">
        <f>$O$147*$H$147</f>
        <v>0</v>
      </c>
      <c r="Q147" s="154">
        <v>0.08425</v>
      </c>
      <c r="R147" s="154">
        <f>$Q$147*$H$147</f>
        <v>2.1980825</v>
      </c>
      <c r="S147" s="154">
        <v>0</v>
      </c>
      <c r="T147" s="155">
        <f>$S$147*$H$147</f>
        <v>0</v>
      </c>
      <c r="AR147" s="89" t="s">
        <v>140</v>
      </c>
      <c r="AT147" s="89" t="s">
        <v>135</v>
      </c>
      <c r="AU147" s="89" t="s">
        <v>80</v>
      </c>
      <c r="AY147" s="6" t="s">
        <v>133</v>
      </c>
      <c r="BE147" s="156">
        <f>IF($N$147="základní",$J$147,0)</f>
        <v>0</v>
      </c>
      <c r="BF147" s="156">
        <f>IF($N$147="snížená",$J$147,0)</f>
        <v>0</v>
      </c>
      <c r="BG147" s="156">
        <f>IF($N$147="zákl. přenesená",$J$147,0)</f>
        <v>0</v>
      </c>
      <c r="BH147" s="156">
        <f>IF($N$147="sníž. přenesená",$J$147,0)</f>
        <v>0</v>
      </c>
      <c r="BI147" s="156">
        <f>IF($N$147="nulová",$J$147,0)</f>
        <v>0</v>
      </c>
      <c r="BJ147" s="89" t="s">
        <v>21</v>
      </c>
      <c r="BK147" s="156">
        <f>ROUND($I$147*$H$147,2)</f>
        <v>0</v>
      </c>
      <c r="BL147" s="89" t="s">
        <v>140</v>
      </c>
      <c r="BM147" s="89" t="s">
        <v>229</v>
      </c>
    </row>
    <row r="148" spans="2:47" s="6" customFormat="1" ht="38.25" customHeight="1">
      <c r="B148" s="23"/>
      <c r="C148" s="24"/>
      <c r="D148" s="157" t="s">
        <v>142</v>
      </c>
      <c r="E148" s="24"/>
      <c r="F148" s="158" t="s">
        <v>230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142</v>
      </c>
      <c r="AU148" s="6" t="s">
        <v>80</v>
      </c>
    </row>
    <row r="149" spans="2:65" s="6" customFormat="1" ht="15.75" customHeight="1">
      <c r="B149" s="23"/>
      <c r="C149" s="168" t="s">
        <v>231</v>
      </c>
      <c r="D149" s="168" t="s">
        <v>182</v>
      </c>
      <c r="E149" s="169" t="s">
        <v>232</v>
      </c>
      <c r="F149" s="170" t="s">
        <v>233</v>
      </c>
      <c r="G149" s="171" t="s">
        <v>171</v>
      </c>
      <c r="H149" s="172">
        <v>40.7</v>
      </c>
      <c r="I149" s="173"/>
      <c r="J149" s="174">
        <f>ROUND($I$149*$H$149,2)</f>
        <v>0</v>
      </c>
      <c r="K149" s="170"/>
      <c r="L149" s="175"/>
      <c r="M149" s="176"/>
      <c r="N149" s="177" t="s">
        <v>43</v>
      </c>
      <c r="O149" s="24"/>
      <c r="P149" s="154">
        <f>$O$149*$H$149</f>
        <v>0</v>
      </c>
      <c r="Q149" s="154">
        <v>0.14</v>
      </c>
      <c r="R149" s="154">
        <f>$Q$149*$H$149</f>
        <v>5.698000000000001</v>
      </c>
      <c r="S149" s="154">
        <v>0</v>
      </c>
      <c r="T149" s="155">
        <f>$S$149*$H$149</f>
        <v>0</v>
      </c>
      <c r="AR149" s="89" t="s">
        <v>181</v>
      </c>
      <c r="AT149" s="89" t="s">
        <v>182</v>
      </c>
      <c r="AU149" s="89" t="s">
        <v>80</v>
      </c>
      <c r="AY149" s="6" t="s">
        <v>133</v>
      </c>
      <c r="BE149" s="156">
        <f>IF($N$149="základní",$J$149,0)</f>
        <v>0</v>
      </c>
      <c r="BF149" s="156">
        <f>IF($N$149="snížená",$J$149,0)</f>
        <v>0</v>
      </c>
      <c r="BG149" s="156">
        <f>IF($N$149="zákl. přenesená",$J$149,0)</f>
        <v>0</v>
      </c>
      <c r="BH149" s="156">
        <f>IF($N$149="sníž. přenesená",$J$149,0)</f>
        <v>0</v>
      </c>
      <c r="BI149" s="156">
        <f>IF($N$149="nulová",$J$149,0)</f>
        <v>0</v>
      </c>
      <c r="BJ149" s="89" t="s">
        <v>21</v>
      </c>
      <c r="BK149" s="156">
        <f>ROUND($I$149*$H$149,2)</f>
        <v>0</v>
      </c>
      <c r="BL149" s="89" t="s">
        <v>140</v>
      </c>
      <c r="BM149" s="89" t="s">
        <v>234</v>
      </c>
    </row>
    <row r="150" spans="2:47" s="6" customFormat="1" ht="16.5" customHeight="1">
      <c r="B150" s="23"/>
      <c r="C150" s="24"/>
      <c r="D150" s="157" t="s">
        <v>142</v>
      </c>
      <c r="E150" s="24"/>
      <c r="F150" s="158" t="s">
        <v>235</v>
      </c>
      <c r="G150" s="24"/>
      <c r="H150" s="24"/>
      <c r="J150" s="24"/>
      <c r="K150" s="24"/>
      <c r="L150" s="43"/>
      <c r="M150" s="56"/>
      <c r="N150" s="24"/>
      <c r="O150" s="24"/>
      <c r="P150" s="24"/>
      <c r="Q150" s="24"/>
      <c r="R150" s="24"/>
      <c r="S150" s="24"/>
      <c r="T150" s="57"/>
      <c r="AT150" s="6" t="s">
        <v>142</v>
      </c>
      <c r="AU150" s="6" t="s">
        <v>80</v>
      </c>
    </row>
    <row r="151" spans="2:51" s="6" customFormat="1" ht="15.75" customHeight="1">
      <c r="B151" s="159"/>
      <c r="C151" s="160"/>
      <c r="D151" s="161" t="s">
        <v>144</v>
      </c>
      <c r="E151" s="160"/>
      <c r="F151" s="162" t="s">
        <v>236</v>
      </c>
      <c r="G151" s="160"/>
      <c r="H151" s="163">
        <v>33.917</v>
      </c>
      <c r="J151" s="160"/>
      <c r="K151" s="160"/>
      <c r="L151" s="164"/>
      <c r="M151" s="165"/>
      <c r="N151" s="160"/>
      <c r="O151" s="160"/>
      <c r="P151" s="160"/>
      <c r="Q151" s="160"/>
      <c r="R151" s="160"/>
      <c r="S151" s="160"/>
      <c r="T151" s="166"/>
      <c r="AT151" s="167" t="s">
        <v>144</v>
      </c>
      <c r="AU151" s="167" t="s">
        <v>80</v>
      </c>
      <c r="AV151" s="167" t="s">
        <v>80</v>
      </c>
      <c r="AW151" s="167" t="s">
        <v>92</v>
      </c>
      <c r="AX151" s="167" t="s">
        <v>21</v>
      </c>
      <c r="AY151" s="167" t="s">
        <v>133</v>
      </c>
    </row>
    <row r="152" spans="2:51" s="6" customFormat="1" ht="15.75" customHeight="1">
      <c r="B152" s="159"/>
      <c r="C152" s="160"/>
      <c r="D152" s="161" t="s">
        <v>144</v>
      </c>
      <c r="E152" s="160"/>
      <c r="F152" s="162" t="s">
        <v>237</v>
      </c>
      <c r="G152" s="160"/>
      <c r="H152" s="163">
        <v>40.7</v>
      </c>
      <c r="J152" s="160"/>
      <c r="K152" s="160"/>
      <c r="L152" s="164"/>
      <c r="M152" s="165"/>
      <c r="N152" s="160"/>
      <c r="O152" s="160"/>
      <c r="P152" s="160"/>
      <c r="Q152" s="160"/>
      <c r="R152" s="160"/>
      <c r="S152" s="160"/>
      <c r="T152" s="166"/>
      <c r="AT152" s="167" t="s">
        <v>144</v>
      </c>
      <c r="AU152" s="167" t="s">
        <v>80</v>
      </c>
      <c r="AV152" s="167" t="s">
        <v>80</v>
      </c>
      <c r="AW152" s="167" t="s">
        <v>72</v>
      </c>
      <c r="AX152" s="167" t="s">
        <v>21</v>
      </c>
      <c r="AY152" s="167" t="s">
        <v>133</v>
      </c>
    </row>
    <row r="153" spans="2:63" s="132" customFormat="1" ht="30.75" customHeight="1">
      <c r="B153" s="133"/>
      <c r="C153" s="134"/>
      <c r="D153" s="134" t="s">
        <v>71</v>
      </c>
      <c r="E153" s="143" t="s">
        <v>168</v>
      </c>
      <c r="F153" s="143" t="s">
        <v>238</v>
      </c>
      <c r="G153" s="134"/>
      <c r="H153" s="134"/>
      <c r="J153" s="144">
        <f>$BK$153</f>
        <v>0</v>
      </c>
      <c r="K153" s="134"/>
      <c r="L153" s="137"/>
      <c r="M153" s="138"/>
      <c r="N153" s="134"/>
      <c r="O153" s="134"/>
      <c r="P153" s="139">
        <f>SUM($P$154:$P$184)</f>
        <v>0</v>
      </c>
      <c r="Q153" s="134"/>
      <c r="R153" s="139">
        <f>SUM($R$154:$R$184)</f>
        <v>4.83296668</v>
      </c>
      <c r="S153" s="134"/>
      <c r="T153" s="140">
        <f>SUM($T$154:$T$184)</f>
        <v>0</v>
      </c>
      <c r="AR153" s="141" t="s">
        <v>21</v>
      </c>
      <c r="AT153" s="141" t="s">
        <v>71</v>
      </c>
      <c r="AU153" s="141" t="s">
        <v>21</v>
      </c>
      <c r="AY153" s="141" t="s">
        <v>133</v>
      </c>
      <c r="BK153" s="142">
        <f>SUM($BK$154:$BK$184)</f>
        <v>0</v>
      </c>
    </row>
    <row r="154" spans="2:65" s="6" customFormat="1" ht="15.75" customHeight="1">
      <c r="B154" s="23"/>
      <c r="C154" s="145" t="s">
        <v>239</v>
      </c>
      <c r="D154" s="145" t="s">
        <v>135</v>
      </c>
      <c r="E154" s="146" t="s">
        <v>240</v>
      </c>
      <c r="F154" s="147" t="s">
        <v>241</v>
      </c>
      <c r="G154" s="148" t="s">
        <v>171</v>
      </c>
      <c r="H154" s="149">
        <v>41.62</v>
      </c>
      <c r="I154" s="150"/>
      <c r="J154" s="151">
        <f>ROUND($I$154*$H$154,2)</f>
        <v>0</v>
      </c>
      <c r="K154" s="147" t="s">
        <v>139</v>
      </c>
      <c r="L154" s="43"/>
      <c r="M154" s="152"/>
      <c r="N154" s="153" t="s">
        <v>43</v>
      </c>
      <c r="O154" s="24"/>
      <c r="P154" s="154">
        <f>$O$154*$H$154</f>
        <v>0</v>
      </c>
      <c r="Q154" s="154">
        <v>0.0024</v>
      </c>
      <c r="R154" s="154">
        <f>$Q$154*$H$154</f>
        <v>0.09988799999999999</v>
      </c>
      <c r="S154" s="154">
        <v>0</v>
      </c>
      <c r="T154" s="155">
        <f>$S$154*$H$154</f>
        <v>0</v>
      </c>
      <c r="AR154" s="89" t="s">
        <v>140</v>
      </c>
      <c r="AT154" s="89" t="s">
        <v>135</v>
      </c>
      <c r="AU154" s="89" t="s">
        <v>80</v>
      </c>
      <c r="AY154" s="6" t="s">
        <v>133</v>
      </c>
      <c r="BE154" s="156">
        <f>IF($N$154="základní",$J$154,0)</f>
        <v>0</v>
      </c>
      <c r="BF154" s="156">
        <f>IF($N$154="snížená",$J$154,0)</f>
        <v>0</v>
      </c>
      <c r="BG154" s="156">
        <f>IF($N$154="zákl. přenesená",$J$154,0)</f>
        <v>0</v>
      </c>
      <c r="BH154" s="156">
        <f>IF($N$154="sníž. přenesená",$J$154,0)</f>
        <v>0</v>
      </c>
      <c r="BI154" s="156">
        <f>IF($N$154="nulová",$J$154,0)</f>
        <v>0</v>
      </c>
      <c r="BJ154" s="89" t="s">
        <v>21</v>
      </c>
      <c r="BK154" s="156">
        <f>ROUND($I$154*$H$154,2)</f>
        <v>0</v>
      </c>
      <c r="BL154" s="89" t="s">
        <v>140</v>
      </c>
      <c r="BM154" s="89" t="s">
        <v>242</v>
      </c>
    </row>
    <row r="155" spans="2:47" s="6" customFormat="1" ht="16.5" customHeight="1">
      <c r="B155" s="23"/>
      <c r="C155" s="24"/>
      <c r="D155" s="157" t="s">
        <v>142</v>
      </c>
      <c r="E155" s="24"/>
      <c r="F155" s="158" t="s">
        <v>243</v>
      </c>
      <c r="G155" s="24"/>
      <c r="H155" s="24"/>
      <c r="J155" s="24"/>
      <c r="K155" s="24"/>
      <c r="L155" s="43"/>
      <c r="M155" s="56"/>
      <c r="N155" s="24"/>
      <c r="O155" s="24"/>
      <c r="P155" s="24"/>
      <c r="Q155" s="24"/>
      <c r="R155" s="24"/>
      <c r="S155" s="24"/>
      <c r="T155" s="57"/>
      <c r="AT155" s="6" t="s">
        <v>142</v>
      </c>
      <c r="AU155" s="6" t="s">
        <v>80</v>
      </c>
    </row>
    <row r="156" spans="2:51" s="6" customFormat="1" ht="15.75" customHeight="1">
      <c r="B156" s="159"/>
      <c r="C156" s="160"/>
      <c r="D156" s="161" t="s">
        <v>144</v>
      </c>
      <c r="E156" s="160"/>
      <c r="F156" s="162" t="s">
        <v>244</v>
      </c>
      <c r="G156" s="160"/>
      <c r="H156" s="163">
        <v>41.62</v>
      </c>
      <c r="J156" s="160"/>
      <c r="K156" s="160"/>
      <c r="L156" s="164"/>
      <c r="M156" s="165"/>
      <c r="N156" s="160"/>
      <c r="O156" s="160"/>
      <c r="P156" s="160"/>
      <c r="Q156" s="160"/>
      <c r="R156" s="160"/>
      <c r="S156" s="160"/>
      <c r="T156" s="166"/>
      <c r="AT156" s="167" t="s">
        <v>144</v>
      </c>
      <c r="AU156" s="167" t="s">
        <v>80</v>
      </c>
      <c r="AV156" s="167" t="s">
        <v>80</v>
      </c>
      <c r="AW156" s="167" t="s">
        <v>92</v>
      </c>
      <c r="AX156" s="167" t="s">
        <v>21</v>
      </c>
      <c r="AY156" s="167" t="s">
        <v>133</v>
      </c>
    </row>
    <row r="157" spans="2:65" s="6" customFormat="1" ht="15.75" customHeight="1">
      <c r="B157" s="23"/>
      <c r="C157" s="145" t="s">
        <v>245</v>
      </c>
      <c r="D157" s="145" t="s">
        <v>135</v>
      </c>
      <c r="E157" s="146" t="s">
        <v>246</v>
      </c>
      <c r="F157" s="147" t="s">
        <v>247</v>
      </c>
      <c r="G157" s="148" t="s">
        <v>171</v>
      </c>
      <c r="H157" s="149">
        <v>41.62</v>
      </c>
      <c r="I157" s="150"/>
      <c r="J157" s="151">
        <f>ROUND($I$157*$H$157,2)</f>
        <v>0</v>
      </c>
      <c r="K157" s="147" t="s">
        <v>139</v>
      </c>
      <c r="L157" s="43"/>
      <c r="M157" s="152"/>
      <c r="N157" s="153" t="s">
        <v>43</v>
      </c>
      <c r="O157" s="24"/>
      <c r="P157" s="154">
        <f>$O$157*$H$157</f>
        <v>0</v>
      </c>
      <c r="Q157" s="154">
        <v>0.00735</v>
      </c>
      <c r="R157" s="154">
        <f>$Q$157*$H$157</f>
        <v>0.305907</v>
      </c>
      <c r="S157" s="154">
        <v>0</v>
      </c>
      <c r="T157" s="155">
        <f>$S$157*$H$157</f>
        <v>0</v>
      </c>
      <c r="AR157" s="89" t="s">
        <v>140</v>
      </c>
      <c r="AT157" s="89" t="s">
        <v>135</v>
      </c>
      <c r="AU157" s="89" t="s">
        <v>80</v>
      </c>
      <c r="AY157" s="6" t="s">
        <v>133</v>
      </c>
      <c r="BE157" s="156">
        <f>IF($N$157="základní",$J$157,0)</f>
        <v>0</v>
      </c>
      <c r="BF157" s="156">
        <f>IF($N$157="snížená",$J$157,0)</f>
        <v>0</v>
      </c>
      <c r="BG157" s="156">
        <f>IF($N$157="zákl. přenesená",$J$157,0)</f>
        <v>0</v>
      </c>
      <c r="BH157" s="156">
        <f>IF($N$157="sníž. přenesená",$J$157,0)</f>
        <v>0</v>
      </c>
      <c r="BI157" s="156">
        <f>IF($N$157="nulová",$J$157,0)</f>
        <v>0</v>
      </c>
      <c r="BJ157" s="89" t="s">
        <v>21</v>
      </c>
      <c r="BK157" s="156">
        <f>ROUND($I$157*$H$157,2)</f>
        <v>0</v>
      </c>
      <c r="BL157" s="89" t="s">
        <v>140</v>
      </c>
      <c r="BM157" s="89" t="s">
        <v>248</v>
      </c>
    </row>
    <row r="158" spans="2:47" s="6" customFormat="1" ht="16.5" customHeight="1">
      <c r="B158" s="23"/>
      <c r="C158" s="24"/>
      <c r="D158" s="157" t="s">
        <v>142</v>
      </c>
      <c r="E158" s="24"/>
      <c r="F158" s="158" t="s">
        <v>249</v>
      </c>
      <c r="G158" s="24"/>
      <c r="H158" s="24"/>
      <c r="J158" s="24"/>
      <c r="K158" s="24"/>
      <c r="L158" s="43"/>
      <c r="M158" s="56"/>
      <c r="N158" s="24"/>
      <c r="O158" s="24"/>
      <c r="P158" s="24"/>
      <c r="Q158" s="24"/>
      <c r="R158" s="24"/>
      <c r="S158" s="24"/>
      <c r="T158" s="57"/>
      <c r="AT158" s="6" t="s">
        <v>142</v>
      </c>
      <c r="AU158" s="6" t="s">
        <v>80</v>
      </c>
    </row>
    <row r="159" spans="2:65" s="6" customFormat="1" ht="15.75" customHeight="1">
      <c r="B159" s="23"/>
      <c r="C159" s="145" t="s">
        <v>250</v>
      </c>
      <c r="D159" s="145" t="s">
        <v>135</v>
      </c>
      <c r="E159" s="146" t="s">
        <v>251</v>
      </c>
      <c r="F159" s="147" t="s">
        <v>252</v>
      </c>
      <c r="G159" s="148" t="s">
        <v>171</v>
      </c>
      <c r="H159" s="149">
        <v>41.62</v>
      </c>
      <c r="I159" s="150"/>
      <c r="J159" s="151">
        <f>ROUND($I$159*$H$159,2)</f>
        <v>0</v>
      </c>
      <c r="K159" s="147" t="s">
        <v>139</v>
      </c>
      <c r="L159" s="43"/>
      <c r="M159" s="152"/>
      <c r="N159" s="153" t="s">
        <v>43</v>
      </c>
      <c r="O159" s="24"/>
      <c r="P159" s="154">
        <f>$O$159*$H$159</f>
        <v>0</v>
      </c>
      <c r="Q159" s="154">
        <v>0.01575</v>
      </c>
      <c r="R159" s="154">
        <f>$Q$159*$H$159</f>
        <v>0.655515</v>
      </c>
      <c r="S159" s="154">
        <v>0</v>
      </c>
      <c r="T159" s="155">
        <f>$S$159*$H$159</f>
        <v>0</v>
      </c>
      <c r="AR159" s="89" t="s">
        <v>140</v>
      </c>
      <c r="AT159" s="89" t="s">
        <v>135</v>
      </c>
      <c r="AU159" s="89" t="s">
        <v>80</v>
      </c>
      <c r="AY159" s="6" t="s">
        <v>133</v>
      </c>
      <c r="BE159" s="156">
        <f>IF($N$159="základní",$J$159,0)</f>
        <v>0</v>
      </c>
      <c r="BF159" s="156">
        <f>IF($N$159="snížená",$J$159,0)</f>
        <v>0</v>
      </c>
      <c r="BG159" s="156">
        <f>IF($N$159="zákl. přenesená",$J$159,0)</f>
        <v>0</v>
      </c>
      <c r="BH159" s="156">
        <f>IF($N$159="sníž. přenesená",$J$159,0)</f>
        <v>0</v>
      </c>
      <c r="BI159" s="156">
        <f>IF($N$159="nulová",$J$159,0)</f>
        <v>0</v>
      </c>
      <c r="BJ159" s="89" t="s">
        <v>21</v>
      </c>
      <c r="BK159" s="156">
        <f>ROUND($I$159*$H$159,2)</f>
        <v>0</v>
      </c>
      <c r="BL159" s="89" t="s">
        <v>140</v>
      </c>
      <c r="BM159" s="89" t="s">
        <v>253</v>
      </c>
    </row>
    <row r="160" spans="2:47" s="6" customFormat="1" ht="27" customHeight="1">
      <c r="B160" s="23"/>
      <c r="C160" s="24"/>
      <c r="D160" s="157" t="s">
        <v>142</v>
      </c>
      <c r="E160" s="24"/>
      <c r="F160" s="158" t="s">
        <v>254</v>
      </c>
      <c r="G160" s="24"/>
      <c r="H160" s="24"/>
      <c r="J160" s="24"/>
      <c r="K160" s="24"/>
      <c r="L160" s="43"/>
      <c r="M160" s="56"/>
      <c r="N160" s="24"/>
      <c r="O160" s="24"/>
      <c r="P160" s="24"/>
      <c r="Q160" s="24"/>
      <c r="R160" s="24"/>
      <c r="S160" s="24"/>
      <c r="T160" s="57"/>
      <c r="AT160" s="6" t="s">
        <v>142</v>
      </c>
      <c r="AU160" s="6" t="s">
        <v>80</v>
      </c>
    </row>
    <row r="161" spans="2:65" s="6" customFormat="1" ht="15.75" customHeight="1">
      <c r="B161" s="23"/>
      <c r="C161" s="145" t="s">
        <v>255</v>
      </c>
      <c r="D161" s="145" t="s">
        <v>135</v>
      </c>
      <c r="E161" s="146" t="s">
        <v>256</v>
      </c>
      <c r="F161" s="147" t="s">
        <v>257</v>
      </c>
      <c r="G161" s="148" t="s">
        <v>171</v>
      </c>
      <c r="H161" s="149">
        <v>41.62</v>
      </c>
      <c r="I161" s="150"/>
      <c r="J161" s="151">
        <f>ROUND($I$161*$H$161,2)</f>
        <v>0</v>
      </c>
      <c r="K161" s="147" t="s">
        <v>139</v>
      </c>
      <c r="L161" s="43"/>
      <c r="M161" s="152"/>
      <c r="N161" s="153" t="s">
        <v>43</v>
      </c>
      <c r="O161" s="24"/>
      <c r="P161" s="154">
        <f>$O$161*$H$161</f>
        <v>0</v>
      </c>
      <c r="Q161" s="154">
        <v>0.0154</v>
      </c>
      <c r="R161" s="154">
        <f>$Q$161*$H$161</f>
        <v>0.640948</v>
      </c>
      <c r="S161" s="154">
        <v>0</v>
      </c>
      <c r="T161" s="155">
        <f>$S$161*$H$161</f>
        <v>0</v>
      </c>
      <c r="AR161" s="89" t="s">
        <v>140</v>
      </c>
      <c r="AT161" s="89" t="s">
        <v>135</v>
      </c>
      <c r="AU161" s="89" t="s">
        <v>80</v>
      </c>
      <c r="AY161" s="6" t="s">
        <v>133</v>
      </c>
      <c r="BE161" s="156">
        <f>IF($N$161="základní",$J$161,0)</f>
        <v>0</v>
      </c>
      <c r="BF161" s="156">
        <f>IF($N$161="snížená",$J$161,0)</f>
        <v>0</v>
      </c>
      <c r="BG161" s="156">
        <f>IF($N$161="zákl. přenesená",$J$161,0)</f>
        <v>0</v>
      </c>
      <c r="BH161" s="156">
        <f>IF($N$161="sníž. přenesená",$J$161,0)</f>
        <v>0</v>
      </c>
      <c r="BI161" s="156">
        <f>IF($N$161="nulová",$J$161,0)</f>
        <v>0</v>
      </c>
      <c r="BJ161" s="89" t="s">
        <v>21</v>
      </c>
      <c r="BK161" s="156">
        <f>ROUND($I$161*$H$161,2)</f>
        <v>0</v>
      </c>
      <c r="BL161" s="89" t="s">
        <v>140</v>
      </c>
      <c r="BM161" s="89" t="s">
        <v>258</v>
      </c>
    </row>
    <row r="162" spans="2:47" s="6" customFormat="1" ht="27" customHeight="1">
      <c r="B162" s="23"/>
      <c r="C162" s="24"/>
      <c r="D162" s="157" t="s">
        <v>142</v>
      </c>
      <c r="E162" s="24"/>
      <c r="F162" s="158" t="s">
        <v>259</v>
      </c>
      <c r="G162" s="24"/>
      <c r="H162" s="24"/>
      <c r="J162" s="24"/>
      <c r="K162" s="24"/>
      <c r="L162" s="43"/>
      <c r="M162" s="56"/>
      <c r="N162" s="24"/>
      <c r="O162" s="24"/>
      <c r="P162" s="24"/>
      <c r="Q162" s="24"/>
      <c r="R162" s="24"/>
      <c r="S162" s="24"/>
      <c r="T162" s="57"/>
      <c r="AT162" s="6" t="s">
        <v>142</v>
      </c>
      <c r="AU162" s="6" t="s">
        <v>80</v>
      </c>
    </row>
    <row r="163" spans="2:65" s="6" customFormat="1" ht="15.75" customHeight="1">
      <c r="B163" s="23"/>
      <c r="C163" s="145" t="s">
        <v>7</v>
      </c>
      <c r="D163" s="145" t="s">
        <v>135</v>
      </c>
      <c r="E163" s="146" t="s">
        <v>260</v>
      </c>
      <c r="F163" s="147" t="s">
        <v>261</v>
      </c>
      <c r="G163" s="148" t="s">
        <v>171</v>
      </c>
      <c r="H163" s="149">
        <v>41.124</v>
      </c>
      <c r="I163" s="150"/>
      <c r="J163" s="151">
        <f>ROUND($I$163*$H$163,2)</f>
        <v>0</v>
      </c>
      <c r="K163" s="147" t="s">
        <v>139</v>
      </c>
      <c r="L163" s="43"/>
      <c r="M163" s="152"/>
      <c r="N163" s="153" t="s">
        <v>43</v>
      </c>
      <c r="O163" s="24"/>
      <c r="P163" s="154">
        <f>$O$163*$H$163</f>
        <v>0</v>
      </c>
      <c r="Q163" s="154">
        <v>0.0021</v>
      </c>
      <c r="R163" s="154">
        <f>$Q$163*$H$163</f>
        <v>0.0863604</v>
      </c>
      <c r="S163" s="154">
        <v>0</v>
      </c>
      <c r="T163" s="155">
        <f>$S$163*$H$163</f>
        <v>0</v>
      </c>
      <c r="AR163" s="89" t="s">
        <v>140</v>
      </c>
      <c r="AT163" s="89" t="s">
        <v>135</v>
      </c>
      <c r="AU163" s="89" t="s">
        <v>80</v>
      </c>
      <c r="AY163" s="6" t="s">
        <v>133</v>
      </c>
      <c r="BE163" s="156">
        <f>IF($N$163="základní",$J$163,0)</f>
        <v>0</v>
      </c>
      <c r="BF163" s="156">
        <f>IF($N$163="snížená",$J$163,0)</f>
        <v>0</v>
      </c>
      <c r="BG163" s="156">
        <f>IF($N$163="zákl. přenesená",$J$163,0)</f>
        <v>0</v>
      </c>
      <c r="BH163" s="156">
        <f>IF($N$163="sníž. přenesená",$J$163,0)</f>
        <v>0</v>
      </c>
      <c r="BI163" s="156">
        <f>IF($N$163="nulová",$J$163,0)</f>
        <v>0</v>
      </c>
      <c r="BJ163" s="89" t="s">
        <v>21</v>
      </c>
      <c r="BK163" s="156">
        <f>ROUND($I$163*$H$163,2)</f>
        <v>0</v>
      </c>
      <c r="BL163" s="89" t="s">
        <v>140</v>
      </c>
      <c r="BM163" s="89" t="s">
        <v>262</v>
      </c>
    </row>
    <row r="164" spans="2:47" s="6" customFormat="1" ht="27" customHeight="1">
      <c r="B164" s="23"/>
      <c r="C164" s="24"/>
      <c r="D164" s="157" t="s">
        <v>142</v>
      </c>
      <c r="E164" s="24"/>
      <c r="F164" s="158" t="s">
        <v>263</v>
      </c>
      <c r="G164" s="24"/>
      <c r="H164" s="24"/>
      <c r="J164" s="24"/>
      <c r="K164" s="24"/>
      <c r="L164" s="43"/>
      <c r="M164" s="56"/>
      <c r="N164" s="24"/>
      <c r="O164" s="24"/>
      <c r="P164" s="24"/>
      <c r="Q164" s="24"/>
      <c r="R164" s="24"/>
      <c r="S164" s="24"/>
      <c r="T164" s="57"/>
      <c r="AT164" s="6" t="s">
        <v>142</v>
      </c>
      <c r="AU164" s="6" t="s">
        <v>80</v>
      </c>
    </row>
    <row r="165" spans="2:51" s="6" customFormat="1" ht="15.75" customHeight="1">
      <c r="B165" s="159"/>
      <c r="C165" s="160"/>
      <c r="D165" s="161" t="s">
        <v>144</v>
      </c>
      <c r="E165" s="160"/>
      <c r="F165" s="162" t="s">
        <v>264</v>
      </c>
      <c r="G165" s="160"/>
      <c r="H165" s="163">
        <v>41.124</v>
      </c>
      <c r="J165" s="160"/>
      <c r="K165" s="160"/>
      <c r="L165" s="164"/>
      <c r="M165" s="165"/>
      <c r="N165" s="160"/>
      <c r="O165" s="160"/>
      <c r="P165" s="160"/>
      <c r="Q165" s="160"/>
      <c r="R165" s="160"/>
      <c r="S165" s="160"/>
      <c r="T165" s="166"/>
      <c r="AT165" s="167" t="s">
        <v>144</v>
      </c>
      <c r="AU165" s="167" t="s">
        <v>80</v>
      </c>
      <c r="AV165" s="167" t="s">
        <v>80</v>
      </c>
      <c r="AW165" s="167" t="s">
        <v>92</v>
      </c>
      <c r="AX165" s="167" t="s">
        <v>21</v>
      </c>
      <c r="AY165" s="167" t="s">
        <v>133</v>
      </c>
    </row>
    <row r="166" spans="2:65" s="6" customFormat="1" ht="15.75" customHeight="1">
      <c r="B166" s="23"/>
      <c r="C166" s="145" t="s">
        <v>265</v>
      </c>
      <c r="D166" s="145" t="s">
        <v>135</v>
      </c>
      <c r="E166" s="146" t="s">
        <v>266</v>
      </c>
      <c r="F166" s="147" t="s">
        <v>267</v>
      </c>
      <c r="G166" s="148" t="s">
        <v>171</v>
      </c>
      <c r="H166" s="149">
        <v>5.364</v>
      </c>
      <c r="I166" s="150"/>
      <c r="J166" s="151">
        <f>ROUND($I$166*$H$166,2)</f>
        <v>0</v>
      </c>
      <c r="K166" s="147" t="s">
        <v>139</v>
      </c>
      <c r="L166" s="43"/>
      <c r="M166" s="152"/>
      <c r="N166" s="153" t="s">
        <v>43</v>
      </c>
      <c r="O166" s="24"/>
      <c r="P166" s="154">
        <f>$O$166*$H$166</f>
        <v>0</v>
      </c>
      <c r="Q166" s="154">
        <v>0.0024</v>
      </c>
      <c r="R166" s="154">
        <f>$Q$166*$H$166</f>
        <v>0.012873599999999999</v>
      </c>
      <c r="S166" s="154">
        <v>0</v>
      </c>
      <c r="T166" s="155">
        <f>$S$166*$H$166</f>
        <v>0</v>
      </c>
      <c r="AR166" s="89" t="s">
        <v>140</v>
      </c>
      <c r="AT166" s="89" t="s">
        <v>135</v>
      </c>
      <c r="AU166" s="89" t="s">
        <v>80</v>
      </c>
      <c r="AY166" s="6" t="s">
        <v>133</v>
      </c>
      <c r="BE166" s="156">
        <f>IF($N$166="základní",$J$166,0)</f>
        <v>0</v>
      </c>
      <c r="BF166" s="156">
        <f>IF($N$166="snížená",$J$166,0)</f>
        <v>0</v>
      </c>
      <c r="BG166" s="156">
        <f>IF($N$166="zákl. přenesená",$J$166,0)</f>
        <v>0</v>
      </c>
      <c r="BH166" s="156">
        <f>IF($N$166="sníž. přenesená",$J$166,0)</f>
        <v>0</v>
      </c>
      <c r="BI166" s="156">
        <f>IF($N$166="nulová",$J$166,0)</f>
        <v>0</v>
      </c>
      <c r="BJ166" s="89" t="s">
        <v>21</v>
      </c>
      <c r="BK166" s="156">
        <f>ROUND($I$166*$H$166,2)</f>
        <v>0</v>
      </c>
      <c r="BL166" s="89" t="s">
        <v>140</v>
      </c>
      <c r="BM166" s="89" t="s">
        <v>268</v>
      </c>
    </row>
    <row r="167" spans="2:47" s="6" customFormat="1" ht="16.5" customHeight="1">
      <c r="B167" s="23"/>
      <c r="C167" s="24"/>
      <c r="D167" s="157" t="s">
        <v>142</v>
      </c>
      <c r="E167" s="24"/>
      <c r="F167" s="158" t="s">
        <v>269</v>
      </c>
      <c r="G167" s="24"/>
      <c r="H167" s="24"/>
      <c r="J167" s="24"/>
      <c r="K167" s="24"/>
      <c r="L167" s="43"/>
      <c r="M167" s="56"/>
      <c r="N167" s="24"/>
      <c r="O167" s="24"/>
      <c r="P167" s="24"/>
      <c r="Q167" s="24"/>
      <c r="R167" s="24"/>
      <c r="S167" s="24"/>
      <c r="T167" s="57"/>
      <c r="AT167" s="6" t="s">
        <v>142</v>
      </c>
      <c r="AU167" s="6" t="s">
        <v>80</v>
      </c>
    </row>
    <row r="168" spans="2:51" s="6" customFormat="1" ht="15.75" customHeight="1">
      <c r="B168" s="159"/>
      <c r="C168" s="160"/>
      <c r="D168" s="161" t="s">
        <v>144</v>
      </c>
      <c r="E168" s="160"/>
      <c r="F168" s="162" t="s">
        <v>270</v>
      </c>
      <c r="G168" s="160"/>
      <c r="H168" s="163">
        <v>5.364</v>
      </c>
      <c r="J168" s="160"/>
      <c r="K168" s="160"/>
      <c r="L168" s="164"/>
      <c r="M168" s="165"/>
      <c r="N168" s="160"/>
      <c r="O168" s="160"/>
      <c r="P168" s="160"/>
      <c r="Q168" s="160"/>
      <c r="R168" s="160"/>
      <c r="S168" s="160"/>
      <c r="T168" s="166"/>
      <c r="AT168" s="167" t="s">
        <v>144</v>
      </c>
      <c r="AU168" s="167" t="s">
        <v>80</v>
      </c>
      <c r="AV168" s="167" t="s">
        <v>80</v>
      </c>
      <c r="AW168" s="167" t="s">
        <v>92</v>
      </c>
      <c r="AX168" s="167" t="s">
        <v>21</v>
      </c>
      <c r="AY168" s="167" t="s">
        <v>133</v>
      </c>
    </row>
    <row r="169" spans="2:65" s="6" customFormat="1" ht="15.75" customHeight="1">
      <c r="B169" s="23"/>
      <c r="C169" s="145" t="s">
        <v>271</v>
      </c>
      <c r="D169" s="145" t="s">
        <v>135</v>
      </c>
      <c r="E169" s="146" t="s">
        <v>272</v>
      </c>
      <c r="F169" s="147" t="s">
        <v>273</v>
      </c>
      <c r="G169" s="148" t="s">
        <v>171</v>
      </c>
      <c r="H169" s="149">
        <v>41.124</v>
      </c>
      <c r="I169" s="150"/>
      <c r="J169" s="151">
        <f>ROUND($I$169*$H$169,2)</f>
        <v>0</v>
      </c>
      <c r="K169" s="147" t="s">
        <v>139</v>
      </c>
      <c r="L169" s="43"/>
      <c r="M169" s="152"/>
      <c r="N169" s="153" t="s">
        <v>43</v>
      </c>
      <c r="O169" s="24"/>
      <c r="P169" s="154">
        <f>$O$169*$H$169</f>
        <v>0</v>
      </c>
      <c r="Q169" s="154">
        <v>0.00735</v>
      </c>
      <c r="R169" s="154">
        <f>$Q$169*$H$169</f>
        <v>0.3022614</v>
      </c>
      <c r="S169" s="154">
        <v>0</v>
      </c>
      <c r="T169" s="155">
        <f>$S$169*$H$169</f>
        <v>0</v>
      </c>
      <c r="AR169" s="89" t="s">
        <v>140</v>
      </c>
      <c r="AT169" s="89" t="s">
        <v>135</v>
      </c>
      <c r="AU169" s="89" t="s">
        <v>80</v>
      </c>
      <c r="AY169" s="6" t="s">
        <v>133</v>
      </c>
      <c r="BE169" s="156">
        <f>IF($N$169="základní",$J$169,0)</f>
        <v>0</v>
      </c>
      <c r="BF169" s="156">
        <f>IF($N$169="snížená",$J$169,0)</f>
        <v>0</v>
      </c>
      <c r="BG169" s="156">
        <f>IF($N$169="zákl. přenesená",$J$169,0)</f>
        <v>0</v>
      </c>
      <c r="BH169" s="156">
        <f>IF($N$169="sníž. přenesená",$J$169,0)</f>
        <v>0</v>
      </c>
      <c r="BI169" s="156">
        <f>IF($N$169="nulová",$J$169,0)</f>
        <v>0</v>
      </c>
      <c r="BJ169" s="89" t="s">
        <v>21</v>
      </c>
      <c r="BK169" s="156">
        <f>ROUND($I$169*$H$169,2)</f>
        <v>0</v>
      </c>
      <c r="BL169" s="89" t="s">
        <v>140</v>
      </c>
      <c r="BM169" s="89" t="s">
        <v>274</v>
      </c>
    </row>
    <row r="170" spans="2:47" s="6" customFormat="1" ht="16.5" customHeight="1">
      <c r="B170" s="23"/>
      <c r="C170" s="24"/>
      <c r="D170" s="157" t="s">
        <v>142</v>
      </c>
      <c r="E170" s="24"/>
      <c r="F170" s="158" t="s">
        <v>275</v>
      </c>
      <c r="G170" s="24"/>
      <c r="H170" s="24"/>
      <c r="J170" s="24"/>
      <c r="K170" s="24"/>
      <c r="L170" s="43"/>
      <c r="M170" s="56"/>
      <c r="N170" s="24"/>
      <c r="O170" s="24"/>
      <c r="P170" s="24"/>
      <c r="Q170" s="24"/>
      <c r="R170" s="24"/>
      <c r="S170" s="24"/>
      <c r="T170" s="57"/>
      <c r="AT170" s="6" t="s">
        <v>142</v>
      </c>
      <c r="AU170" s="6" t="s">
        <v>80</v>
      </c>
    </row>
    <row r="171" spans="2:51" s="6" customFormat="1" ht="15.75" customHeight="1">
      <c r="B171" s="159"/>
      <c r="C171" s="160"/>
      <c r="D171" s="161" t="s">
        <v>144</v>
      </c>
      <c r="E171" s="160"/>
      <c r="F171" s="162" t="s">
        <v>264</v>
      </c>
      <c r="G171" s="160"/>
      <c r="H171" s="163">
        <v>41.124</v>
      </c>
      <c r="J171" s="160"/>
      <c r="K171" s="160"/>
      <c r="L171" s="164"/>
      <c r="M171" s="165"/>
      <c r="N171" s="160"/>
      <c r="O171" s="160"/>
      <c r="P171" s="160"/>
      <c r="Q171" s="160"/>
      <c r="R171" s="160"/>
      <c r="S171" s="160"/>
      <c r="T171" s="166"/>
      <c r="AT171" s="167" t="s">
        <v>144</v>
      </c>
      <c r="AU171" s="167" t="s">
        <v>80</v>
      </c>
      <c r="AV171" s="167" t="s">
        <v>80</v>
      </c>
      <c r="AW171" s="167" t="s">
        <v>92</v>
      </c>
      <c r="AX171" s="167" t="s">
        <v>21</v>
      </c>
      <c r="AY171" s="167" t="s">
        <v>133</v>
      </c>
    </row>
    <row r="172" spans="2:65" s="6" customFormat="1" ht="15.75" customHeight="1">
      <c r="B172" s="23"/>
      <c r="C172" s="145" t="s">
        <v>276</v>
      </c>
      <c r="D172" s="145" t="s">
        <v>135</v>
      </c>
      <c r="E172" s="146" t="s">
        <v>277</v>
      </c>
      <c r="F172" s="147" t="s">
        <v>278</v>
      </c>
      <c r="G172" s="148" t="s">
        <v>171</v>
      </c>
      <c r="H172" s="149">
        <v>41.124</v>
      </c>
      <c r="I172" s="150"/>
      <c r="J172" s="151">
        <f>ROUND($I$172*$H$172,2)</f>
        <v>0</v>
      </c>
      <c r="K172" s="147" t="s">
        <v>139</v>
      </c>
      <c r="L172" s="43"/>
      <c r="M172" s="152"/>
      <c r="N172" s="153" t="s">
        <v>43</v>
      </c>
      <c r="O172" s="24"/>
      <c r="P172" s="154">
        <f>$O$172*$H$172</f>
        <v>0</v>
      </c>
      <c r="Q172" s="154">
        <v>0.00489</v>
      </c>
      <c r="R172" s="154">
        <f>$Q$172*$H$172</f>
        <v>0.20109636000000003</v>
      </c>
      <c r="S172" s="154">
        <v>0</v>
      </c>
      <c r="T172" s="155">
        <f>$S$172*$H$172</f>
        <v>0</v>
      </c>
      <c r="AR172" s="89" t="s">
        <v>140</v>
      </c>
      <c r="AT172" s="89" t="s">
        <v>135</v>
      </c>
      <c r="AU172" s="89" t="s">
        <v>80</v>
      </c>
      <c r="AY172" s="6" t="s">
        <v>133</v>
      </c>
      <c r="BE172" s="156">
        <f>IF($N$172="základní",$J$172,0)</f>
        <v>0</v>
      </c>
      <c r="BF172" s="156">
        <f>IF($N$172="snížená",$J$172,0)</f>
        <v>0</v>
      </c>
      <c r="BG172" s="156">
        <f>IF($N$172="zákl. přenesená",$J$172,0)</f>
        <v>0</v>
      </c>
      <c r="BH172" s="156">
        <f>IF($N$172="sníž. přenesená",$J$172,0)</f>
        <v>0</v>
      </c>
      <c r="BI172" s="156">
        <f>IF($N$172="nulová",$J$172,0)</f>
        <v>0</v>
      </c>
      <c r="BJ172" s="89" t="s">
        <v>21</v>
      </c>
      <c r="BK172" s="156">
        <f>ROUND($I$172*$H$172,2)</f>
        <v>0</v>
      </c>
      <c r="BL172" s="89" t="s">
        <v>140</v>
      </c>
      <c r="BM172" s="89" t="s">
        <v>279</v>
      </c>
    </row>
    <row r="173" spans="2:47" s="6" customFormat="1" ht="16.5" customHeight="1">
      <c r="B173" s="23"/>
      <c r="C173" s="24"/>
      <c r="D173" s="157" t="s">
        <v>142</v>
      </c>
      <c r="E173" s="24"/>
      <c r="F173" s="158" t="s">
        <v>280</v>
      </c>
      <c r="G173" s="24"/>
      <c r="H173" s="24"/>
      <c r="J173" s="24"/>
      <c r="K173" s="24"/>
      <c r="L173" s="43"/>
      <c r="M173" s="56"/>
      <c r="N173" s="24"/>
      <c r="O173" s="24"/>
      <c r="P173" s="24"/>
      <c r="Q173" s="24"/>
      <c r="R173" s="24"/>
      <c r="S173" s="24"/>
      <c r="T173" s="57"/>
      <c r="AT173" s="6" t="s">
        <v>142</v>
      </c>
      <c r="AU173" s="6" t="s">
        <v>80</v>
      </c>
    </row>
    <row r="174" spans="2:51" s="6" customFormat="1" ht="15.75" customHeight="1">
      <c r="B174" s="159"/>
      <c r="C174" s="160"/>
      <c r="D174" s="161" t="s">
        <v>144</v>
      </c>
      <c r="E174" s="160"/>
      <c r="F174" s="162" t="s">
        <v>264</v>
      </c>
      <c r="G174" s="160"/>
      <c r="H174" s="163">
        <v>41.124</v>
      </c>
      <c r="J174" s="160"/>
      <c r="K174" s="160"/>
      <c r="L174" s="164"/>
      <c r="M174" s="165"/>
      <c r="N174" s="160"/>
      <c r="O174" s="160"/>
      <c r="P174" s="160"/>
      <c r="Q174" s="160"/>
      <c r="R174" s="160"/>
      <c r="S174" s="160"/>
      <c r="T174" s="166"/>
      <c r="AT174" s="167" t="s">
        <v>144</v>
      </c>
      <c r="AU174" s="167" t="s">
        <v>80</v>
      </c>
      <c r="AV174" s="167" t="s">
        <v>80</v>
      </c>
      <c r="AW174" s="167" t="s">
        <v>92</v>
      </c>
      <c r="AX174" s="167" t="s">
        <v>21</v>
      </c>
      <c r="AY174" s="167" t="s">
        <v>133</v>
      </c>
    </row>
    <row r="175" spans="2:65" s="6" customFormat="1" ht="15.75" customHeight="1">
      <c r="B175" s="23"/>
      <c r="C175" s="145" t="s">
        <v>281</v>
      </c>
      <c r="D175" s="145" t="s">
        <v>135</v>
      </c>
      <c r="E175" s="146" t="s">
        <v>282</v>
      </c>
      <c r="F175" s="147" t="s">
        <v>283</v>
      </c>
      <c r="G175" s="148" t="s">
        <v>171</v>
      </c>
      <c r="H175" s="149">
        <v>41.124</v>
      </c>
      <c r="I175" s="150"/>
      <c r="J175" s="151">
        <f>ROUND($I$175*$H$175,2)</f>
        <v>0</v>
      </c>
      <c r="K175" s="147" t="s">
        <v>139</v>
      </c>
      <c r="L175" s="43"/>
      <c r="M175" s="152"/>
      <c r="N175" s="153" t="s">
        <v>43</v>
      </c>
      <c r="O175" s="24"/>
      <c r="P175" s="154">
        <f>$O$175*$H$175</f>
        <v>0</v>
      </c>
      <c r="Q175" s="154">
        <v>0.02363</v>
      </c>
      <c r="R175" s="154">
        <f>$Q$175*$H$175</f>
        <v>0.9717601200000001</v>
      </c>
      <c r="S175" s="154">
        <v>0</v>
      </c>
      <c r="T175" s="155">
        <f>$S$175*$H$175</f>
        <v>0</v>
      </c>
      <c r="AR175" s="89" t="s">
        <v>140</v>
      </c>
      <c r="AT175" s="89" t="s">
        <v>135</v>
      </c>
      <c r="AU175" s="89" t="s">
        <v>80</v>
      </c>
      <c r="AY175" s="6" t="s">
        <v>133</v>
      </c>
      <c r="BE175" s="156">
        <f>IF($N$175="základní",$J$175,0)</f>
        <v>0</v>
      </c>
      <c r="BF175" s="156">
        <f>IF($N$175="snížená",$J$175,0)</f>
        <v>0</v>
      </c>
      <c r="BG175" s="156">
        <f>IF($N$175="zákl. přenesená",$J$175,0)</f>
        <v>0</v>
      </c>
      <c r="BH175" s="156">
        <f>IF($N$175="sníž. přenesená",$J$175,0)</f>
        <v>0</v>
      </c>
      <c r="BI175" s="156">
        <f>IF($N$175="nulová",$J$175,0)</f>
        <v>0</v>
      </c>
      <c r="BJ175" s="89" t="s">
        <v>21</v>
      </c>
      <c r="BK175" s="156">
        <f>ROUND($I$175*$H$175,2)</f>
        <v>0</v>
      </c>
      <c r="BL175" s="89" t="s">
        <v>140</v>
      </c>
      <c r="BM175" s="89" t="s">
        <v>284</v>
      </c>
    </row>
    <row r="176" spans="2:47" s="6" customFormat="1" ht="16.5" customHeight="1">
      <c r="B176" s="23"/>
      <c r="C176" s="24"/>
      <c r="D176" s="157" t="s">
        <v>142</v>
      </c>
      <c r="E176" s="24"/>
      <c r="F176" s="158" t="s">
        <v>285</v>
      </c>
      <c r="G176" s="24"/>
      <c r="H176" s="24"/>
      <c r="J176" s="24"/>
      <c r="K176" s="24"/>
      <c r="L176" s="43"/>
      <c r="M176" s="56"/>
      <c r="N176" s="24"/>
      <c r="O176" s="24"/>
      <c r="P176" s="24"/>
      <c r="Q176" s="24"/>
      <c r="R176" s="24"/>
      <c r="S176" s="24"/>
      <c r="T176" s="57"/>
      <c r="AT176" s="6" t="s">
        <v>142</v>
      </c>
      <c r="AU176" s="6" t="s">
        <v>80</v>
      </c>
    </row>
    <row r="177" spans="2:51" s="6" customFormat="1" ht="15.75" customHeight="1">
      <c r="B177" s="159"/>
      <c r="C177" s="160"/>
      <c r="D177" s="161" t="s">
        <v>144</v>
      </c>
      <c r="E177" s="160"/>
      <c r="F177" s="162" t="s">
        <v>264</v>
      </c>
      <c r="G177" s="160"/>
      <c r="H177" s="163">
        <v>41.124</v>
      </c>
      <c r="J177" s="160"/>
      <c r="K177" s="160"/>
      <c r="L177" s="164"/>
      <c r="M177" s="165"/>
      <c r="N177" s="160"/>
      <c r="O177" s="160"/>
      <c r="P177" s="160"/>
      <c r="Q177" s="160"/>
      <c r="R177" s="160"/>
      <c r="S177" s="160"/>
      <c r="T177" s="166"/>
      <c r="AT177" s="167" t="s">
        <v>144</v>
      </c>
      <c r="AU177" s="167" t="s">
        <v>80</v>
      </c>
      <c r="AV177" s="167" t="s">
        <v>80</v>
      </c>
      <c r="AW177" s="167" t="s">
        <v>92</v>
      </c>
      <c r="AX177" s="167" t="s">
        <v>21</v>
      </c>
      <c r="AY177" s="167" t="s">
        <v>133</v>
      </c>
    </row>
    <row r="178" spans="2:65" s="6" customFormat="1" ht="15.75" customHeight="1">
      <c r="B178" s="23"/>
      <c r="C178" s="145" t="s">
        <v>286</v>
      </c>
      <c r="D178" s="145" t="s">
        <v>135</v>
      </c>
      <c r="E178" s="146" t="s">
        <v>287</v>
      </c>
      <c r="F178" s="147" t="s">
        <v>288</v>
      </c>
      <c r="G178" s="148" t="s">
        <v>171</v>
      </c>
      <c r="H178" s="149">
        <v>41.124</v>
      </c>
      <c r="I178" s="150"/>
      <c r="J178" s="151">
        <f>ROUND($I$178*$H$178,2)</f>
        <v>0</v>
      </c>
      <c r="K178" s="147" t="s">
        <v>139</v>
      </c>
      <c r="L178" s="43"/>
      <c r="M178" s="152"/>
      <c r="N178" s="153" t="s">
        <v>43</v>
      </c>
      <c r="O178" s="24"/>
      <c r="P178" s="154">
        <f>$O$178*$H$178</f>
        <v>0</v>
      </c>
      <c r="Q178" s="154">
        <v>0.0231</v>
      </c>
      <c r="R178" s="154">
        <f>$Q$178*$H$178</f>
        <v>0.9499644</v>
      </c>
      <c r="S178" s="154">
        <v>0</v>
      </c>
      <c r="T178" s="155">
        <f>$S$178*$H$178</f>
        <v>0</v>
      </c>
      <c r="AR178" s="89" t="s">
        <v>140</v>
      </c>
      <c r="AT178" s="89" t="s">
        <v>135</v>
      </c>
      <c r="AU178" s="89" t="s">
        <v>80</v>
      </c>
      <c r="AY178" s="6" t="s">
        <v>133</v>
      </c>
      <c r="BE178" s="156">
        <f>IF($N$178="základní",$J$178,0)</f>
        <v>0</v>
      </c>
      <c r="BF178" s="156">
        <f>IF($N$178="snížená",$J$178,0)</f>
        <v>0</v>
      </c>
      <c r="BG178" s="156">
        <f>IF($N$178="zákl. přenesená",$J$178,0)</f>
        <v>0</v>
      </c>
      <c r="BH178" s="156">
        <f>IF($N$178="sníž. přenesená",$J$178,0)</f>
        <v>0</v>
      </c>
      <c r="BI178" s="156">
        <f>IF($N$178="nulová",$J$178,0)</f>
        <v>0</v>
      </c>
      <c r="BJ178" s="89" t="s">
        <v>21</v>
      </c>
      <c r="BK178" s="156">
        <f>ROUND($I$178*$H$178,2)</f>
        <v>0</v>
      </c>
      <c r="BL178" s="89" t="s">
        <v>140</v>
      </c>
      <c r="BM178" s="89" t="s">
        <v>289</v>
      </c>
    </row>
    <row r="179" spans="2:47" s="6" customFormat="1" ht="16.5" customHeight="1">
      <c r="B179" s="23"/>
      <c r="C179" s="24"/>
      <c r="D179" s="157" t="s">
        <v>142</v>
      </c>
      <c r="E179" s="24"/>
      <c r="F179" s="158" t="s">
        <v>290</v>
      </c>
      <c r="G179" s="24"/>
      <c r="H179" s="24"/>
      <c r="J179" s="24"/>
      <c r="K179" s="24"/>
      <c r="L179" s="43"/>
      <c r="M179" s="56"/>
      <c r="N179" s="24"/>
      <c r="O179" s="24"/>
      <c r="P179" s="24"/>
      <c r="Q179" s="24"/>
      <c r="R179" s="24"/>
      <c r="S179" s="24"/>
      <c r="T179" s="57"/>
      <c r="AT179" s="6" t="s">
        <v>142</v>
      </c>
      <c r="AU179" s="6" t="s">
        <v>80</v>
      </c>
    </row>
    <row r="180" spans="2:65" s="6" customFormat="1" ht="15.75" customHeight="1">
      <c r="B180" s="23"/>
      <c r="C180" s="145" t="s">
        <v>291</v>
      </c>
      <c r="D180" s="145" t="s">
        <v>135</v>
      </c>
      <c r="E180" s="146" t="s">
        <v>292</v>
      </c>
      <c r="F180" s="147" t="s">
        <v>293</v>
      </c>
      <c r="G180" s="148" t="s">
        <v>171</v>
      </c>
      <c r="H180" s="149">
        <v>163.135</v>
      </c>
      <c r="I180" s="150"/>
      <c r="J180" s="151">
        <f>ROUND($I$180*$H$180,2)</f>
        <v>0</v>
      </c>
      <c r="K180" s="147" t="s">
        <v>139</v>
      </c>
      <c r="L180" s="43"/>
      <c r="M180" s="152"/>
      <c r="N180" s="153" t="s">
        <v>43</v>
      </c>
      <c r="O180" s="24"/>
      <c r="P180" s="154">
        <f>$O$180*$H$180</f>
        <v>0</v>
      </c>
      <c r="Q180" s="154">
        <v>0.00024</v>
      </c>
      <c r="R180" s="154">
        <f>$Q$180*$H$180</f>
        <v>0.0391524</v>
      </c>
      <c r="S180" s="154">
        <v>0</v>
      </c>
      <c r="T180" s="155">
        <f>$S$180*$H$180</f>
        <v>0</v>
      </c>
      <c r="AR180" s="89" t="s">
        <v>140</v>
      </c>
      <c r="AT180" s="89" t="s">
        <v>135</v>
      </c>
      <c r="AU180" s="89" t="s">
        <v>80</v>
      </c>
      <c r="AY180" s="6" t="s">
        <v>133</v>
      </c>
      <c r="BE180" s="156">
        <f>IF($N$180="základní",$J$180,0)</f>
        <v>0</v>
      </c>
      <c r="BF180" s="156">
        <f>IF($N$180="snížená",$J$180,0)</f>
        <v>0</v>
      </c>
      <c r="BG180" s="156">
        <f>IF($N$180="zákl. přenesená",$J$180,0)</f>
        <v>0</v>
      </c>
      <c r="BH180" s="156">
        <f>IF($N$180="sníž. přenesená",$J$180,0)</f>
        <v>0</v>
      </c>
      <c r="BI180" s="156">
        <f>IF($N$180="nulová",$J$180,0)</f>
        <v>0</v>
      </c>
      <c r="BJ180" s="89" t="s">
        <v>21</v>
      </c>
      <c r="BK180" s="156">
        <f>ROUND($I$180*$H$180,2)</f>
        <v>0</v>
      </c>
      <c r="BL180" s="89" t="s">
        <v>140</v>
      </c>
      <c r="BM180" s="89" t="s">
        <v>294</v>
      </c>
    </row>
    <row r="181" spans="2:47" s="6" customFormat="1" ht="27" customHeight="1">
      <c r="B181" s="23"/>
      <c r="C181" s="24"/>
      <c r="D181" s="157" t="s">
        <v>142</v>
      </c>
      <c r="E181" s="24"/>
      <c r="F181" s="158" t="s">
        <v>295</v>
      </c>
      <c r="G181" s="24"/>
      <c r="H181" s="24"/>
      <c r="J181" s="24"/>
      <c r="K181" s="24"/>
      <c r="L181" s="43"/>
      <c r="M181" s="56"/>
      <c r="N181" s="24"/>
      <c r="O181" s="24"/>
      <c r="P181" s="24"/>
      <c r="Q181" s="24"/>
      <c r="R181" s="24"/>
      <c r="S181" s="24"/>
      <c r="T181" s="57"/>
      <c r="AT181" s="6" t="s">
        <v>142</v>
      </c>
      <c r="AU181" s="6" t="s">
        <v>80</v>
      </c>
    </row>
    <row r="182" spans="2:65" s="6" customFormat="1" ht="15.75" customHeight="1">
      <c r="B182" s="23"/>
      <c r="C182" s="145" t="s">
        <v>296</v>
      </c>
      <c r="D182" s="145" t="s">
        <v>135</v>
      </c>
      <c r="E182" s="146" t="s">
        <v>297</v>
      </c>
      <c r="F182" s="147" t="s">
        <v>298</v>
      </c>
      <c r="G182" s="148" t="s">
        <v>171</v>
      </c>
      <c r="H182" s="149">
        <v>2</v>
      </c>
      <c r="I182" s="150"/>
      <c r="J182" s="151">
        <f>ROUND($I$182*$H$182,2)</f>
        <v>0</v>
      </c>
      <c r="K182" s="147" t="s">
        <v>139</v>
      </c>
      <c r="L182" s="43"/>
      <c r="M182" s="152"/>
      <c r="N182" s="153" t="s">
        <v>43</v>
      </c>
      <c r="O182" s="24"/>
      <c r="P182" s="154">
        <f>$O$182*$H$182</f>
        <v>0</v>
      </c>
      <c r="Q182" s="154">
        <v>0.28362</v>
      </c>
      <c r="R182" s="154">
        <f>$Q$182*$H$182</f>
        <v>0.56724</v>
      </c>
      <c r="S182" s="154">
        <v>0</v>
      </c>
      <c r="T182" s="155">
        <f>$S$182*$H$182</f>
        <v>0</v>
      </c>
      <c r="AR182" s="89" t="s">
        <v>140</v>
      </c>
      <c r="AT182" s="89" t="s">
        <v>135</v>
      </c>
      <c r="AU182" s="89" t="s">
        <v>80</v>
      </c>
      <c r="AY182" s="6" t="s">
        <v>133</v>
      </c>
      <c r="BE182" s="156">
        <f>IF($N$182="základní",$J$182,0)</f>
        <v>0</v>
      </c>
      <c r="BF182" s="156">
        <f>IF($N$182="snížená",$J$182,0)</f>
        <v>0</v>
      </c>
      <c r="BG182" s="156">
        <f>IF($N$182="zákl. přenesená",$J$182,0)</f>
        <v>0</v>
      </c>
      <c r="BH182" s="156">
        <f>IF($N$182="sníž. přenesená",$J$182,0)</f>
        <v>0</v>
      </c>
      <c r="BI182" s="156">
        <f>IF($N$182="nulová",$J$182,0)</f>
        <v>0</v>
      </c>
      <c r="BJ182" s="89" t="s">
        <v>21</v>
      </c>
      <c r="BK182" s="156">
        <f>ROUND($I$182*$H$182,2)</f>
        <v>0</v>
      </c>
      <c r="BL182" s="89" t="s">
        <v>140</v>
      </c>
      <c r="BM182" s="89" t="s">
        <v>299</v>
      </c>
    </row>
    <row r="183" spans="2:47" s="6" customFormat="1" ht="16.5" customHeight="1">
      <c r="B183" s="23"/>
      <c r="C183" s="24"/>
      <c r="D183" s="157" t="s">
        <v>142</v>
      </c>
      <c r="E183" s="24"/>
      <c r="F183" s="158" t="s">
        <v>300</v>
      </c>
      <c r="G183" s="24"/>
      <c r="H183" s="24"/>
      <c r="J183" s="24"/>
      <c r="K183" s="24"/>
      <c r="L183" s="43"/>
      <c r="M183" s="56"/>
      <c r="N183" s="24"/>
      <c r="O183" s="24"/>
      <c r="P183" s="24"/>
      <c r="Q183" s="24"/>
      <c r="R183" s="24"/>
      <c r="S183" s="24"/>
      <c r="T183" s="57"/>
      <c r="AT183" s="6" t="s">
        <v>142</v>
      </c>
      <c r="AU183" s="6" t="s">
        <v>80</v>
      </c>
    </row>
    <row r="184" spans="2:51" s="6" customFormat="1" ht="15.75" customHeight="1">
      <c r="B184" s="159"/>
      <c r="C184" s="160"/>
      <c r="D184" s="161" t="s">
        <v>144</v>
      </c>
      <c r="E184" s="160"/>
      <c r="F184" s="162" t="s">
        <v>301</v>
      </c>
      <c r="G184" s="160"/>
      <c r="H184" s="163">
        <v>2</v>
      </c>
      <c r="J184" s="160"/>
      <c r="K184" s="160"/>
      <c r="L184" s="164"/>
      <c r="M184" s="165"/>
      <c r="N184" s="160"/>
      <c r="O184" s="160"/>
      <c r="P184" s="160"/>
      <c r="Q184" s="160"/>
      <c r="R184" s="160"/>
      <c r="S184" s="160"/>
      <c r="T184" s="166"/>
      <c r="AT184" s="167" t="s">
        <v>144</v>
      </c>
      <c r="AU184" s="167" t="s">
        <v>80</v>
      </c>
      <c r="AV184" s="167" t="s">
        <v>80</v>
      </c>
      <c r="AW184" s="167" t="s">
        <v>92</v>
      </c>
      <c r="AX184" s="167" t="s">
        <v>21</v>
      </c>
      <c r="AY184" s="167" t="s">
        <v>133</v>
      </c>
    </row>
    <row r="185" spans="2:63" s="132" customFormat="1" ht="30.75" customHeight="1">
      <c r="B185" s="133"/>
      <c r="C185" s="134"/>
      <c r="D185" s="134" t="s">
        <v>71</v>
      </c>
      <c r="E185" s="143" t="s">
        <v>189</v>
      </c>
      <c r="F185" s="143" t="s">
        <v>302</v>
      </c>
      <c r="G185" s="134"/>
      <c r="H185" s="134"/>
      <c r="J185" s="144">
        <f>$BK$185</f>
        <v>0</v>
      </c>
      <c r="K185" s="134"/>
      <c r="L185" s="137"/>
      <c r="M185" s="138"/>
      <c r="N185" s="134"/>
      <c r="O185" s="134"/>
      <c r="P185" s="139">
        <f>SUM($P$186:$P$267)</f>
        <v>0</v>
      </c>
      <c r="Q185" s="134"/>
      <c r="R185" s="139">
        <f>SUM($R$186:$R$267)</f>
        <v>12.69444246</v>
      </c>
      <c r="S185" s="134"/>
      <c r="T185" s="140">
        <f>SUM($T$186:$T$267)</f>
        <v>26.690793199999998</v>
      </c>
      <c r="AR185" s="141" t="s">
        <v>21</v>
      </c>
      <c r="AT185" s="141" t="s">
        <v>71</v>
      </c>
      <c r="AU185" s="141" t="s">
        <v>21</v>
      </c>
      <c r="AY185" s="141" t="s">
        <v>133</v>
      </c>
      <c r="BK185" s="142">
        <f>SUM($BK$186:$BK$267)</f>
        <v>0</v>
      </c>
    </row>
    <row r="186" spans="2:65" s="6" customFormat="1" ht="15.75" customHeight="1">
      <c r="B186" s="23"/>
      <c r="C186" s="145" t="s">
        <v>303</v>
      </c>
      <c r="D186" s="145" t="s">
        <v>135</v>
      </c>
      <c r="E186" s="146" t="s">
        <v>304</v>
      </c>
      <c r="F186" s="147" t="s">
        <v>305</v>
      </c>
      <c r="G186" s="148" t="s">
        <v>171</v>
      </c>
      <c r="H186" s="149">
        <v>41.124</v>
      </c>
      <c r="I186" s="150"/>
      <c r="J186" s="151">
        <f>ROUND($I$186*$H$186,2)</f>
        <v>0</v>
      </c>
      <c r="K186" s="147" t="s">
        <v>139</v>
      </c>
      <c r="L186" s="43"/>
      <c r="M186" s="152"/>
      <c r="N186" s="153" t="s">
        <v>43</v>
      </c>
      <c r="O186" s="24"/>
      <c r="P186" s="154">
        <f>$O$186*$H$186</f>
        <v>0</v>
      </c>
      <c r="Q186" s="154">
        <v>0</v>
      </c>
      <c r="R186" s="154">
        <f>$Q$186*$H$186</f>
        <v>0</v>
      </c>
      <c r="S186" s="154">
        <v>0</v>
      </c>
      <c r="T186" s="155">
        <f>$S$186*$H$186</f>
        <v>0</v>
      </c>
      <c r="AR186" s="89" t="s">
        <v>140</v>
      </c>
      <c r="AT186" s="89" t="s">
        <v>135</v>
      </c>
      <c r="AU186" s="89" t="s">
        <v>80</v>
      </c>
      <c r="AY186" s="6" t="s">
        <v>133</v>
      </c>
      <c r="BE186" s="156">
        <f>IF($N$186="základní",$J$186,0)</f>
        <v>0</v>
      </c>
      <c r="BF186" s="156">
        <f>IF($N$186="snížená",$J$186,0)</f>
        <v>0</v>
      </c>
      <c r="BG186" s="156">
        <f>IF($N$186="zákl. přenesená",$J$186,0)</f>
        <v>0</v>
      </c>
      <c r="BH186" s="156">
        <f>IF($N$186="sníž. přenesená",$J$186,0)</f>
        <v>0</v>
      </c>
      <c r="BI186" s="156">
        <f>IF($N$186="nulová",$J$186,0)</f>
        <v>0</v>
      </c>
      <c r="BJ186" s="89" t="s">
        <v>21</v>
      </c>
      <c r="BK186" s="156">
        <f>ROUND($I$186*$H$186,2)</f>
        <v>0</v>
      </c>
      <c r="BL186" s="89" t="s">
        <v>140</v>
      </c>
      <c r="BM186" s="89" t="s">
        <v>306</v>
      </c>
    </row>
    <row r="187" spans="2:47" s="6" customFormat="1" ht="27" customHeight="1">
      <c r="B187" s="23"/>
      <c r="C187" s="24"/>
      <c r="D187" s="157" t="s">
        <v>142</v>
      </c>
      <c r="E187" s="24"/>
      <c r="F187" s="158" t="s">
        <v>307</v>
      </c>
      <c r="G187" s="24"/>
      <c r="H187" s="24"/>
      <c r="J187" s="24"/>
      <c r="K187" s="24"/>
      <c r="L187" s="43"/>
      <c r="M187" s="56"/>
      <c r="N187" s="24"/>
      <c r="O187" s="24"/>
      <c r="P187" s="24"/>
      <c r="Q187" s="24"/>
      <c r="R187" s="24"/>
      <c r="S187" s="24"/>
      <c r="T187" s="57"/>
      <c r="AT187" s="6" t="s">
        <v>142</v>
      </c>
      <c r="AU187" s="6" t="s">
        <v>80</v>
      </c>
    </row>
    <row r="188" spans="2:51" s="6" customFormat="1" ht="15.75" customHeight="1">
      <c r="B188" s="159"/>
      <c r="C188" s="160"/>
      <c r="D188" s="161" t="s">
        <v>144</v>
      </c>
      <c r="E188" s="160"/>
      <c r="F188" s="162" t="s">
        <v>264</v>
      </c>
      <c r="G188" s="160"/>
      <c r="H188" s="163">
        <v>41.124</v>
      </c>
      <c r="J188" s="160"/>
      <c r="K188" s="160"/>
      <c r="L188" s="164"/>
      <c r="M188" s="165"/>
      <c r="N188" s="160"/>
      <c r="O188" s="160"/>
      <c r="P188" s="160"/>
      <c r="Q188" s="160"/>
      <c r="R188" s="160"/>
      <c r="S188" s="160"/>
      <c r="T188" s="166"/>
      <c r="AT188" s="167" t="s">
        <v>144</v>
      </c>
      <c r="AU188" s="167" t="s">
        <v>80</v>
      </c>
      <c r="AV188" s="167" t="s">
        <v>80</v>
      </c>
      <c r="AW188" s="167" t="s">
        <v>92</v>
      </c>
      <c r="AX188" s="167" t="s">
        <v>21</v>
      </c>
      <c r="AY188" s="167" t="s">
        <v>133</v>
      </c>
    </row>
    <row r="189" spans="2:65" s="6" customFormat="1" ht="15.75" customHeight="1">
      <c r="B189" s="23"/>
      <c r="C189" s="145" t="s">
        <v>308</v>
      </c>
      <c r="D189" s="145" t="s">
        <v>135</v>
      </c>
      <c r="E189" s="146" t="s">
        <v>309</v>
      </c>
      <c r="F189" s="147" t="s">
        <v>310</v>
      </c>
      <c r="G189" s="148" t="s">
        <v>171</v>
      </c>
      <c r="H189" s="149">
        <v>822.48</v>
      </c>
      <c r="I189" s="150"/>
      <c r="J189" s="151">
        <f>ROUND($I$189*$H$189,2)</f>
        <v>0</v>
      </c>
      <c r="K189" s="147" t="s">
        <v>139</v>
      </c>
      <c r="L189" s="43"/>
      <c r="M189" s="152"/>
      <c r="N189" s="153" t="s">
        <v>43</v>
      </c>
      <c r="O189" s="24"/>
      <c r="P189" s="154">
        <f>$O$189*$H$189</f>
        <v>0</v>
      </c>
      <c r="Q189" s="154">
        <v>0</v>
      </c>
      <c r="R189" s="154">
        <f>$Q$189*$H$189</f>
        <v>0</v>
      </c>
      <c r="S189" s="154">
        <v>0</v>
      </c>
      <c r="T189" s="155">
        <f>$S$189*$H$189</f>
        <v>0</v>
      </c>
      <c r="AR189" s="89" t="s">
        <v>140</v>
      </c>
      <c r="AT189" s="89" t="s">
        <v>135</v>
      </c>
      <c r="AU189" s="89" t="s">
        <v>80</v>
      </c>
      <c r="AY189" s="6" t="s">
        <v>133</v>
      </c>
      <c r="BE189" s="156">
        <f>IF($N$189="základní",$J$189,0)</f>
        <v>0</v>
      </c>
      <c r="BF189" s="156">
        <f>IF($N$189="snížená",$J$189,0)</f>
        <v>0</v>
      </c>
      <c r="BG189" s="156">
        <f>IF($N$189="zákl. přenesená",$J$189,0)</f>
        <v>0</v>
      </c>
      <c r="BH189" s="156">
        <f>IF($N$189="sníž. přenesená",$J$189,0)</f>
        <v>0</v>
      </c>
      <c r="BI189" s="156">
        <f>IF($N$189="nulová",$J$189,0)</f>
        <v>0</v>
      </c>
      <c r="BJ189" s="89" t="s">
        <v>21</v>
      </c>
      <c r="BK189" s="156">
        <f>ROUND($I$189*$H$189,2)</f>
        <v>0</v>
      </c>
      <c r="BL189" s="89" t="s">
        <v>140</v>
      </c>
      <c r="BM189" s="89" t="s">
        <v>311</v>
      </c>
    </row>
    <row r="190" spans="2:47" s="6" customFormat="1" ht="27" customHeight="1">
      <c r="B190" s="23"/>
      <c r="C190" s="24"/>
      <c r="D190" s="157" t="s">
        <v>142</v>
      </c>
      <c r="E190" s="24"/>
      <c r="F190" s="158" t="s">
        <v>312</v>
      </c>
      <c r="G190" s="24"/>
      <c r="H190" s="24"/>
      <c r="J190" s="24"/>
      <c r="K190" s="24"/>
      <c r="L190" s="43"/>
      <c r="M190" s="56"/>
      <c r="N190" s="24"/>
      <c r="O190" s="24"/>
      <c r="P190" s="24"/>
      <c r="Q190" s="24"/>
      <c r="R190" s="24"/>
      <c r="S190" s="24"/>
      <c r="T190" s="57"/>
      <c r="AT190" s="6" t="s">
        <v>142</v>
      </c>
      <c r="AU190" s="6" t="s">
        <v>80</v>
      </c>
    </row>
    <row r="191" spans="2:51" s="6" customFormat="1" ht="15.75" customHeight="1">
      <c r="B191" s="159"/>
      <c r="C191" s="160"/>
      <c r="D191" s="161" t="s">
        <v>144</v>
      </c>
      <c r="E191" s="160"/>
      <c r="F191" s="162" t="s">
        <v>313</v>
      </c>
      <c r="G191" s="160"/>
      <c r="H191" s="163">
        <v>822.48</v>
      </c>
      <c r="J191" s="160"/>
      <c r="K191" s="160"/>
      <c r="L191" s="164"/>
      <c r="M191" s="165"/>
      <c r="N191" s="160"/>
      <c r="O191" s="160"/>
      <c r="P191" s="160"/>
      <c r="Q191" s="160"/>
      <c r="R191" s="160"/>
      <c r="S191" s="160"/>
      <c r="T191" s="166"/>
      <c r="AT191" s="167" t="s">
        <v>144</v>
      </c>
      <c r="AU191" s="167" t="s">
        <v>80</v>
      </c>
      <c r="AV191" s="167" t="s">
        <v>80</v>
      </c>
      <c r="AW191" s="167" t="s">
        <v>92</v>
      </c>
      <c r="AX191" s="167" t="s">
        <v>21</v>
      </c>
      <c r="AY191" s="167" t="s">
        <v>133</v>
      </c>
    </row>
    <row r="192" spans="2:65" s="6" customFormat="1" ht="15.75" customHeight="1">
      <c r="B192" s="23"/>
      <c r="C192" s="145" t="s">
        <v>314</v>
      </c>
      <c r="D192" s="145" t="s">
        <v>135</v>
      </c>
      <c r="E192" s="146" t="s">
        <v>315</v>
      </c>
      <c r="F192" s="147" t="s">
        <v>316</v>
      </c>
      <c r="G192" s="148" t="s">
        <v>171</v>
      </c>
      <c r="H192" s="149">
        <v>41.124</v>
      </c>
      <c r="I192" s="150"/>
      <c r="J192" s="151">
        <f>ROUND($I$192*$H$192,2)</f>
        <v>0</v>
      </c>
      <c r="K192" s="147" t="s">
        <v>139</v>
      </c>
      <c r="L192" s="43"/>
      <c r="M192" s="152"/>
      <c r="N192" s="153" t="s">
        <v>43</v>
      </c>
      <c r="O192" s="24"/>
      <c r="P192" s="154">
        <f>$O$192*$H$192</f>
        <v>0</v>
      </c>
      <c r="Q192" s="154">
        <v>0</v>
      </c>
      <c r="R192" s="154">
        <f>$Q$192*$H$192</f>
        <v>0</v>
      </c>
      <c r="S192" s="154">
        <v>0</v>
      </c>
      <c r="T192" s="155">
        <f>$S$192*$H$192</f>
        <v>0</v>
      </c>
      <c r="AR192" s="89" t="s">
        <v>140</v>
      </c>
      <c r="AT192" s="89" t="s">
        <v>135</v>
      </c>
      <c r="AU192" s="89" t="s">
        <v>80</v>
      </c>
      <c r="AY192" s="6" t="s">
        <v>133</v>
      </c>
      <c r="BE192" s="156">
        <f>IF($N$192="základní",$J$192,0)</f>
        <v>0</v>
      </c>
      <c r="BF192" s="156">
        <f>IF($N$192="snížená",$J$192,0)</f>
        <v>0</v>
      </c>
      <c r="BG192" s="156">
        <f>IF($N$192="zákl. přenesená",$J$192,0)</f>
        <v>0</v>
      </c>
      <c r="BH192" s="156">
        <f>IF($N$192="sníž. přenesená",$J$192,0)</f>
        <v>0</v>
      </c>
      <c r="BI192" s="156">
        <f>IF($N$192="nulová",$J$192,0)</f>
        <v>0</v>
      </c>
      <c r="BJ192" s="89" t="s">
        <v>21</v>
      </c>
      <c r="BK192" s="156">
        <f>ROUND($I$192*$H$192,2)</f>
        <v>0</v>
      </c>
      <c r="BL192" s="89" t="s">
        <v>140</v>
      </c>
      <c r="BM192" s="89" t="s">
        <v>317</v>
      </c>
    </row>
    <row r="193" spans="2:47" s="6" customFormat="1" ht="27" customHeight="1">
      <c r="B193" s="23"/>
      <c r="C193" s="24"/>
      <c r="D193" s="157" t="s">
        <v>142</v>
      </c>
      <c r="E193" s="24"/>
      <c r="F193" s="158" t="s">
        <v>318</v>
      </c>
      <c r="G193" s="24"/>
      <c r="H193" s="24"/>
      <c r="J193" s="24"/>
      <c r="K193" s="24"/>
      <c r="L193" s="43"/>
      <c r="M193" s="56"/>
      <c r="N193" s="24"/>
      <c r="O193" s="24"/>
      <c r="P193" s="24"/>
      <c r="Q193" s="24"/>
      <c r="R193" s="24"/>
      <c r="S193" s="24"/>
      <c r="T193" s="57"/>
      <c r="AT193" s="6" t="s">
        <v>142</v>
      </c>
      <c r="AU193" s="6" t="s">
        <v>80</v>
      </c>
    </row>
    <row r="194" spans="2:65" s="6" customFormat="1" ht="15.75" customHeight="1">
      <c r="B194" s="23"/>
      <c r="C194" s="145" t="s">
        <v>319</v>
      </c>
      <c r="D194" s="145" t="s">
        <v>135</v>
      </c>
      <c r="E194" s="146" t="s">
        <v>320</v>
      </c>
      <c r="F194" s="147" t="s">
        <v>321</v>
      </c>
      <c r="G194" s="148" t="s">
        <v>171</v>
      </c>
      <c r="H194" s="149">
        <v>41.62</v>
      </c>
      <c r="I194" s="150"/>
      <c r="J194" s="151">
        <f>ROUND($I$194*$H$194,2)</f>
        <v>0</v>
      </c>
      <c r="K194" s="147" t="s">
        <v>139</v>
      </c>
      <c r="L194" s="43"/>
      <c r="M194" s="152"/>
      <c r="N194" s="153" t="s">
        <v>43</v>
      </c>
      <c r="O194" s="24"/>
      <c r="P194" s="154">
        <f>$O$194*$H$194</f>
        <v>0</v>
      </c>
      <c r="Q194" s="154">
        <v>0.00013</v>
      </c>
      <c r="R194" s="154">
        <f>$Q$194*$H$194</f>
        <v>0.005410599999999999</v>
      </c>
      <c r="S194" s="154">
        <v>0</v>
      </c>
      <c r="T194" s="155">
        <f>$S$194*$H$194</f>
        <v>0</v>
      </c>
      <c r="AR194" s="89" t="s">
        <v>140</v>
      </c>
      <c r="AT194" s="89" t="s">
        <v>135</v>
      </c>
      <c r="AU194" s="89" t="s">
        <v>80</v>
      </c>
      <c r="AY194" s="6" t="s">
        <v>133</v>
      </c>
      <c r="BE194" s="156">
        <f>IF($N$194="základní",$J$194,0)</f>
        <v>0</v>
      </c>
      <c r="BF194" s="156">
        <f>IF($N$194="snížená",$J$194,0)</f>
        <v>0</v>
      </c>
      <c r="BG194" s="156">
        <f>IF($N$194="zákl. přenesená",$J$194,0)</f>
        <v>0</v>
      </c>
      <c r="BH194" s="156">
        <f>IF($N$194="sníž. přenesená",$J$194,0)</f>
        <v>0</v>
      </c>
      <c r="BI194" s="156">
        <f>IF($N$194="nulová",$J$194,0)</f>
        <v>0</v>
      </c>
      <c r="BJ194" s="89" t="s">
        <v>21</v>
      </c>
      <c r="BK194" s="156">
        <f>ROUND($I$194*$H$194,2)</f>
        <v>0</v>
      </c>
      <c r="BL194" s="89" t="s">
        <v>140</v>
      </c>
      <c r="BM194" s="89" t="s">
        <v>322</v>
      </c>
    </row>
    <row r="195" spans="2:47" s="6" customFormat="1" ht="16.5" customHeight="1">
      <c r="B195" s="23"/>
      <c r="C195" s="24"/>
      <c r="D195" s="157" t="s">
        <v>142</v>
      </c>
      <c r="E195" s="24"/>
      <c r="F195" s="158" t="s">
        <v>323</v>
      </c>
      <c r="G195" s="24"/>
      <c r="H195" s="24"/>
      <c r="J195" s="24"/>
      <c r="K195" s="24"/>
      <c r="L195" s="43"/>
      <c r="M195" s="56"/>
      <c r="N195" s="24"/>
      <c r="O195" s="24"/>
      <c r="P195" s="24"/>
      <c r="Q195" s="24"/>
      <c r="R195" s="24"/>
      <c r="S195" s="24"/>
      <c r="T195" s="57"/>
      <c r="AT195" s="6" t="s">
        <v>142</v>
      </c>
      <c r="AU195" s="6" t="s">
        <v>80</v>
      </c>
    </row>
    <row r="196" spans="2:51" s="6" customFormat="1" ht="15.75" customHeight="1">
      <c r="B196" s="159"/>
      <c r="C196" s="160"/>
      <c r="D196" s="161" t="s">
        <v>144</v>
      </c>
      <c r="E196" s="160"/>
      <c r="F196" s="162" t="s">
        <v>324</v>
      </c>
      <c r="G196" s="160"/>
      <c r="H196" s="163">
        <v>41.62</v>
      </c>
      <c r="J196" s="160"/>
      <c r="K196" s="160"/>
      <c r="L196" s="164"/>
      <c r="M196" s="165"/>
      <c r="N196" s="160"/>
      <c r="O196" s="160"/>
      <c r="P196" s="160"/>
      <c r="Q196" s="160"/>
      <c r="R196" s="160"/>
      <c r="S196" s="160"/>
      <c r="T196" s="166"/>
      <c r="AT196" s="167" t="s">
        <v>144</v>
      </c>
      <c r="AU196" s="167" t="s">
        <v>80</v>
      </c>
      <c r="AV196" s="167" t="s">
        <v>80</v>
      </c>
      <c r="AW196" s="167" t="s">
        <v>92</v>
      </c>
      <c r="AX196" s="167" t="s">
        <v>21</v>
      </c>
      <c r="AY196" s="167" t="s">
        <v>133</v>
      </c>
    </row>
    <row r="197" spans="2:65" s="6" customFormat="1" ht="15.75" customHeight="1">
      <c r="B197" s="23"/>
      <c r="C197" s="145" t="s">
        <v>325</v>
      </c>
      <c r="D197" s="145" t="s">
        <v>135</v>
      </c>
      <c r="E197" s="146" t="s">
        <v>326</v>
      </c>
      <c r="F197" s="147" t="s">
        <v>327</v>
      </c>
      <c r="G197" s="148" t="s">
        <v>171</v>
      </c>
      <c r="H197" s="149">
        <v>41.6</v>
      </c>
      <c r="I197" s="150"/>
      <c r="J197" s="151">
        <f>ROUND($I$197*$H$197,2)</f>
        <v>0</v>
      </c>
      <c r="K197" s="147" t="s">
        <v>139</v>
      </c>
      <c r="L197" s="43"/>
      <c r="M197" s="152"/>
      <c r="N197" s="153" t="s">
        <v>43</v>
      </c>
      <c r="O197" s="24"/>
      <c r="P197" s="154">
        <f>$O$197*$H$197</f>
        <v>0</v>
      </c>
      <c r="Q197" s="154">
        <v>4E-05</v>
      </c>
      <c r="R197" s="154">
        <f>$Q$197*$H$197</f>
        <v>0.0016640000000000001</v>
      </c>
      <c r="S197" s="154">
        <v>0</v>
      </c>
      <c r="T197" s="155">
        <f>$S$197*$H$197</f>
        <v>0</v>
      </c>
      <c r="AR197" s="89" t="s">
        <v>140</v>
      </c>
      <c r="AT197" s="89" t="s">
        <v>135</v>
      </c>
      <c r="AU197" s="89" t="s">
        <v>80</v>
      </c>
      <c r="AY197" s="6" t="s">
        <v>133</v>
      </c>
      <c r="BE197" s="156">
        <f>IF($N$197="základní",$J$197,0)</f>
        <v>0</v>
      </c>
      <c r="BF197" s="156">
        <f>IF($N$197="snížená",$J$197,0)</f>
        <v>0</v>
      </c>
      <c r="BG197" s="156">
        <f>IF($N$197="zákl. přenesená",$J$197,0)</f>
        <v>0</v>
      </c>
      <c r="BH197" s="156">
        <f>IF($N$197="sníž. přenesená",$J$197,0)</f>
        <v>0</v>
      </c>
      <c r="BI197" s="156">
        <f>IF($N$197="nulová",$J$197,0)</f>
        <v>0</v>
      </c>
      <c r="BJ197" s="89" t="s">
        <v>21</v>
      </c>
      <c r="BK197" s="156">
        <f>ROUND($I$197*$H$197,2)</f>
        <v>0</v>
      </c>
      <c r="BL197" s="89" t="s">
        <v>140</v>
      </c>
      <c r="BM197" s="89" t="s">
        <v>328</v>
      </c>
    </row>
    <row r="198" spans="2:47" s="6" customFormat="1" ht="38.25" customHeight="1">
      <c r="B198" s="23"/>
      <c r="C198" s="24"/>
      <c r="D198" s="157" t="s">
        <v>142</v>
      </c>
      <c r="E198" s="24"/>
      <c r="F198" s="158" t="s">
        <v>329</v>
      </c>
      <c r="G198" s="24"/>
      <c r="H198" s="24"/>
      <c r="J198" s="24"/>
      <c r="K198" s="24"/>
      <c r="L198" s="43"/>
      <c r="M198" s="56"/>
      <c r="N198" s="24"/>
      <c r="O198" s="24"/>
      <c r="P198" s="24"/>
      <c r="Q198" s="24"/>
      <c r="R198" s="24"/>
      <c r="S198" s="24"/>
      <c r="T198" s="57"/>
      <c r="AT198" s="6" t="s">
        <v>142</v>
      </c>
      <c r="AU198" s="6" t="s">
        <v>80</v>
      </c>
    </row>
    <row r="199" spans="2:51" s="6" customFormat="1" ht="15.75" customHeight="1">
      <c r="B199" s="159"/>
      <c r="C199" s="160"/>
      <c r="D199" s="161" t="s">
        <v>144</v>
      </c>
      <c r="E199" s="160"/>
      <c r="F199" s="162" t="s">
        <v>330</v>
      </c>
      <c r="G199" s="160"/>
      <c r="H199" s="163">
        <v>41.6</v>
      </c>
      <c r="J199" s="160"/>
      <c r="K199" s="160"/>
      <c r="L199" s="164"/>
      <c r="M199" s="165"/>
      <c r="N199" s="160"/>
      <c r="O199" s="160"/>
      <c r="P199" s="160"/>
      <c r="Q199" s="160"/>
      <c r="R199" s="160"/>
      <c r="S199" s="160"/>
      <c r="T199" s="166"/>
      <c r="AT199" s="167" t="s">
        <v>144</v>
      </c>
      <c r="AU199" s="167" t="s">
        <v>80</v>
      </c>
      <c r="AV199" s="167" t="s">
        <v>80</v>
      </c>
      <c r="AW199" s="167" t="s">
        <v>92</v>
      </c>
      <c r="AX199" s="167" t="s">
        <v>21</v>
      </c>
      <c r="AY199" s="167" t="s">
        <v>133</v>
      </c>
    </row>
    <row r="200" spans="2:65" s="6" customFormat="1" ht="15.75" customHeight="1">
      <c r="B200" s="23"/>
      <c r="C200" s="145" t="s">
        <v>331</v>
      </c>
      <c r="D200" s="145" t="s">
        <v>135</v>
      </c>
      <c r="E200" s="146" t="s">
        <v>332</v>
      </c>
      <c r="F200" s="147" t="s">
        <v>333</v>
      </c>
      <c r="G200" s="148" t="s">
        <v>138</v>
      </c>
      <c r="H200" s="149">
        <v>0.919</v>
      </c>
      <c r="I200" s="150"/>
      <c r="J200" s="151">
        <f>ROUND($I$200*$H$200,2)</f>
        <v>0</v>
      </c>
      <c r="K200" s="147" t="s">
        <v>139</v>
      </c>
      <c r="L200" s="43"/>
      <c r="M200" s="152"/>
      <c r="N200" s="153" t="s">
        <v>43</v>
      </c>
      <c r="O200" s="24"/>
      <c r="P200" s="154">
        <f>$O$200*$H$200</f>
        <v>0</v>
      </c>
      <c r="Q200" s="154">
        <v>0</v>
      </c>
      <c r="R200" s="154">
        <f>$Q$200*$H$200</f>
        <v>0</v>
      </c>
      <c r="S200" s="154">
        <v>2.5</v>
      </c>
      <c r="T200" s="155">
        <f>$S$200*$H$200</f>
        <v>2.2975000000000003</v>
      </c>
      <c r="AR200" s="89" t="s">
        <v>140</v>
      </c>
      <c r="AT200" s="89" t="s">
        <v>135</v>
      </c>
      <c r="AU200" s="89" t="s">
        <v>80</v>
      </c>
      <c r="AY200" s="6" t="s">
        <v>133</v>
      </c>
      <c r="BE200" s="156">
        <f>IF($N$200="základní",$J$200,0)</f>
        <v>0</v>
      </c>
      <c r="BF200" s="156">
        <f>IF($N$200="snížená",$J$200,0)</f>
        <v>0</v>
      </c>
      <c r="BG200" s="156">
        <f>IF($N$200="zákl. přenesená",$J$200,0)</f>
        <v>0</v>
      </c>
      <c r="BH200" s="156">
        <f>IF($N$200="sníž. přenesená",$J$200,0)</f>
        <v>0</v>
      </c>
      <c r="BI200" s="156">
        <f>IF($N$200="nulová",$J$200,0)</f>
        <v>0</v>
      </c>
      <c r="BJ200" s="89" t="s">
        <v>21</v>
      </c>
      <c r="BK200" s="156">
        <f>ROUND($I$200*$H$200,2)</f>
        <v>0</v>
      </c>
      <c r="BL200" s="89" t="s">
        <v>140</v>
      </c>
      <c r="BM200" s="89" t="s">
        <v>334</v>
      </c>
    </row>
    <row r="201" spans="2:47" s="6" customFormat="1" ht="16.5" customHeight="1">
      <c r="B201" s="23"/>
      <c r="C201" s="24"/>
      <c r="D201" s="157" t="s">
        <v>142</v>
      </c>
      <c r="E201" s="24"/>
      <c r="F201" s="158" t="s">
        <v>335</v>
      </c>
      <c r="G201" s="24"/>
      <c r="H201" s="24"/>
      <c r="J201" s="24"/>
      <c r="K201" s="24"/>
      <c r="L201" s="43"/>
      <c r="M201" s="56"/>
      <c r="N201" s="24"/>
      <c r="O201" s="24"/>
      <c r="P201" s="24"/>
      <c r="Q201" s="24"/>
      <c r="R201" s="24"/>
      <c r="S201" s="24"/>
      <c r="T201" s="57"/>
      <c r="AT201" s="6" t="s">
        <v>142</v>
      </c>
      <c r="AU201" s="6" t="s">
        <v>80</v>
      </c>
    </row>
    <row r="202" spans="2:51" s="6" customFormat="1" ht="15.75" customHeight="1">
      <c r="B202" s="159"/>
      <c r="C202" s="160"/>
      <c r="D202" s="161" t="s">
        <v>144</v>
      </c>
      <c r="E202" s="160"/>
      <c r="F202" s="162" t="s">
        <v>336</v>
      </c>
      <c r="G202" s="160"/>
      <c r="H202" s="163">
        <v>0.919</v>
      </c>
      <c r="J202" s="160"/>
      <c r="K202" s="160"/>
      <c r="L202" s="164"/>
      <c r="M202" s="165"/>
      <c r="N202" s="160"/>
      <c r="O202" s="160"/>
      <c r="P202" s="160"/>
      <c r="Q202" s="160"/>
      <c r="R202" s="160"/>
      <c r="S202" s="160"/>
      <c r="T202" s="166"/>
      <c r="AT202" s="167" t="s">
        <v>144</v>
      </c>
      <c r="AU202" s="167" t="s">
        <v>80</v>
      </c>
      <c r="AV202" s="167" t="s">
        <v>80</v>
      </c>
      <c r="AW202" s="167" t="s">
        <v>92</v>
      </c>
      <c r="AX202" s="167" t="s">
        <v>21</v>
      </c>
      <c r="AY202" s="167" t="s">
        <v>133</v>
      </c>
    </row>
    <row r="203" spans="2:65" s="6" customFormat="1" ht="15.75" customHeight="1">
      <c r="B203" s="23"/>
      <c r="C203" s="145" t="s">
        <v>337</v>
      </c>
      <c r="D203" s="145" t="s">
        <v>135</v>
      </c>
      <c r="E203" s="146" t="s">
        <v>338</v>
      </c>
      <c r="F203" s="147" t="s">
        <v>339</v>
      </c>
      <c r="G203" s="148" t="s">
        <v>171</v>
      </c>
      <c r="H203" s="149">
        <v>0.9</v>
      </c>
      <c r="I203" s="150"/>
      <c r="J203" s="151">
        <f>ROUND($I$203*$H$203,2)</f>
        <v>0</v>
      </c>
      <c r="K203" s="147" t="s">
        <v>139</v>
      </c>
      <c r="L203" s="43"/>
      <c r="M203" s="152"/>
      <c r="N203" s="153" t="s">
        <v>43</v>
      </c>
      <c r="O203" s="24"/>
      <c r="P203" s="154">
        <f>$O$203*$H$203</f>
        <v>0</v>
      </c>
      <c r="Q203" s="154">
        <v>0</v>
      </c>
      <c r="R203" s="154">
        <f>$Q$203*$H$203</f>
        <v>0</v>
      </c>
      <c r="S203" s="154">
        <v>0.082</v>
      </c>
      <c r="T203" s="155">
        <f>$S$203*$H$203</f>
        <v>0.0738</v>
      </c>
      <c r="AR203" s="89" t="s">
        <v>140</v>
      </c>
      <c r="AT203" s="89" t="s">
        <v>135</v>
      </c>
      <c r="AU203" s="89" t="s">
        <v>80</v>
      </c>
      <c r="AY203" s="6" t="s">
        <v>133</v>
      </c>
      <c r="BE203" s="156">
        <f>IF($N$203="základní",$J$203,0)</f>
        <v>0</v>
      </c>
      <c r="BF203" s="156">
        <f>IF($N$203="snížená",$J$203,0)</f>
        <v>0</v>
      </c>
      <c r="BG203" s="156">
        <f>IF($N$203="zákl. přenesená",$J$203,0)</f>
        <v>0</v>
      </c>
      <c r="BH203" s="156">
        <f>IF($N$203="sníž. přenesená",$J$203,0)</f>
        <v>0</v>
      </c>
      <c r="BI203" s="156">
        <f>IF($N$203="nulová",$J$203,0)</f>
        <v>0</v>
      </c>
      <c r="BJ203" s="89" t="s">
        <v>21</v>
      </c>
      <c r="BK203" s="156">
        <f>ROUND($I$203*$H$203,2)</f>
        <v>0</v>
      </c>
      <c r="BL203" s="89" t="s">
        <v>140</v>
      </c>
      <c r="BM203" s="89" t="s">
        <v>340</v>
      </c>
    </row>
    <row r="204" spans="2:47" s="6" customFormat="1" ht="16.5" customHeight="1">
      <c r="B204" s="23"/>
      <c r="C204" s="24"/>
      <c r="D204" s="157" t="s">
        <v>142</v>
      </c>
      <c r="E204" s="24"/>
      <c r="F204" s="158" t="s">
        <v>341</v>
      </c>
      <c r="G204" s="24"/>
      <c r="H204" s="24"/>
      <c r="J204" s="24"/>
      <c r="K204" s="24"/>
      <c r="L204" s="43"/>
      <c r="M204" s="56"/>
      <c r="N204" s="24"/>
      <c r="O204" s="24"/>
      <c r="P204" s="24"/>
      <c r="Q204" s="24"/>
      <c r="R204" s="24"/>
      <c r="S204" s="24"/>
      <c r="T204" s="57"/>
      <c r="AT204" s="6" t="s">
        <v>142</v>
      </c>
      <c r="AU204" s="6" t="s">
        <v>80</v>
      </c>
    </row>
    <row r="205" spans="2:51" s="6" customFormat="1" ht="15.75" customHeight="1">
      <c r="B205" s="159"/>
      <c r="C205" s="160"/>
      <c r="D205" s="161" t="s">
        <v>144</v>
      </c>
      <c r="E205" s="160"/>
      <c r="F205" s="162" t="s">
        <v>342</v>
      </c>
      <c r="G205" s="160"/>
      <c r="H205" s="163">
        <v>0.9</v>
      </c>
      <c r="J205" s="160"/>
      <c r="K205" s="160"/>
      <c r="L205" s="164"/>
      <c r="M205" s="165"/>
      <c r="N205" s="160"/>
      <c r="O205" s="160"/>
      <c r="P205" s="160"/>
      <c r="Q205" s="160"/>
      <c r="R205" s="160"/>
      <c r="S205" s="160"/>
      <c r="T205" s="166"/>
      <c r="AT205" s="167" t="s">
        <v>144</v>
      </c>
      <c r="AU205" s="167" t="s">
        <v>80</v>
      </c>
      <c r="AV205" s="167" t="s">
        <v>80</v>
      </c>
      <c r="AW205" s="167" t="s">
        <v>92</v>
      </c>
      <c r="AX205" s="167" t="s">
        <v>21</v>
      </c>
      <c r="AY205" s="167" t="s">
        <v>133</v>
      </c>
    </row>
    <row r="206" spans="2:65" s="6" customFormat="1" ht="15.75" customHeight="1">
      <c r="B206" s="23"/>
      <c r="C206" s="145" t="s">
        <v>343</v>
      </c>
      <c r="D206" s="145" t="s">
        <v>135</v>
      </c>
      <c r="E206" s="146" t="s">
        <v>344</v>
      </c>
      <c r="F206" s="147" t="s">
        <v>345</v>
      </c>
      <c r="G206" s="148" t="s">
        <v>171</v>
      </c>
      <c r="H206" s="149">
        <v>12.96</v>
      </c>
      <c r="I206" s="150"/>
      <c r="J206" s="151">
        <f>ROUND($I$206*$H$206,2)</f>
        <v>0</v>
      </c>
      <c r="K206" s="147" t="s">
        <v>139</v>
      </c>
      <c r="L206" s="43"/>
      <c r="M206" s="152"/>
      <c r="N206" s="153" t="s">
        <v>43</v>
      </c>
      <c r="O206" s="24"/>
      <c r="P206" s="154">
        <f>$O$206*$H$206</f>
        <v>0</v>
      </c>
      <c r="Q206" s="154">
        <v>0</v>
      </c>
      <c r="R206" s="154">
        <f>$Q$206*$H$206</f>
        <v>0</v>
      </c>
      <c r="S206" s="154">
        <v>0.558</v>
      </c>
      <c r="T206" s="155">
        <f>$S$206*$H$206</f>
        <v>7.231680000000001</v>
      </c>
      <c r="AR206" s="89" t="s">
        <v>140</v>
      </c>
      <c r="AT206" s="89" t="s">
        <v>135</v>
      </c>
      <c r="AU206" s="89" t="s">
        <v>80</v>
      </c>
      <c r="AY206" s="6" t="s">
        <v>133</v>
      </c>
      <c r="BE206" s="156">
        <f>IF($N$206="základní",$J$206,0)</f>
        <v>0</v>
      </c>
      <c r="BF206" s="156">
        <f>IF($N$206="snížená",$J$206,0)</f>
        <v>0</v>
      </c>
      <c r="BG206" s="156">
        <f>IF($N$206="zákl. přenesená",$J$206,0)</f>
        <v>0</v>
      </c>
      <c r="BH206" s="156">
        <f>IF($N$206="sníž. přenesená",$J$206,0)</f>
        <v>0</v>
      </c>
      <c r="BI206" s="156">
        <f>IF($N$206="nulová",$J$206,0)</f>
        <v>0</v>
      </c>
      <c r="BJ206" s="89" t="s">
        <v>21</v>
      </c>
      <c r="BK206" s="156">
        <f>ROUND($I$206*$H$206,2)</f>
        <v>0</v>
      </c>
      <c r="BL206" s="89" t="s">
        <v>140</v>
      </c>
      <c r="BM206" s="89" t="s">
        <v>346</v>
      </c>
    </row>
    <row r="207" spans="2:47" s="6" customFormat="1" ht="16.5" customHeight="1">
      <c r="B207" s="23"/>
      <c r="C207" s="24"/>
      <c r="D207" s="157" t="s">
        <v>142</v>
      </c>
      <c r="E207" s="24"/>
      <c r="F207" s="158" t="s">
        <v>347</v>
      </c>
      <c r="G207" s="24"/>
      <c r="H207" s="24"/>
      <c r="J207" s="24"/>
      <c r="K207" s="24"/>
      <c r="L207" s="43"/>
      <c r="M207" s="56"/>
      <c r="N207" s="24"/>
      <c r="O207" s="24"/>
      <c r="P207" s="24"/>
      <c r="Q207" s="24"/>
      <c r="R207" s="24"/>
      <c r="S207" s="24"/>
      <c r="T207" s="57"/>
      <c r="AT207" s="6" t="s">
        <v>142</v>
      </c>
      <c r="AU207" s="6" t="s">
        <v>80</v>
      </c>
    </row>
    <row r="208" spans="2:51" s="6" customFormat="1" ht="15.75" customHeight="1">
      <c r="B208" s="159"/>
      <c r="C208" s="160"/>
      <c r="D208" s="161" t="s">
        <v>144</v>
      </c>
      <c r="E208" s="160"/>
      <c r="F208" s="162" t="s">
        <v>348</v>
      </c>
      <c r="G208" s="160"/>
      <c r="H208" s="163">
        <v>12.96</v>
      </c>
      <c r="J208" s="160"/>
      <c r="K208" s="160"/>
      <c r="L208" s="164"/>
      <c r="M208" s="165"/>
      <c r="N208" s="160"/>
      <c r="O208" s="160"/>
      <c r="P208" s="160"/>
      <c r="Q208" s="160"/>
      <c r="R208" s="160"/>
      <c r="S208" s="160"/>
      <c r="T208" s="166"/>
      <c r="AT208" s="167" t="s">
        <v>144</v>
      </c>
      <c r="AU208" s="167" t="s">
        <v>80</v>
      </c>
      <c r="AV208" s="167" t="s">
        <v>80</v>
      </c>
      <c r="AW208" s="167" t="s">
        <v>92</v>
      </c>
      <c r="AX208" s="167" t="s">
        <v>21</v>
      </c>
      <c r="AY208" s="167" t="s">
        <v>133</v>
      </c>
    </row>
    <row r="209" spans="2:65" s="6" customFormat="1" ht="15.75" customHeight="1">
      <c r="B209" s="23"/>
      <c r="C209" s="145" t="s">
        <v>349</v>
      </c>
      <c r="D209" s="145" t="s">
        <v>135</v>
      </c>
      <c r="E209" s="146" t="s">
        <v>350</v>
      </c>
      <c r="F209" s="147" t="s">
        <v>351</v>
      </c>
      <c r="G209" s="148" t="s">
        <v>171</v>
      </c>
      <c r="H209" s="149">
        <v>1.178</v>
      </c>
      <c r="I209" s="150"/>
      <c r="J209" s="151">
        <f>ROUND($I$209*$H$209,2)</f>
        <v>0</v>
      </c>
      <c r="K209" s="147" t="s">
        <v>139</v>
      </c>
      <c r="L209" s="43"/>
      <c r="M209" s="152"/>
      <c r="N209" s="153" t="s">
        <v>43</v>
      </c>
      <c r="O209" s="24"/>
      <c r="P209" s="154">
        <f>$O$209*$H$209</f>
        <v>0</v>
      </c>
      <c r="Q209" s="154">
        <v>0</v>
      </c>
      <c r="R209" s="154">
        <f>$Q$209*$H$209</f>
        <v>0</v>
      </c>
      <c r="S209" s="154">
        <v>0.041</v>
      </c>
      <c r="T209" s="155">
        <f>$S$209*$H$209</f>
        <v>0.048298</v>
      </c>
      <c r="AR209" s="89" t="s">
        <v>140</v>
      </c>
      <c r="AT209" s="89" t="s">
        <v>135</v>
      </c>
      <c r="AU209" s="89" t="s">
        <v>80</v>
      </c>
      <c r="AY209" s="6" t="s">
        <v>133</v>
      </c>
      <c r="BE209" s="156">
        <f>IF($N$209="základní",$J$209,0)</f>
        <v>0</v>
      </c>
      <c r="BF209" s="156">
        <f>IF($N$209="snížená",$J$209,0)</f>
        <v>0</v>
      </c>
      <c r="BG209" s="156">
        <f>IF($N$209="zákl. přenesená",$J$209,0)</f>
        <v>0</v>
      </c>
      <c r="BH209" s="156">
        <f>IF($N$209="sníž. přenesená",$J$209,0)</f>
        <v>0</v>
      </c>
      <c r="BI209" s="156">
        <f>IF($N$209="nulová",$J$209,0)</f>
        <v>0</v>
      </c>
      <c r="BJ209" s="89" t="s">
        <v>21</v>
      </c>
      <c r="BK209" s="156">
        <f>ROUND($I$209*$H$209,2)</f>
        <v>0</v>
      </c>
      <c r="BL209" s="89" t="s">
        <v>140</v>
      </c>
      <c r="BM209" s="89" t="s">
        <v>352</v>
      </c>
    </row>
    <row r="210" spans="2:47" s="6" customFormat="1" ht="27" customHeight="1">
      <c r="B210" s="23"/>
      <c r="C210" s="24"/>
      <c r="D210" s="157" t="s">
        <v>142</v>
      </c>
      <c r="E210" s="24"/>
      <c r="F210" s="158" t="s">
        <v>353</v>
      </c>
      <c r="G210" s="24"/>
      <c r="H210" s="24"/>
      <c r="J210" s="24"/>
      <c r="K210" s="24"/>
      <c r="L210" s="43"/>
      <c r="M210" s="56"/>
      <c r="N210" s="24"/>
      <c r="O210" s="24"/>
      <c r="P210" s="24"/>
      <c r="Q210" s="24"/>
      <c r="R210" s="24"/>
      <c r="S210" s="24"/>
      <c r="T210" s="57"/>
      <c r="AT210" s="6" t="s">
        <v>142</v>
      </c>
      <c r="AU210" s="6" t="s">
        <v>80</v>
      </c>
    </row>
    <row r="211" spans="2:51" s="6" customFormat="1" ht="15.75" customHeight="1">
      <c r="B211" s="159"/>
      <c r="C211" s="160"/>
      <c r="D211" s="161" t="s">
        <v>144</v>
      </c>
      <c r="E211" s="160"/>
      <c r="F211" s="162" t="s">
        <v>354</v>
      </c>
      <c r="G211" s="160"/>
      <c r="H211" s="163">
        <v>1.178</v>
      </c>
      <c r="J211" s="160"/>
      <c r="K211" s="160"/>
      <c r="L211" s="164"/>
      <c r="M211" s="165"/>
      <c r="N211" s="160"/>
      <c r="O211" s="160"/>
      <c r="P211" s="160"/>
      <c r="Q211" s="160"/>
      <c r="R211" s="160"/>
      <c r="S211" s="160"/>
      <c r="T211" s="166"/>
      <c r="AT211" s="167" t="s">
        <v>144</v>
      </c>
      <c r="AU211" s="167" t="s">
        <v>80</v>
      </c>
      <c r="AV211" s="167" t="s">
        <v>80</v>
      </c>
      <c r="AW211" s="167" t="s">
        <v>92</v>
      </c>
      <c r="AX211" s="167" t="s">
        <v>21</v>
      </c>
      <c r="AY211" s="167" t="s">
        <v>133</v>
      </c>
    </row>
    <row r="212" spans="2:65" s="6" customFormat="1" ht="15.75" customHeight="1">
      <c r="B212" s="23"/>
      <c r="C212" s="145" t="s">
        <v>355</v>
      </c>
      <c r="D212" s="145" t="s">
        <v>135</v>
      </c>
      <c r="E212" s="146" t="s">
        <v>356</v>
      </c>
      <c r="F212" s="147" t="s">
        <v>357</v>
      </c>
      <c r="G212" s="148" t="s">
        <v>171</v>
      </c>
      <c r="H212" s="149">
        <v>6.427</v>
      </c>
      <c r="I212" s="150"/>
      <c r="J212" s="151">
        <f>ROUND($I$212*$H$212,2)</f>
        <v>0</v>
      </c>
      <c r="K212" s="147" t="s">
        <v>139</v>
      </c>
      <c r="L212" s="43"/>
      <c r="M212" s="152"/>
      <c r="N212" s="153" t="s">
        <v>43</v>
      </c>
      <c r="O212" s="24"/>
      <c r="P212" s="154">
        <f>$O$212*$H$212</f>
        <v>0</v>
      </c>
      <c r="Q212" s="154">
        <v>0</v>
      </c>
      <c r="R212" s="154">
        <f>$Q$212*$H$212</f>
        <v>0</v>
      </c>
      <c r="S212" s="154">
        <v>0.088</v>
      </c>
      <c r="T212" s="155">
        <f>$S$212*$H$212</f>
        <v>0.565576</v>
      </c>
      <c r="AR212" s="89" t="s">
        <v>140</v>
      </c>
      <c r="AT212" s="89" t="s">
        <v>135</v>
      </c>
      <c r="AU212" s="89" t="s">
        <v>80</v>
      </c>
      <c r="AY212" s="6" t="s">
        <v>133</v>
      </c>
      <c r="BE212" s="156">
        <f>IF($N$212="základní",$J$212,0)</f>
        <v>0</v>
      </c>
      <c r="BF212" s="156">
        <f>IF($N$212="snížená",$J$212,0)</f>
        <v>0</v>
      </c>
      <c r="BG212" s="156">
        <f>IF($N$212="zákl. přenesená",$J$212,0)</f>
        <v>0</v>
      </c>
      <c r="BH212" s="156">
        <f>IF($N$212="sníž. přenesená",$J$212,0)</f>
        <v>0</v>
      </c>
      <c r="BI212" s="156">
        <f>IF($N$212="nulová",$J$212,0)</f>
        <v>0</v>
      </c>
      <c r="BJ212" s="89" t="s">
        <v>21</v>
      </c>
      <c r="BK212" s="156">
        <f>ROUND($I$212*$H$212,2)</f>
        <v>0</v>
      </c>
      <c r="BL212" s="89" t="s">
        <v>140</v>
      </c>
      <c r="BM212" s="89" t="s">
        <v>358</v>
      </c>
    </row>
    <row r="213" spans="2:47" s="6" customFormat="1" ht="16.5" customHeight="1">
      <c r="B213" s="23"/>
      <c r="C213" s="24"/>
      <c r="D213" s="157" t="s">
        <v>142</v>
      </c>
      <c r="E213" s="24"/>
      <c r="F213" s="158" t="s">
        <v>359</v>
      </c>
      <c r="G213" s="24"/>
      <c r="H213" s="24"/>
      <c r="J213" s="24"/>
      <c r="K213" s="24"/>
      <c r="L213" s="43"/>
      <c r="M213" s="56"/>
      <c r="N213" s="24"/>
      <c r="O213" s="24"/>
      <c r="P213" s="24"/>
      <c r="Q213" s="24"/>
      <c r="R213" s="24"/>
      <c r="S213" s="24"/>
      <c r="T213" s="57"/>
      <c r="AT213" s="6" t="s">
        <v>142</v>
      </c>
      <c r="AU213" s="6" t="s">
        <v>80</v>
      </c>
    </row>
    <row r="214" spans="2:51" s="6" customFormat="1" ht="15.75" customHeight="1">
      <c r="B214" s="159"/>
      <c r="C214" s="160"/>
      <c r="D214" s="161" t="s">
        <v>144</v>
      </c>
      <c r="E214" s="160"/>
      <c r="F214" s="162" t="s">
        <v>360</v>
      </c>
      <c r="G214" s="160"/>
      <c r="H214" s="163">
        <v>6.427</v>
      </c>
      <c r="J214" s="160"/>
      <c r="K214" s="160"/>
      <c r="L214" s="164"/>
      <c r="M214" s="165"/>
      <c r="N214" s="160"/>
      <c r="O214" s="160"/>
      <c r="P214" s="160"/>
      <c r="Q214" s="160"/>
      <c r="R214" s="160"/>
      <c r="S214" s="160"/>
      <c r="T214" s="166"/>
      <c r="AT214" s="167" t="s">
        <v>144</v>
      </c>
      <c r="AU214" s="167" t="s">
        <v>80</v>
      </c>
      <c r="AV214" s="167" t="s">
        <v>80</v>
      </c>
      <c r="AW214" s="167" t="s">
        <v>92</v>
      </c>
      <c r="AX214" s="167" t="s">
        <v>21</v>
      </c>
      <c r="AY214" s="167" t="s">
        <v>133</v>
      </c>
    </row>
    <row r="215" spans="2:65" s="6" customFormat="1" ht="15.75" customHeight="1">
      <c r="B215" s="23"/>
      <c r="C215" s="145" t="s">
        <v>361</v>
      </c>
      <c r="D215" s="145" t="s">
        <v>135</v>
      </c>
      <c r="E215" s="146" t="s">
        <v>362</v>
      </c>
      <c r="F215" s="147" t="s">
        <v>363</v>
      </c>
      <c r="G215" s="148" t="s">
        <v>171</v>
      </c>
      <c r="H215" s="149">
        <v>1.562</v>
      </c>
      <c r="I215" s="150"/>
      <c r="J215" s="151">
        <f>ROUND($I$215*$H$215,2)</f>
        <v>0</v>
      </c>
      <c r="K215" s="147" t="s">
        <v>139</v>
      </c>
      <c r="L215" s="43"/>
      <c r="M215" s="152"/>
      <c r="N215" s="153" t="s">
        <v>43</v>
      </c>
      <c r="O215" s="24"/>
      <c r="P215" s="154">
        <f>$O$215*$H$215</f>
        <v>0</v>
      </c>
      <c r="Q215" s="154">
        <v>0</v>
      </c>
      <c r="R215" s="154">
        <f>$Q$215*$H$215</f>
        <v>0</v>
      </c>
      <c r="S215" s="154">
        <v>0.006</v>
      </c>
      <c r="T215" s="155">
        <f>$S$215*$H$215</f>
        <v>0.009372</v>
      </c>
      <c r="AR215" s="89" t="s">
        <v>140</v>
      </c>
      <c r="AT215" s="89" t="s">
        <v>135</v>
      </c>
      <c r="AU215" s="89" t="s">
        <v>80</v>
      </c>
      <c r="AY215" s="6" t="s">
        <v>133</v>
      </c>
      <c r="BE215" s="156">
        <f>IF($N$215="základní",$J$215,0)</f>
        <v>0</v>
      </c>
      <c r="BF215" s="156">
        <f>IF($N$215="snížená",$J$215,0)</f>
        <v>0</v>
      </c>
      <c r="BG215" s="156">
        <f>IF($N$215="zákl. přenesená",$J$215,0)</f>
        <v>0</v>
      </c>
      <c r="BH215" s="156">
        <f>IF($N$215="sníž. přenesená",$J$215,0)</f>
        <v>0</v>
      </c>
      <c r="BI215" s="156">
        <f>IF($N$215="nulová",$J$215,0)</f>
        <v>0</v>
      </c>
      <c r="BJ215" s="89" t="s">
        <v>21</v>
      </c>
      <c r="BK215" s="156">
        <f>ROUND($I$215*$H$215,2)</f>
        <v>0</v>
      </c>
      <c r="BL215" s="89" t="s">
        <v>140</v>
      </c>
      <c r="BM215" s="89" t="s">
        <v>364</v>
      </c>
    </row>
    <row r="216" spans="2:47" s="6" customFormat="1" ht="16.5" customHeight="1">
      <c r="B216" s="23"/>
      <c r="C216" s="24"/>
      <c r="D216" s="157" t="s">
        <v>142</v>
      </c>
      <c r="E216" s="24"/>
      <c r="F216" s="158" t="s">
        <v>365</v>
      </c>
      <c r="G216" s="24"/>
      <c r="H216" s="24"/>
      <c r="J216" s="24"/>
      <c r="K216" s="24"/>
      <c r="L216" s="43"/>
      <c r="M216" s="56"/>
      <c r="N216" s="24"/>
      <c r="O216" s="24"/>
      <c r="P216" s="24"/>
      <c r="Q216" s="24"/>
      <c r="R216" s="24"/>
      <c r="S216" s="24"/>
      <c r="T216" s="57"/>
      <c r="AT216" s="6" t="s">
        <v>142</v>
      </c>
      <c r="AU216" s="6" t="s">
        <v>80</v>
      </c>
    </row>
    <row r="217" spans="2:51" s="6" customFormat="1" ht="15.75" customHeight="1">
      <c r="B217" s="159"/>
      <c r="C217" s="160"/>
      <c r="D217" s="161" t="s">
        <v>144</v>
      </c>
      <c r="E217" s="160"/>
      <c r="F217" s="162" t="s">
        <v>366</v>
      </c>
      <c r="G217" s="160"/>
      <c r="H217" s="163">
        <v>1.562</v>
      </c>
      <c r="J217" s="160"/>
      <c r="K217" s="160"/>
      <c r="L217" s="164"/>
      <c r="M217" s="165"/>
      <c r="N217" s="160"/>
      <c r="O217" s="160"/>
      <c r="P217" s="160"/>
      <c r="Q217" s="160"/>
      <c r="R217" s="160"/>
      <c r="S217" s="160"/>
      <c r="T217" s="166"/>
      <c r="AT217" s="167" t="s">
        <v>144</v>
      </c>
      <c r="AU217" s="167" t="s">
        <v>80</v>
      </c>
      <c r="AV217" s="167" t="s">
        <v>80</v>
      </c>
      <c r="AW217" s="167" t="s">
        <v>92</v>
      </c>
      <c r="AX217" s="167" t="s">
        <v>21</v>
      </c>
      <c r="AY217" s="167" t="s">
        <v>133</v>
      </c>
    </row>
    <row r="218" spans="2:65" s="6" customFormat="1" ht="15.75" customHeight="1">
      <c r="B218" s="23"/>
      <c r="C218" s="145" t="s">
        <v>367</v>
      </c>
      <c r="D218" s="145" t="s">
        <v>135</v>
      </c>
      <c r="E218" s="146" t="s">
        <v>368</v>
      </c>
      <c r="F218" s="147" t="s">
        <v>369</v>
      </c>
      <c r="G218" s="148" t="s">
        <v>370</v>
      </c>
      <c r="H218" s="149">
        <v>3</v>
      </c>
      <c r="I218" s="150"/>
      <c r="J218" s="151">
        <f>ROUND($I$218*$H$218,2)</f>
        <v>0</v>
      </c>
      <c r="K218" s="147" t="s">
        <v>139</v>
      </c>
      <c r="L218" s="43"/>
      <c r="M218" s="152"/>
      <c r="N218" s="153" t="s">
        <v>43</v>
      </c>
      <c r="O218" s="24"/>
      <c r="P218" s="154">
        <f>$O$218*$H$218</f>
        <v>0</v>
      </c>
      <c r="Q218" s="154">
        <v>0</v>
      </c>
      <c r="R218" s="154">
        <f>$Q$218*$H$218</f>
        <v>0</v>
      </c>
      <c r="S218" s="154">
        <v>0.124</v>
      </c>
      <c r="T218" s="155">
        <f>$S$218*$H$218</f>
        <v>0.372</v>
      </c>
      <c r="AR218" s="89" t="s">
        <v>140</v>
      </c>
      <c r="AT218" s="89" t="s">
        <v>135</v>
      </c>
      <c r="AU218" s="89" t="s">
        <v>80</v>
      </c>
      <c r="AY218" s="6" t="s">
        <v>133</v>
      </c>
      <c r="BE218" s="156">
        <f>IF($N$218="základní",$J$218,0)</f>
        <v>0</v>
      </c>
      <c r="BF218" s="156">
        <f>IF($N$218="snížená",$J$218,0)</f>
        <v>0</v>
      </c>
      <c r="BG218" s="156">
        <f>IF($N$218="zákl. přenesená",$J$218,0)</f>
        <v>0</v>
      </c>
      <c r="BH218" s="156">
        <f>IF($N$218="sníž. přenesená",$J$218,0)</f>
        <v>0</v>
      </c>
      <c r="BI218" s="156">
        <f>IF($N$218="nulová",$J$218,0)</f>
        <v>0</v>
      </c>
      <c r="BJ218" s="89" t="s">
        <v>21</v>
      </c>
      <c r="BK218" s="156">
        <f>ROUND($I$218*$H$218,2)</f>
        <v>0</v>
      </c>
      <c r="BL218" s="89" t="s">
        <v>140</v>
      </c>
      <c r="BM218" s="89" t="s">
        <v>371</v>
      </c>
    </row>
    <row r="219" spans="2:47" s="6" customFormat="1" ht="27" customHeight="1">
      <c r="B219" s="23"/>
      <c r="C219" s="24"/>
      <c r="D219" s="157" t="s">
        <v>142</v>
      </c>
      <c r="E219" s="24"/>
      <c r="F219" s="158" t="s">
        <v>372</v>
      </c>
      <c r="G219" s="24"/>
      <c r="H219" s="24"/>
      <c r="J219" s="24"/>
      <c r="K219" s="24"/>
      <c r="L219" s="43"/>
      <c r="M219" s="56"/>
      <c r="N219" s="24"/>
      <c r="O219" s="24"/>
      <c r="P219" s="24"/>
      <c r="Q219" s="24"/>
      <c r="R219" s="24"/>
      <c r="S219" s="24"/>
      <c r="T219" s="57"/>
      <c r="AT219" s="6" t="s">
        <v>142</v>
      </c>
      <c r="AU219" s="6" t="s">
        <v>80</v>
      </c>
    </row>
    <row r="220" spans="2:51" s="6" customFormat="1" ht="15.75" customHeight="1">
      <c r="B220" s="159"/>
      <c r="C220" s="160"/>
      <c r="D220" s="161" t="s">
        <v>144</v>
      </c>
      <c r="E220" s="160"/>
      <c r="F220" s="162" t="s">
        <v>373</v>
      </c>
      <c r="G220" s="160"/>
      <c r="H220" s="163">
        <v>3</v>
      </c>
      <c r="J220" s="160"/>
      <c r="K220" s="160"/>
      <c r="L220" s="164"/>
      <c r="M220" s="165"/>
      <c r="N220" s="160"/>
      <c r="O220" s="160"/>
      <c r="P220" s="160"/>
      <c r="Q220" s="160"/>
      <c r="R220" s="160"/>
      <c r="S220" s="160"/>
      <c r="T220" s="166"/>
      <c r="AT220" s="167" t="s">
        <v>144</v>
      </c>
      <c r="AU220" s="167" t="s">
        <v>80</v>
      </c>
      <c r="AV220" s="167" t="s">
        <v>80</v>
      </c>
      <c r="AW220" s="167" t="s">
        <v>92</v>
      </c>
      <c r="AX220" s="167" t="s">
        <v>21</v>
      </c>
      <c r="AY220" s="167" t="s">
        <v>133</v>
      </c>
    </row>
    <row r="221" spans="2:65" s="6" customFormat="1" ht="15.75" customHeight="1">
      <c r="B221" s="23"/>
      <c r="C221" s="145" t="s">
        <v>374</v>
      </c>
      <c r="D221" s="145" t="s">
        <v>135</v>
      </c>
      <c r="E221" s="146" t="s">
        <v>375</v>
      </c>
      <c r="F221" s="147" t="s">
        <v>376</v>
      </c>
      <c r="G221" s="148" t="s">
        <v>377</v>
      </c>
      <c r="H221" s="149">
        <v>38.93</v>
      </c>
      <c r="I221" s="150"/>
      <c r="J221" s="151">
        <f>ROUND($I$221*$H$221,2)</f>
        <v>0</v>
      </c>
      <c r="K221" s="147" t="s">
        <v>139</v>
      </c>
      <c r="L221" s="43"/>
      <c r="M221" s="152"/>
      <c r="N221" s="153" t="s">
        <v>43</v>
      </c>
      <c r="O221" s="24"/>
      <c r="P221" s="154">
        <f>$O$221*$H$221</f>
        <v>0</v>
      </c>
      <c r="Q221" s="154">
        <v>0</v>
      </c>
      <c r="R221" s="154">
        <f>$Q$221*$H$221</f>
        <v>0</v>
      </c>
      <c r="S221" s="154">
        <v>0.054</v>
      </c>
      <c r="T221" s="155">
        <f>$S$221*$H$221</f>
        <v>2.10222</v>
      </c>
      <c r="AR221" s="89" t="s">
        <v>140</v>
      </c>
      <c r="AT221" s="89" t="s">
        <v>135</v>
      </c>
      <c r="AU221" s="89" t="s">
        <v>80</v>
      </c>
      <c r="AY221" s="6" t="s">
        <v>133</v>
      </c>
      <c r="BE221" s="156">
        <f>IF($N$221="základní",$J$221,0)</f>
        <v>0</v>
      </c>
      <c r="BF221" s="156">
        <f>IF($N$221="snížená",$J$221,0)</f>
        <v>0</v>
      </c>
      <c r="BG221" s="156">
        <f>IF($N$221="zákl. přenesená",$J$221,0)</f>
        <v>0</v>
      </c>
      <c r="BH221" s="156">
        <f>IF($N$221="sníž. přenesená",$J$221,0)</f>
        <v>0</v>
      </c>
      <c r="BI221" s="156">
        <f>IF($N$221="nulová",$J$221,0)</f>
        <v>0</v>
      </c>
      <c r="BJ221" s="89" t="s">
        <v>21</v>
      </c>
      <c r="BK221" s="156">
        <f>ROUND($I$221*$H$221,2)</f>
        <v>0</v>
      </c>
      <c r="BL221" s="89" t="s">
        <v>140</v>
      </c>
      <c r="BM221" s="89" t="s">
        <v>378</v>
      </c>
    </row>
    <row r="222" spans="2:47" s="6" customFormat="1" ht="16.5" customHeight="1">
      <c r="B222" s="23"/>
      <c r="C222" s="24"/>
      <c r="D222" s="157" t="s">
        <v>142</v>
      </c>
      <c r="E222" s="24"/>
      <c r="F222" s="158" t="s">
        <v>379</v>
      </c>
      <c r="G222" s="24"/>
      <c r="H222" s="24"/>
      <c r="J222" s="24"/>
      <c r="K222" s="24"/>
      <c r="L222" s="43"/>
      <c r="M222" s="56"/>
      <c r="N222" s="24"/>
      <c r="O222" s="24"/>
      <c r="P222" s="24"/>
      <c r="Q222" s="24"/>
      <c r="R222" s="24"/>
      <c r="S222" s="24"/>
      <c r="T222" s="57"/>
      <c r="AT222" s="6" t="s">
        <v>142</v>
      </c>
      <c r="AU222" s="6" t="s">
        <v>80</v>
      </c>
    </row>
    <row r="223" spans="2:51" s="6" customFormat="1" ht="15.75" customHeight="1">
      <c r="B223" s="159"/>
      <c r="C223" s="160"/>
      <c r="D223" s="161" t="s">
        <v>144</v>
      </c>
      <c r="E223" s="160"/>
      <c r="F223" s="162" t="s">
        <v>380</v>
      </c>
      <c r="G223" s="160"/>
      <c r="H223" s="163">
        <v>38.93</v>
      </c>
      <c r="J223" s="160"/>
      <c r="K223" s="160"/>
      <c r="L223" s="164"/>
      <c r="M223" s="165"/>
      <c r="N223" s="160"/>
      <c r="O223" s="160"/>
      <c r="P223" s="160"/>
      <c r="Q223" s="160"/>
      <c r="R223" s="160"/>
      <c r="S223" s="160"/>
      <c r="T223" s="166"/>
      <c r="AT223" s="167" t="s">
        <v>144</v>
      </c>
      <c r="AU223" s="167" t="s">
        <v>80</v>
      </c>
      <c r="AV223" s="167" t="s">
        <v>80</v>
      </c>
      <c r="AW223" s="167" t="s">
        <v>92</v>
      </c>
      <c r="AX223" s="167" t="s">
        <v>21</v>
      </c>
      <c r="AY223" s="167" t="s">
        <v>133</v>
      </c>
    </row>
    <row r="224" spans="2:65" s="6" customFormat="1" ht="15.75" customHeight="1">
      <c r="B224" s="23"/>
      <c r="C224" s="145" t="s">
        <v>381</v>
      </c>
      <c r="D224" s="145" t="s">
        <v>135</v>
      </c>
      <c r="E224" s="146" t="s">
        <v>382</v>
      </c>
      <c r="F224" s="147" t="s">
        <v>383</v>
      </c>
      <c r="G224" s="148" t="s">
        <v>377</v>
      </c>
      <c r="H224" s="149">
        <v>38.93</v>
      </c>
      <c r="I224" s="150"/>
      <c r="J224" s="151">
        <f>ROUND($I$224*$H$224,2)</f>
        <v>0</v>
      </c>
      <c r="K224" s="147" t="s">
        <v>139</v>
      </c>
      <c r="L224" s="43"/>
      <c r="M224" s="152"/>
      <c r="N224" s="153" t="s">
        <v>43</v>
      </c>
      <c r="O224" s="24"/>
      <c r="P224" s="154">
        <f>$O$224*$H$224</f>
        <v>0</v>
      </c>
      <c r="Q224" s="154">
        <v>0</v>
      </c>
      <c r="R224" s="154">
        <f>$Q$224*$H$224</f>
        <v>0</v>
      </c>
      <c r="S224" s="154">
        <v>0.04</v>
      </c>
      <c r="T224" s="155">
        <f>$S$224*$H$224</f>
        <v>1.5572</v>
      </c>
      <c r="AR224" s="89" t="s">
        <v>140</v>
      </c>
      <c r="AT224" s="89" t="s">
        <v>135</v>
      </c>
      <c r="AU224" s="89" t="s">
        <v>80</v>
      </c>
      <c r="AY224" s="6" t="s">
        <v>133</v>
      </c>
      <c r="BE224" s="156">
        <f>IF($N$224="základní",$J$224,0)</f>
        <v>0</v>
      </c>
      <c r="BF224" s="156">
        <f>IF($N$224="snížená",$J$224,0)</f>
        <v>0</v>
      </c>
      <c r="BG224" s="156">
        <f>IF($N$224="zákl. přenesená",$J$224,0)</f>
        <v>0</v>
      </c>
      <c r="BH224" s="156">
        <f>IF($N$224="sníž. přenesená",$J$224,0)</f>
        <v>0</v>
      </c>
      <c r="BI224" s="156">
        <f>IF($N$224="nulová",$J$224,0)</f>
        <v>0</v>
      </c>
      <c r="BJ224" s="89" t="s">
        <v>21</v>
      </c>
      <c r="BK224" s="156">
        <f>ROUND($I$224*$H$224,2)</f>
        <v>0</v>
      </c>
      <c r="BL224" s="89" t="s">
        <v>140</v>
      </c>
      <c r="BM224" s="89" t="s">
        <v>384</v>
      </c>
    </row>
    <row r="225" spans="2:47" s="6" customFormat="1" ht="27" customHeight="1">
      <c r="B225" s="23"/>
      <c r="C225" s="24"/>
      <c r="D225" s="157" t="s">
        <v>142</v>
      </c>
      <c r="E225" s="24"/>
      <c r="F225" s="158" t="s">
        <v>385</v>
      </c>
      <c r="G225" s="24"/>
      <c r="H225" s="24"/>
      <c r="J225" s="24"/>
      <c r="K225" s="24"/>
      <c r="L225" s="43"/>
      <c r="M225" s="56"/>
      <c r="N225" s="24"/>
      <c r="O225" s="24"/>
      <c r="P225" s="24"/>
      <c r="Q225" s="24"/>
      <c r="R225" s="24"/>
      <c r="S225" s="24"/>
      <c r="T225" s="57"/>
      <c r="AT225" s="6" t="s">
        <v>142</v>
      </c>
      <c r="AU225" s="6" t="s">
        <v>80</v>
      </c>
    </row>
    <row r="226" spans="2:65" s="6" customFormat="1" ht="15.75" customHeight="1">
      <c r="B226" s="23"/>
      <c r="C226" s="145" t="s">
        <v>386</v>
      </c>
      <c r="D226" s="145" t="s">
        <v>135</v>
      </c>
      <c r="E226" s="146" t="s">
        <v>387</v>
      </c>
      <c r="F226" s="147" t="s">
        <v>388</v>
      </c>
      <c r="G226" s="148" t="s">
        <v>377</v>
      </c>
      <c r="H226" s="149">
        <v>5.28</v>
      </c>
      <c r="I226" s="150"/>
      <c r="J226" s="151">
        <f>ROUND($I$226*$H$226,2)</f>
        <v>0</v>
      </c>
      <c r="K226" s="147" t="s">
        <v>139</v>
      </c>
      <c r="L226" s="43"/>
      <c r="M226" s="152"/>
      <c r="N226" s="153" t="s">
        <v>43</v>
      </c>
      <c r="O226" s="24"/>
      <c r="P226" s="154">
        <f>$O$226*$H$226</f>
        <v>0</v>
      </c>
      <c r="Q226" s="154">
        <v>9E-05</v>
      </c>
      <c r="R226" s="154">
        <f>$Q$226*$H$226</f>
        <v>0.00047520000000000006</v>
      </c>
      <c r="S226" s="154">
        <v>0.003</v>
      </c>
      <c r="T226" s="155">
        <f>$S$226*$H$226</f>
        <v>0.01584</v>
      </c>
      <c r="AR226" s="89" t="s">
        <v>140</v>
      </c>
      <c r="AT226" s="89" t="s">
        <v>135</v>
      </c>
      <c r="AU226" s="89" t="s">
        <v>80</v>
      </c>
      <c r="AY226" s="6" t="s">
        <v>133</v>
      </c>
      <c r="BE226" s="156">
        <f>IF($N$226="základní",$J$226,0)</f>
        <v>0</v>
      </c>
      <c r="BF226" s="156">
        <f>IF($N$226="snížená",$J$226,0)</f>
        <v>0</v>
      </c>
      <c r="BG226" s="156">
        <f>IF($N$226="zákl. přenesená",$J$226,0)</f>
        <v>0</v>
      </c>
      <c r="BH226" s="156">
        <f>IF($N$226="sníž. přenesená",$J$226,0)</f>
        <v>0</v>
      </c>
      <c r="BI226" s="156">
        <f>IF($N$226="nulová",$J$226,0)</f>
        <v>0</v>
      </c>
      <c r="BJ226" s="89" t="s">
        <v>21</v>
      </c>
      <c r="BK226" s="156">
        <f>ROUND($I$226*$H$226,2)</f>
        <v>0</v>
      </c>
      <c r="BL226" s="89" t="s">
        <v>140</v>
      </c>
      <c r="BM226" s="89" t="s">
        <v>389</v>
      </c>
    </row>
    <row r="227" spans="2:47" s="6" customFormat="1" ht="16.5" customHeight="1">
      <c r="B227" s="23"/>
      <c r="C227" s="24"/>
      <c r="D227" s="157" t="s">
        <v>142</v>
      </c>
      <c r="E227" s="24"/>
      <c r="F227" s="158" t="s">
        <v>390</v>
      </c>
      <c r="G227" s="24"/>
      <c r="H227" s="24"/>
      <c r="J227" s="24"/>
      <c r="K227" s="24"/>
      <c r="L227" s="43"/>
      <c r="M227" s="56"/>
      <c r="N227" s="24"/>
      <c r="O227" s="24"/>
      <c r="P227" s="24"/>
      <c r="Q227" s="24"/>
      <c r="R227" s="24"/>
      <c r="S227" s="24"/>
      <c r="T227" s="57"/>
      <c r="AT227" s="6" t="s">
        <v>142</v>
      </c>
      <c r="AU227" s="6" t="s">
        <v>80</v>
      </c>
    </row>
    <row r="228" spans="2:51" s="6" customFormat="1" ht="15.75" customHeight="1">
      <c r="B228" s="159"/>
      <c r="C228" s="160"/>
      <c r="D228" s="161" t="s">
        <v>144</v>
      </c>
      <c r="E228" s="160"/>
      <c r="F228" s="162" t="s">
        <v>391</v>
      </c>
      <c r="G228" s="160"/>
      <c r="H228" s="163">
        <v>5.28</v>
      </c>
      <c r="J228" s="160"/>
      <c r="K228" s="160"/>
      <c r="L228" s="164"/>
      <c r="M228" s="165"/>
      <c r="N228" s="160"/>
      <c r="O228" s="160"/>
      <c r="P228" s="160"/>
      <c r="Q228" s="160"/>
      <c r="R228" s="160"/>
      <c r="S228" s="160"/>
      <c r="T228" s="166"/>
      <c r="AT228" s="167" t="s">
        <v>144</v>
      </c>
      <c r="AU228" s="167" t="s">
        <v>80</v>
      </c>
      <c r="AV228" s="167" t="s">
        <v>80</v>
      </c>
      <c r="AW228" s="167" t="s">
        <v>92</v>
      </c>
      <c r="AX228" s="167" t="s">
        <v>21</v>
      </c>
      <c r="AY228" s="167" t="s">
        <v>133</v>
      </c>
    </row>
    <row r="229" spans="2:65" s="6" customFormat="1" ht="15.75" customHeight="1">
      <c r="B229" s="23"/>
      <c r="C229" s="145" t="s">
        <v>392</v>
      </c>
      <c r="D229" s="145" t="s">
        <v>135</v>
      </c>
      <c r="E229" s="146" t="s">
        <v>393</v>
      </c>
      <c r="F229" s="147" t="s">
        <v>394</v>
      </c>
      <c r="G229" s="148" t="s">
        <v>171</v>
      </c>
      <c r="H229" s="149">
        <v>113.727</v>
      </c>
      <c r="I229" s="150"/>
      <c r="J229" s="151">
        <f>ROUND($I$229*$H$229,2)</f>
        <v>0</v>
      </c>
      <c r="K229" s="147" t="s">
        <v>139</v>
      </c>
      <c r="L229" s="43"/>
      <c r="M229" s="152"/>
      <c r="N229" s="153" t="s">
        <v>43</v>
      </c>
      <c r="O229" s="24"/>
      <c r="P229" s="154">
        <f>$O$229*$H$229</f>
        <v>0</v>
      </c>
      <c r="Q229" s="154">
        <v>0</v>
      </c>
      <c r="R229" s="154">
        <f>$Q$229*$H$229</f>
        <v>0</v>
      </c>
      <c r="S229" s="154">
        <v>0.063</v>
      </c>
      <c r="T229" s="155">
        <f>$S$229*$H$229</f>
        <v>7.164801000000001</v>
      </c>
      <c r="AR229" s="89" t="s">
        <v>140</v>
      </c>
      <c r="AT229" s="89" t="s">
        <v>135</v>
      </c>
      <c r="AU229" s="89" t="s">
        <v>80</v>
      </c>
      <c r="AY229" s="6" t="s">
        <v>133</v>
      </c>
      <c r="BE229" s="156">
        <f>IF($N$229="základní",$J$229,0)</f>
        <v>0</v>
      </c>
      <c r="BF229" s="156">
        <f>IF($N$229="snížená",$J$229,0)</f>
        <v>0</v>
      </c>
      <c r="BG229" s="156">
        <f>IF($N$229="zákl. přenesená",$J$229,0)</f>
        <v>0</v>
      </c>
      <c r="BH229" s="156">
        <f>IF($N$229="sníž. přenesená",$J$229,0)</f>
        <v>0</v>
      </c>
      <c r="BI229" s="156">
        <f>IF($N$229="nulová",$J$229,0)</f>
        <v>0</v>
      </c>
      <c r="BJ229" s="89" t="s">
        <v>21</v>
      </c>
      <c r="BK229" s="156">
        <f>ROUND($I$229*$H$229,2)</f>
        <v>0</v>
      </c>
      <c r="BL229" s="89" t="s">
        <v>140</v>
      </c>
      <c r="BM229" s="89" t="s">
        <v>395</v>
      </c>
    </row>
    <row r="230" spans="2:47" s="6" customFormat="1" ht="16.5" customHeight="1">
      <c r="B230" s="23"/>
      <c r="C230" s="24"/>
      <c r="D230" s="157" t="s">
        <v>142</v>
      </c>
      <c r="E230" s="24"/>
      <c r="F230" s="158" t="s">
        <v>396</v>
      </c>
      <c r="G230" s="24"/>
      <c r="H230" s="24"/>
      <c r="J230" s="24"/>
      <c r="K230" s="24"/>
      <c r="L230" s="43"/>
      <c r="M230" s="56"/>
      <c r="N230" s="24"/>
      <c r="O230" s="24"/>
      <c r="P230" s="24"/>
      <c r="Q230" s="24"/>
      <c r="R230" s="24"/>
      <c r="S230" s="24"/>
      <c r="T230" s="57"/>
      <c r="AT230" s="6" t="s">
        <v>142</v>
      </c>
      <c r="AU230" s="6" t="s">
        <v>80</v>
      </c>
    </row>
    <row r="231" spans="2:51" s="6" customFormat="1" ht="15.75" customHeight="1">
      <c r="B231" s="159"/>
      <c r="C231" s="160"/>
      <c r="D231" s="161" t="s">
        <v>144</v>
      </c>
      <c r="E231" s="160"/>
      <c r="F231" s="162" t="s">
        <v>397</v>
      </c>
      <c r="G231" s="160"/>
      <c r="H231" s="163">
        <v>32.16</v>
      </c>
      <c r="J231" s="160"/>
      <c r="K231" s="160"/>
      <c r="L231" s="164"/>
      <c r="M231" s="165"/>
      <c r="N231" s="160"/>
      <c r="O231" s="160"/>
      <c r="P231" s="160"/>
      <c r="Q231" s="160"/>
      <c r="R231" s="160"/>
      <c r="S231" s="160"/>
      <c r="T231" s="166"/>
      <c r="AT231" s="167" t="s">
        <v>144</v>
      </c>
      <c r="AU231" s="167" t="s">
        <v>80</v>
      </c>
      <c r="AV231" s="167" t="s">
        <v>80</v>
      </c>
      <c r="AW231" s="167" t="s">
        <v>92</v>
      </c>
      <c r="AX231" s="167" t="s">
        <v>72</v>
      </c>
      <c r="AY231" s="167" t="s">
        <v>133</v>
      </c>
    </row>
    <row r="232" spans="2:51" s="6" customFormat="1" ht="15.75" customHeight="1">
      <c r="B232" s="159"/>
      <c r="C232" s="160"/>
      <c r="D232" s="161" t="s">
        <v>144</v>
      </c>
      <c r="E232" s="160"/>
      <c r="F232" s="162" t="s">
        <v>398</v>
      </c>
      <c r="G232" s="160"/>
      <c r="H232" s="163">
        <v>81.567</v>
      </c>
      <c r="J232" s="160"/>
      <c r="K232" s="160"/>
      <c r="L232" s="164"/>
      <c r="M232" s="165"/>
      <c r="N232" s="160"/>
      <c r="O232" s="160"/>
      <c r="P232" s="160"/>
      <c r="Q232" s="160"/>
      <c r="R232" s="160"/>
      <c r="S232" s="160"/>
      <c r="T232" s="166"/>
      <c r="AT232" s="167" t="s">
        <v>144</v>
      </c>
      <c r="AU232" s="167" t="s">
        <v>80</v>
      </c>
      <c r="AV232" s="167" t="s">
        <v>80</v>
      </c>
      <c r="AW232" s="167" t="s">
        <v>92</v>
      </c>
      <c r="AX232" s="167" t="s">
        <v>72</v>
      </c>
      <c r="AY232" s="167" t="s">
        <v>133</v>
      </c>
    </row>
    <row r="233" spans="2:65" s="6" customFormat="1" ht="15.75" customHeight="1">
      <c r="B233" s="23"/>
      <c r="C233" s="145" t="s">
        <v>399</v>
      </c>
      <c r="D233" s="145" t="s">
        <v>135</v>
      </c>
      <c r="E233" s="146" t="s">
        <v>400</v>
      </c>
      <c r="F233" s="147" t="s">
        <v>401</v>
      </c>
      <c r="G233" s="148" t="s">
        <v>171</v>
      </c>
      <c r="H233" s="149">
        <v>15.1</v>
      </c>
      <c r="I233" s="150"/>
      <c r="J233" s="151">
        <f>ROUND($I$233*$H$233,2)</f>
        <v>0</v>
      </c>
      <c r="K233" s="147" t="s">
        <v>139</v>
      </c>
      <c r="L233" s="43"/>
      <c r="M233" s="152"/>
      <c r="N233" s="153" t="s">
        <v>43</v>
      </c>
      <c r="O233" s="24"/>
      <c r="P233" s="154">
        <f>$O$233*$H$233</f>
        <v>0</v>
      </c>
      <c r="Q233" s="154">
        <v>0</v>
      </c>
      <c r="R233" s="154">
        <f>$Q$233*$H$233</f>
        <v>0</v>
      </c>
      <c r="S233" s="154">
        <v>0.063</v>
      </c>
      <c r="T233" s="155">
        <f>$S$233*$H$233</f>
        <v>0.9513</v>
      </c>
      <c r="AR233" s="89" t="s">
        <v>140</v>
      </c>
      <c r="AT233" s="89" t="s">
        <v>135</v>
      </c>
      <c r="AU233" s="89" t="s">
        <v>80</v>
      </c>
      <c r="AY233" s="6" t="s">
        <v>133</v>
      </c>
      <c r="BE233" s="156">
        <f>IF($N$233="základní",$J$233,0)</f>
        <v>0</v>
      </c>
      <c r="BF233" s="156">
        <f>IF($N$233="snížená",$J$233,0)</f>
        <v>0</v>
      </c>
      <c r="BG233" s="156">
        <f>IF($N$233="zákl. přenesená",$J$233,0)</f>
        <v>0</v>
      </c>
      <c r="BH233" s="156">
        <f>IF($N$233="sníž. přenesená",$J$233,0)</f>
        <v>0</v>
      </c>
      <c r="BI233" s="156">
        <f>IF($N$233="nulová",$J$233,0)</f>
        <v>0</v>
      </c>
      <c r="BJ233" s="89" t="s">
        <v>21</v>
      </c>
      <c r="BK233" s="156">
        <f>ROUND($I$233*$H$233,2)</f>
        <v>0</v>
      </c>
      <c r="BL233" s="89" t="s">
        <v>140</v>
      </c>
      <c r="BM233" s="89" t="s">
        <v>402</v>
      </c>
    </row>
    <row r="234" spans="2:47" s="6" customFormat="1" ht="16.5" customHeight="1">
      <c r="B234" s="23"/>
      <c r="C234" s="24"/>
      <c r="D234" s="157" t="s">
        <v>142</v>
      </c>
      <c r="E234" s="24"/>
      <c r="F234" s="158" t="s">
        <v>403</v>
      </c>
      <c r="G234" s="24"/>
      <c r="H234" s="24"/>
      <c r="J234" s="24"/>
      <c r="K234" s="24"/>
      <c r="L234" s="43"/>
      <c r="M234" s="56"/>
      <c r="N234" s="24"/>
      <c r="O234" s="24"/>
      <c r="P234" s="24"/>
      <c r="Q234" s="24"/>
      <c r="R234" s="24"/>
      <c r="S234" s="24"/>
      <c r="T234" s="57"/>
      <c r="AT234" s="6" t="s">
        <v>142</v>
      </c>
      <c r="AU234" s="6" t="s">
        <v>80</v>
      </c>
    </row>
    <row r="235" spans="2:51" s="6" customFormat="1" ht="15.75" customHeight="1">
      <c r="B235" s="159"/>
      <c r="C235" s="160"/>
      <c r="D235" s="161" t="s">
        <v>144</v>
      </c>
      <c r="E235" s="160"/>
      <c r="F235" s="162" t="s">
        <v>404</v>
      </c>
      <c r="G235" s="160"/>
      <c r="H235" s="163">
        <v>15.1</v>
      </c>
      <c r="J235" s="160"/>
      <c r="K235" s="160"/>
      <c r="L235" s="164"/>
      <c r="M235" s="165"/>
      <c r="N235" s="160"/>
      <c r="O235" s="160"/>
      <c r="P235" s="160"/>
      <c r="Q235" s="160"/>
      <c r="R235" s="160"/>
      <c r="S235" s="160"/>
      <c r="T235" s="166"/>
      <c r="AT235" s="167" t="s">
        <v>144</v>
      </c>
      <c r="AU235" s="167" t="s">
        <v>80</v>
      </c>
      <c r="AV235" s="167" t="s">
        <v>80</v>
      </c>
      <c r="AW235" s="167" t="s">
        <v>92</v>
      </c>
      <c r="AX235" s="167" t="s">
        <v>21</v>
      </c>
      <c r="AY235" s="167" t="s">
        <v>133</v>
      </c>
    </row>
    <row r="236" spans="2:65" s="6" customFormat="1" ht="15.75" customHeight="1">
      <c r="B236" s="23"/>
      <c r="C236" s="145" t="s">
        <v>405</v>
      </c>
      <c r="D236" s="145" t="s">
        <v>135</v>
      </c>
      <c r="E236" s="146" t="s">
        <v>406</v>
      </c>
      <c r="F236" s="147" t="s">
        <v>407</v>
      </c>
      <c r="G236" s="148" t="s">
        <v>171</v>
      </c>
      <c r="H236" s="149">
        <v>163.135</v>
      </c>
      <c r="I236" s="150"/>
      <c r="J236" s="151">
        <f>ROUND($I$236*$H$236,2)</f>
        <v>0</v>
      </c>
      <c r="K236" s="147" t="s">
        <v>139</v>
      </c>
      <c r="L236" s="43"/>
      <c r="M236" s="152"/>
      <c r="N236" s="153" t="s">
        <v>43</v>
      </c>
      <c r="O236" s="24"/>
      <c r="P236" s="154">
        <f>$O$236*$H$236</f>
        <v>0</v>
      </c>
      <c r="Q236" s="154">
        <v>0</v>
      </c>
      <c r="R236" s="154">
        <f>$Q$236*$H$236</f>
        <v>0</v>
      </c>
      <c r="S236" s="154">
        <v>0</v>
      </c>
      <c r="T236" s="155">
        <f>$S$236*$H$236</f>
        <v>0</v>
      </c>
      <c r="AR236" s="89" t="s">
        <v>140</v>
      </c>
      <c r="AT236" s="89" t="s">
        <v>135</v>
      </c>
      <c r="AU236" s="89" t="s">
        <v>80</v>
      </c>
      <c r="AY236" s="6" t="s">
        <v>133</v>
      </c>
      <c r="BE236" s="156">
        <f>IF($N$236="základní",$J$236,0)</f>
        <v>0</v>
      </c>
      <c r="BF236" s="156">
        <f>IF($N$236="snížená",$J$236,0)</f>
        <v>0</v>
      </c>
      <c r="BG236" s="156">
        <f>IF($N$236="zákl. přenesená",$J$236,0)</f>
        <v>0</v>
      </c>
      <c r="BH236" s="156">
        <f>IF($N$236="sníž. přenesená",$J$236,0)</f>
        <v>0</v>
      </c>
      <c r="BI236" s="156">
        <f>IF($N$236="nulová",$J$236,0)</f>
        <v>0</v>
      </c>
      <c r="BJ236" s="89" t="s">
        <v>21</v>
      </c>
      <c r="BK236" s="156">
        <f>ROUND($I$236*$H$236,2)</f>
        <v>0</v>
      </c>
      <c r="BL236" s="89" t="s">
        <v>140</v>
      </c>
      <c r="BM236" s="89" t="s">
        <v>408</v>
      </c>
    </row>
    <row r="237" spans="2:47" s="6" customFormat="1" ht="16.5" customHeight="1">
      <c r="B237" s="23"/>
      <c r="C237" s="24"/>
      <c r="D237" s="157" t="s">
        <v>142</v>
      </c>
      <c r="E237" s="24"/>
      <c r="F237" s="158" t="s">
        <v>409</v>
      </c>
      <c r="G237" s="24"/>
      <c r="H237" s="24"/>
      <c r="J237" s="24"/>
      <c r="K237" s="24"/>
      <c r="L237" s="43"/>
      <c r="M237" s="56"/>
      <c r="N237" s="24"/>
      <c r="O237" s="24"/>
      <c r="P237" s="24"/>
      <c r="Q237" s="24"/>
      <c r="R237" s="24"/>
      <c r="S237" s="24"/>
      <c r="T237" s="57"/>
      <c r="AT237" s="6" t="s">
        <v>142</v>
      </c>
      <c r="AU237" s="6" t="s">
        <v>80</v>
      </c>
    </row>
    <row r="238" spans="2:65" s="6" customFormat="1" ht="15.75" customHeight="1">
      <c r="B238" s="23"/>
      <c r="C238" s="145" t="s">
        <v>410</v>
      </c>
      <c r="D238" s="145" t="s">
        <v>135</v>
      </c>
      <c r="E238" s="146" t="s">
        <v>411</v>
      </c>
      <c r="F238" s="147" t="s">
        <v>412</v>
      </c>
      <c r="G238" s="148" t="s">
        <v>171</v>
      </c>
      <c r="H238" s="149">
        <v>193.139</v>
      </c>
      <c r="I238" s="150"/>
      <c r="J238" s="151">
        <f>ROUND($I$238*$H$238,2)</f>
        <v>0</v>
      </c>
      <c r="K238" s="147" t="s">
        <v>139</v>
      </c>
      <c r="L238" s="43"/>
      <c r="M238" s="152"/>
      <c r="N238" s="153" t="s">
        <v>43</v>
      </c>
      <c r="O238" s="24"/>
      <c r="P238" s="154">
        <f>$O$238*$H$238</f>
        <v>0</v>
      </c>
      <c r="Q238" s="154">
        <v>0</v>
      </c>
      <c r="R238" s="154">
        <f>$Q$238*$H$238</f>
        <v>0</v>
      </c>
      <c r="S238" s="154">
        <v>0</v>
      </c>
      <c r="T238" s="155">
        <f>$S$238*$H$238</f>
        <v>0</v>
      </c>
      <c r="AR238" s="89" t="s">
        <v>140</v>
      </c>
      <c r="AT238" s="89" t="s">
        <v>135</v>
      </c>
      <c r="AU238" s="89" t="s">
        <v>80</v>
      </c>
      <c r="AY238" s="6" t="s">
        <v>133</v>
      </c>
      <c r="BE238" s="156">
        <f>IF($N$238="základní",$J$238,0)</f>
        <v>0</v>
      </c>
      <c r="BF238" s="156">
        <f>IF($N$238="snížená",$J$238,0)</f>
        <v>0</v>
      </c>
      <c r="BG238" s="156">
        <f>IF($N$238="zákl. přenesená",$J$238,0)</f>
        <v>0</v>
      </c>
      <c r="BH238" s="156">
        <f>IF($N$238="sníž. přenesená",$J$238,0)</f>
        <v>0</v>
      </c>
      <c r="BI238" s="156">
        <f>IF($N$238="nulová",$J$238,0)</f>
        <v>0</v>
      </c>
      <c r="BJ238" s="89" t="s">
        <v>21</v>
      </c>
      <c r="BK238" s="156">
        <f>ROUND($I$238*$H$238,2)</f>
        <v>0</v>
      </c>
      <c r="BL238" s="89" t="s">
        <v>140</v>
      </c>
      <c r="BM238" s="89" t="s">
        <v>413</v>
      </c>
    </row>
    <row r="239" spans="2:47" s="6" customFormat="1" ht="16.5" customHeight="1">
      <c r="B239" s="23"/>
      <c r="C239" s="24"/>
      <c r="D239" s="157" t="s">
        <v>142</v>
      </c>
      <c r="E239" s="24"/>
      <c r="F239" s="158" t="s">
        <v>414</v>
      </c>
      <c r="G239" s="24"/>
      <c r="H239" s="24"/>
      <c r="J239" s="24"/>
      <c r="K239" s="24"/>
      <c r="L239" s="43"/>
      <c r="M239" s="56"/>
      <c r="N239" s="24"/>
      <c r="O239" s="24"/>
      <c r="P239" s="24"/>
      <c r="Q239" s="24"/>
      <c r="R239" s="24"/>
      <c r="S239" s="24"/>
      <c r="T239" s="57"/>
      <c r="AT239" s="6" t="s">
        <v>142</v>
      </c>
      <c r="AU239" s="6" t="s">
        <v>80</v>
      </c>
    </row>
    <row r="240" spans="2:51" s="6" customFormat="1" ht="15.75" customHeight="1">
      <c r="B240" s="159"/>
      <c r="C240" s="160"/>
      <c r="D240" s="161" t="s">
        <v>144</v>
      </c>
      <c r="E240" s="160"/>
      <c r="F240" s="162" t="s">
        <v>415</v>
      </c>
      <c r="G240" s="160"/>
      <c r="H240" s="163">
        <v>193.139</v>
      </c>
      <c r="J240" s="160"/>
      <c r="K240" s="160"/>
      <c r="L240" s="164"/>
      <c r="M240" s="165"/>
      <c r="N240" s="160"/>
      <c r="O240" s="160"/>
      <c r="P240" s="160"/>
      <c r="Q240" s="160"/>
      <c r="R240" s="160"/>
      <c r="S240" s="160"/>
      <c r="T240" s="166"/>
      <c r="AT240" s="167" t="s">
        <v>144</v>
      </c>
      <c r="AU240" s="167" t="s">
        <v>80</v>
      </c>
      <c r="AV240" s="167" t="s">
        <v>80</v>
      </c>
      <c r="AW240" s="167" t="s">
        <v>92</v>
      </c>
      <c r="AX240" s="167" t="s">
        <v>21</v>
      </c>
      <c r="AY240" s="167" t="s">
        <v>133</v>
      </c>
    </row>
    <row r="241" spans="2:65" s="6" customFormat="1" ht="15.75" customHeight="1">
      <c r="B241" s="23"/>
      <c r="C241" s="145" t="s">
        <v>416</v>
      </c>
      <c r="D241" s="145" t="s">
        <v>135</v>
      </c>
      <c r="E241" s="146" t="s">
        <v>417</v>
      </c>
      <c r="F241" s="147" t="s">
        <v>418</v>
      </c>
      <c r="G241" s="148" t="s">
        <v>377</v>
      </c>
      <c r="H241" s="149">
        <v>44.53</v>
      </c>
      <c r="I241" s="150"/>
      <c r="J241" s="151">
        <f>ROUND($I$241*$H$241,2)</f>
        <v>0</v>
      </c>
      <c r="K241" s="147" t="s">
        <v>139</v>
      </c>
      <c r="L241" s="43"/>
      <c r="M241" s="152"/>
      <c r="N241" s="153" t="s">
        <v>43</v>
      </c>
      <c r="O241" s="24"/>
      <c r="P241" s="154">
        <f>$O$241*$H$241</f>
        <v>0</v>
      </c>
      <c r="Q241" s="154">
        <v>0</v>
      </c>
      <c r="R241" s="154">
        <f>$Q$241*$H$241</f>
        <v>0</v>
      </c>
      <c r="S241" s="154">
        <v>0</v>
      </c>
      <c r="T241" s="155">
        <f>$S$241*$H$241</f>
        <v>0</v>
      </c>
      <c r="AR241" s="89" t="s">
        <v>140</v>
      </c>
      <c r="AT241" s="89" t="s">
        <v>135</v>
      </c>
      <c r="AU241" s="89" t="s">
        <v>80</v>
      </c>
      <c r="AY241" s="6" t="s">
        <v>133</v>
      </c>
      <c r="BE241" s="156">
        <f>IF($N$241="základní",$J$241,0)</f>
        <v>0</v>
      </c>
      <c r="BF241" s="156">
        <f>IF($N$241="snížená",$J$241,0)</f>
        <v>0</v>
      </c>
      <c r="BG241" s="156">
        <f>IF($N$241="zákl. přenesená",$J$241,0)</f>
        <v>0</v>
      </c>
      <c r="BH241" s="156">
        <f>IF($N$241="sníž. přenesená",$J$241,0)</f>
        <v>0</v>
      </c>
      <c r="BI241" s="156">
        <f>IF($N$241="nulová",$J$241,0)</f>
        <v>0</v>
      </c>
      <c r="BJ241" s="89" t="s">
        <v>21</v>
      </c>
      <c r="BK241" s="156">
        <f>ROUND($I$241*$H$241,2)</f>
        <v>0</v>
      </c>
      <c r="BL241" s="89" t="s">
        <v>140</v>
      </c>
      <c r="BM241" s="89" t="s">
        <v>419</v>
      </c>
    </row>
    <row r="242" spans="2:47" s="6" customFormat="1" ht="16.5" customHeight="1">
      <c r="B242" s="23"/>
      <c r="C242" s="24"/>
      <c r="D242" s="157" t="s">
        <v>142</v>
      </c>
      <c r="E242" s="24"/>
      <c r="F242" s="158" t="s">
        <v>420</v>
      </c>
      <c r="G242" s="24"/>
      <c r="H242" s="24"/>
      <c r="J242" s="24"/>
      <c r="K242" s="24"/>
      <c r="L242" s="43"/>
      <c r="M242" s="56"/>
      <c r="N242" s="24"/>
      <c r="O242" s="24"/>
      <c r="P242" s="24"/>
      <c r="Q242" s="24"/>
      <c r="R242" s="24"/>
      <c r="S242" s="24"/>
      <c r="T242" s="57"/>
      <c r="AT242" s="6" t="s">
        <v>142</v>
      </c>
      <c r="AU242" s="6" t="s">
        <v>80</v>
      </c>
    </row>
    <row r="243" spans="2:51" s="6" customFormat="1" ht="15.75" customHeight="1">
      <c r="B243" s="159"/>
      <c r="C243" s="160"/>
      <c r="D243" s="161" t="s">
        <v>144</v>
      </c>
      <c r="E243" s="160"/>
      <c r="F243" s="162" t="s">
        <v>421</v>
      </c>
      <c r="G243" s="160"/>
      <c r="H243" s="163">
        <v>44.53</v>
      </c>
      <c r="J243" s="160"/>
      <c r="K243" s="160"/>
      <c r="L243" s="164"/>
      <c r="M243" s="165"/>
      <c r="N243" s="160"/>
      <c r="O243" s="160"/>
      <c r="P243" s="160"/>
      <c r="Q243" s="160"/>
      <c r="R243" s="160"/>
      <c r="S243" s="160"/>
      <c r="T243" s="166"/>
      <c r="AT243" s="167" t="s">
        <v>144</v>
      </c>
      <c r="AU243" s="167" t="s">
        <v>80</v>
      </c>
      <c r="AV243" s="167" t="s">
        <v>80</v>
      </c>
      <c r="AW243" s="167" t="s">
        <v>92</v>
      </c>
      <c r="AX243" s="167" t="s">
        <v>21</v>
      </c>
      <c r="AY243" s="167" t="s">
        <v>133</v>
      </c>
    </row>
    <row r="244" spans="2:65" s="6" customFormat="1" ht="15.75" customHeight="1">
      <c r="B244" s="23"/>
      <c r="C244" s="145" t="s">
        <v>422</v>
      </c>
      <c r="D244" s="145" t="s">
        <v>135</v>
      </c>
      <c r="E244" s="146" t="s">
        <v>423</v>
      </c>
      <c r="F244" s="147" t="s">
        <v>424</v>
      </c>
      <c r="G244" s="148" t="s">
        <v>171</v>
      </c>
      <c r="H244" s="149">
        <v>176.727</v>
      </c>
      <c r="I244" s="150"/>
      <c r="J244" s="151">
        <f>ROUND($I$244*$H$244,2)</f>
        <v>0</v>
      </c>
      <c r="K244" s="147" t="s">
        <v>139</v>
      </c>
      <c r="L244" s="43"/>
      <c r="M244" s="152"/>
      <c r="N244" s="153" t="s">
        <v>43</v>
      </c>
      <c r="O244" s="24"/>
      <c r="P244" s="154">
        <f>$O$244*$H$244</f>
        <v>0</v>
      </c>
      <c r="Q244" s="154">
        <v>0</v>
      </c>
      <c r="R244" s="154">
        <f>$Q$244*$H$244</f>
        <v>0</v>
      </c>
      <c r="S244" s="154">
        <v>0.0106</v>
      </c>
      <c r="T244" s="155">
        <f>$S$244*$H$244</f>
        <v>1.8733062</v>
      </c>
      <c r="AR244" s="89" t="s">
        <v>140</v>
      </c>
      <c r="AT244" s="89" t="s">
        <v>135</v>
      </c>
      <c r="AU244" s="89" t="s">
        <v>80</v>
      </c>
      <c r="AY244" s="6" t="s">
        <v>133</v>
      </c>
      <c r="BE244" s="156">
        <f>IF($N$244="základní",$J$244,0)</f>
        <v>0</v>
      </c>
      <c r="BF244" s="156">
        <f>IF($N$244="snížená",$J$244,0)</f>
        <v>0</v>
      </c>
      <c r="BG244" s="156">
        <f>IF($N$244="zákl. přenesená",$J$244,0)</f>
        <v>0</v>
      </c>
      <c r="BH244" s="156">
        <f>IF($N$244="sníž. přenesená",$J$244,0)</f>
        <v>0</v>
      </c>
      <c r="BI244" s="156">
        <f>IF($N$244="nulová",$J$244,0)</f>
        <v>0</v>
      </c>
      <c r="BJ244" s="89" t="s">
        <v>21</v>
      </c>
      <c r="BK244" s="156">
        <f>ROUND($I$244*$H$244,2)</f>
        <v>0</v>
      </c>
      <c r="BL244" s="89" t="s">
        <v>140</v>
      </c>
      <c r="BM244" s="89" t="s">
        <v>425</v>
      </c>
    </row>
    <row r="245" spans="2:47" s="6" customFormat="1" ht="27" customHeight="1">
      <c r="B245" s="23"/>
      <c r="C245" s="24"/>
      <c r="D245" s="157" t="s">
        <v>142</v>
      </c>
      <c r="E245" s="24"/>
      <c r="F245" s="158" t="s">
        <v>426</v>
      </c>
      <c r="G245" s="24"/>
      <c r="H245" s="24"/>
      <c r="J245" s="24"/>
      <c r="K245" s="24"/>
      <c r="L245" s="43"/>
      <c r="M245" s="56"/>
      <c r="N245" s="24"/>
      <c r="O245" s="24"/>
      <c r="P245" s="24"/>
      <c r="Q245" s="24"/>
      <c r="R245" s="24"/>
      <c r="S245" s="24"/>
      <c r="T245" s="57"/>
      <c r="AT245" s="6" t="s">
        <v>142</v>
      </c>
      <c r="AU245" s="6" t="s">
        <v>80</v>
      </c>
    </row>
    <row r="246" spans="2:51" s="6" customFormat="1" ht="15.75" customHeight="1">
      <c r="B246" s="159"/>
      <c r="C246" s="160"/>
      <c r="D246" s="161" t="s">
        <v>144</v>
      </c>
      <c r="E246" s="160"/>
      <c r="F246" s="162" t="s">
        <v>427</v>
      </c>
      <c r="G246" s="160"/>
      <c r="H246" s="163">
        <v>163.135</v>
      </c>
      <c r="J246" s="160"/>
      <c r="K246" s="160"/>
      <c r="L246" s="164"/>
      <c r="M246" s="165"/>
      <c r="N246" s="160"/>
      <c r="O246" s="160"/>
      <c r="P246" s="160"/>
      <c r="Q246" s="160"/>
      <c r="R246" s="160"/>
      <c r="S246" s="160"/>
      <c r="T246" s="166"/>
      <c r="AT246" s="167" t="s">
        <v>144</v>
      </c>
      <c r="AU246" s="167" t="s">
        <v>80</v>
      </c>
      <c r="AV246" s="167" t="s">
        <v>80</v>
      </c>
      <c r="AW246" s="167" t="s">
        <v>92</v>
      </c>
      <c r="AX246" s="167" t="s">
        <v>72</v>
      </c>
      <c r="AY246" s="167" t="s">
        <v>133</v>
      </c>
    </row>
    <row r="247" spans="2:51" s="6" customFormat="1" ht="27" customHeight="1">
      <c r="B247" s="159"/>
      <c r="C247" s="160"/>
      <c r="D247" s="161" t="s">
        <v>144</v>
      </c>
      <c r="E247" s="160"/>
      <c r="F247" s="162" t="s">
        <v>428</v>
      </c>
      <c r="G247" s="160"/>
      <c r="H247" s="163">
        <v>13.592</v>
      </c>
      <c r="J247" s="160"/>
      <c r="K247" s="160"/>
      <c r="L247" s="164"/>
      <c r="M247" s="165"/>
      <c r="N247" s="160"/>
      <c r="O247" s="160"/>
      <c r="P247" s="160"/>
      <c r="Q247" s="160"/>
      <c r="R247" s="160"/>
      <c r="S247" s="160"/>
      <c r="T247" s="166"/>
      <c r="AT247" s="167" t="s">
        <v>144</v>
      </c>
      <c r="AU247" s="167" t="s">
        <v>80</v>
      </c>
      <c r="AV247" s="167" t="s">
        <v>80</v>
      </c>
      <c r="AW247" s="167" t="s">
        <v>92</v>
      </c>
      <c r="AX247" s="167" t="s">
        <v>72</v>
      </c>
      <c r="AY247" s="167" t="s">
        <v>133</v>
      </c>
    </row>
    <row r="248" spans="2:65" s="6" customFormat="1" ht="15.75" customHeight="1">
      <c r="B248" s="23"/>
      <c r="C248" s="145" t="s">
        <v>429</v>
      </c>
      <c r="D248" s="145" t="s">
        <v>135</v>
      </c>
      <c r="E248" s="146" t="s">
        <v>430</v>
      </c>
      <c r="F248" s="147" t="s">
        <v>431</v>
      </c>
      <c r="G248" s="148" t="s">
        <v>171</v>
      </c>
      <c r="H248" s="149">
        <v>3.69</v>
      </c>
      <c r="I248" s="150"/>
      <c r="J248" s="151">
        <f>ROUND($I$248*$H$248,2)</f>
        <v>0</v>
      </c>
      <c r="K248" s="147" t="s">
        <v>139</v>
      </c>
      <c r="L248" s="43"/>
      <c r="M248" s="152"/>
      <c r="N248" s="153" t="s">
        <v>43</v>
      </c>
      <c r="O248" s="24"/>
      <c r="P248" s="154">
        <f>$O$248*$H$248</f>
        <v>0</v>
      </c>
      <c r="Q248" s="154">
        <v>0.00855</v>
      </c>
      <c r="R248" s="154">
        <f>$Q$248*$H$248</f>
        <v>0.0315495</v>
      </c>
      <c r="S248" s="154">
        <v>0</v>
      </c>
      <c r="T248" s="155">
        <f>$S$248*$H$248</f>
        <v>0</v>
      </c>
      <c r="AR248" s="89" t="s">
        <v>140</v>
      </c>
      <c r="AT248" s="89" t="s">
        <v>135</v>
      </c>
      <c r="AU248" s="89" t="s">
        <v>80</v>
      </c>
      <c r="AY248" s="6" t="s">
        <v>133</v>
      </c>
      <c r="BE248" s="156">
        <f>IF($N$248="základní",$J$248,0)</f>
        <v>0</v>
      </c>
      <c r="BF248" s="156">
        <f>IF($N$248="snížená",$J$248,0)</f>
        <v>0</v>
      </c>
      <c r="BG248" s="156">
        <f>IF($N$248="zákl. přenesená",$J$248,0)</f>
        <v>0</v>
      </c>
      <c r="BH248" s="156">
        <f>IF($N$248="sníž. přenesená",$J$248,0)</f>
        <v>0</v>
      </c>
      <c r="BI248" s="156">
        <f>IF($N$248="nulová",$J$248,0)</f>
        <v>0</v>
      </c>
      <c r="BJ248" s="89" t="s">
        <v>21</v>
      </c>
      <c r="BK248" s="156">
        <f>ROUND($I$248*$H$248,2)</f>
        <v>0</v>
      </c>
      <c r="BL248" s="89" t="s">
        <v>140</v>
      </c>
      <c r="BM248" s="89" t="s">
        <v>432</v>
      </c>
    </row>
    <row r="249" spans="2:47" s="6" customFormat="1" ht="16.5" customHeight="1">
      <c r="B249" s="23"/>
      <c r="C249" s="24"/>
      <c r="D249" s="157" t="s">
        <v>142</v>
      </c>
      <c r="E249" s="24"/>
      <c r="F249" s="158" t="s">
        <v>433</v>
      </c>
      <c r="G249" s="24"/>
      <c r="H249" s="24"/>
      <c r="J249" s="24"/>
      <c r="K249" s="24"/>
      <c r="L249" s="43"/>
      <c r="M249" s="56"/>
      <c r="N249" s="24"/>
      <c r="O249" s="24"/>
      <c r="P249" s="24"/>
      <c r="Q249" s="24"/>
      <c r="R249" s="24"/>
      <c r="S249" s="24"/>
      <c r="T249" s="57"/>
      <c r="AT249" s="6" t="s">
        <v>142</v>
      </c>
      <c r="AU249" s="6" t="s">
        <v>80</v>
      </c>
    </row>
    <row r="250" spans="2:51" s="6" customFormat="1" ht="15.75" customHeight="1">
      <c r="B250" s="159"/>
      <c r="C250" s="160"/>
      <c r="D250" s="161" t="s">
        <v>144</v>
      </c>
      <c r="E250" s="160"/>
      <c r="F250" s="162" t="s">
        <v>434</v>
      </c>
      <c r="G250" s="160"/>
      <c r="H250" s="163">
        <v>3.69</v>
      </c>
      <c r="J250" s="160"/>
      <c r="K250" s="160"/>
      <c r="L250" s="164"/>
      <c r="M250" s="165"/>
      <c r="N250" s="160"/>
      <c r="O250" s="160"/>
      <c r="P250" s="160"/>
      <c r="Q250" s="160"/>
      <c r="R250" s="160"/>
      <c r="S250" s="160"/>
      <c r="T250" s="166"/>
      <c r="AT250" s="167" t="s">
        <v>144</v>
      </c>
      <c r="AU250" s="167" t="s">
        <v>80</v>
      </c>
      <c r="AV250" s="167" t="s">
        <v>80</v>
      </c>
      <c r="AW250" s="167" t="s">
        <v>92</v>
      </c>
      <c r="AX250" s="167" t="s">
        <v>21</v>
      </c>
      <c r="AY250" s="167" t="s">
        <v>133</v>
      </c>
    </row>
    <row r="251" spans="2:65" s="6" customFormat="1" ht="15.75" customHeight="1">
      <c r="B251" s="23"/>
      <c r="C251" s="145" t="s">
        <v>435</v>
      </c>
      <c r="D251" s="145" t="s">
        <v>135</v>
      </c>
      <c r="E251" s="146" t="s">
        <v>436</v>
      </c>
      <c r="F251" s="147" t="s">
        <v>437</v>
      </c>
      <c r="G251" s="148" t="s">
        <v>138</v>
      </c>
      <c r="H251" s="149">
        <v>1.244</v>
      </c>
      <c r="I251" s="150"/>
      <c r="J251" s="151">
        <f>ROUND($I$251*$H$251,2)</f>
        <v>0</v>
      </c>
      <c r="K251" s="147" t="s">
        <v>139</v>
      </c>
      <c r="L251" s="43"/>
      <c r="M251" s="152"/>
      <c r="N251" s="153" t="s">
        <v>43</v>
      </c>
      <c r="O251" s="24"/>
      <c r="P251" s="154">
        <f>$O$251*$H$251</f>
        <v>0</v>
      </c>
      <c r="Q251" s="154">
        <v>0.50375</v>
      </c>
      <c r="R251" s="154">
        <f>$Q$251*$H$251</f>
        <v>0.626665</v>
      </c>
      <c r="S251" s="154">
        <v>1.95</v>
      </c>
      <c r="T251" s="155">
        <f>$S$251*$H$251</f>
        <v>2.4257999999999997</v>
      </c>
      <c r="AR251" s="89" t="s">
        <v>140</v>
      </c>
      <c r="AT251" s="89" t="s">
        <v>135</v>
      </c>
      <c r="AU251" s="89" t="s">
        <v>80</v>
      </c>
      <c r="AY251" s="6" t="s">
        <v>133</v>
      </c>
      <c r="BE251" s="156">
        <f>IF($N$251="základní",$J$251,0)</f>
        <v>0</v>
      </c>
      <c r="BF251" s="156">
        <f>IF($N$251="snížená",$J$251,0)</f>
        <v>0</v>
      </c>
      <c r="BG251" s="156">
        <f>IF($N$251="zákl. přenesená",$J$251,0)</f>
        <v>0</v>
      </c>
      <c r="BH251" s="156">
        <f>IF($N$251="sníž. přenesená",$J$251,0)</f>
        <v>0</v>
      </c>
      <c r="BI251" s="156">
        <f>IF($N$251="nulová",$J$251,0)</f>
        <v>0</v>
      </c>
      <c r="BJ251" s="89" t="s">
        <v>21</v>
      </c>
      <c r="BK251" s="156">
        <f>ROUND($I$251*$H$251,2)</f>
        <v>0</v>
      </c>
      <c r="BL251" s="89" t="s">
        <v>140</v>
      </c>
      <c r="BM251" s="89" t="s">
        <v>438</v>
      </c>
    </row>
    <row r="252" spans="2:47" s="6" customFormat="1" ht="16.5" customHeight="1">
      <c r="B252" s="23"/>
      <c r="C252" s="24"/>
      <c r="D252" s="157" t="s">
        <v>142</v>
      </c>
      <c r="E252" s="24"/>
      <c r="F252" s="158" t="s">
        <v>439</v>
      </c>
      <c r="G252" s="24"/>
      <c r="H252" s="24"/>
      <c r="J252" s="24"/>
      <c r="K252" s="24"/>
      <c r="L252" s="43"/>
      <c r="M252" s="56"/>
      <c r="N252" s="24"/>
      <c r="O252" s="24"/>
      <c r="P252" s="24"/>
      <c r="Q252" s="24"/>
      <c r="R252" s="24"/>
      <c r="S252" s="24"/>
      <c r="T252" s="57"/>
      <c r="AT252" s="6" t="s">
        <v>142</v>
      </c>
      <c r="AU252" s="6" t="s">
        <v>80</v>
      </c>
    </row>
    <row r="253" spans="2:51" s="6" customFormat="1" ht="15.75" customHeight="1">
      <c r="B253" s="159"/>
      <c r="C253" s="160"/>
      <c r="D253" s="161" t="s">
        <v>144</v>
      </c>
      <c r="E253" s="160"/>
      <c r="F253" s="162" t="s">
        <v>440</v>
      </c>
      <c r="G253" s="160"/>
      <c r="H253" s="163">
        <v>1.244</v>
      </c>
      <c r="J253" s="160"/>
      <c r="K253" s="160"/>
      <c r="L253" s="164"/>
      <c r="M253" s="165"/>
      <c r="N253" s="160"/>
      <c r="O253" s="160"/>
      <c r="P253" s="160"/>
      <c r="Q253" s="160"/>
      <c r="R253" s="160"/>
      <c r="S253" s="160"/>
      <c r="T253" s="166"/>
      <c r="AT253" s="167" t="s">
        <v>144</v>
      </c>
      <c r="AU253" s="167" t="s">
        <v>80</v>
      </c>
      <c r="AV253" s="167" t="s">
        <v>80</v>
      </c>
      <c r="AW253" s="167" t="s">
        <v>92</v>
      </c>
      <c r="AX253" s="167" t="s">
        <v>21</v>
      </c>
      <c r="AY253" s="167" t="s">
        <v>133</v>
      </c>
    </row>
    <row r="254" spans="2:65" s="6" customFormat="1" ht="15.75" customHeight="1">
      <c r="B254" s="23"/>
      <c r="C254" s="168" t="s">
        <v>441</v>
      </c>
      <c r="D254" s="168" t="s">
        <v>182</v>
      </c>
      <c r="E254" s="169" t="s">
        <v>442</v>
      </c>
      <c r="F254" s="170" t="s">
        <v>443</v>
      </c>
      <c r="G254" s="171" t="s">
        <v>138</v>
      </c>
      <c r="H254" s="172">
        <v>1.244</v>
      </c>
      <c r="I254" s="173"/>
      <c r="J254" s="174">
        <f>ROUND($I$254*$H$254,2)</f>
        <v>0</v>
      </c>
      <c r="K254" s="170" t="s">
        <v>139</v>
      </c>
      <c r="L254" s="175"/>
      <c r="M254" s="176"/>
      <c r="N254" s="177" t="s">
        <v>43</v>
      </c>
      <c r="O254" s="24"/>
      <c r="P254" s="154">
        <f>$O$254*$H$254</f>
        <v>0</v>
      </c>
      <c r="Q254" s="154">
        <v>4.1</v>
      </c>
      <c r="R254" s="154">
        <f>$Q$254*$H$254</f>
        <v>5.1004</v>
      </c>
      <c r="S254" s="154">
        <v>0</v>
      </c>
      <c r="T254" s="155">
        <f>$S$254*$H$254</f>
        <v>0</v>
      </c>
      <c r="AR254" s="89" t="s">
        <v>181</v>
      </c>
      <c r="AT254" s="89" t="s">
        <v>182</v>
      </c>
      <c r="AU254" s="89" t="s">
        <v>80</v>
      </c>
      <c r="AY254" s="6" t="s">
        <v>133</v>
      </c>
      <c r="BE254" s="156">
        <f>IF($N$254="základní",$J$254,0)</f>
        <v>0</v>
      </c>
      <c r="BF254" s="156">
        <f>IF($N$254="snížená",$J$254,0)</f>
        <v>0</v>
      </c>
      <c r="BG254" s="156">
        <f>IF($N$254="zákl. přenesená",$J$254,0)</f>
        <v>0</v>
      </c>
      <c r="BH254" s="156">
        <f>IF($N$254="sníž. přenesená",$J$254,0)</f>
        <v>0</v>
      </c>
      <c r="BI254" s="156">
        <f>IF($N$254="nulová",$J$254,0)</f>
        <v>0</v>
      </c>
      <c r="BJ254" s="89" t="s">
        <v>21</v>
      </c>
      <c r="BK254" s="156">
        <f>ROUND($I$254*$H$254,2)</f>
        <v>0</v>
      </c>
      <c r="BL254" s="89" t="s">
        <v>140</v>
      </c>
      <c r="BM254" s="89" t="s">
        <v>444</v>
      </c>
    </row>
    <row r="255" spans="2:47" s="6" customFormat="1" ht="16.5" customHeight="1">
      <c r="B255" s="23"/>
      <c r="C255" s="24"/>
      <c r="D255" s="157" t="s">
        <v>142</v>
      </c>
      <c r="E255" s="24"/>
      <c r="F255" s="158" t="s">
        <v>445</v>
      </c>
      <c r="G255" s="24"/>
      <c r="H255" s="24"/>
      <c r="J255" s="24"/>
      <c r="K255" s="24"/>
      <c r="L255" s="43"/>
      <c r="M255" s="56"/>
      <c r="N255" s="24"/>
      <c r="O255" s="24"/>
      <c r="P255" s="24"/>
      <c r="Q255" s="24"/>
      <c r="R255" s="24"/>
      <c r="S255" s="24"/>
      <c r="T255" s="57"/>
      <c r="AT255" s="6" t="s">
        <v>142</v>
      </c>
      <c r="AU255" s="6" t="s">
        <v>80</v>
      </c>
    </row>
    <row r="256" spans="2:47" s="6" customFormat="1" ht="30.75" customHeight="1">
      <c r="B256" s="23"/>
      <c r="C256" s="24"/>
      <c r="D256" s="161" t="s">
        <v>446</v>
      </c>
      <c r="E256" s="24"/>
      <c r="F256" s="178" t="s">
        <v>447</v>
      </c>
      <c r="G256" s="24"/>
      <c r="H256" s="24"/>
      <c r="J256" s="24"/>
      <c r="K256" s="24"/>
      <c r="L256" s="43"/>
      <c r="M256" s="56"/>
      <c r="N256" s="24"/>
      <c r="O256" s="24"/>
      <c r="P256" s="24"/>
      <c r="Q256" s="24"/>
      <c r="R256" s="24"/>
      <c r="S256" s="24"/>
      <c r="T256" s="57"/>
      <c r="AT256" s="6" t="s">
        <v>446</v>
      </c>
      <c r="AU256" s="6" t="s">
        <v>80</v>
      </c>
    </row>
    <row r="257" spans="2:65" s="6" customFormat="1" ht="15.75" customHeight="1">
      <c r="B257" s="23"/>
      <c r="C257" s="145" t="s">
        <v>448</v>
      </c>
      <c r="D257" s="145" t="s">
        <v>135</v>
      </c>
      <c r="E257" s="146" t="s">
        <v>449</v>
      </c>
      <c r="F257" s="147" t="s">
        <v>450</v>
      </c>
      <c r="G257" s="148" t="s">
        <v>171</v>
      </c>
      <c r="H257" s="149">
        <v>176.727</v>
      </c>
      <c r="I257" s="150"/>
      <c r="J257" s="151">
        <f>ROUND($I$257*$H$257,2)</f>
        <v>0</v>
      </c>
      <c r="K257" s="147" t="s">
        <v>139</v>
      </c>
      <c r="L257" s="43"/>
      <c r="M257" s="152"/>
      <c r="N257" s="153" t="s">
        <v>43</v>
      </c>
      <c r="O257" s="24"/>
      <c r="P257" s="154">
        <f>$O$257*$H$257</f>
        <v>0</v>
      </c>
      <c r="Q257" s="154">
        <v>0.03908</v>
      </c>
      <c r="R257" s="154">
        <f>$Q$257*$H$257</f>
        <v>6.90649116</v>
      </c>
      <c r="S257" s="154">
        <v>0</v>
      </c>
      <c r="T257" s="155">
        <f>$S$257*$H$257</f>
        <v>0</v>
      </c>
      <c r="AR257" s="89" t="s">
        <v>140</v>
      </c>
      <c r="AT257" s="89" t="s">
        <v>135</v>
      </c>
      <c r="AU257" s="89" t="s">
        <v>80</v>
      </c>
      <c r="AY257" s="6" t="s">
        <v>133</v>
      </c>
      <c r="BE257" s="156">
        <f>IF($N$257="základní",$J$257,0)</f>
        <v>0</v>
      </c>
      <c r="BF257" s="156">
        <f>IF($N$257="snížená",$J$257,0)</f>
        <v>0</v>
      </c>
      <c r="BG257" s="156">
        <f>IF($N$257="zákl. přenesená",$J$257,0)</f>
        <v>0</v>
      </c>
      <c r="BH257" s="156">
        <f>IF($N$257="sníž. přenesená",$J$257,0)</f>
        <v>0</v>
      </c>
      <c r="BI257" s="156">
        <f>IF($N$257="nulová",$J$257,0)</f>
        <v>0</v>
      </c>
      <c r="BJ257" s="89" t="s">
        <v>21</v>
      </c>
      <c r="BK257" s="156">
        <f>ROUND($I$257*$H$257,2)</f>
        <v>0</v>
      </c>
      <c r="BL257" s="89" t="s">
        <v>140</v>
      </c>
      <c r="BM257" s="89" t="s">
        <v>451</v>
      </c>
    </row>
    <row r="258" spans="2:47" s="6" customFormat="1" ht="16.5" customHeight="1">
      <c r="B258" s="23"/>
      <c r="C258" s="24"/>
      <c r="D258" s="157" t="s">
        <v>142</v>
      </c>
      <c r="E258" s="24"/>
      <c r="F258" s="158" t="s">
        <v>452</v>
      </c>
      <c r="G258" s="24"/>
      <c r="H258" s="24"/>
      <c r="J258" s="24"/>
      <c r="K258" s="24"/>
      <c r="L258" s="43"/>
      <c r="M258" s="56"/>
      <c r="N258" s="24"/>
      <c r="O258" s="24"/>
      <c r="P258" s="24"/>
      <c r="Q258" s="24"/>
      <c r="R258" s="24"/>
      <c r="S258" s="24"/>
      <c r="T258" s="57"/>
      <c r="AT258" s="6" t="s">
        <v>142</v>
      </c>
      <c r="AU258" s="6" t="s">
        <v>80</v>
      </c>
    </row>
    <row r="259" spans="2:65" s="6" customFormat="1" ht="15.75" customHeight="1">
      <c r="B259" s="23"/>
      <c r="C259" s="145" t="s">
        <v>453</v>
      </c>
      <c r="D259" s="145" t="s">
        <v>135</v>
      </c>
      <c r="E259" s="146" t="s">
        <v>454</v>
      </c>
      <c r="F259" s="147" t="s">
        <v>455</v>
      </c>
      <c r="G259" s="148" t="s">
        <v>171</v>
      </c>
      <c r="H259" s="149">
        <v>176.727</v>
      </c>
      <c r="I259" s="150"/>
      <c r="J259" s="151">
        <f>ROUND($I$259*$H$259,2)</f>
        <v>0</v>
      </c>
      <c r="K259" s="147" t="s">
        <v>139</v>
      </c>
      <c r="L259" s="43"/>
      <c r="M259" s="152"/>
      <c r="N259" s="153" t="s">
        <v>43</v>
      </c>
      <c r="O259" s="24"/>
      <c r="P259" s="154">
        <f>$O$259*$H$259</f>
        <v>0</v>
      </c>
      <c r="Q259" s="154">
        <v>0</v>
      </c>
      <c r="R259" s="154">
        <f>$Q$259*$H$259</f>
        <v>0</v>
      </c>
      <c r="S259" s="154">
        <v>0</v>
      </c>
      <c r="T259" s="155">
        <f>$S$259*$H$259</f>
        <v>0</v>
      </c>
      <c r="AR259" s="89" t="s">
        <v>140</v>
      </c>
      <c r="AT259" s="89" t="s">
        <v>135</v>
      </c>
      <c r="AU259" s="89" t="s">
        <v>80</v>
      </c>
      <c r="AY259" s="6" t="s">
        <v>133</v>
      </c>
      <c r="BE259" s="156">
        <f>IF($N$259="základní",$J$259,0)</f>
        <v>0</v>
      </c>
      <c r="BF259" s="156">
        <f>IF($N$259="snížená",$J$259,0)</f>
        <v>0</v>
      </c>
      <c r="BG259" s="156">
        <f>IF($N$259="zákl. přenesená",$J$259,0)</f>
        <v>0</v>
      </c>
      <c r="BH259" s="156">
        <f>IF($N$259="sníž. přenesená",$J$259,0)</f>
        <v>0</v>
      </c>
      <c r="BI259" s="156">
        <f>IF($N$259="nulová",$J$259,0)</f>
        <v>0</v>
      </c>
      <c r="BJ259" s="89" t="s">
        <v>21</v>
      </c>
      <c r="BK259" s="156">
        <f>ROUND($I$259*$H$259,2)</f>
        <v>0</v>
      </c>
      <c r="BL259" s="89" t="s">
        <v>140</v>
      </c>
      <c r="BM259" s="89" t="s">
        <v>456</v>
      </c>
    </row>
    <row r="260" spans="2:47" s="6" customFormat="1" ht="16.5" customHeight="1">
      <c r="B260" s="23"/>
      <c r="C260" s="24"/>
      <c r="D260" s="157" t="s">
        <v>142</v>
      </c>
      <c r="E260" s="24"/>
      <c r="F260" s="158" t="s">
        <v>457</v>
      </c>
      <c r="G260" s="24"/>
      <c r="H260" s="24"/>
      <c r="J260" s="24"/>
      <c r="K260" s="24"/>
      <c r="L260" s="43"/>
      <c r="M260" s="56"/>
      <c r="N260" s="24"/>
      <c r="O260" s="24"/>
      <c r="P260" s="24"/>
      <c r="Q260" s="24"/>
      <c r="R260" s="24"/>
      <c r="S260" s="24"/>
      <c r="T260" s="57"/>
      <c r="AT260" s="6" t="s">
        <v>142</v>
      </c>
      <c r="AU260" s="6" t="s">
        <v>80</v>
      </c>
    </row>
    <row r="261" spans="2:65" s="6" customFormat="1" ht="15.75" customHeight="1">
      <c r="B261" s="23"/>
      <c r="C261" s="145" t="s">
        <v>458</v>
      </c>
      <c r="D261" s="145" t="s">
        <v>135</v>
      </c>
      <c r="E261" s="146" t="s">
        <v>459</v>
      </c>
      <c r="F261" s="147" t="s">
        <v>460</v>
      </c>
      <c r="G261" s="148" t="s">
        <v>377</v>
      </c>
      <c r="H261" s="149">
        <v>2.1</v>
      </c>
      <c r="I261" s="150"/>
      <c r="J261" s="151">
        <f>ROUND($I$261*$H$261,2)</f>
        <v>0</v>
      </c>
      <c r="K261" s="147" t="s">
        <v>139</v>
      </c>
      <c r="L261" s="43"/>
      <c r="M261" s="152"/>
      <c r="N261" s="153" t="s">
        <v>43</v>
      </c>
      <c r="O261" s="24"/>
      <c r="P261" s="154">
        <f>$O$261*$H$261</f>
        <v>0</v>
      </c>
      <c r="Q261" s="154">
        <v>0.00047</v>
      </c>
      <c r="R261" s="154">
        <f>$Q$261*$H$261</f>
        <v>0.000987</v>
      </c>
      <c r="S261" s="154">
        <v>0.001</v>
      </c>
      <c r="T261" s="155">
        <f>$S$261*$H$261</f>
        <v>0.0021000000000000003</v>
      </c>
      <c r="AR261" s="89" t="s">
        <v>140</v>
      </c>
      <c r="AT261" s="89" t="s">
        <v>135</v>
      </c>
      <c r="AU261" s="89" t="s">
        <v>80</v>
      </c>
      <c r="AY261" s="6" t="s">
        <v>133</v>
      </c>
      <c r="BE261" s="156">
        <f>IF($N$261="základní",$J$261,0)</f>
        <v>0</v>
      </c>
      <c r="BF261" s="156">
        <f>IF($N$261="snížená",$J$261,0)</f>
        <v>0</v>
      </c>
      <c r="BG261" s="156">
        <f>IF($N$261="zákl. přenesená",$J$261,0)</f>
        <v>0</v>
      </c>
      <c r="BH261" s="156">
        <f>IF($N$261="sníž. přenesená",$J$261,0)</f>
        <v>0</v>
      </c>
      <c r="BI261" s="156">
        <f>IF($N$261="nulová",$J$261,0)</f>
        <v>0</v>
      </c>
      <c r="BJ261" s="89" t="s">
        <v>21</v>
      </c>
      <c r="BK261" s="156">
        <f>ROUND($I$261*$H$261,2)</f>
        <v>0</v>
      </c>
      <c r="BL261" s="89" t="s">
        <v>140</v>
      </c>
      <c r="BM261" s="89" t="s">
        <v>461</v>
      </c>
    </row>
    <row r="262" spans="2:47" s="6" customFormat="1" ht="16.5" customHeight="1">
      <c r="B262" s="23"/>
      <c r="C262" s="24"/>
      <c r="D262" s="157" t="s">
        <v>142</v>
      </c>
      <c r="E262" s="24"/>
      <c r="F262" s="158" t="s">
        <v>462</v>
      </c>
      <c r="G262" s="24"/>
      <c r="H262" s="24"/>
      <c r="J262" s="24"/>
      <c r="K262" s="24"/>
      <c r="L262" s="43"/>
      <c r="M262" s="56"/>
      <c r="N262" s="24"/>
      <c r="O262" s="24"/>
      <c r="P262" s="24"/>
      <c r="Q262" s="24"/>
      <c r="R262" s="24"/>
      <c r="S262" s="24"/>
      <c r="T262" s="57"/>
      <c r="AT262" s="6" t="s">
        <v>142</v>
      </c>
      <c r="AU262" s="6" t="s">
        <v>80</v>
      </c>
    </row>
    <row r="263" spans="2:51" s="6" customFormat="1" ht="15.75" customHeight="1">
      <c r="B263" s="159"/>
      <c r="C263" s="160"/>
      <c r="D263" s="161" t="s">
        <v>144</v>
      </c>
      <c r="E263" s="160"/>
      <c r="F263" s="162" t="s">
        <v>463</v>
      </c>
      <c r="G263" s="160"/>
      <c r="H263" s="163">
        <v>0.9</v>
      </c>
      <c r="J263" s="160"/>
      <c r="K263" s="160"/>
      <c r="L263" s="164"/>
      <c r="M263" s="165"/>
      <c r="N263" s="160"/>
      <c r="O263" s="160"/>
      <c r="P263" s="160"/>
      <c r="Q263" s="160"/>
      <c r="R263" s="160"/>
      <c r="S263" s="160"/>
      <c r="T263" s="166"/>
      <c r="AT263" s="167" t="s">
        <v>144</v>
      </c>
      <c r="AU263" s="167" t="s">
        <v>80</v>
      </c>
      <c r="AV263" s="167" t="s">
        <v>80</v>
      </c>
      <c r="AW263" s="167" t="s">
        <v>92</v>
      </c>
      <c r="AX263" s="167" t="s">
        <v>72</v>
      </c>
      <c r="AY263" s="167" t="s">
        <v>133</v>
      </c>
    </row>
    <row r="264" spans="2:51" s="6" customFormat="1" ht="15.75" customHeight="1">
      <c r="B264" s="159"/>
      <c r="C264" s="160"/>
      <c r="D264" s="161" t="s">
        <v>144</v>
      </c>
      <c r="E264" s="160"/>
      <c r="F264" s="162" t="s">
        <v>464</v>
      </c>
      <c r="G264" s="160"/>
      <c r="H264" s="163">
        <v>1.2</v>
      </c>
      <c r="J264" s="160"/>
      <c r="K264" s="160"/>
      <c r="L264" s="164"/>
      <c r="M264" s="165"/>
      <c r="N264" s="160"/>
      <c r="O264" s="160"/>
      <c r="P264" s="160"/>
      <c r="Q264" s="160"/>
      <c r="R264" s="160"/>
      <c r="S264" s="160"/>
      <c r="T264" s="166"/>
      <c r="AT264" s="167" t="s">
        <v>144</v>
      </c>
      <c r="AU264" s="167" t="s">
        <v>80</v>
      </c>
      <c r="AV264" s="167" t="s">
        <v>80</v>
      </c>
      <c r="AW264" s="167" t="s">
        <v>92</v>
      </c>
      <c r="AX264" s="167" t="s">
        <v>72</v>
      </c>
      <c r="AY264" s="167" t="s">
        <v>133</v>
      </c>
    </row>
    <row r="265" spans="2:65" s="6" customFormat="1" ht="15.75" customHeight="1">
      <c r="B265" s="23"/>
      <c r="C265" s="145" t="s">
        <v>465</v>
      </c>
      <c r="D265" s="145" t="s">
        <v>135</v>
      </c>
      <c r="E265" s="146" t="s">
        <v>466</v>
      </c>
      <c r="F265" s="147" t="s">
        <v>467</v>
      </c>
      <c r="G265" s="148" t="s">
        <v>370</v>
      </c>
      <c r="H265" s="149">
        <v>16</v>
      </c>
      <c r="I265" s="150"/>
      <c r="J265" s="151">
        <f>ROUND($I$265*$H$265,2)</f>
        <v>0</v>
      </c>
      <c r="K265" s="147"/>
      <c r="L265" s="43"/>
      <c r="M265" s="152"/>
      <c r="N265" s="153" t="s">
        <v>43</v>
      </c>
      <c r="O265" s="24"/>
      <c r="P265" s="154">
        <f>$O$265*$H$265</f>
        <v>0</v>
      </c>
      <c r="Q265" s="154">
        <v>0.0013</v>
      </c>
      <c r="R265" s="154">
        <f>$Q$265*$H$265</f>
        <v>0.0208</v>
      </c>
      <c r="S265" s="154">
        <v>0</v>
      </c>
      <c r="T265" s="155">
        <f>$S$265*$H$265</f>
        <v>0</v>
      </c>
      <c r="AR265" s="89" t="s">
        <v>140</v>
      </c>
      <c r="AT265" s="89" t="s">
        <v>135</v>
      </c>
      <c r="AU265" s="89" t="s">
        <v>80</v>
      </c>
      <c r="AY265" s="6" t="s">
        <v>133</v>
      </c>
      <c r="BE265" s="156">
        <f>IF($N$265="základní",$J$265,0)</f>
        <v>0</v>
      </c>
      <c r="BF265" s="156">
        <f>IF($N$265="snížená",$J$265,0)</f>
        <v>0</v>
      </c>
      <c r="BG265" s="156">
        <f>IF($N$265="zákl. přenesená",$J$265,0)</f>
        <v>0</v>
      </c>
      <c r="BH265" s="156">
        <f>IF($N$265="sníž. přenesená",$J$265,0)</f>
        <v>0</v>
      </c>
      <c r="BI265" s="156">
        <f>IF($N$265="nulová",$J$265,0)</f>
        <v>0</v>
      </c>
      <c r="BJ265" s="89" t="s">
        <v>21</v>
      </c>
      <c r="BK265" s="156">
        <f>ROUND($I$265*$H$265,2)</f>
        <v>0</v>
      </c>
      <c r="BL265" s="89" t="s">
        <v>140</v>
      </c>
      <c r="BM265" s="89" t="s">
        <v>468</v>
      </c>
    </row>
    <row r="266" spans="2:47" s="6" customFormat="1" ht="16.5" customHeight="1">
      <c r="B266" s="23"/>
      <c r="C266" s="24"/>
      <c r="D266" s="157" t="s">
        <v>142</v>
      </c>
      <c r="E266" s="24"/>
      <c r="F266" s="158" t="s">
        <v>469</v>
      </c>
      <c r="G266" s="24"/>
      <c r="H266" s="24"/>
      <c r="J266" s="24"/>
      <c r="K266" s="24"/>
      <c r="L266" s="43"/>
      <c r="M266" s="56"/>
      <c r="N266" s="24"/>
      <c r="O266" s="24"/>
      <c r="P266" s="24"/>
      <c r="Q266" s="24"/>
      <c r="R266" s="24"/>
      <c r="S266" s="24"/>
      <c r="T266" s="57"/>
      <c r="AT266" s="6" t="s">
        <v>142</v>
      </c>
      <c r="AU266" s="6" t="s">
        <v>80</v>
      </c>
    </row>
    <row r="267" spans="2:51" s="6" customFormat="1" ht="15.75" customHeight="1">
      <c r="B267" s="159"/>
      <c r="C267" s="160"/>
      <c r="D267" s="161" t="s">
        <v>144</v>
      </c>
      <c r="E267" s="160"/>
      <c r="F267" s="162" t="s">
        <v>470</v>
      </c>
      <c r="G267" s="160"/>
      <c r="H267" s="163">
        <v>16</v>
      </c>
      <c r="J267" s="160"/>
      <c r="K267" s="160"/>
      <c r="L267" s="164"/>
      <c r="M267" s="165"/>
      <c r="N267" s="160"/>
      <c r="O267" s="160"/>
      <c r="P267" s="160"/>
      <c r="Q267" s="160"/>
      <c r="R267" s="160"/>
      <c r="S267" s="160"/>
      <c r="T267" s="166"/>
      <c r="AT267" s="167" t="s">
        <v>144</v>
      </c>
      <c r="AU267" s="167" t="s">
        <v>80</v>
      </c>
      <c r="AV267" s="167" t="s">
        <v>80</v>
      </c>
      <c r="AW267" s="167" t="s">
        <v>92</v>
      </c>
      <c r="AX267" s="167" t="s">
        <v>21</v>
      </c>
      <c r="AY267" s="167" t="s">
        <v>133</v>
      </c>
    </row>
    <row r="268" spans="2:63" s="132" customFormat="1" ht="30.75" customHeight="1">
      <c r="B268" s="133"/>
      <c r="C268" s="134"/>
      <c r="D268" s="134" t="s">
        <v>71</v>
      </c>
      <c r="E268" s="143" t="s">
        <v>471</v>
      </c>
      <c r="F268" s="143" t="s">
        <v>472</v>
      </c>
      <c r="G268" s="134"/>
      <c r="H268" s="134"/>
      <c r="J268" s="144">
        <f>$BK$268</f>
        <v>0</v>
      </c>
      <c r="K268" s="134"/>
      <c r="L268" s="137"/>
      <c r="M268" s="138"/>
      <c r="N268" s="134"/>
      <c r="O268" s="134"/>
      <c r="P268" s="139">
        <f>SUM($P$269:$P$282)</f>
        <v>0</v>
      </c>
      <c r="Q268" s="134"/>
      <c r="R268" s="139">
        <f>SUM($R$269:$R$282)</f>
        <v>0</v>
      </c>
      <c r="S268" s="134"/>
      <c r="T268" s="140">
        <f>SUM($T$269:$T$282)</f>
        <v>6.9885</v>
      </c>
      <c r="AR268" s="141" t="s">
        <v>21</v>
      </c>
      <c r="AT268" s="141" t="s">
        <v>71</v>
      </c>
      <c r="AU268" s="141" t="s">
        <v>21</v>
      </c>
      <c r="AY268" s="141" t="s">
        <v>133</v>
      </c>
      <c r="BK268" s="142">
        <f>SUM($BK$269:$BK$282)</f>
        <v>0</v>
      </c>
    </row>
    <row r="269" spans="2:65" s="6" customFormat="1" ht="15.75" customHeight="1">
      <c r="B269" s="23"/>
      <c r="C269" s="145" t="s">
        <v>473</v>
      </c>
      <c r="D269" s="145" t="s">
        <v>135</v>
      </c>
      <c r="E269" s="146" t="s">
        <v>474</v>
      </c>
      <c r="F269" s="147" t="s">
        <v>475</v>
      </c>
      <c r="G269" s="148" t="s">
        <v>164</v>
      </c>
      <c r="H269" s="149">
        <v>37.378</v>
      </c>
      <c r="I269" s="150"/>
      <c r="J269" s="151">
        <f>ROUND($I$269*$H$269,2)</f>
        <v>0</v>
      </c>
      <c r="K269" s="147" t="s">
        <v>139</v>
      </c>
      <c r="L269" s="43"/>
      <c r="M269" s="152"/>
      <c r="N269" s="153" t="s">
        <v>43</v>
      </c>
      <c r="O269" s="24"/>
      <c r="P269" s="154">
        <f>$O$269*$H$269</f>
        <v>0</v>
      </c>
      <c r="Q269" s="154">
        <v>0</v>
      </c>
      <c r="R269" s="154">
        <f>$Q$269*$H$269</f>
        <v>0</v>
      </c>
      <c r="S269" s="154">
        <v>0</v>
      </c>
      <c r="T269" s="155">
        <f>$S$269*$H$269</f>
        <v>0</v>
      </c>
      <c r="AR269" s="89" t="s">
        <v>140</v>
      </c>
      <c r="AT269" s="89" t="s">
        <v>135</v>
      </c>
      <c r="AU269" s="89" t="s">
        <v>80</v>
      </c>
      <c r="AY269" s="6" t="s">
        <v>133</v>
      </c>
      <c r="BE269" s="156">
        <f>IF($N$269="základní",$J$269,0)</f>
        <v>0</v>
      </c>
      <c r="BF269" s="156">
        <f>IF($N$269="snížená",$J$269,0)</f>
        <v>0</v>
      </c>
      <c r="BG269" s="156">
        <f>IF($N$269="zákl. přenesená",$J$269,0)</f>
        <v>0</v>
      </c>
      <c r="BH269" s="156">
        <f>IF($N$269="sníž. přenesená",$J$269,0)</f>
        <v>0</v>
      </c>
      <c r="BI269" s="156">
        <f>IF($N$269="nulová",$J$269,0)</f>
        <v>0</v>
      </c>
      <c r="BJ269" s="89" t="s">
        <v>21</v>
      </c>
      <c r="BK269" s="156">
        <f>ROUND($I$269*$H$269,2)</f>
        <v>0</v>
      </c>
      <c r="BL269" s="89" t="s">
        <v>140</v>
      </c>
      <c r="BM269" s="89" t="s">
        <v>476</v>
      </c>
    </row>
    <row r="270" spans="2:47" s="6" customFormat="1" ht="16.5" customHeight="1">
      <c r="B270" s="23"/>
      <c r="C270" s="24"/>
      <c r="D270" s="157" t="s">
        <v>142</v>
      </c>
      <c r="E270" s="24"/>
      <c r="F270" s="158" t="s">
        <v>477</v>
      </c>
      <c r="G270" s="24"/>
      <c r="H270" s="24"/>
      <c r="J270" s="24"/>
      <c r="K270" s="24"/>
      <c r="L270" s="43"/>
      <c r="M270" s="56"/>
      <c r="N270" s="24"/>
      <c r="O270" s="24"/>
      <c r="P270" s="24"/>
      <c r="Q270" s="24"/>
      <c r="R270" s="24"/>
      <c r="S270" s="24"/>
      <c r="T270" s="57"/>
      <c r="AT270" s="6" t="s">
        <v>142</v>
      </c>
      <c r="AU270" s="6" t="s">
        <v>80</v>
      </c>
    </row>
    <row r="271" spans="2:65" s="6" customFormat="1" ht="15.75" customHeight="1">
      <c r="B271" s="23"/>
      <c r="C271" s="145" t="s">
        <v>478</v>
      </c>
      <c r="D271" s="145" t="s">
        <v>135</v>
      </c>
      <c r="E271" s="146" t="s">
        <v>479</v>
      </c>
      <c r="F271" s="147" t="s">
        <v>480</v>
      </c>
      <c r="G271" s="148" t="s">
        <v>138</v>
      </c>
      <c r="H271" s="149">
        <v>4.659</v>
      </c>
      <c r="I271" s="150"/>
      <c r="J271" s="151">
        <f>ROUND($I$271*$H$271,2)</f>
        <v>0</v>
      </c>
      <c r="K271" s="147" t="s">
        <v>139</v>
      </c>
      <c r="L271" s="43"/>
      <c r="M271" s="152"/>
      <c r="N271" s="153" t="s">
        <v>43</v>
      </c>
      <c r="O271" s="24"/>
      <c r="P271" s="154">
        <f>$O$271*$H$271</f>
        <v>0</v>
      </c>
      <c r="Q271" s="154">
        <v>0</v>
      </c>
      <c r="R271" s="154">
        <f>$Q$271*$H$271</f>
        <v>0</v>
      </c>
      <c r="S271" s="154">
        <v>1.5</v>
      </c>
      <c r="T271" s="155">
        <f>$S$271*$H$271</f>
        <v>6.9885</v>
      </c>
      <c r="AR271" s="89" t="s">
        <v>140</v>
      </c>
      <c r="AT271" s="89" t="s">
        <v>135</v>
      </c>
      <c r="AU271" s="89" t="s">
        <v>80</v>
      </c>
      <c r="AY271" s="6" t="s">
        <v>133</v>
      </c>
      <c r="BE271" s="156">
        <f>IF($N$271="základní",$J$271,0)</f>
        <v>0</v>
      </c>
      <c r="BF271" s="156">
        <f>IF($N$271="snížená",$J$271,0)</f>
        <v>0</v>
      </c>
      <c r="BG271" s="156">
        <f>IF($N$271="zákl. přenesená",$J$271,0)</f>
        <v>0</v>
      </c>
      <c r="BH271" s="156">
        <f>IF($N$271="sníž. přenesená",$J$271,0)</f>
        <v>0</v>
      </c>
      <c r="BI271" s="156">
        <f>IF($N$271="nulová",$J$271,0)</f>
        <v>0</v>
      </c>
      <c r="BJ271" s="89" t="s">
        <v>21</v>
      </c>
      <c r="BK271" s="156">
        <f>ROUND($I$271*$H$271,2)</f>
        <v>0</v>
      </c>
      <c r="BL271" s="89" t="s">
        <v>140</v>
      </c>
      <c r="BM271" s="89" t="s">
        <v>481</v>
      </c>
    </row>
    <row r="272" spans="2:47" s="6" customFormat="1" ht="27" customHeight="1">
      <c r="B272" s="23"/>
      <c r="C272" s="24"/>
      <c r="D272" s="157" t="s">
        <v>142</v>
      </c>
      <c r="E272" s="24"/>
      <c r="F272" s="158" t="s">
        <v>482</v>
      </c>
      <c r="G272" s="24"/>
      <c r="H272" s="24"/>
      <c r="J272" s="24"/>
      <c r="K272" s="24"/>
      <c r="L272" s="43"/>
      <c r="M272" s="56"/>
      <c r="N272" s="24"/>
      <c r="O272" s="24"/>
      <c r="P272" s="24"/>
      <c r="Q272" s="24"/>
      <c r="R272" s="24"/>
      <c r="S272" s="24"/>
      <c r="T272" s="57"/>
      <c r="AT272" s="6" t="s">
        <v>142</v>
      </c>
      <c r="AU272" s="6" t="s">
        <v>80</v>
      </c>
    </row>
    <row r="273" spans="2:51" s="6" customFormat="1" ht="15.75" customHeight="1">
      <c r="B273" s="159"/>
      <c r="C273" s="160"/>
      <c r="D273" s="161" t="s">
        <v>144</v>
      </c>
      <c r="E273" s="160"/>
      <c r="F273" s="162" t="s">
        <v>483</v>
      </c>
      <c r="G273" s="160"/>
      <c r="H273" s="163">
        <v>4.659</v>
      </c>
      <c r="J273" s="160"/>
      <c r="K273" s="160"/>
      <c r="L273" s="164"/>
      <c r="M273" s="165"/>
      <c r="N273" s="160"/>
      <c r="O273" s="160"/>
      <c r="P273" s="160"/>
      <c r="Q273" s="160"/>
      <c r="R273" s="160"/>
      <c r="S273" s="160"/>
      <c r="T273" s="166"/>
      <c r="AT273" s="167" t="s">
        <v>144</v>
      </c>
      <c r="AU273" s="167" t="s">
        <v>80</v>
      </c>
      <c r="AV273" s="167" t="s">
        <v>80</v>
      </c>
      <c r="AW273" s="167" t="s">
        <v>92</v>
      </c>
      <c r="AX273" s="167" t="s">
        <v>21</v>
      </c>
      <c r="AY273" s="167" t="s">
        <v>133</v>
      </c>
    </row>
    <row r="274" spans="2:65" s="6" customFormat="1" ht="15.75" customHeight="1">
      <c r="B274" s="23"/>
      <c r="C274" s="145" t="s">
        <v>484</v>
      </c>
      <c r="D274" s="145" t="s">
        <v>135</v>
      </c>
      <c r="E274" s="146" t="s">
        <v>485</v>
      </c>
      <c r="F274" s="147" t="s">
        <v>486</v>
      </c>
      <c r="G274" s="148" t="s">
        <v>164</v>
      </c>
      <c r="H274" s="149">
        <v>37.378</v>
      </c>
      <c r="I274" s="150"/>
      <c r="J274" s="151">
        <f>ROUND($I$274*$H$274,2)</f>
        <v>0</v>
      </c>
      <c r="K274" s="147" t="s">
        <v>139</v>
      </c>
      <c r="L274" s="43"/>
      <c r="M274" s="152"/>
      <c r="N274" s="153" t="s">
        <v>43</v>
      </c>
      <c r="O274" s="24"/>
      <c r="P274" s="154">
        <f>$O$274*$H$274</f>
        <v>0</v>
      </c>
      <c r="Q274" s="154">
        <v>0</v>
      </c>
      <c r="R274" s="154">
        <f>$Q$274*$H$274</f>
        <v>0</v>
      </c>
      <c r="S274" s="154">
        <v>0</v>
      </c>
      <c r="T274" s="155">
        <f>$S$274*$H$274</f>
        <v>0</v>
      </c>
      <c r="AR274" s="89" t="s">
        <v>140</v>
      </c>
      <c r="AT274" s="89" t="s">
        <v>135</v>
      </c>
      <c r="AU274" s="89" t="s">
        <v>80</v>
      </c>
      <c r="AY274" s="6" t="s">
        <v>133</v>
      </c>
      <c r="BE274" s="156">
        <f>IF($N$274="základní",$J$274,0)</f>
        <v>0</v>
      </c>
      <c r="BF274" s="156">
        <f>IF($N$274="snížená",$J$274,0)</f>
        <v>0</v>
      </c>
      <c r="BG274" s="156">
        <f>IF($N$274="zákl. přenesená",$J$274,0)</f>
        <v>0</v>
      </c>
      <c r="BH274" s="156">
        <f>IF($N$274="sníž. přenesená",$J$274,0)</f>
        <v>0</v>
      </c>
      <c r="BI274" s="156">
        <f>IF($N$274="nulová",$J$274,0)</f>
        <v>0</v>
      </c>
      <c r="BJ274" s="89" t="s">
        <v>21</v>
      </c>
      <c r="BK274" s="156">
        <f>ROUND($I$274*$H$274,2)</f>
        <v>0</v>
      </c>
      <c r="BL274" s="89" t="s">
        <v>140</v>
      </c>
      <c r="BM274" s="89" t="s">
        <v>487</v>
      </c>
    </row>
    <row r="275" spans="2:47" s="6" customFormat="1" ht="27" customHeight="1">
      <c r="B275" s="23"/>
      <c r="C275" s="24"/>
      <c r="D275" s="157" t="s">
        <v>142</v>
      </c>
      <c r="E275" s="24"/>
      <c r="F275" s="158" t="s">
        <v>488</v>
      </c>
      <c r="G275" s="24"/>
      <c r="H275" s="24"/>
      <c r="J275" s="24"/>
      <c r="K275" s="24"/>
      <c r="L275" s="43"/>
      <c r="M275" s="56"/>
      <c r="N275" s="24"/>
      <c r="O275" s="24"/>
      <c r="P275" s="24"/>
      <c r="Q275" s="24"/>
      <c r="R275" s="24"/>
      <c r="S275" s="24"/>
      <c r="T275" s="57"/>
      <c r="AT275" s="6" t="s">
        <v>142</v>
      </c>
      <c r="AU275" s="6" t="s">
        <v>80</v>
      </c>
    </row>
    <row r="276" spans="2:65" s="6" customFormat="1" ht="15.75" customHeight="1">
      <c r="B276" s="23"/>
      <c r="C276" s="145" t="s">
        <v>489</v>
      </c>
      <c r="D276" s="145" t="s">
        <v>135</v>
      </c>
      <c r="E276" s="146" t="s">
        <v>490</v>
      </c>
      <c r="F276" s="147" t="s">
        <v>491</v>
      </c>
      <c r="G276" s="148" t="s">
        <v>164</v>
      </c>
      <c r="H276" s="149">
        <v>37.378</v>
      </c>
      <c r="I276" s="150"/>
      <c r="J276" s="151">
        <f>ROUND($I$276*$H$276,2)</f>
        <v>0</v>
      </c>
      <c r="K276" s="147" t="s">
        <v>139</v>
      </c>
      <c r="L276" s="43"/>
      <c r="M276" s="152"/>
      <c r="N276" s="153" t="s">
        <v>43</v>
      </c>
      <c r="O276" s="24"/>
      <c r="P276" s="154">
        <f>$O$276*$H$276</f>
        <v>0</v>
      </c>
      <c r="Q276" s="154">
        <v>0</v>
      </c>
      <c r="R276" s="154">
        <f>$Q$276*$H$276</f>
        <v>0</v>
      </c>
      <c r="S276" s="154">
        <v>0</v>
      </c>
      <c r="T276" s="155">
        <f>$S$276*$H$276</f>
        <v>0</v>
      </c>
      <c r="AR276" s="89" t="s">
        <v>140</v>
      </c>
      <c r="AT276" s="89" t="s">
        <v>135</v>
      </c>
      <c r="AU276" s="89" t="s">
        <v>80</v>
      </c>
      <c r="AY276" s="6" t="s">
        <v>133</v>
      </c>
      <c r="BE276" s="156">
        <f>IF($N$276="základní",$J$276,0)</f>
        <v>0</v>
      </c>
      <c r="BF276" s="156">
        <f>IF($N$276="snížená",$J$276,0)</f>
        <v>0</v>
      </c>
      <c r="BG276" s="156">
        <f>IF($N$276="zákl. přenesená",$J$276,0)</f>
        <v>0</v>
      </c>
      <c r="BH276" s="156">
        <f>IF($N$276="sníž. přenesená",$J$276,0)</f>
        <v>0</v>
      </c>
      <c r="BI276" s="156">
        <f>IF($N$276="nulová",$J$276,0)</f>
        <v>0</v>
      </c>
      <c r="BJ276" s="89" t="s">
        <v>21</v>
      </c>
      <c r="BK276" s="156">
        <f>ROUND($I$276*$H$276,2)</f>
        <v>0</v>
      </c>
      <c r="BL276" s="89" t="s">
        <v>140</v>
      </c>
      <c r="BM276" s="89" t="s">
        <v>492</v>
      </c>
    </row>
    <row r="277" spans="2:47" s="6" customFormat="1" ht="16.5" customHeight="1">
      <c r="B277" s="23"/>
      <c r="C277" s="24"/>
      <c r="D277" s="157" t="s">
        <v>142</v>
      </c>
      <c r="E277" s="24"/>
      <c r="F277" s="158" t="s">
        <v>493</v>
      </c>
      <c r="G277" s="24"/>
      <c r="H277" s="24"/>
      <c r="J277" s="24"/>
      <c r="K277" s="24"/>
      <c r="L277" s="43"/>
      <c r="M277" s="56"/>
      <c r="N277" s="24"/>
      <c r="O277" s="24"/>
      <c r="P277" s="24"/>
      <c r="Q277" s="24"/>
      <c r="R277" s="24"/>
      <c r="S277" s="24"/>
      <c r="T277" s="57"/>
      <c r="AT277" s="6" t="s">
        <v>142</v>
      </c>
      <c r="AU277" s="6" t="s">
        <v>80</v>
      </c>
    </row>
    <row r="278" spans="2:65" s="6" customFormat="1" ht="15.75" customHeight="1">
      <c r="B278" s="23"/>
      <c r="C278" s="145" t="s">
        <v>494</v>
      </c>
      <c r="D278" s="145" t="s">
        <v>135</v>
      </c>
      <c r="E278" s="146" t="s">
        <v>495</v>
      </c>
      <c r="F278" s="147" t="s">
        <v>496</v>
      </c>
      <c r="G278" s="148" t="s">
        <v>164</v>
      </c>
      <c r="H278" s="149">
        <v>747.56</v>
      </c>
      <c r="I278" s="150"/>
      <c r="J278" s="151">
        <f>ROUND($I$278*$H$278,2)</f>
        <v>0</v>
      </c>
      <c r="K278" s="147" t="s">
        <v>139</v>
      </c>
      <c r="L278" s="43"/>
      <c r="M278" s="152"/>
      <c r="N278" s="153" t="s">
        <v>43</v>
      </c>
      <c r="O278" s="24"/>
      <c r="P278" s="154">
        <f>$O$278*$H$278</f>
        <v>0</v>
      </c>
      <c r="Q278" s="154">
        <v>0</v>
      </c>
      <c r="R278" s="154">
        <f>$Q$278*$H$278</f>
        <v>0</v>
      </c>
      <c r="S278" s="154">
        <v>0</v>
      </c>
      <c r="T278" s="155">
        <f>$S$278*$H$278</f>
        <v>0</v>
      </c>
      <c r="AR278" s="89" t="s">
        <v>140</v>
      </c>
      <c r="AT278" s="89" t="s">
        <v>135</v>
      </c>
      <c r="AU278" s="89" t="s">
        <v>80</v>
      </c>
      <c r="AY278" s="6" t="s">
        <v>133</v>
      </c>
      <c r="BE278" s="156">
        <f>IF($N$278="základní",$J$278,0)</f>
        <v>0</v>
      </c>
      <c r="BF278" s="156">
        <f>IF($N$278="snížená",$J$278,0)</f>
        <v>0</v>
      </c>
      <c r="BG278" s="156">
        <f>IF($N$278="zákl. přenesená",$J$278,0)</f>
        <v>0</v>
      </c>
      <c r="BH278" s="156">
        <f>IF($N$278="sníž. přenesená",$J$278,0)</f>
        <v>0</v>
      </c>
      <c r="BI278" s="156">
        <f>IF($N$278="nulová",$J$278,0)</f>
        <v>0</v>
      </c>
      <c r="BJ278" s="89" t="s">
        <v>21</v>
      </c>
      <c r="BK278" s="156">
        <f>ROUND($I$278*$H$278,2)</f>
        <v>0</v>
      </c>
      <c r="BL278" s="89" t="s">
        <v>140</v>
      </c>
      <c r="BM278" s="89" t="s">
        <v>497</v>
      </c>
    </row>
    <row r="279" spans="2:47" s="6" customFormat="1" ht="27" customHeight="1">
      <c r="B279" s="23"/>
      <c r="C279" s="24"/>
      <c r="D279" s="157" t="s">
        <v>142</v>
      </c>
      <c r="E279" s="24"/>
      <c r="F279" s="158" t="s">
        <v>498</v>
      </c>
      <c r="G279" s="24"/>
      <c r="H279" s="24"/>
      <c r="J279" s="24"/>
      <c r="K279" s="24"/>
      <c r="L279" s="43"/>
      <c r="M279" s="56"/>
      <c r="N279" s="24"/>
      <c r="O279" s="24"/>
      <c r="P279" s="24"/>
      <c r="Q279" s="24"/>
      <c r="R279" s="24"/>
      <c r="S279" s="24"/>
      <c r="T279" s="57"/>
      <c r="AT279" s="6" t="s">
        <v>142</v>
      </c>
      <c r="AU279" s="6" t="s">
        <v>80</v>
      </c>
    </row>
    <row r="280" spans="2:51" s="6" customFormat="1" ht="15.75" customHeight="1">
      <c r="B280" s="159"/>
      <c r="C280" s="160"/>
      <c r="D280" s="161" t="s">
        <v>144</v>
      </c>
      <c r="E280" s="160"/>
      <c r="F280" s="162" t="s">
        <v>499</v>
      </c>
      <c r="G280" s="160"/>
      <c r="H280" s="163">
        <v>747.56</v>
      </c>
      <c r="J280" s="160"/>
      <c r="K280" s="160"/>
      <c r="L280" s="164"/>
      <c r="M280" s="165"/>
      <c r="N280" s="160"/>
      <c r="O280" s="160"/>
      <c r="P280" s="160"/>
      <c r="Q280" s="160"/>
      <c r="R280" s="160"/>
      <c r="S280" s="160"/>
      <c r="T280" s="166"/>
      <c r="AT280" s="167" t="s">
        <v>144</v>
      </c>
      <c r="AU280" s="167" t="s">
        <v>80</v>
      </c>
      <c r="AV280" s="167" t="s">
        <v>80</v>
      </c>
      <c r="AW280" s="167" t="s">
        <v>92</v>
      </c>
      <c r="AX280" s="167" t="s">
        <v>21</v>
      </c>
      <c r="AY280" s="167" t="s">
        <v>133</v>
      </c>
    </row>
    <row r="281" spans="2:65" s="6" customFormat="1" ht="15.75" customHeight="1">
      <c r="B281" s="23"/>
      <c r="C281" s="145" t="s">
        <v>500</v>
      </c>
      <c r="D281" s="145" t="s">
        <v>135</v>
      </c>
      <c r="E281" s="146" t="s">
        <v>501</v>
      </c>
      <c r="F281" s="147" t="s">
        <v>502</v>
      </c>
      <c r="G281" s="148" t="s">
        <v>164</v>
      </c>
      <c r="H281" s="149">
        <v>37.378</v>
      </c>
      <c r="I281" s="150"/>
      <c r="J281" s="151">
        <f>ROUND($I$281*$H$281,2)</f>
        <v>0</v>
      </c>
      <c r="K281" s="147" t="s">
        <v>139</v>
      </c>
      <c r="L281" s="43"/>
      <c r="M281" s="152"/>
      <c r="N281" s="153" t="s">
        <v>43</v>
      </c>
      <c r="O281" s="24"/>
      <c r="P281" s="154">
        <f>$O$281*$H$281</f>
        <v>0</v>
      </c>
      <c r="Q281" s="154">
        <v>0</v>
      </c>
      <c r="R281" s="154">
        <f>$Q$281*$H$281</f>
        <v>0</v>
      </c>
      <c r="S281" s="154">
        <v>0</v>
      </c>
      <c r="T281" s="155">
        <f>$S$281*$H$281</f>
        <v>0</v>
      </c>
      <c r="AR281" s="89" t="s">
        <v>140</v>
      </c>
      <c r="AT281" s="89" t="s">
        <v>135</v>
      </c>
      <c r="AU281" s="89" t="s">
        <v>80</v>
      </c>
      <c r="AY281" s="6" t="s">
        <v>133</v>
      </c>
      <c r="BE281" s="156">
        <f>IF($N$281="základní",$J$281,0)</f>
        <v>0</v>
      </c>
      <c r="BF281" s="156">
        <f>IF($N$281="snížená",$J$281,0)</f>
        <v>0</v>
      </c>
      <c r="BG281" s="156">
        <f>IF($N$281="zákl. přenesená",$J$281,0)</f>
        <v>0</v>
      </c>
      <c r="BH281" s="156">
        <f>IF($N$281="sníž. přenesená",$J$281,0)</f>
        <v>0</v>
      </c>
      <c r="BI281" s="156">
        <f>IF($N$281="nulová",$J$281,0)</f>
        <v>0</v>
      </c>
      <c r="BJ281" s="89" t="s">
        <v>21</v>
      </c>
      <c r="BK281" s="156">
        <f>ROUND($I$281*$H$281,2)</f>
        <v>0</v>
      </c>
      <c r="BL281" s="89" t="s">
        <v>140</v>
      </c>
      <c r="BM281" s="89" t="s">
        <v>503</v>
      </c>
    </row>
    <row r="282" spans="2:47" s="6" customFormat="1" ht="16.5" customHeight="1">
      <c r="B282" s="23"/>
      <c r="C282" s="24"/>
      <c r="D282" s="157" t="s">
        <v>142</v>
      </c>
      <c r="E282" s="24"/>
      <c r="F282" s="158" t="s">
        <v>504</v>
      </c>
      <c r="G282" s="24"/>
      <c r="H282" s="24"/>
      <c r="J282" s="24"/>
      <c r="K282" s="24"/>
      <c r="L282" s="43"/>
      <c r="M282" s="56"/>
      <c r="N282" s="24"/>
      <c r="O282" s="24"/>
      <c r="P282" s="24"/>
      <c r="Q282" s="24"/>
      <c r="R282" s="24"/>
      <c r="S282" s="24"/>
      <c r="T282" s="57"/>
      <c r="AT282" s="6" t="s">
        <v>142</v>
      </c>
      <c r="AU282" s="6" t="s">
        <v>80</v>
      </c>
    </row>
    <row r="283" spans="2:63" s="132" customFormat="1" ht="30.75" customHeight="1">
      <c r="B283" s="133"/>
      <c r="C283" s="134"/>
      <c r="D283" s="134" t="s">
        <v>71</v>
      </c>
      <c r="E283" s="143" t="s">
        <v>505</v>
      </c>
      <c r="F283" s="143" t="s">
        <v>506</v>
      </c>
      <c r="G283" s="134"/>
      <c r="H283" s="134"/>
      <c r="J283" s="144">
        <f>$BK$283</f>
        <v>0</v>
      </c>
      <c r="K283" s="134"/>
      <c r="L283" s="137"/>
      <c r="M283" s="138"/>
      <c r="N283" s="134"/>
      <c r="O283" s="134"/>
      <c r="P283" s="139">
        <f>SUM($P$284:$P$285)</f>
        <v>0</v>
      </c>
      <c r="Q283" s="134"/>
      <c r="R283" s="139">
        <f>SUM($R$284:$R$285)</f>
        <v>0</v>
      </c>
      <c r="S283" s="134"/>
      <c r="T283" s="140">
        <f>SUM($T$284:$T$285)</f>
        <v>0</v>
      </c>
      <c r="AR283" s="141" t="s">
        <v>21</v>
      </c>
      <c r="AT283" s="141" t="s">
        <v>71</v>
      </c>
      <c r="AU283" s="141" t="s">
        <v>21</v>
      </c>
      <c r="AY283" s="141" t="s">
        <v>133</v>
      </c>
      <c r="BK283" s="142">
        <f>SUM($BK$284:$BK$285)</f>
        <v>0</v>
      </c>
    </row>
    <row r="284" spans="2:65" s="6" customFormat="1" ht="15.75" customHeight="1">
      <c r="B284" s="23"/>
      <c r="C284" s="145" t="s">
        <v>507</v>
      </c>
      <c r="D284" s="145" t="s">
        <v>135</v>
      </c>
      <c r="E284" s="146" t="s">
        <v>508</v>
      </c>
      <c r="F284" s="147" t="s">
        <v>509</v>
      </c>
      <c r="G284" s="148" t="s">
        <v>164</v>
      </c>
      <c r="H284" s="149">
        <v>51.214</v>
      </c>
      <c r="I284" s="150"/>
      <c r="J284" s="151">
        <f>ROUND($I$284*$H$284,2)</f>
        <v>0</v>
      </c>
      <c r="K284" s="147" t="s">
        <v>139</v>
      </c>
      <c r="L284" s="43"/>
      <c r="M284" s="152"/>
      <c r="N284" s="153" t="s">
        <v>43</v>
      </c>
      <c r="O284" s="24"/>
      <c r="P284" s="154">
        <f>$O$284*$H$284</f>
        <v>0</v>
      </c>
      <c r="Q284" s="154">
        <v>0</v>
      </c>
      <c r="R284" s="154">
        <f>$Q$284*$H$284</f>
        <v>0</v>
      </c>
      <c r="S284" s="154">
        <v>0</v>
      </c>
      <c r="T284" s="155">
        <f>$S$284*$H$284</f>
        <v>0</v>
      </c>
      <c r="AR284" s="89" t="s">
        <v>140</v>
      </c>
      <c r="AT284" s="89" t="s">
        <v>135</v>
      </c>
      <c r="AU284" s="89" t="s">
        <v>80</v>
      </c>
      <c r="AY284" s="6" t="s">
        <v>133</v>
      </c>
      <c r="BE284" s="156">
        <f>IF($N$284="základní",$J$284,0)</f>
        <v>0</v>
      </c>
      <c r="BF284" s="156">
        <f>IF($N$284="snížená",$J$284,0)</f>
        <v>0</v>
      </c>
      <c r="BG284" s="156">
        <f>IF($N$284="zákl. přenesená",$J$284,0)</f>
        <v>0</v>
      </c>
      <c r="BH284" s="156">
        <f>IF($N$284="sníž. přenesená",$J$284,0)</f>
        <v>0</v>
      </c>
      <c r="BI284" s="156">
        <f>IF($N$284="nulová",$J$284,0)</f>
        <v>0</v>
      </c>
      <c r="BJ284" s="89" t="s">
        <v>21</v>
      </c>
      <c r="BK284" s="156">
        <f>ROUND($I$284*$H$284,2)</f>
        <v>0</v>
      </c>
      <c r="BL284" s="89" t="s">
        <v>140</v>
      </c>
      <c r="BM284" s="89" t="s">
        <v>510</v>
      </c>
    </row>
    <row r="285" spans="2:47" s="6" customFormat="1" ht="27" customHeight="1">
      <c r="B285" s="23"/>
      <c r="C285" s="24"/>
      <c r="D285" s="157" t="s">
        <v>142</v>
      </c>
      <c r="E285" s="24"/>
      <c r="F285" s="158" t="s">
        <v>511</v>
      </c>
      <c r="G285" s="24"/>
      <c r="H285" s="24"/>
      <c r="J285" s="24"/>
      <c r="K285" s="24"/>
      <c r="L285" s="43"/>
      <c r="M285" s="56"/>
      <c r="N285" s="24"/>
      <c r="O285" s="24"/>
      <c r="P285" s="24"/>
      <c r="Q285" s="24"/>
      <c r="R285" s="24"/>
      <c r="S285" s="24"/>
      <c r="T285" s="57"/>
      <c r="AT285" s="6" t="s">
        <v>142</v>
      </c>
      <c r="AU285" s="6" t="s">
        <v>80</v>
      </c>
    </row>
    <row r="286" spans="2:63" s="132" customFormat="1" ht="37.5" customHeight="1">
      <c r="B286" s="133"/>
      <c r="C286" s="134"/>
      <c r="D286" s="134" t="s">
        <v>71</v>
      </c>
      <c r="E286" s="135" t="s">
        <v>512</v>
      </c>
      <c r="F286" s="135" t="s">
        <v>513</v>
      </c>
      <c r="G286" s="134"/>
      <c r="H286" s="134"/>
      <c r="J286" s="136">
        <f>$BK$286</f>
        <v>0</v>
      </c>
      <c r="K286" s="134"/>
      <c r="L286" s="137"/>
      <c r="M286" s="138"/>
      <c r="N286" s="134"/>
      <c r="O286" s="134"/>
      <c r="P286" s="139">
        <f>$P$287+$P$298+$P$360+$P$368+$P$452+$P$470+$P$482+$P$494+$P$503</f>
        <v>0</v>
      </c>
      <c r="Q286" s="134"/>
      <c r="R286" s="139">
        <f>$R$287+$R$298+$R$360+$R$368+$R$452+$R$470+$R$482+$R$494+$R$503</f>
        <v>3.5688621130000007</v>
      </c>
      <c r="S286" s="134"/>
      <c r="T286" s="140">
        <f>$T$287+$T$298+$T$360+$T$368+$T$452+$T$470+$T$482+$T$494+$T$503</f>
        <v>3.6985628999999998</v>
      </c>
      <c r="AR286" s="141" t="s">
        <v>80</v>
      </c>
      <c r="AT286" s="141" t="s">
        <v>71</v>
      </c>
      <c r="AU286" s="141" t="s">
        <v>72</v>
      </c>
      <c r="AY286" s="141" t="s">
        <v>133</v>
      </c>
      <c r="BK286" s="142">
        <f>$BK$287+$BK$298+$BK$360+$BK$368+$BK$452+$BK$470+$BK$482+$BK$494+$BK$503</f>
        <v>0</v>
      </c>
    </row>
    <row r="287" spans="2:63" s="132" customFormat="1" ht="21" customHeight="1">
      <c r="B287" s="133"/>
      <c r="C287" s="134"/>
      <c r="D287" s="134" t="s">
        <v>71</v>
      </c>
      <c r="E287" s="143" t="s">
        <v>514</v>
      </c>
      <c r="F287" s="143" t="s">
        <v>515</v>
      </c>
      <c r="G287" s="134"/>
      <c r="H287" s="134"/>
      <c r="J287" s="144">
        <f>$BK$287</f>
        <v>0</v>
      </c>
      <c r="K287" s="134"/>
      <c r="L287" s="137"/>
      <c r="M287" s="138"/>
      <c r="N287" s="134"/>
      <c r="O287" s="134"/>
      <c r="P287" s="139">
        <f>SUM($P$288:$P$297)</f>
        <v>0</v>
      </c>
      <c r="Q287" s="134"/>
      <c r="R287" s="139">
        <f>SUM($R$288:$R$297)</f>
        <v>0.02231</v>
      </c>
      <c r="S287" s="134"/>
      <c r="T287" s="140">
        <f>SUM($T$288:$T$297)</f>
        <v>0</v>
      </c>
      <c r="AR287" s="141" t="s">
        <v>80</v>
      </c>
      <c r="AT287" s="141" t="s">
        <v>71</v>
      </c>
      <c r="AU287" s="141" t="s">
        <v>21</v>
      </c>
      <c r="AY287" s="141" t="s">
        <v>133</v>
      </c>
      <c r="BK287" s="142">
        <f>SUM($BK$288:$BK$297)</f>
        <v>0</v>
      </c>
    </row>
    <row r="288" spans="2:65" s="6" customFormat="1" ht="15.75" customHeight="1">
      <c r="B288" s="23"/>
      <c r="C288" s="145" t="s">
        <v>516</v>
      </c>
      <c r="D288" s="145" t="s">
        <v>135</v>
      </c>
      <c r="E288" s="146" t="s">
        <v>517</v>
      </c>
      <c r="F288" s="147" t="s">
        <v>518</v>
      </c>
      <c r="G288" s="148" t="s">
        <v>171</v>
      </c>
      <c r="H288" s="149">
        <v>5</v>
      </c>
      <c r="I288" s="150"/>
      <c r="J288" s="151">
        <f>ROUND($I$288*$H$288,2)</f>
        <v>0</v>
      </c>
      <c r="K288" s="147" t="s">
        <v>139</v>
      </c>
      <c r="L288" s="43"/>
      <c r="M288" s="152"/>
      <c r="N288" s="153" t="s">
        <v>43</v>
      </c>
      <c r="O288" s="24"/>
      <c r="P288" s="154">
        <f>$O$288*$H$288</f>
        <v>0</v>
      </c>
      <c r="Q288" s="154">
        <v>0</v>
      </c>
      <c r="R288" s="154">
        <f>$Q$288*$H$288</f>
        <v>0</v>
      </c>
      <c r="S288" s="154">
        <v>0</v>
      </c>
      <c r="T288" s="155">
        <f>$S$288*$H$288</f>
        <v>0</v>
      </c>
      <c r="AR288" s="89" t="s">
        <v>231</v>
      </c>
      <c r="AT288" s="89" t="s">
        <v>135</v>
      </c>
      <c r="AU288" s="89" t="s">
        <v>80</v>
      </c>
      <c r="AY288" s="6" t="s">
        <v>133</v>
      </c>
      <c r="BE288" s="156">
        <f>IF($N$288="základní",$J$288,0)</f>
        <v>0</v>
      </c>
      <c r="BF288" s="156">
        <f>IF($N$288="snížená",$J$288,0)</f>
        <v>0</v>
      </c>
      <c r="BG288" s="156">
        <f>IF($N$288="zákl. přenesená",$J$288,0)</f>
        <v>0</v>
      </c>
      <c r="BH288" s="156">
        <f>IF($N$288="sníž. přenesená",$J$288,0)</f>
        <v>0</v>
      </c>
      <c r="BI288" s="156">
        <f>IF($N$288="nulová",$J$288,0)</f>
        <v>0</v>
      </c>
      <c r="BJ288" s="89" t="s">
        <v>21</v>
      </c>
      <c r="BK288" s="156">
        <f>ROUND($I$288*$H$288,2)</f>
        <v>0</v>
      </c>
      <c r="BL288" s="89" t="s">
        <v>231</v>
      </c>
      <c r="BM288" s="89" t="s">
        <v>519</v>
      </c>
    </row>
    <row r="289" spans="2:47" s="6" customFormat="1" ht="16.5" customHeight="1">
      <c r="B289" s="23"/>
      <c r="C289" s="24"/>
      <c r="D289" s="157" t="s">
        <v>142</v>
      </c>
      <c r="E289" s="24"/>
      <c r="F289" s="158" t="s">
        <v>520</v>
      </c>
      <c r="G289" s="24"/>
      <c r="H289" s="24"/>
      <c r="J289" s="24"/>
      <c r="K289" s="24"/>
      <c r="L289" s="43"/>
      <c r="M289" s="56"/>
      <c r="N289" s="24"/>
      <c r="O289" s="24"/>
      <c r="P289" s="24"/>
      <c r="Q289" s="24"/>
      <c r="R289" s="24"/>
      <c r="S289" s="24"/>
      <c r="T289" s="57"/>
      <c r="AT289" s="6" t="s">
        <v>142</v>
      </c>
      <c r="AU289" s="6" t="s">
        <v>80</v>
      </c>
    </row>
    <row r="290" spans="2:51" s="6" customFormat="1" ht="15.75" customHeight="1">
      <c r="B290" s="159"/>
      <c r="C290" s="160"/>
      <c r="D290" s="161" t="s">
        <v>144</v>
      </c>
      <c r="E290" s="160"/>
      <c r="F290" s="162" t="s">
        <v>521</v>
      </c>
      <c r="G290" s="160"/>
      <c r="H290" s="163">
        <v>5</v>
      </c>
      <c r="J290" s="160"/>
      <c r="K290" s="160"/>
      <c r="L290" s="164"/>
      <c r="M290" s="165"/>
      <c r="N290" s="160"/>
      <c r="O290" s="160"/>
      <c r="P290" s="160"/>
      <c r="Q290" s="160"/>
      <c r="R290" s="160"/>
      <c r="S290" s="160"/>
      <c r="T290" s="166"/>
      <c r="AT290" s="167" t="s">
        <v>144</v>
      </c>
      <c r="AU290" s="167" t="s">
        <v>80</v>
      </c>
      <c r="AV290" s="167" t="s">
        <v>80</v>
      </c>
      <c r="AW290" s="167" t="s">
        <v>92</v>
      </c>
      <c r="AX290" s="167" t="s">
        <v>21</v>
      </c>
      <c r="AY290" s="167" t="s">
        <v>133</v>
      </c>
    </row>
    <row r="291" spans="2:65" s="6" customFormat="1" ht="15.75" customHeight="1">
      <c r="B291" s="23"/>
      <c r="C291" s="168" t="s">
        <v>522</v>
      </c>
      <c r="D291" s="168" t="s">
        <v>182</v>
      </c>
      <c r="E291" s="169" t="s">
        <v>523</v>
      </c>
      <c r="F291" s="170" t="s">
        <v>524</v>
      </c>
      <c r="G291" s="171" t="s">
        <v>171</v>
      </c>
      <c r="H291" s="172">
        <v>5.75</v>
      </c>
      <c r="I291" s="173"/>
      <c r="J291" s="174">
        <f>ROUND($I$291*$H$291,2)</f>
        <v>0</v>
      </c>
      <c r="K291" s="170" t="s">
        <v>139</v>
      </c>
      <c r="L291" s="175"/>
      <c r="M291" s="176"/>
      <c r="N291" s="177" t="s">
        <v>43</v>
      </c>
      <c r="O291" s="24"/>
      <c r="P291" s="154">
        <f>$O$291*$H$291</f>
        <v>0</v>
      </c>
      <c r="Q291" s="154">
        <v>0.00388</v>
      </c>
      <c r="R291" s="154">
        <f>$Q$291*$H$291</f>
        <v>0.02231</v>
      </c>
      <c r="S291" s="154">
        <v>0</v>
      </c>
      <c r="T291" s="155">
        <f>$S$291*$H$291</f>
        <v>0</v>
      </c>
      <c r="AR291" s="89" t="s">
        <v>319</v>
      </c>
      <c r="AT291" s="89" t="s">
        <v>182</v>
      </c>
      <c r="AU291" s="89" t="s">
        <v>80</v>
      </c>
      <c r="AY291" s="6" t="s">
        <v>133</v>
      </c>
      <c r="BE291" s="156">
        <f>IF($N$291="základní",$J$291,0)</f>
        <v>0</v>
      </c>
      <c r="BF291" s="156">
        <f>IF($N$291="snížená",$J$291,0)</f>
        <v>0</v>
      </c>
      <c r="BG291" s="156">
        <f>IF($N$291="zákl. přenesená",$J$291,0)</f>
        <v>0</v>
      </c>
      <c r="BH291" s="156">
        <f>IF($N$291="sníž. přenesená",$J$291,0)</f>
        <v>0</v>
      </c>
      <c r="BI291" s="156">
        <f>IF($N$291="nulová",$J$291,0)</f>
        <v>0</v>
      </c>
      <c r="BJ291" s="89" t="s">
        <v>21</v>
      </c>
      <c r="BK291" s="156">
        <f>ROUND($I$291*$H$291,2)</f>
        <v>0</v>
      </c>
      <c r="BL291" s="89" t="s">
        <v>231</v>
      </c>
      <c r="BM291" s="89" t="s">
        <v>525</v>
      </c>
    </row>
    <row r="292" spans="2:47" s="6" customFormat="1" ht="16.5" customHeight="1">
      <c r="B292" s="23"/>
      <c r="C292" s="24"/>
      <c r="D292" s="157" t="s">
        <v>142</v>
      </c>
      <c r="E292" s="24"/>
      <c r="F292" s="158" t="s">
        <v>526</v>
      </c>
      <c r="G292" s="24"/>
      <c r="H292" s="24"/>
      <c r="J292" s="24"/>
      <c r="K292" s="24"/>
      <c r="L292" s="43"/>
      <c r="M292" s="56"/>
      <c r="N292" s="24"/>
      <c r="O292" s="24"/>
      <c r="P292" s="24"/>
      <c r="Q292" s="24"/>
      <c r="R292" s="24"/>
      <c r="S292" s="24"/>
      <c r="T292" s="57"/>
      <c r="AT292" s="6" t="s">
        <v>142</v>
      </c>
      <c r="AU292" s="6" t="s">
        <v>80</v>
      </c>
    </row>
    <row r="293" spans="2:51" s="6" customFormat="1" ht="15.75" customHeight="1">
      <c r="B293" s="159"/>
      <c r="C293" s="160"/>
      <c r="D293" s="161" t="s">
        <v>144</v>
      </c>
      <c r="E293" s="160"/>
      <c r="F293" s="162" t="s">
        <v>527</v>
      </c>
      <c r="G293" s="160"/>
      <c r="H293" s="163">
        <v>5.75</v>
      </c>
      <c r="J293" s="160"/>
      <c r="K293" s="160"/>
      <c r="L293" s="164"/>
      <c r="M293" s="165"/>
      <c r="N293" s="160"/>
      <c r="O293" s="160"/>
      <c r="P293" s="160"/>
      <c r="Q293" s="160"/>
      <c r="R293" s="160"/>
      <c r="S293" s="160"/>
      <c r="T293" s="166"/>
      <c r="AT293" s="167" t="s">
        <v>144</v>
      </c>
      <c r="AU293" s="167" t="s">
        <v>80</v>
      </c>
      <c r="AV293" s="167" t="s">
        <v>80</v>
      </c>
      <c r="AW293" s="167" t="s">
        <v>72</v>
      </c>
      <c r="AX293" s="167" t="s">
        <v>21</v>
      </c>
      <c r="AY293" s="167" t="s">
        <v>133</v>
      </c>
    </row>
    <row r="294" spans="2:65" s="6" customFormat="1" ht="15.75" customHeight="1">
      <c r="B294" s="23"/>
      <c r="C294" s="145" t="s">
        <v>528</v>
      </c>
      <c r="D294" s="145" t="s">
        <v>135</v>
      </c>
      <c r="E294" s="146" t="s">
        <v>529</v>
      </c>
      <c r="F294" s="147" t="s">
        <v>530</v>
      </c>
      <c r="G294" s="148" t="s">
        <v>164</v>
      </c>
      <c r="H294" s="149">
        <v>0.022</v>
      </c>
      <c r="I294" s="150"/>
      <c r="J294" s="151">
        <f>ROUND($I$294*$H$294,2)</f>
        <v>0</v>
      </c>
      <c r="K294" s="147" t="s">
        <v>139</v>
      </c>
      <c r="L294" s="43"/>
      <c r="M294" s="152"/>
      <c r="N294" s="153" t="s">
        <v>43</v>
      </c>
      <c r="O294" s="24"/>
      <c r="P294" s="154">
        <f>$O$294*$H$294</f>
        <v>0</v>
      </c>
      <c r="Q294" s="154">
        <v>0</v>
      </c>
      <c r="R294" s="154">
        <f>$Q$294*$H$294</f>
        <v>0</v>
      </c>
      <c r="S294" s="154">
        <v>0</v>
      </c>
      <c r="T294" s="155">
        <f>$S$294*$H$294</f>
        <v>0</v>
      </c>
      <c r="AR294" s="89" t="s">
        <v>231</v>
      </c>
      <c r="AT294" s="89" t="s">
        <v>135</v>
      </c>
      <c r="AU294" s="89" t="s">
        <v>80</v>
      </c>
      <c r="AY294" s="6" t="s">
        <v>133</v>
      </c>
      <c r="BE294" s="156">
        <f>IF($N$294="základní",$J$294,0)</f>
        <v>0</v>
      </c>
      <c r="BF294" s="156">
        <f>IF($N$294="snížená",$J$294,0)</f>
        <v>0</v>
      </c>
      <c r="BG294" s="156">
        <f>IF($N$294="zákl. přenesená",$J$294,0)</f>
        <v>0</v>
      </c>
      <c r="BH294" s="156">
        <f>IF($N$294="sníž. přenesená",$J$294,0)</f>
        <v>0</v>
      </c>
      <c r="BI294" s="156">
        <f>IF($N$294="nulová",$J$294,0)</f>
        <v>0</v>
      </c>
      <c r="BJ294" s="89" t="s">
        <v>21</v>
      </c>
      <c r="BK294" s="156">
        <f>ROUND($I$294*$H$294,2)</f>
        <v>0</v>
      </c>
      <c r="BL294" s="89" t="s">
        <v>231</v>
      </c>
      <c r="BM294" s="89" t="s">
        <v>531</v>
      </c>
    </row>
    <row r="295" spans="2:47" s="6" customFormat="1" ht="27" customHeight="1">
      <c r="B295" s="23"/>
      <c r="C295" s="24"/>
      <c r="D295" s="157" t="s">
        <v>142</v>
      </c>
      <c r="E295" s="24"/>
      <c r="F295" s="158" t="s">
        <v>532</v>
      </c>
      <c r="G295" s="24"/>
      <c r="H295" s="24"/>
      <c r="J295" s="24"/>
      <c r="K295" s="24"/>
      <c r="L295" s="43"/>
      <c r="M295" s="56"/>
      <c r="N295" s="24"/>
      <c r="O295" s="24"/>
      <c r="P295" s="24"/>
      <c r="Q295" s="24"/>
      <c r="R295" s="24"/>
      <c r="S295" s="24"/>
      <c r="T295" s="57"/>
      <c r="AT295" s="6" t="s">
        <v>142</v>
      </c>
      <c r="AU295" s="6" t="s">
        <v>80</v>
      </c>
    </row>
    <row r="296" spans="2:65" s="6" customFormat="1" ht="15.75" customHeight="1">
      <c r="B296" s="23"/>
      <c r="C296" s="145" t="s">
        <v>533</v>
      </c>
      <c r="D296" s="145" t="s">
        <v>135</v>
      </c>
      <c r="E296" s="146" t="s">
        <v>534</v>
      </c>
      <c r="F296" s="147" t="s">
        <v>535</v>
      </c>
      <c r="G296" s="148" t="s">
        <v>164</v>
      </c>
      <c r="H296" s="149">
        <v>0.022</v>
      </c>
      <c r="I296" s="150"/>
      <c r="J296" s="151">
        <f>ROUND($I$296*$H$296,2)</f>
        <v>0</v>
      </c>
      <c r="K296" s="147" t="s">
        <v>139</v>
      </c>
      <c r="L296" s="43"/>
      <c r="M296" s="152"/>
      <c r="N296" s="153" t="s">
        <v>43</v>
      </c>
      <c r="O296" s="24"/>
      <c r="P296" s="154">
        <f>$O$296*$H$296</f>
        <v>0</v>
      </c>
      <c r="Q296" s="154">
        <v>0</v>
      </c>
      <c r="R296" s="154">
        <f>$Q$296*$H$296</f>
        <v>0</v>
      </c>
      <c r="S296" s="154">
        <v>0</v>
      </c>
      <c r="T296" s="155">
        <f>$S$296*$H$296</f>
        <v>0</v>
      </c>
      <c r="AR296" s="89" t="s">
        <v>231</v>
      </c>
      <c r="AT296" s="89" t="s">
        <v>135</v>
      </c>
      <c r="AU296" s="89" t="s">
        <v>80</v>
      </c>
      <c r="AY296" s="6" t="s">
        <v>133</v>
      </c>
      <c r="BE296" s="156">
        <f>IF($N$296="základní",$J$296,0)</f>
        <v>0</v>
      </c>
      <c r="BF296" s="156">
        <f>IF($N$296="snížená",$J$296,0)</f>
        <v>0</v>
      </c>
      <c r="BG296" s="156">
        <f>IF($N$296="zákl. přenesená",$J$296,0)</f>
        <v>0</v>
      </c>
      <c r="BH296" s="156">
        <f>IF($N$296="sníž. přenesená",$J$296,0)</f>
        <v>0</v>
      </c>
      <c r="BI296" s="156">
        <f>IF($N$296="nulová",$J$296,0)</f>
        <v>0</v>
      </c>
      <c r="BJ296" s="89" t="s">
        <v>21</v>
      </c>
      <c r="BK296" s="156">
        <f>ROUND($I$296*$H$296,2)</f>
        <v>0</v>
      </c>
      <c r="BL296" s="89" t="s">
        <v>231</v>
      </c>
      <c r="BM296" s="89" t="s">
        <v>536</v>
      </c>
    </row>
    <row r="297" spans="2:47" s="6" customFormat="1" ht="27" customHeight="1">
      <c r="B297" s="23"/>
      <c r="C297" s="24"/>
      <c r="D297" s="157" t="s">
        <v>142</v>
      </c>
      <c r="E297" s="24"/>
      <c r="F297" s="158" t="s">
        <v>537</v>
      </c>
      <c r="G297" s="24"/>
      <c r="H297" s="24"/>
      <c r="J297" s="24"/>
      <c r="K297" s="24"/>
      <c r="L297" s="43"/>
      <c r="M297" s="56"/>
      <c r="N297" s="24"/>
      <c r="O297" s="24"/>
      <c r="P297" s="24"/>
      <c r="Q297" s="24"/>
      <c r="R297" s="24"/>
      <c r="S297" s="24"/>
      <c r="T297" s="57"/>
      <c r="AT297" s="6" t="s">
        <v>142</v>
      </c>
      <c r="AU297" s="6" t="s">
        <v>80</v>
      </c>
    </row>
    <row r="298" spans="2:63" s="132" customFormat="1" ht="30.75" customHeight="1">
      <c r="B298" s="133"/>
      <c r="C298" s="134"/>
      <c r="D298" s="134" t="s">
        <v>71</v>
      </c>
      <c r="E298" s="143" t="s">
        <v>538</v>
      </c>
      <c r="F298" s="143" t="s">
        <v>539</v>
      </c>
      <c r="G298" s="134"/>
      <c r="H298" s="134"/>
      <c r="J298" s="144">
        <f>$BK$298</f>
        <v>0</v>
      </c>
      <c r="K298" s="134"/>
      <c r="L298" s="137"/>
      <c r="M298" s="138"/>
      <c r="N298" s="134"/>
      <c r="O298" s="134"/>
      <c r="P298" s="139">
        <f>SUM($P$299:$P$359)</f>
        <v>0</v>
      </c>
      <c r="Q298" s="134"/>
      <c r="R298" s="139">
        <f>SUM($R$299:$R$359)</f>
        <v>2.6365912000000002</v>
      </c>
      <c r="S298" s="134"/>
      <c r="T298" s="140">
        <f>SUM($T$299:$T$359)</f>
        <v>2.7059699999999998</v>
      </c>
      <c r="AR298" s="141" t="s">
        <v>80</v>
      </c>
      <c r="AT298" s="141" t="s">
        <v>71</v>
      </c>
      <c r="AU298" s="141" t="s">
        <v>21</v>
      </c>
      <c r="AY298" s="141" t="s">
        <v>133</v>
      </c>
      <c r="BK298" s="142">
        <f>SUM($BK$299:$BK$359)</f>
        <v>0</v>
      </c>
    </row>
    <row r="299" spans="2:65" s="6" customFormat="1" ht="15.75" customHeight="1">
      <c r="B299" s="23"/>
      <c r="C299" s="145" t="s">
        <v>540</v>
      </c>
      <c r="D299" s="145" t="s">
        <v>135</v>
      </c>
      <c r="E299" s="146" t="s">
        <v>541</v>
      </c>
      <c r="F299" s="147" t="s">
        <v>542</v>
      </c>
      <c r="G299" s="148" t="s">
        <v>138</v>
      </c>
      <c r="H299" s="149">
        <v>4.368</v>
      </c>
      <c r="I299" s="150"/>
      <c r="J299" s="151">
        <f>ROUND($I$299*$H$299,2)</f>
        <v>0</v>
      </c>
      <c r="K299" s="147" t="s">
        <v>139</v>
      </c>
      <c r="L299" s="43"/>
      <c r="M299" s="152"/>
      <c r="N299" s="153" t="s">
        <v>43</v>
      </c>
      <c r="O299" s="24"/>
      <c r="P299" s="154">
        <f>$O$299*$H$299</f>
        <v>0</v>
      </c>
      <c r="Q299" s="154">
        <v>0.00108</v>
      </c>
      <c r="R299" s="154">
        <f>$Q$299*$H$299</f>
        <v>0.004717440000000001</v>
      </c>
      <c r="S299" s="154">
        <v>0</v>
      </c>
      <c r="T299" s="155">
        <f>$S$299*$H$299</f>
        <v>0</v>
      </c>
      <c r="AR299" s="89" t="s">
        <v>231</v>
      </c>
      <c r="AT299" s="89" t="s">
        <v>135</v>
      </c>
      <c r="AU299" s="89" t="s">
        <v>80</v>
      </c>
      <c r="AY299" s="6" t="s">
        <v>133</v>
      </c>
      <c r="BE299" s="156">
        <f>IF($N$299="základní",$J$299,0)</f>
        <v>0</v>
      </c>
      <c r="BF299" s="156">
        <f>IF($N$299="snížená",$J$299,0)</f>
        <v>0</v>
      </c>
      <c r="BG299" s="156">
        <f>IF($N$299="zákl. přenesená",$J$299,0)</f>
        <v>0</v>
      </c>
      <c r="BH299" s="156">
        <f>IF($N$299="sníž. přenesená",$J$299,0)</f>
        <v>0</v>
      </c>
      <c r="BI299" s="156">
        <f>IF($N$299="nulová",$J$299,0)</f>
        <v>0</v>
      </c>
      <c r="BJ299" s="89" t="s">
        <v>21</v>
      </c>
      <c r="BK299" s="156">
        <f>ROUND($I$299*$H$299,2)</f>
        <v>0</v>
      </c>
      <c r="BL299" s="89" t="s">
        <v>231</v>
      </c>
      <c r="BM299" s="89" t="s">
        <v>543</v>
      </c>
    </row>
    <row r="300" spans="2:47" s="6" customFormat="1" ht="27" customHeight="1">
      <c r="B300" s="23"/>
      <c r="C300" s="24"/>
      <c r="D300" s="157" t="s">
        <v>142</v>
      </c>
      <c r="E300" s="24"/>
      <c r="F300" s="158" t="s">
        <v>544</v>
      </c>
      <c r="G300" s="24"/>
      <c r="H300" s="24"/>
      <c r="J300" s="24"/>
      <c r="K300" s="24"/>
      <c r="L300" s="43"/>
      <c r="M300" s="56"/>
      <c r="N300" s="24"/>
      <c r="O300" s="24"/>
      <c r="P300" s="24"/>
      <c r="Q300" s="24"/>
      <c r="R300" s="24"/>
      <c r="S300" s="24"/>
      <c r="T300" s="57"/>
      <c r="AT300" s="6" t="s">
        <v>142</v>
      </c>
      <c r="AU300" s="6" t="s">
        <v>80</v>
      </c>
    </row>
    <row r="301" spans="2:51" s="6" customFormat="1" ht="15.75" customHeight="1">
      <c r="B301" s="159"/>
      <c r="C301" s="160"/>
      <c r="D301" s="161" t="s">
        <v>144</v>
      </c>
      <c r="E301" s="160"/>
      <c r="F301" s="162" t="s">
        <v>545</v>
      </c>
      <c r="G301" s="160"/>
      <c r="H301" s="163">
        <v>4.368</v>
      </c>
      <c r="J301" s="160"/>
      <c r="K301" s="160"/>
      <c r="L301" s="164"/>
      <c r="M301" s="165"/>
      <c r="N301" s="160"/>
      <c r="O301" s="160"/>
      <c r="P301" s="160"/>
      <c r="Q301" s="160"/>
      <c r="R301" s="160"/>
      <c r="S301" s="160"/>
      <c r="T301" s="166"/>
      <c r="AT301" s="167" t="s">
        <v>144</v>
      </c>
      <c r="AU301" s="167" t="s">
        <v>80</v>
      </c>
      <c r="AV301" s="167" t="s">
        <v>80</v>
      </c>
      <c r="AW301" s="167" t="s">
        <v>92</v>
      </c>
      <c r="AX301" s="167" t="s">
        <v>21</v>
      </c>
      <c r="AY301" s="167" t="s">
        <v>133</v>
      </c>
    </row>
    <row r="302" spans="2:65" s="6" customFormat="1" ht="15.75" customHeight="1">
      <c r="B302" s="23"/>
      <c r="C302" s="145" t="s">
        <v>546</v>
      </c>
      <c r="D302" s="145" t="s">
        <v>135</v>
      </c>
      <c r="E302" s="146" t="s">
        <v>547</v>
      </c>
      <c r="F302" s="147" t="s">
        <v>548</v>
      </c>
      <c r="G302" s="148" t="s">
        <v>370</v>
      </c>
      <c r="H302" s="149">
        <v>8</v>
      </c>
      <c r="I302" s="150"/>
      <c r="J302" s="151">
        <f>ROUND($I$302*$H$302,2)</f>
        <v>0</v>
      </c>
      <c r="K302" s="147" t="s">
        <v>139</v>
      </c>
      <c r="L302" s="43"/>
      <c r="M302" s="152"/>
      <c r="N302" s="153" t="s">
        <v>43</v>
      </c>
      <c r="O302" s="24"/>
      <c r="P302" s="154">
        <f>$O$302*$H$302</f>
        <v>0</v>
      </c>
      <c r="Q302" s="154">
        <v>0.00267</v>
      </c>
      <c r="R302" s="154">
        <f>$Q$302*$H$302</f>
        <v>0.02136</v>
      </c>
      <c r="S302" s="154">
        <v>0</v>
      </c>
      <c r="T302" s="155">
        <f>$S$302*$H$302</f>
        <v>0</v>
      </c>
      <c r="AR302" s="89" t="s">
        <v>231</v>
      </c>
      <c r="AT302" s="89" t="s">
        <v>135</v>
      </c>
      <c r="AU302" s="89" t="s">
        <v>80</v>
      </c>
      <c r="AY302" s="6" t="s">
        <v>133</v>
      </c>
      <c r="BE302" s="156">
        <f>IF($N$302="základní",$J$302,0)</f>
        <v>0</v>
      </c>
      <c r="BF302" s="156">
        <f>IF($N$302="snížená",$J$302,0)</f>
        <v>0</v>
      </c>
      <c r="BG302" s="156">
        <f>IF($N$302="zákl. přenesená",$J$302,0)</f>
        <v>0</v>
      </c>
      <c r="BH302" s="156">
        <f>IF($N$302="sníž. přenesená",$J$302,0)</f>
        <v>0</v>
      </c>
      <c r="BI302" s="156">
        <f>IF($N$302="nulová",$J$302,0)</f>
        <v>0</v>
      </c>
      <c r="BJ302" s="89" t="s">
        <v>21</v>
      </c>
      <c r="BK302" s="156">
        <f>ROUND($I$302*$H$302,2)</f>
        <v>0</v>
      </c>
      <c r="BL302" s="89" t="s">
        <v>231</v>
      </c>
      <c r="BM302" s="89" t="s">
        <v>549</v>
      </c>
    </row>
    <row r="303" spans="2:47" s="6" customFormat="1" ht="27" customHeight="1">
      <c r="B303" s="23"/>
      <c r="C303" s="24"/>
      <c r="D303" s="157" t="s">
        <v>142</v>
      </c>
      <c r="E303" s="24"/>
      <c r="F303" s="158" t="s">
        <v>550</v>
      </c>
      <c r="G303" s="24"/>
      <c r="H303" s="24"/>
      <c r="J303" s="24"/>
      <c r="K303" s="24"/>
      <c r="L303" s="43"/>
      <c r="M303" s="56"/>
      <c r="N303" s="24"/>
      <c r="O303" s="24"/>
      <c r="P303" s="24"/>
      <c r="Q303" s="24"/>
      <c r="R303" s="24"/>
      <c r="S303" s="24"/>
      <c r="T303" s="57"/>
      <c r="AT303" s="6" t="s">
        <v>142</v>
      </c>
      <c r="AU303" s="6" t="s">
        <v>80</v>
      </c>
    </row>
    <row r="304" spans="2:51" s="6" customFormat="1" ht="15.75" customHeight="1">
      <c r="B304" s="159"/>
      <c r="C304" s="160"/>
      <c r="D304" s="161" t="s">
        <v>144</v>
      </c>
      <c r="E304" s="160"/>
      <c r="F304" s="162" t="s">
        <v>551</v>
      </c>
      <c r="G304" s="160"/>
      <c r="H304" s="163">
        <v>8</v>
      </c>
      <c r="J304" s="160"/>
      <c r="K304" s="160"/>
      <c r="L304" s="164"/>
      <c r="M304" s="165"/>
      <c r="N304" s="160"/>
      <c r="O304" s="160"/>
      <c r="P304" s="160"/>
      <c r="Q304" s="160"/>
      <c r="R304" s="160"/>
      <c r="S304" s="160"/>
      <c r="T304" s="166"/>
      <c r="AT304" s="167" t="s">
        <v>144</v>
      </c>
      <c r="AU304" s="167" t="s">
        <v>80</v>
      </c>
      <c r="AV304" s="167" t="s">
        <v>80</v>
      </c>
      <c r="AW304" s="167" t="s">
        <v>92</v>
      </c>
      <c r="AX304" s="167" t="s">
        <v>21</v>
      </c>
      <c r="AY304" s="167" t="s">
        <v>133</v>
      </c>
    </row>
    <row r="305" spans="2:65" s="6" customFormat="1" ht="15.75" customHeight="1">
      <c r="B305" s="23"/>
      <c r="C305" s="168" t="s">
        <v>552</v>
      </c>
      <c r="D305" s="168" t="s">
        <v>182</v>
      </c>
      <c r="E305" s="169" t="s">
        <v>553</v>
      </c>
      <c r="F305" s="170" t="s">
        <v>554</v>
      </c>
      <c r="G305" s="171" t="s">
        <v>164</v>
      </c>
      <c r="H305" s="172">
        <v>0.044</v>
      </c>
      <c r="I305" s="173"/>
      <c r="J305" s="174">
        <f>ROUND($I$305*$H$305,2)</f>
        <v>0</v>
      </c>
      <c r="K305" s="170" t="s">
        <v>139</v>
      </c>
      <c r="L305" s="175"/>
      <c r="M305" s="176"/>
      <c r="N305" s="177" t="s">
        <v>43</v>
      </c>
      <c r="O305" s="24"/>
      <c r="P305" s="154">
        <f>$O$305*$H$305</f>
        <v>0</v>
      </c>
      <c r="Q305" s="154">
        <v>1</v>
      </c>
      <c r="R305" s="154">
        <f>$Q$305*$H$305</f>
        <v>0.044</v>
      </c>
      <c r="S305" s="154">
        <v>0</v>
      </c>
      <c r="T305" s="155">
        <f>$S$305*$H$305</f>
        <v>0</v>
      </c>
      <c r="AR305" s="89" t="s">
        <v>319</v>
      </c>
      <c r="AT305" s="89" t="s">
        <v>182</v>
      </c>
      <c r="AU305" s="89" t="s">
        <v>80</v>
      </c>
      <c r="AY305" s="6" t="s">
        <v>133</v>
      </c>
      <c r="BE305" s="156">
        <f>IF($N$305="základní",$J$305,0)</f>
        <v>0</v>
      </c>
      <c r="BF305" s="156">
        <f>IF($N$305="snížená",$J$305,0)</f>
        <v>0</v>
      </c>
      <c r="BG305" s="156">
        <f>IF($N$305="zákl. přenesená",$J$305,0)</f>
        <v>0</v>
      </c>
      <c r="BH305" s="156">
        <f>IF($N$305="sníž. přenesená",$J$305,0)</f>
        <v>0</v>
      </c>
      <c r="BI305" s="156">
        <f>IF($N$305="nulová",$J$305,0)</f>
        <v>0</v>
      </c>
      <c r="BJ305" s="89" t="s">
        <v>21</v>
      </c>
      <c r="BK305" s="156">
        <f>ROUND($I$305*$H$305,2)</f>
        <v>0</v>
      </c>
      <c r="BL305" s="89" t="s">
        <v>231</v>
      </c>
      <c r="BM305" s="89" t="s">
        <v>555</v>
      </c>
    </row>
    <row r="306" spans="2:47" s="6" customFormat="1" ht="16.5" customHeight="1">
      <c r="B306" s="23"/>
      <c r="C306" s="24"/>
      <c r="D306" s="157" t="s">
        <v>142</v>
      </c>
      <c r="E306" s="24"/>
      <c r="F306" s="158" t="s">
        <v>556</v>
      </c>
      <c r="G306" s="24"/>
      <c r="H306" s="24"/>
      <c r="J306" s="24"/>
      <c r="K306" s="24"/>
      <c r="L306" s="43"/>
      <c r="M306" s="56"/>
      <c r="N306" s="24"/>
      <c r="O306" s="24"/>
      <c r="P306" s="24"/>
      <c r="Q306" s="24"/>
      <c r="R306" s="24"/>
      <c r="S306" s="24"/>
      <c r="T306" s="57"/>
      <c r="AT306" s="6" t="s">
        <v>142</v>
      </c>
      <c r="AU306" s="6" t="s">
        <v>80</v>
      </c>
    </row>
    <row r="307" spans="2:47" s="6" customFormat="1" ht="30.75" customHeight="1">
      <c r="B307" s="23"/>
      <c r="C307" s="24"/>
      <c r="D307" s="161" t="s">
        <v>446</v>
      </c>
      <c r="E307" s="24"/>
      <c r="F307" s="178" t="s">
        <v>557</v>
      </c>
      <c r="G307" s="24"/>
      <c r="H307" s="24"/>
      <c r="J307" s="24"/>
      <c r="K307" s="24"/>
      <c r="L307" s="43"/>
      <c r="M307" s="56"/>
      <c r="N307" s="24"/>
      <c r="O307" s="24"/>
      <c r="P307" s="24"/>
      <c r="Q307" s="24"/>
      <c r="R307" s="24"/>
      <c r="S307" s="24"/>
      <c r="T307" s="57"/>
      <c r="AT307" s="6" t="s">
        <v>446</v>
      </c>
      <c r="AU307" s="6" t="s">
        <v>80</v>
      </c>
    </row>
    <row r="308" spans="2:51" s="6" customFormat="1" ht="15.75" customHeight="1">
      <c r="B308" s="159"/>
      <c r="C308" s="160"/>
      <c r="D308" s="161" t="s">
        <v>144</v>
      </c>
      <c r="E308" s="160"/>
      <c r="F308" s="162" t="s">
        <v>558</v>
      </c>
      <c r="G308" s="160"/>
      <c r="H308" s="163">
        <v>0.044</v>
      </c>
      <c r="J308" s="160"/>
      <c r="K308" s="160"/>
      <c r="L308" s="164"/>
      <c r="M308" s="165"/>
      <c r="N308" s="160"/>
      <c r="O308" s="160"/>
      <c r="P308" s="160"/>
      <c r="Q308" s="160"/>
      <c r="R308" s="160"/>
      <c r="S308" s="160"/>
      <c r="T308" s="166"/>
      <c r="AT308" s="167" t="s">
        <v>144</v>
      </c>
      <c r="AU308" s="167" t="s">
        <v>80</v>
      </c>
      <c r="AV308" s="167" t="s">
        <v>80</v>
      </c>
      <c r="AW308" s="167" t="s">
        <v>92</v>
      </c>
      <c r="AX308" s="167" t="s">
        <v>21</v>
      </c>
      <c r="AY308" s="167" t="s">
        <v>133</v>
      </c>
    </row>
    <row r="309" spans="2:65" s="6" customFormat="1" ht="15.75" customHeight="1">
      <c r="B309" s="23"/>
      <c r="C309" s="168" t="s">
        <v>559</v>
      </c>
      <c r="D309" s="168" t="s">
        <v>182</v>
      </c>
      <c r="E309" s="169" t="s">
        <v>560</v>
      </c>
      <c r="F309" s="170" t="s">
        <v>561</v>
      </c>
      <c r="G309" s="171" t="s">
        <v>164</v>
      </c>
      <c r="H309" s="172">
        <v>0.027</v>
      </c>
      <c r="I309" s="173"/>
      <c r="J309" s="174">
        <f>ROUND($I$309*$H$309,2)</f>
        <v>0</v>
      </c>
      <c r="K309" s="170" t="s">
        <v>139</v>
      </c>
      <c r="L309" s="175"/>
      <c r="M309" s="176"/>
      <c r="N309" s="177" t="s">
        <v>43</v>
      </c>
      <c r="O309" s="24"/>
      <c r="P309" s="154">
        <f>$O$309*$H$309</f>
        <v>0</v>
      </c>
      <c r="Q309" s="154">
        <v>1</v>
      </c>
      <c r="R309" s="154">
        <f>$Q$309*$H$309</f>
        <v>0.027</v>
      </c>
      <c r="S309" s="154">
        <v>0</v>
      </c>
      <c r="T309" s="155">
        <f>$S$309*$H$309</f>
        <v>0</v>
      </c>
      <c r="AR309" s="89" t="s">
        <v>319</v>
      </c>
      <c r="AT309" s="89" t="s">
        <v>182</v>
      </c>
      <c r="AU309" s="89" t="s">
        <v>80</v>
      </c>
      <c r="AY309" s="6" t="s">
        <v>133</v>
      </c>
      <c r="BE309" s="156">
        <f>IF($N$309="základní",$J$309,0)</f>
        <v>0</v>
      </c>
      <c r="BF309" s="156">
        <f>IF($N$309="snížená",$J$309,0)</f>
        <v>0</v>
      </c>
      <c r="BG309" s="156">
        <f>IF($N$309="zákl. přenesená",$J$309,0)</f>
        <v>0</v>
      </c>
      <c r="BH309" s="156">
        <f>IF($N$309="sníž. přenesená",$J$309,0)</f>
        <v>0</v>
      </c>
      <c r="BI309" s="156">
        <f>IF($N$309="nulová",$J$309,0)</f>
        <v>0</v>
      </c>
      <c r="BJ309" s="89" t="s">
        <v>21</v>
      </c>
      <c r="BK309" s="156">
        <f>ROUND($I$309*$H$309,2)</f>
        <v>0</v>
      </c>
      <c r="BL309" s="89" t="s">
        <v>231</v>
      </c>
      <c r="BM309" s="89" t="s">
        <v>562</v>
      </c>
    </row>
    <row r="310" spans="2:47" s="6" customFormat="1" ht="16.5" customHeight="1">
      <c r="B310" s="23"/>
      <c r="C310" s="24"/>
      <c r="D310" s="157" t="s">
        <v>142</v>
      </c>
      <c r="E310" s="24"/>
      <c r="F310" s="158" t="s">
        <v>563</v>
      </c>
      <c r="G310" s="24"/>
      <c r="H310" s="24"/>
      <c r="J310" s="24"/>
      <c r="K310" s="24"/>
      <c r="L310" s="43"/>
      <c r="M310" s="56"/>
      <c r="N310" s="24"/>
      <c r="O310" s="24"/>
      <c r="P310" s="24"/>
      <c r="Q310" s="24"/>
      <c r="R310" s="24"/>
      <c r="S310" s="24"/>
      <c r="T310" s="57"/>
      <c r="AT310" s="6" t="s">
        <v>142</v>
      </c>
      <c r="AU310" s="6" t="s">
        <v>80</v>
      </c>
    </row>
    <row r="311" spans="2:47" s="6" customFormat="1" ht="30.75" customHeight="1">
      <c r="B311" s="23"/>
      <c r="C311" s="24"/>
      <c r="D311" s="161" t="s">
        <v>446</v>
      </c>
      <c r="E311" s="24"/>
      <c r="F311" s="178" t="s">
        <v>564</v>
      </c>
      <c r="G311" s="24"/>
      <c r="H311" s="24"/>
      <c r="J311" s="24"/>
      <c r="K311" s="24"/>
      <c r="L311" s="43"/>
      <c r="M311" s="56"/>
      <c r="N311" s="24"/>
      <c r="O311" s="24"/>
      <c r="P311" s="24"/>
      <c r="Q311" s="24"/>
      <c r="R311" s="24"/>
      <c r="S311" s="24"/>
      <c r="T311" s="57"/>
      <c r="AT311" s="6" t="s">
        <v>446</v>
      </c>
      <c r="AU311" s="6" t="s">
        <v>80</v>
      </c>
    </row>
    <row r="312" spans="2:51" s="6" customFormat="1" ht="15.75" customHeight="1">
      <c r="B312" s="159"/>
      <c r="C312" s="160"/>
      <c r="D312" s="161" t="s">
        <v>144</v>
      </c>
      <c r="E312" s="160"/>
      <c r="F312" s="162" t="s">
        <v>565</v>
      </c>
      <c r="G312" s="160"/>
      <c r="H312" s="163">
        <v>0.027</v>
      </c>
      <c r="J312" s="160"/>
      <c r="K312" s="160"/>
      <c r="L312" s="164"/>
      <c r="M312" s="165"/>
      <c r="N312" s="160"/>
      <c r="O312" s="160"/>
      <c r="P312" s="160"/>
      <c r="Q312" s="160"/>
      <c r="R312" s="160"/>
      <c r="S312" s="160"/>
      <c r="T312" s="166"/>
      <c r="AT312" s="167" t="s">
        <v>144</v>
      </c>
      <c r="AU312" s="167" t="s">
        <v>80</v>
      </c>
      <c r="AV312" s="167" t="s">
        <v>80</v>
      </c>
      <c r="AW312" s="167" t="s">
        <v>92</v>
      </c>
      <c r="AX312" s="167" t="s">
        <v>21</v>
      </c>
      <c r="AY312" s="167" t="s">
        <v>133</v>
      </c>
    </row>
    <row r="313" spans="2:65" s="6" customFormat="1" ht="15.75" customHeight="1">
      <c r="B313" s="23"/>
      <c r="C313" s="145" t="s">
        <v>566</v>
      </c>
      <c r="D313" s="145" t="s">
        <v>135</v>
      </c>
      <c r="E313" s="146" t="s">
        <v>567</v>
      </c>
      <c r="F313" s="147" t="s">
        <v>568</v>
      </c>
      <c r="G313" s="148" t="s">
        <v>370</v>
      </c>
      <c r="H313" s="149">
        <v>14</v>
      </c>
      <c r="I313" s="150"/>
      <c r="J313" s="151">
        <f>ROUND($I$313*$H$313,2)</f>
        <v>0</v>
      </c>
      <c r="K313" s="147" t="s">
        <v>139</v>
      </c>
      <c r="L313" s="43"/>
      <c r="M313" s="152"/>
      <c r="N313" s="153" t="s">
        <v>43</v>
      </c>
      <c r="O313" s="24"/>
      <c r="P313" s="154">
        <f>$O$313*$H$313</f>
        <v>0</v>
      </c>
      <c r="Q313" s="154">
        <v>0</v>
      </c>
      <c r="R313" s="154">
        <f>$Q$313*$H$313</f>
        <v>0</v>
      </c>
      <c r="S313" s="154">
        <v>0</v>
      </c>
      <c r="T313" s="155">
        <f>$S$313*$H$313</f>
        <v>0</v>
      </c>
      <c r="AR313" s="89" t="s">
        <v>231</v>
      </c>
      <c r="AT313" s="89" t="s">
        <v>135</v>
      </c>
      <c r="AU313" s="89" t="s">
        <v>80</v>
      </c>
      <c r="AY313" s="6" t="s">
        <v>133</v>
      </c>
      <c r="BE313" s="156">
        <f>IF($N$313="základní",$J$313,0)</f>
        <v>0</v>
      </c>
      <c r="BF313" s="156">
        <f>IF($N$313="snížená",$J$313,0)</f>
        <v>0</v>
      </c>
      <c r="BG313" s="156">
        <f>IF($N$313="zákl. přenesená",$J$313,0)</f>
        <v>0</v>
      </c>
      <c r="BH313" s="156">
        <f>IF($N$313="sníž. přenesená",$J$313,0)</f>
        <v>0</v>
      </c>
      <c r="BI313" s="156">
        <f>IF($N$313="nulová",$J$313,0)</f>
        <v>0</v>
      </c>
      <c r="BJ313" s="89" t="s">
        <v>21</v>
      </c>
      <c r="BK313" s="156">
        <f>ROUND($I$313*$H$313,2)</f>
        <v>0</v>
      </c>
      <c r="BL313" s="89" t="s">
        <v>231</v>
      </c>
      <c r="BM313" s="89" t="s">
        <v>569</v>
      </c>
    </row>
    <row r="314" spans="2:47" s="6" customFormat="1" ht="27" customHeight="1">
      <c r="B314" s="23"/>
      <c r="C314" s="24"/>
      <c r="D314" s="157" t="s">
        <v>142</v>
      </c>
      <c r="E314" s="24"/>
      <c r="F314" s="158" t="s">
        <v>570</v>
      </c>
      <c r="G314" s="24"/>
      <c r="H314" s="24"/>
      <c r="J314" s="24"/>
      <c r="K314" s="24"/>
      <c r="L314" s="43"/>
      <c r="M314" s="56"/>
      <c r="N314" s="24"/>
      <c r="O314" s="24"/>
      <c r="P314" s="24"/>
      <c r="Q314" s="24"/>
      <c r="R314" s="24"/>
      <c r="S314" s="24"/>
      <c r="T314" s="57"/>
      <c r="AT314" s="6" t="s">
        <v>142</v>
      </c>
      <c r="AU314" s="6" t="s">
        <v>80</v>
      </c>
    </row>
    <row r="315" spans="2:51" s="6" customFormat="1" ht="15.75" customHeight="1">
      <c r="B315" s="159"/>
      <c r="C315" s="160"/>
      <c r="D315" s="161" t="s">
        <v>144</v>
      </c>
      <c r="E315" s="160"/>
      <c r="F315" s="162" t="s">
        <v>571</v>
      </c>
      <c r="G315" s="160"/>
      <c r="H315" s="163">
        <v>6</v>
      </c>
      <c r="J315" s="160"/>
      <c r="K315" s="160"/>
      <c r="L315" s="164"/>
      <c r="M315" s="165"/>
      <c r="N315" s="160"/>
      <c r="O315" s="160"/>
      <c r="P315" s="160"/>
      <c r="Q315" s="160"/>
      <c r="R315" s="160"/>
      <c r="S315" s="160"/>
      <c r="T315" s="166"/>
      <c r="AT315" s="167" t="s">
        <v>144</v>
      </c>
      <c r="AU315" s="167" t="s">
        <v>80</v>
      </c>
      <c r="AV315" s="167" t="s">
        <v>80</v>
      </c>
      <c r="AW315" s="167" t="s">
        <v>92</v>
      </c>
      <c r="AX315" s="167" t="s">
        <v>72</v>
      </c>
      <c r="AY315" s="167" t="s">
        <v>133</v>
      </c>
    </row>
    <row r="316" spans="2:51" s="6" customFormat="1" ht="15.75" customHeight="1">
      <c r="B316" s="159"/>
      <c r="C316" s="160"/>
      <c r="D316" s="161" t="s">
        <v>144</v>
      </c>
      <c r="E316" s="160"/>
      <c r="F316" s="162" t="s">
        <v>572</v>
      </c>
      <c r="G316" s="160"/>
      <c r="H316" s="163">
        <v>8</v>
      </c>
      <c r="J316" s="160"/>
      <c r="K316" s="160"/>
      <c r="L316" s="164"/>
      <c r="M316" s="165"/>
      <c r="N316" s="160"/>
      <c r="O316" s="160"/>
      <c r="P316" s="160"/>
      <c r="Q316" s="160"/>
      <c r="R316" s="160"/>
      <c r="S316" s="160"/>
      <c r="T316" s="166"/>
      <c r="AT316" s="167" t="s">
        <v>144</v>
      </c>
      <c r="AU316" s="167" t="s">
        <v>80</v>
      </c>
      <c r="AV316" s="167" t="s">
        <v>80</v>
      </c>
      <c r="AW316" s="167" t="s">
        <v>92</v>
      </c>
      <c r="AX316" s="167" t="s">
        <v>72</v>
      </c>
      <c r="AY316" s="167" t="s">
        <v>133</v>
      </c>
    </row>
    <row r="317" spans="2:65" s="6" customFormat="1" ht="15.75" customHeight="1">
      <c r="B317" s="23"/>
      <c r="C317" s="168" t="s">
        <v>573</v>
      </c>
      <c r="D317" s="168" t="s">
        <v>182</v>
      </c>
      <c r="E317" s="169" t="s">
        <v>574</v>
      </c>
      <c r="F317" s="170" t="s">
        <v>575</v>
      </c>
      <c r="G317" s="171" t="s">
        <v>370</v>
      </c>
      <c r="H317" s="172">
        <v>14</v>
      </c>
      <c r="I317" s="173"/>
      <c r="J317" s="174">
        <f>ROUND($I$317*$H$317,2)</f>
        <v>0</v>
      </c>
      <c r="K317" s="170" t="s">
        <v>139</v>
      </c>
      <c r="L317" s="175"/>
      <c r="M317" s="176"/>
      <c r="N317" s="177" t="s">
        <v>43</v>
      </c>
      <c r="O317" s="24"/>
      <c r="P317" s="154">
        <f>$O$317*$H$317</f>
        <v>0</v>
      </c>
      <c r="Q317" s="154">
        <v>0.0013</v>
      </c>
      <c r="R317" s="154">
        <f>$Q$317*$H$317</f>
        <v>0.0182</v>
      </c>
      <c r="S317" s="154">
        <v>0</v>
      </c>
      <c r="T317" s="155">
        <f>$S$317*$H$317</f>
        <v>0</v>
      </c>
      <c r="AR317" s="89" t="s">
        <v>319</v>
      </c>
      <c r="AT317" s="89" t="s">
        <v>182</v>
      </c>
      <c r="AU317" s="89" t="s">
        <v>80</v>
      </c>
      <c r="AY317" s="6" t="s">
        <v>133</v>
      </c>
      <c r="BE317" s="156">
        <f>IF($N$317="základní",$J$317,0)</f>
        <v>0</v>
      </c>
      <c r="BF317" s="156">
        <f>IF($N$317="snížená",$J$317,0)</f>
        <v>0</v>
      </c>
      <c r="BG317" s="156">
        <f>IF($N$317="zákl. přenesená",$J$317,0)</f>
        <v>0</v>
      </c>
      <c r="BH317" s="156">
        <f>IF($N$317="sníž. přenesená",$J$317,0)</f>
        <v>0</v>
      </c>
      <c r="BI317" s="156">
        <f>IF($N$317="nulová",$J$317,0)</f>
        <v>0</v>
      </c>
      <c r="BJ317" s="89" t="s">
        <v>21</v>
      </c>
      <c r="BK317" s="156">
        <f>ROUND($I$317*$H$317,2)</f>
        <v>0</v>
      </c>
      <c r="BL317" s="89" t="s">
        <v>231</v>
      </c>
      <c r="BM317" s="89" t="s">
        <v>576</v>
      </c>
    </row>
    <row r="318" spans="2:47" s="6" customFormat="1" ht="16.5" customHeight="1">
      <c r="B318" s="23"/>
      <c r="C318" s="24"/>
      <c r="D318" s="157" t="s">
        <v>142</v>
      </c>
      <c r="E318" s="24"/>
      <c r="F318" s="158" t="s">
        <v>577</v>
      </c>
      <c r="G318" s="24"/>
      <c r="H318" s="24"/>
      <c r="J318" s="24"/>
      <c r="K318" s="24"/>
      <c r="L318" s="43"/>
      <c r="M318" s="56"/>
      <c r="N318" s="24"/>
      <c r="O318" s="24"/>
      <c r="P318" s="24"/>
      <c r="Q318" s="24"/>
      <c r="R318" s="24"/>
      <c r="S318" s="24"/>
      <c r="T318" s="57"/>
      <c r="AT318" s="6" t="s">
        <v>142</v>
      </c>
      <c r="AU318" s="6" t="s">
        <v>80</v>
      </c>
    </row>
    <row r="319" spans="2:65" s="6" customFormat="1" ht="15.75" customHeight="1">
      <c r="B319" s="23"/>
      <c r="C319" s="145" t="s">
        <v>578</v>
      </c>
      <c r="D319" s="145" t="s">
        <v>135</v>
      </c>
      <c r="E319" s="146" t="s">
        <v>579</v>
      </c>
      <c r="F319" s="147" t="s">
        <v>580</v>
      </c>
      <c r="G319" s="148" t="s">
        <v>377</v>
      </c>
      <c r="H319" s="149">
        <v>24</v>
      </c>
      <c r="I319" s="150"/>
      <c r="J319" s="151">
        <f>ROUND($I$319*$H$319,2)</f>
        <v>0</v>
      </c>
      <c r="K319" s="147" t="s">
        <v>139</v>
      </c>
      <c r="L319" s="43"/>
      <c r="M319" s="152"/>
      <c r="N319" s="153" t="s">
        <v>43</v>
      </c>
      <c r="O319" s="24"/>
      <c r="P319" s="154">
        <f>$O$319*$H$319</f>
        <v>0</v>
      </c>
      <c r="Q319" s="154">
        <v>0</v>
      </c>
      <c r="R319" s="154">
        <f>$Q$319*$H$319</f>
        <v>0</v>
      </c>
      <c r="S319" s="154">
        <v>0.0066</v>
      </c>
      <c r="T319" s="155">
        <f>$S$319*$H$319</f>
        <v>0.15839999999999999</v>
      </c>
      <c r="AR319" s="89" t="s">
        <v>231</v>
      </c>
      <c r="AT319" s="89" t="s">
        <v>135</v>
      </c>
      <c r="AU319" s="89" t="s">
        <v>80</v>
      </c>
      <c r="AY319" s="6" t="s">
        <v>133</v>
      </c>
      <c r="BE319" s="156">
        <f>IF($N$319="základní",$J$319,0)</f>
        <v>0</v>
      </c>
      <c r="BF319" s="156">
        <f>IF($N$319="snížená",$J$319,0)</f>
        <v>0</v>
      </c>
      <c r="BG319" s="156">
        <f>IF($N$319="zákl. přenesená",$J$319,0)</f>
        <v>0</v>
      </c>
      <c r="BH319" s="156">
        <f>IF($N$319="sníž. přenesená",$J$319,0)</f>
        <v>0</v>
      </c>
      <c r="BI319" s="156">
        <f>IF($N$319="nulová",$J$319,0)</f>
        <v>0</v>
      </c>
      <c r="BJ319" s="89" t="s">
        <v>21</v>
      </c>
      <c r="BK319" s="156">
        <f>ROUND($I$319*$H$319,2)</f>
        <v>0</v>
      </c>
      <c r="BL319" s="89" t="s">
        <v>231</v>
      </c>
      <c r="BM319" s="89" t="s">
        <v>581</v>
      </c>
    </row>
    <row r="320" spans="2:47" s="6" customFormat="1" ht="16.5" customHeight="1">
      <c r="B320" s="23"/>
      <c r="C320" s="24"/>
      <c r="D320" s="157" t="s">
        <v>142</v>
      </c>
      <c r="E320" s="24"/>
      <c r="F320" s="158" t="s">
        <v>582</v>
      </c>
      <c r="G320" s="24"/>
      <c r="H320" s="24"/>
      <c r="J320" s="24"/>
      <c r="K320" s="24"/>
      <c r="L320" s="43"/>
      <c r="M320" s="56"/>
      <c r="N320" s="24"/>
      <c r="O320" s="24"/>
      <c r="P320" s="24"/>
      <c r="Q320" s="24"/>
      <c r="R320" s="24"/>
      <c r="S320" s="24"/>
      <c r="T320" s="57"/>
      <c r="AT320" s="6" t="s">
        <v>142</v>
      </c>
      <c r="AU320" s="6" t="s">
        <v>80</v>
      </c>
    </row>
    <row r="321" spans="2:51" s="6" customFormat="1" ht="15.75" customHeight="1">
      <c r="B321" s="159"/>
      <c r="C321" s="160"/>
      <c r="D321" s="161" t="s">
        <v>144</v>
      </c>
      <c r="E321" s="160"/>
      <c r="F321" s="162" t="s">
        <v>583</v>
      </c>
      <c r="G321" s="160"/>
      <c r="H321" s="163">
        <v>24</v>
      </c>
      <c r="J321" s="160"/>
      <c r="K321" s="160"/>
      <c r="L321" s="164"/>
      <c r="M321" s="165"/>
      <c r="N321" s="160"/>
      <c r="O321" s="160"/>
      <c r="P321" s="160"/>
      <c r="Q321" s="160"/>
      <c r="R321" s="160"/>
      <c r="S321" s="160"/>
      <c r="T321" s="166"/>
      <c r="AT321" s="167" t="s">
        <v>144</v>
      </c>
      <c r="AU321" s="167" t="s">
        <v>80</v>
      </c>
      <c r="AV321" s="167" t="s">
        <v>80</v>
      </c>
      <c r="AW321" s="167" t="s">
        <v>92</v>
      </c>
      <c r="AX321" s="167" t="s">
        <v>21</v>
      </c>
      <c r="AY321" s="167" t="s">
        <v>133</v>
      </c>
    </row>
    <row r="322" spans="2:65" s="6" customFormat="1" ht="15.75" customHeight="1">
      <c r="B322" s="23"/>
      <c r="C322" s="145" t="s">
        <v>584</v>
      </c>
      <c r="D322" s="145" t="s">
        <v>135</v>
      </c>
      <c r="E322" s="146" t="s">
        <v>585</v>
      </c>
      <c r="F322" s="147" t="s">
        <v>586</v>
      </c>
      <c r="G322" s="148" t="s">
        <v>377</v>
      </c>
      <c r="H322" s="149">
        <v>6</v>
      </c>
      <c r="I322" s="150"/>
      <c r="J322" s="151">
        <f>ROUND($I$322*$H$322,2)</f>
        <v>0</v>
      </c>
      <c r="K322" s="147" t="s">
        <v>139</v>
      </c>
      <c r="L322" s="43"/>
      <c r="M322" s="152"/>
      <c r="N322" s="153" t="s">
        <v>43</v>
      </c>
      <c r="O322" s="24"/>
      <c r="P322" s="154">
        <f>$O$322*$H$322</f>
        <v>0</v>
      </c>
      <c r="Q322" s="154">
        <v>0</v>
      </c>
      <c r="R322" s="154">
        <f>$Q$322*$H$322</f>
        <v>0</v>
      </c>
      <c r="S322" s="154">
        <v>0.02475</v>
      </c>
      <c r="T322" s="155">
        <f>$S$322*$H$322</f>
        <v>0.14850000000000002</v>
      </c>
      <c r="AR322" s="89" t="s">
        <v>231</v>
      </c>
      <c r="AT322" s="89" t="s">
        <v>135</v>
      </c>
      <c r="AU322" s="89" t="s">
        <v>80</v>
      </c>
      <c r="AY322" s="6" t="s">
        <v>133</v>
      </c>
      <c r="BE322" s="156">
        <f>IF($N$322="základní",$J$322,0)</f>
        <v>0</v>
      </c>
      <c r="BF322" s="156">
        <f>IF($N$322="snížená",$J$322,0)</f>
        <v>0</v>
      </c>
      <c r="BG322" s="156">
        <f>IF($N$322="zákl. přenesená",$J$322,0)</f>
        <v>0</v>
      </c>
      <c r="BH322" s="156">
        <f>IF($N$322="sníž. přenesená",$J$322,0)</f>
        <v>0</v>
      </c>
      <c r="BI322" s="156">
        <f>IF($N$322="nulová",$J$322,0)</f>
        <v>0</v>
      </c>
      <c r="BJ322" s="89" t="s">
        <v>21</v>
      </c>
      <c r="BK322" s="156">
        <f>ROUND($I$322*$H$322,2)</f>
        <v>0</v>
      </c>
      <c r="BL322" s="89" t="s">
        <v>231</v>
      </c>
      <c r="BM322" s="89" t="s">
        <v>587</v>
      </c>
    </row>
    <row r="323" spans="2:47" s="6" customFormat="1" ht="27" customHeight="1">
      <c r="B323" s="23"/>
      <c r="C323" s="24"/>
      <c r="D323" s="157" t="s">
        <v>142</v>
      </c>
      <c r="E323" s="24"/>
      <c r="F323" s="158" t="s">
        <v>588</v>
      </c>
      <c r="G323" s="24"/>
      <c r="H323" s="24"/>
      <c r="J323" s="24"/>
      <c r="K323" s="24"/>
      <c r="L323" s="43"/>
      <c r="M323" s="56"/>
      <c r="N323" s="24"/>
      <c r="O323" s="24"/>
      <c r="P323" s="24"/>
      <c r="Q323" s="24"/>
      <c r="R323" s="24"/>
      <c r="S323" s="24"/>
      <c r="T323" s="57"/>
      <c r="AT323" s="6" t="s">
        <v>142</v>
      </c>
      <c r="AU323" s="6" t="s">
        <v>80</v>
      </c>
    </row>
    <row r="324" spans="2:65" s="6" customFormat="1" ht="15.75" customHeight="1">
      <c r="B324" s="23"/>
      <c r="C324" s="145" t="s">
        <v>589</v>
      </c>
      <c r="D324" s="145" t="s">
        <v>135</v>
      </c>
      <c r="E324" s="146" t="s">
        <v>590</v>
      </c>
      <c r="F324" s="147" t="s">
        <v>591</v>
      </c>
      <c r="G324" s="148" t="s">
        <v>377</v>
      </c>
      <c r="H324" s="149">
        <v>24</v>
      </c>
      <c r="I324" s="150"/>
      <c r="J324" s="151">
        <f>ROUND($I$324*$H$324,2)</f>
        <v>0</v>
      </c>
      <c r="K324" s="147" t="s">
        <v>139</v>
      </c>
      <c r="L324" s="43"/>
      <c r="M324" s="152"/>
      <c r="N324" s="153" t="s">
        <v>43</v>
      </c>
      <c r="O324" s="24"/>
      <c r="P324" s="154">
        <f>$O$324*$H$324</f>
        <v>0</v>
      </c>
      <c r="Q324" s="154">
        <v>6E-05</v>
      </c>
      <c r="R324" s="154">
        <f>$Q$324*$H$324</f>
        <v>0.00144</v>
      </c>
      <c r="S324" s="154">
        <v>0</v>
      </c>
      <c r="T324" s="155">
        <f>$S$324*$H$324</f>
        <v>0</v>
      </c>
      <c r="AR324" s="89" t="s">
        <v>231</v>
      </c>
      <c r="AT324" s="89" t="s">
        <v>135</v>
      </c>
      <c r="AU324" s="89" t="s">
        <v>80</v>
      </c>
      <c r="AY324" s="6" t="s">
        <v>133</v>
      </c>
      <c r="BE324" s="156">
        <f>IF($N$324="základní",$J$324,0)</f>
        <v>0</v>
      </c>
      <c r="BF324" s="156">
        <f>IF($N$324="snížená",$J$324,0)</f>
        <v>0</v>
      </c>
      <c r="BG324" s="156">
        <f>IF($N$324="zákl. přenesená",$J$324,0)</f>
        <v>0</v>
      </c>
      <c r="BH324" s="156">
        <f>IF($N$324="sníž. přenesená",$J$324,0)</f>
        <v>0</v>
      </c>
      <c r="BI324" s="156">
        <f>IF($N$324="nulová",$J$324,0)</f>
        <v>0</v>
      </c>
      <c r="BJ324" s="89" t="s">
        <v>21</v>
      </c>
      <c r="BK324" s="156">
        <f>ROUND($I$324*$H$324,2)</f>
        <v>0</v>
      </c>
      <c r="BL324" s="89" t="s">
        <v>231</v>
      </c>
      <c r="BM324" s="89" t="s">
        <v>592</v>
      </c>
    </row>
    <row r="325" spans="2:47" s="6" customFormat="1" ht="16.5" customHeight="1">
      <c r="B325" s="23"/>
      <c r="C325" s="24"/>
      <c r="D325" s="157" t="s">
        <v>142</v>
      </c>
      <c r="E325" s="24"/>
      <c r="F325" s="158" t="s">
        <v>593</v>
      </c>
      <c r="G325" s="24"/>
      <c r="H325" s="24"/>
      <c r="J325" s="24"/>
      <c r="K325" s="24"/>
      <c r="L325" s="43"/>
      <c r="M325" s="56"/>
      <c r="N325" s="24"/>
      <c r="O325" s="24"/>
      <c r="P325" s="24"/>
      <c r="Q325" s="24"/>
      <c r="R325" s="24"/>
      <c r="S325" s="24"/>
      <c r="T325" s="57"/>
      <c r="AT325" s="6" t="s">
        <v>142</v>
      </c>
      <c r="AU325" s="6" t="s">
        <v>80</v>
      </c>
    </row>
    <row r="326" spans="2:51" s="6" customFormat="1" ht="15.75" customHeight="1">
      <c r="B326" s="159"/>
      <c r="C326" s="160"/>
      <c r="D326" s="161" t="s">
        <v>144</v>
      </c>
      <c r="E326" s="160"/>
      <c r="F326" s="162" t="s">
        <v>583</v>
      </c>
      <c r="G326" s="160"/>
      <c r="H326" s="163">
        <v>24</v>
      </c>
      <c r="J326" s="160"/>
      <c r="K326" s="160"/>
      <c r="L326" s="164"/>
      <c r="M326" s="165"/>
      <c r="N326" s="160"/>
      <c r="O326" s="160"/>
      <c r="P326" s="160"/>
      <c r="Q326" s="160"/>
      <c r="R326" s="160"/>
      <c r="S326" s="160"/>
      <c r="T326" s="166"/>
      <c r="AT326" s="167" t="s">
        <v>144</v>
      </c>
      <c r="AU326" s="167" t="s">
        <v>80</v>
      </c>
      <c r="AV326" s="167" t="s">
        <v>80</v>
      </c>
      <c r="AW326" s="167" t="s">
        <v>92</v>
      </c>
      <c r="AX326" s="167" t="s">
        <v>21</v>
      </c>
      <c r="AY326" s="167" t="s">
        <v>133</v>
      </c>
    </row>
    <row r="327" spans="2:65" s="6" customFormat="1" ht="15.75" customHeight="1">
      <c r="B327" s="23"/>
      <c r="C327" s="145" t="s">
        <v>594</v>
      </c>
      <c r="D327" s="145" t="s">
        <v>135</v>
      </c>
      <c r="E327" s="146" t="s">
        <v>595</v>
      </c>
      <c r="F327" s="147" t="s">
        <v>596</v>
      </c>
      <c r="G327" s="148" t="s">
        <v>377</v>
      </c>
      <c r="H327" s="149">
        <v>3</v>
      </c>
      <c r="I327" s="150"/>
      <c r="J327" s="151">
        <f>ROUND($I$327*$H$327,2)</f>
        <v>0</v>
      </c>
      <c r="K327" s="147" t="s">
        <v>139</v>
      </c>
      <c r="L327" s="43"/>
      <c r="M327" s="152"/>
      <c r="N327" s="153" t="s">
        <v>43</v>
      </c>
      <c r="O327" s="24"/>
      <c r="P327" s="154">
        <f>$O$327*$H$327</f>
        <v>0</v>
      </c>
      <c r="Q327" s="154">
        <v>9E-05</v>
      </c>
      <c r="R327" s="154">
        <f>$Q$327*$H$327</f>
        <v>0.00027</v>
      </c>
      <c r="S327" s="154">
        <v>0</v>
      </c>
      <c r="T327" s="155">
        <f>$S$327*$H$327</f>
        <v>0</v>
      </c>
      <c r="AR327" s="89" t="s">
        <v>231</v>
      </c>
      <c r="AT327" s="89" t="s">
        <v>135</v>
      </c>
      <c r="AU327" s="89" t="s">
        <v>80</v>
      </c>
      <c r="AY327" s="6" t="s">
        <v>133</v>
      </c>
      <c r="BE327" s="156">
        <f>IF($N$327="základní",$J$327,0)</f>
        <v>0</v>
      </c>
      <c r="BF327" s="156">
        <f>IF($N$327="snížená",$J$327,0)</f>
        <v>0</v>
      </c>
      <c r="BG327" s="156">
        <f>IF($N$327="zákl. přenesená",$J$327,0)</f>
        <v>0</v>
      </c>
      <c r="BH327" s="156">
        <f>IF($N$327="sníž. přenesená",$J$327,0)</f>
        <v>0</v>
      </c>
      <c r="BI327" s="156">
        <f>IF($N$327="nulová",$J$327,0)</f>
        <v>0</v>
      </c>
      <c r="BJ327" s="89" t="s">
        <v>21</v>
      </c>
      <c r="BK327" s="156">
        <f>ROUND($I$327*$H$327,2)</f>
        <v>0</v>
      </c>
      <c r="BL327" s="89" t="s">
        <v>231</v>
      </c>
      <c r="BM327" s="89" t="s">
        <v>597</v>
      </c>
    </row>
    <row r="328" spans="2:47" s="6" customFormat="1" ht="27" customHeight="1">
      <c r="B328" s="23"/>
      <c r="C328" s="24"/>
      <c r="D328" s="157" t="s">
        <v>142</v>
      </c>
      <c r="E328" s="24"/>
      <c r="F328" s="158" t="s">
        <v>598</v>
      </c>
      <c r="G328" s="24"/>
      <c r="H328" s="24"/>
      <c r="J328" s="24"/>
      <c r="K328" s="24"/>
      <c r="L328" s="43"/>
      <c r="M328" s="56"/>
      <c r="N328" s="24"/>
      <c r="O328" s="24"/>
      <c r="P328" s="24"/>
      <c r="Q328" s="24"/>
      <c r="R328" s="24"/>
      <c r="S328" s="24"/>
      <c r="T328" s="57"/>
      <c r="AT328" s="6" t="s">
        <v>142</v>
      </c>
      <c r="AU328" s="6" t="s">
        <v>80</v>
      </c>
    </row>
    <row r="329" spans="2:51" s="6" customFormat="1" ht="15.75" customHeight="1">
      <c r="B329" s="159"/>
      <c r="C329" s="160"/>
      <c r="D329" s="161" t="s">
        <v>144</v>
      </c>
      <c r="E329" s="160"/>
      <c r="F329" s="162" t="s">
        <v>599</v>
      </c>
      <c r="G329" s="160"/>
      <c r="H329" s="163">
        <v>3</v>
      </c>
      <c r="J329" s="160"/>
      <c r="K329" s="160"/>
      <c r="L329" s="164"/>
      <c r="M329" s="165"/>
      <c r="N329" s="160"/>
      <c r="O329" s="160"/>
      <c r="P329" s="160"/>
      <c r="Q329" s="160"/>
      <c r="R329" s="160"/>
      <c r="S329" s="160"/>
      <c r="T329" s="166"/>
      <c r="AT329" s="167" t="s">
        <v>144</v>
      </c>
      <c r="AU329" s="167" t="s">
        <v>80</v>
      </c>
      <c r="AV329" s="167" t="s">
        <v>80</v>
      </c>
      <c r="AW329" s="167" t="s">
        <v>92</v>
      </c>
      <c r="AX329" s="167" t="s">
        <v>21</v>
      </c>
      <c r="AY329" s="167" t="s">
        <v>133</v>
      </c>
    </row>
    <row r="330" spans="2:65" s="6" customFormat="1" ht="15.75" customHeight="1">
      <c r="B330" s="23"/>
      <c r="C330" s="168" t="s">
        <v>600</v>
      </c>
      <c r="D330" s="168" t="s">
        <v>182</v>
      </c>
      <c r="E330" s="169" t="s">
        <v>601</v>
      </c>
      <c r="F330" s="170" t="s">
        <v>602</v>
      </c>
      <c r="G330" s="171" t="s">
        <v>138</v>
      </c>
      <c r="H330" s="172">
        <v>0.72</v>
      </c>
      <c r="I330" s="173"/>
      <c r="J330" s="174">
        <f>ROUND($I$330*$H$330,2)</f>
        <v>0</v>
      </c>
      <c r="K330" s="170" t="s">
        <v>139</v>
      </c>
      <c r="L330" s="175"/>
      <c r="M330" s="176"/>
      <c r="N330" s="177" t="s">
        <v>43</v>
      </c>
      <c r="O330" s="24"/>
      <c r="P330" s="154">
        <f>$O$330*$H$330</f>
        <v>0</v>
      </c>
      <c r="Q330" s="154">
        <v>0.55</v>
      </c>
      <c r="R330" s="154">
        <f>$Q$330*$H$330</f>
        <v>0.396</v>
      </c>
      <c r="S330" s="154">
        <v>0</v>
      </c>
      <c r="T330" s="155">
        <f>$S$330*$H$330</f>
        <v>0</v>
      </c>
      <c r="AR330" s="89" t="s">
        <v>319</v>
      </c>
      <c r="AT330" s="89" t="s">
        <v>182</v>
      </c>
      <c r="AU330" s="89" t="s">
        <v>80</v>
      </c>
      <c r="AY330" s="6" t="s">
        <v>133</v>
      </c>
      <c r="BE330" s="156">
        <f>IF($N$330="základní",$J$330,0)</f>
        <v>0</v>
      </c>
      <c r="BF330" s="156">
        <f>IF($N$330="snížená",$J$330,0)</f>
        <v>0</v>
      </c>
      <c r="BG330" s="156">
        <f>IF($N$330="zákl. přenesená",$J$330,0)</f>
        <v>0</v>
      </c>
      <c r="BH330" s="156">
        <f>IF($N$330="sníž. přenesená",$J$330,0)</f>
        <v>0</v>
      </c>
      <c r="BI330" s="156">
        <f>IF($N$330="nulová",$J$330,0)</f>
        <v>0</v>
      </c>
      <c r="BJ330" s="89" t="s">
        <v>21</v>
      </c>
      <c r="BK330" s="156">
        <f>ROUND($I$330*$H$330,2)</f>
        <v>0</v>
      </c>
      <c r="BL330" s="89" t="s">
        <v>231</v>
      </c>
      <c r="BM330" s="89" t="s">
        <v>603</v>
      </c>
    </row>
    <row r="331" spans="2:47" s="6" customFormat="1" ht="16.5" customHeight="1">
      <c r="B331" s="23"/>
      <c r="C331" s="24"/>
      <c r="D331" s="157" t="s">
        <v>142</v>
      </c>
      <c r="E331" s="24"/>
      <c r="F331" s="158" t="s">
        <v>604</v>
      </c>
      <c r="G331" s="24"/>
      <c r="H331" s="24"/>
      <c r="J331" s="24"/>
      <c r="K331" s="24"/>
      <c r="L331" s="43"/>
      <c r="M331" s="56"/>
      <c r="N331" s="24"/>
      <c r="O331" s="24"/>
      <c r="P331" s="24"/>
      <c r="Q331" s="24"/>
      <c r="R331" s="24"/>
      <c r="S331" s="24"/>
      <c r="T331" s="57"/>
      <c r="AT331" s="6" t="s">
        <v>142</v>
      </c>
      <c r="AU331" s="6" t="s">
        <v>80</v>
      </c>
    </row>
    <row r="332" spans="2:51" s="6" customFormat="1" ht="15.75" customHeight="1">
      <c r="B332" s="159"/>
      <c r="C332" s="160"/>
      <c r="D332" s="161" t="s">
        <v>144</v>
      </c>
      <c r="E332" s="160"/>
      <c r="F332" s="162" t="s">
        <v>605</v>
      </c>
      <c r="G332" s="160"/>
      <c r="H332" s="163">
        <v>0.317</v>
      </c>
      <c r="J332" s="160"/>
      <c r="K332" s="160"/>
      <c r="L332" s="164"/>
      <c r="M332" s="165"/>
      <c r="N332" s="160"/>
      <c r="O332" s="160"/>
      <c r="P332" s="160"/>
      <c r="Q332" s="160"/>
      <c r="R332" s="160"/>
      <c r="S332" s="160"/>
      <c r="T332" s="166"/>
      <c r="AT332" s="167" t="s">
        <v>144</v>
      </c>
      <c r="AU332" s="167" t="s">
        <v>80</v>
      </c>
      <c r="AV332" s="167" t="s">
        <v>80</v>
      </c>
      <c r="AW332" s="167" t="s">
        <v>92</v>
      </c>
      <c r="AX332" s="167" t="s">
        <v>72</v>
      </c>
      <c r="AY332" s="167" t="s">
        <v>133</v>
      </c>
    </row>
    <row r="333" spans="2:51" s="6" customFormat="1" ht="15.75" customHeight="1">
      <c r="B333" s="159"/>
      <c r="C333" s="160"/>
      <c r="D333" s="161" t="s">
        <v>144</v>
      </c>
      <c r="E333" s="160"/>
      <c r="F333" s="162" t="s">
        <v>606</v>
      </c>
      <c r="G333" s="160"/>
      <c r="H333" s="163">
        <v>0.214</v>
      </c>
      <c r="J333" s="160"/>
      <c r="K333" s="160"/>
      <c r="L333" s="164"/>
      <c r="M333" s="165"/>
      <c r="N333" s="160"/>
      <c r="O333" s="160"/>
      <c r="P333" s="160"/>
      <c r="Q333" s="160"/>
      <c r="R333" s="160"/>
      <c r="S333" s="160"/>
      <c r="T333" s="166"/>
      <c r="AT333" s="167" t="s">
        <v>144</v>
      </c>
      <c r="AU333" s="167" t="s">
        <v>80</v>
      </c>
      <c r="AV333" s="167" t="s">
        <v>80</v>
      </c>
      <c r="AW333" s="167" t="s">
        <v>92</v>
      </c>
      <c r="AX333" s="167" t="s">
        <v>72</v>
      </c>
      <c r="AY333" s="167" t="s">
        <v>133</v>
      </c>
    </row>
    <row r="334" spans="2:51" s="6" customFormat="1" ht="15.75" customHeight="1">
      <c r="B334" s="159"/>
      <c r="C334" s="160"/>
      <c r="D334" s="161" t="s">
        <v>144</v>
      </c>
      <c r="E334" s="160"/>
      <c r="F334" s="162" t="s">
        <v>607</v>
      </c>
      <c r="G334" s="160"/>
      <c r="H334" s="163">
        <v>0.079</v>
      </c>
      <c r="J334" s="160"/>
      <c r="K334" s="160"/>
      <c r="L334" s="164"/>
      <c r="M334" s="165"/>
      <c r="N334" s="160"/>
      <c r="O334" s="160"/>
      <c r="P334" s="160"/>
      <c r="Q334" s="160"/>
      <c r="R334" s="160"/>
      <c r="S334" s="160"/>
      <c r="T334" s="166"/>
      <c r="AT334" s="167" t="s">
        <v>144</v>
      </c>
      <c r="AU334" s="167" t="s">
        <v>80</v>
      </c>
      <c r="AV334" s="167" t="s">
        <v>80</v>
      </c>
      <c r="AW334" s="167" t="s">
        <v>92</v>
      </c>
      <c r="AX334" s="167" t="s">
        <v>72</v>
      </c>
      <c r="AY334" s="167" t="s">
        <v>133</v>
      </c>
    </row>
    <row r="335" spans="2:51" s="6" customFormat="1" ht="15.75" customHeight="1">
      <c r="B335" s="179"/>
      <c r="C335" s="180"/>
      <c r="D335" s="161" t="s">
        <v>144</v>
      </c>
      <c r="E335" s="180"/>
      <c r="F335" s="181" t="s">
        <v>608</v>
      </c>
      <c r="G335" s="180"/>
      <c r="H335" s="182">
        <v>0.61</v>
      </c>
      <c r="J335" s="180"/>
      <c r="K335" s="180"/>
      <c r="L335" s="183"/>
      <c r="M335" s="184"/>
      <c r="N335" s="180"/>
      <c r="O335" s="180"/>
      <c r="P335" s="180"/>
      <c r="Q335" s="180"/>
      <c r="R335" s="180"/>
      <c r="S335" s="180"/>
      <c r="T335" s="185"/>
      <c r="AT335" s="186" t="s">
        <v>144</v>
      </c>
      <c r="AU335" s="186" t="s">
        <v>80</v>
      </c>
      <c r="AV335" s="186" t="s">
        <v>150</v>
      </c>
      <c r="AW335" s="186" t="s">
        <v>92</v>
      </c>
      <c r="AX335" s="186" t="s">
        <v>72</v>
      </c>
      <c r="AY335" s="186" t="s">
        <v>133</v>
      </c>
    </row>
    <row r="336" spans="2:51" s="6" customFormat="1" ht="15.75" customHeight="1">
      <c r="B336" s="159"/>
      <c r="C336" s="160"/>
      <c r="D336" s="161" t="s">
        <v>144</v>
      </c>
      <c r="E336" s="160"/>
      <c r="F336" s="162" t="s">
        <v>609</v>
      </c>
      <c r="G336" s="160"/>
      <c r="H336" s="163">
        <v>0.72</v>
      </c>
      <c r="J336" s="160"/>
      <c r="K336" s="160"/>
      <c r="L336" s="164"/>
      <c r="M336" s="165"/>
      <c r="N336" s="160"/>
      <c r="O336" s="160"/>
      <c r="P336" s="160"/>
      <c r="Q336" s="160"/>
      <c r="R336" s="160"/>
      <c r="S336" s="160"/>
      <c r="T336" s="166"/>
      <c r="AT336" s="167" t="s">
        <v>144</v>
      </c>
      <c r="AU336" s="167" t="s">
        <v>80</v>
      </c>
      <c r="AV336" s="167" t="s">
        <v>80</v>
      </c>
      <c r="AW336" s="167" t="s">
        <v>92</v>
      </c>
      <c r="AX336" s="167" t="s">
        <v>21</v>
      </c>
      <c r="AY336" s="167" t="s">
        <v>133</v>
      </c>
    </row>
    <row r="337" spans="2:65" s="6" customFormat="1" ht="15.75" customHeight="1">
      <c r="B337" s="23"/>
      <c r="C337" s="145" t="s">
        <v>610</v>
      </c>
      <c r="D337" s="145" t="s">
        <v>135</v>
      </c>
      <c r="E337" s="146" t="s">
        <v>611</v>
      </c>
      <c r="F337" s="147" t="s">
        <v>612</v>
      </c>
      <c r="G337" s="148" t="s">
        <v>377</v>
      </c>
      <c r="H337" s="149">
        <v>6</v>
      </c>
      <c r="I337" s="150"/>
      <c r="J337" s="151">
        <f>ROUND($I$337*$H$337,2)</f>
        <v>0</v>
      </c>
      <c r="K337" s="147" t="s">
        <v>139</v>
      </c>
      <c r="L337" s="43"/>
      <c r="M337" s="152"/>
      <c r="N337" s="153" t="s">
        <v>43</v>
      </c>
      <c r="O337" s="24"/>
      <c r="P337" s="154">
        <f>$O$337*$H$337</f>
        <v>0</v>
      </c>
      <c r="Q337" s="154">
        <v>0.0001</v>
      </c>
      <c r="R337" s="154">
        <f>$Q$337*$H$337</f>
        <v>0.0006000000000000001</v>
      </c>
      <c r="S337" s="154">
        <v>0</v>
      </c>
      <c r="T337" s="155">
        <f>$S$337*$H$337</f>
        <v>0</v>
      </c>
      <c r="AR337" s="89" t="s">
        <v>231</v>
      </c>
      <c r="AT337" s="89" t="s">
        <v>135</v>
      </c>
      <c r="AU337" s="89" t="s">
        <v>80</v>
      </c>
      <c r="AY337" s="6" t="s">
        <v>133</v>
      </c>
      <c r="BE337" s="156">
        <f>IF($N$337="základní",$J$337,0)</f>
        <v>0</v>
      </c>
      <c r="BF337" s="156">
        <f>IF($N$337="snížená",$J$337,0)</f>
        <v>0</v>
      </c>
      <c r="BG337" s="156">
        <f>IF($N$337="zákl. přenesená",$J$337,0)</f>
        <v>0</v>
      </c>
      <c r="BH337" s="156">
        <f>IF($N$337="sníž. přenesená",$J$337,0)</f>
        <v>0</v>
      </c>
      <c r="BI337" s="156">
        <f>IF($N$337="nulová",$J$337,0)</f>
        <v>0</v>
      </c>
      <c r="BJ337" s="89" t="s">
        <v>21</v>
      </c>
      <c r="BK337" s="156">
        <f>ROUND($I$337*$H$337,2)</f>
        <v>0</v>
      </c>
      <c r="BL337" s="89" t="s">
        <v>231</v>
      </c>
      <c r="BM337" s="89" t="s">
        <v>613</v>
      </c>
    </row>
    <row r="338" spans="2:47" s="6" customFormat="1" ht="27" customHeight="1">
      <c r="B338" s="23"/>
      <c r="C338" s="24"/>
      <c r="D338" s="157" t="s">
        <v>142</v>
      </c>
      <c r="E338" s="24"/>
      <c r="F338" s="158" t="s">
        <v>614</v>
      </c>
      <c r="G338" s="24"/>
      <c r="H338" s="24"/>
      <c r="J338" s="24"/>
      <c r="K338" s="24"/>
      <c r="L338" s="43"/>
      <c r="M338" s="56"/>
      <c r="N338" s="24"/>
      <c r="O338" s="24"/>
      <c r="P338" s="24"/>
      <c r="Q338" s="24"/>
      <c r="R338" s="24"/>
      <c r="S338" s="24"/>
      <c r="T338" s="57"/>
      <c r="AT338" s="6" t="s">
        <v>142</v>
      </c>
      <c r="AU338" s="6" t="s">
        <v>80</v>
      </c>
    </row>
    <row r="339" spans="2:51" s="6" customFormat="1" ht="15.75" customHeight="1">
      <c r="B339" s="159"/>
      <c r="C339" s="160"/>
      <c r="D339" s="161" t="s">
        <v>144</v>
      </c>
      <c r="E339" s="160"/>
      <c r="F339" s="162" t="s">
        <v>615</v>
      </c>
      <c r="G339" s="160"/>
      <c r="H339" s="163">
        <v>6</v>
      </c>
      <c r="J339" s="160"/>
      <c r="K339" s="160"/>
      <c r="L339" s="164"/>
      <c r="M339" s="165"/>
      <c r="N339" s="160"/>
      <c r="O339" s="160"/>
      <c r="P339" s="160"/>
      <c r="Q339" s="160"/>
      <c r="R339" s="160"/>
      <c r="S339" s="160"/>
      <c r="T339" s="166"/>
      <c r="AT339" s="167" t="s">
        <v>144</v>
      </c>
      <c r="AU339" s="167" t="s">
        <v>80</v>
      </c>
      <c r="AV339" s="167" t="s">
        <v>80</v>
      </c>
      <c r="AW339" s="167" t="s">
        <v>92</v>
      </c>
      <c r="AX339" s="167" t="s">
        <v>21</v>
      </c>
      <c r="AY339" s="167" t="s">
        <v>133</v>
      </c>
    </row>
    <row r="340" spans="2:65" s="6" customFormat="1" ht="15.75" customHeight="1">
      <c r="B340" s="23"/>
      <c r="C340" s="145" t="s">
        <v>616</v>
      </c>
      <c r="D340" s="145" t="s">
        <v>135</v>
      </c>
      <c r="E340" s="146" t="s">
        <v>617</v>
      </c>
      <c r="F340" s="147" t="s">
        <v>618</v>
      </c>
      <c r="G340" s="148" t="s">
        <v>171</v>
      </c>
      <c r="H340" s="149">
        <v>128.63</v>
      </c>
      <c r="I340" s="150"/>
      <c r="J340" s="151">
        <f>ROUND($I$340*$H$340,2)</f>
        <v>0</v>
      </c>
      <c r="K340" s="147" t="s">
        <v>139</v>
      </c>
      <c r="L340" s="43"/>
      <c r="M340" s="152"/>
      <c r="N340" s="153" t="s">
        <v>43</v>
      </c>
      <c r="O340" s="24"/>
      <c r="P340" s="154">
        <f>$O$340*$H$340</f>
        <v>0</v>
      </c>
      <c r="Q340" s="154">
        <v>0</v>
      </c>
      <c r="R340" s="154">
        <f>$Q$340*$H$340</f>
        <v>0</v>
      </c>
      <c r="S340" s="154">
        <v>0</v>
      </c>
      <c r="T340" s="155">
        <f>$S$340*$H$340</f>
        <v>0</v>
      </c>
      <c r="AR340" s="89" t="s">
        <v>231</v>
      </c>
      <c r="AT340" s="89" t="s">
        <v>135</v>
      </c>
      <c r="AU340" s="89" t="s">
        <v>80</v>
      </c>
      <c r="AY340" s="6" t="s">
        <v>133</v>
      </c>
      <c r="BE340" s="156">
        <f>IF($N$340="základní",$J$340,0)</f>
        <v>0</v>
      </c>
      <c r="BF340" s="156">
        <f>IF($N$340="snížená",$J$340,0)</f>
        <v>0</v>
      </c>
      <c r="BG340" s="156">
        <f>IF($N$340="zákl. přenesená",$J$340,0)</f>
        <v>0</v>
      </c>
      <c r="BH340" s="156">
        <f>IF($N$340="sníž. přenesená",$J$340,0)</f>
        <v>0</v>
      </c>
      <c r="BI340" s="156">
        <f>IF($N$340="nulová",$J$340,0)</f>
        <v>0</v>
      </c>
      <c r="BJ340" s="89" t="s">
        <v>21</v>
      </c>
      <c r="BK340" s="156">
        <f>ROUND($I$340*$H$340,2)</f>
        <v>0</v>
      </c>
      <c r="BL340" s="89" t="s">
        <v>231</v>
      </c>
      <c r="BM340" s="89" t="s">
        <v>619</v>
      </c>
    </row>
    <row r="341" spans="2:47" s="6" customFormat="1" ht="27" customHeight="1">
      <c r="B341" s="23"/>
      <c r="C341" s="24"/>
      <c r="D341" s="157" t="s">
        <v>142</v>
      </c>
      <c r="E341" s="24"/>
      <c r="F341" s="158" t="s">
        <v>620</v>
      </c>
      <c r="G341" s="24"/>
      <c r="H341" s="24"/>
      <c r="J341" s="24"/>
      <c r="K341" s="24"/>
      <c r="L341" s="43"/>
      <c r="M341" s="56"/>
      <c r="N341" s="24"/>
      <c r="O341" s="24"/>
      <c r="P341" s="24"/>
      <c r="Q341" s="24"/>
      <c r="R341" s="24"/>
      <c r="S341" s="24"/>
      <c r="T341" s="57"/>
      <c r="AT341" s="6" t="s">
        <v>142</v>
      </c>
      <c r="AU341" s="6" t="s">
        <v>80</v>
      </c>
    </row>
    <row r="342" spans="2:51" s="6" customFormat="1" ht="15.75" customHeight="1">
      <c r="B342" s="159"/>
      <c r="C342" s="160"/>
      <c r="D342" s="161" t="s">
        <v>144</v>
      </c>
      <c r="E342" s="160"/>
      <c r="F342" s="162" t="s">
        <v>621</v>
      </c>
      <c r="G342" s="160"/>
      <c r="H342" s="163">
        <v>126.67</v>
      </c>
      <c r="J342" s="160"/>
      <c r="K342" s="160"/>
      <c r="L342" s="164"/>
      <c r="M342" s="165"/>
      <c r="N342" s="160"/>
      <c r="O342" s="160"/>
      <c r="P342" s="160"/>
      <c r="Q342" s="160"/>
      <c r="R342" s="160"/>
      <c r="S342" s="160"/>
      <c r="T342" s="166"/>
      <c r="AT342" s="167" t="s">
        <v>144</v>
      </c>
      <c r="AU342" s="167" t="s">
        <v>80</v>
      </c>
      <c r="AV342" s="167" t="s">
        <v>80</v>
      </c>
      <c r="AW342" s="167" t="s">
        <v>92</v>
      </c>
      <c r="AX342" s="167" t="s">
        <v>72</v>
      </c>
      <c r="AY342" s="167" t="s">
        <v>133</v>
      </c>
    </row>
    <row r="343" spans="2:51" s="6" customFormat="1" ht="15.75" customHeight="1">
      <c r="B343" s="159"/>
      <c r="C343" s="160"/>
      <c r="D343" s="161" t="s">
        <v>144</v>
      </c>
      <c r="E343" s="160"/>
      <c r="F343" s="162" t="s">
        <v>622</v>
      </c>
      <c r="G343" s="160"/>
      <c r="H343" s="163">
        <v>1.96</v>
      </c>
      <c r="J343" s="160"/>
      <c r="K343" s="160"/>
      <c r="L343" s="164"/>
      <c r="M343" s="165"/>
      <c r="N343" s="160"/>
      <c r="O343" s="160"/>
      <c r="P343" s="160"/>
      <c r="Q343" s="160"/>
      <c r="R343" s="160"/>
      <c r="S343" s="160"/>
      <c r="T343" s="166"/>
      <c r="AT343" s="167" t="s">
        <v>144</v>
      </c>
      <c r="AU343" s="167" t="s">
        <v>80</v>
      </c>
      <c r="AV343" s="167" t="s">
        <v>80</v>
      </c>
      <c r="AW343" s="167" t="s">
        <v>92</v>
      </c>
      <c r="AX343" s="167" t="s">
        <v>72</v>
      </c>
      <c r="AY343" s="167" t="s">
        <v>133</v>
      </c>
    </row>
    <row r="344" spans="2:65" s="6" customFormat="1" ht="15.75" customHeight="1">
      <c r="B344" s="23"/>
      <c r="C344" s="168" t="s">
        <v>623</v>
      </c>
      <c r="D344" s="168" t="s">
        <v>182</v>
      </c>
      <c r="E344" s="169" t="s">
        <v>624</v>
      </c>
      <c r="F344" s="170" t="s">
        <v>625</v>
      </c>
      <c r="G344" s="171" t="s">
        <v>138</v>
      </c>
      <c r="H344" s="172">
        <v>3.705</v>
      </c>
      <c r="I344" s="173"/>
      <c r="J344" s="174">
        <f>ROUND($I$344*$H$344,2)</f>
        <v>0</v>
      </c>
      <c r="K344" s="170" t="s">
        <v>139</v>
      </c>
      <c r="L344" s="175"/>
      <c r="M344" s="176"/>
      <c r="N344" s="177" t="s">
        <v>43</v>
      </c>
      <c r="O344" s="24"/>
      <c r="P344" s="154">
        <f>$O$344*$H$344</f>
        <v>0</v>
      </c>
      <c r="Q344" s="154">
        <v>0.55</v>
      </c>
      <c r="R344" s="154">
        <f>$Q$344*$H$344</f>
        <v>2.0377500000000004</v>
      </c>
      <c r="S344" s="154">
        <v>0</v>
      </c>
      <c r="T344" s="155">
        <f>$S$344*$H$344</f>
        <v>0</v>
      </c>
      <c r="AR344" s="89" t="s">
        <v>319</v>
      </c>
      <c r="AT344" s="89" t="s">
        <v>182</v>
      </c>
      <c r="AU344" s="89" t="s">
        <v>80</v>
      </c>
      <c r="AY344" s="6" t="s">
        <v>133</v>
      </c>
      <c r="BE344" s="156">
        <f>IF($N$344="základní",$J$344,0)</f>
        <v>0</v>
      </c>
      <c r="BF344" s="156">
        <f>IF($N$344="snížená",$J$344,0)</f>
        <v>0</v>
      </c>
      <c r="BG344" s="156">
        <f>IF($N$344="zákl. přenesená",$J$344,0)</f>
        <v>0</v>
      </c>
      <c r="BH344" s="156">
        <f>IF($N$344="sníž. přenesená",$J$344,0)</f>
        <v>0</v>
      </c>
      <c r="BI344" s="156">
        <f>IF($N$344="nulová",$J$344,0)</f>
        <v>0</v>
      </c>
      <c r="BJ344" s="89" t="s">
        <v>21</v>
      </c>
      <c r="BK344" s="156">
        <f>ROUND($I$344*$H$344,2)</f>
        <v>0</v>
      </c>
      <c r="BL344" s="89" t="s">
        <v>231</v>
      </c>
      <c r="BM344" s="89" t="s">
        <v>626</v>
      </c>
    </row>
    <row r="345" spans="2:47" s="6" customFormat="1" ht="16.5" customHeight="1">
      <c r="B345" s="23"/>
      <c r="C345" s="24"/>
      <c r="D345" s="157" t="s">
        <v>142</v>
      </c>
      <c r="E345" s="24"/>
      <c r="F345" s="158" t="s">
        <v>627</v>
      </c>
      <c r="G345" s="24"/>
      <c r="H345" s="24"/>
      <c r="J345" s="24"/>
      <c r="K345" s="24"/>
      <c r="L345" s="43"/>
      <c r="M345" s="56"/>
      <c r="N345" s="24"/>
      <c r="O345" s="24"/>
      <c r="P345" s="24"/>
      <c r="Q345" s="24"/>
      <c r="R345" s="24"/>
      <c r="S345" s="24"/>
      <c r="T345" s="57"/>
      <c r="AT345" s="6" t="s">
        <v>142</v>
      </c>
      <c r="AU345" s="6" t="s">
        <v>80</v>
      </c>
    </row>
    <row r="346" spans="2:51" s="6" customFormat="1" ht="15.75" customHeight="1">
      <c r="B346" s="159"/>
      <c r="C346" s="160"/>
      <c r="D346" s="161" t="s">
        <v>144</v>
      </c>
      <c r="E346" s="160"/>
      <c r="F346" s="162" t="s">
        <v>628</v>
      </c>
      <c r="G346" s="160"/>
      <c r="H346" s="163">
        <v>3.705</v>
      </c>
      <c r="J346" s="160"/>
      <c r="K346" s="160"/>
      <c r="L346" s="164"/>
      <c r="M346" s="165"/>
      <c r="N346" s="160"/>
      <c r="O346" s="160"/>
      <c r="P346" s="160"/>
      <c r="Q346" s="160"/>
      <c r="R346" s="160"/>
      <c r="S346" s="160"/>
      <c r="T346" s="166"/>
      <c r="AT346" s="167" t="s">
        <v>144</v>
      </c>
      <c r="AU346" s="167" t="s">
        <v>80</v>
      </c>
      <c r="AV346" s="167" t="s">
        <v>80</v>
      </c>
      <c r="AW346" s="167" t="s">
        <v>92</v>
      </c>
      <c r="AX346" s="167" t="s">
        <v>21</v>
      </c>
      <c r="AY346" s="167" t="s">
        <v>133</v>
      </c>
    </row>
    <row r="347" spans="2:65" s="6" customFormat="1" ht="15.75" customHeight="1">
      <c r="B347" s="23"/>
      <c r="C347" s="145" t="s">
        <v>629</v>
      </c>
      <c r="D347" s="145" t="s">
        <v>135</v>
      </c>
      <c r="E347" s="146" t="s">
        <v>630</v>
      </c>
      <c r="F347" s="147" t="s">
        <v>631</v>
      </c>
      <c r="G347" s="148" t="s">
        <v>171</v>
      </c>
      <c r="H347" s="149">
        <v>128.63</v>
      </c>
      <c r="I347" s="150"/>
      <c r="J347" s="151">
        <f>ROUND($I$347*$H$347,2)</f>
        <v>0</v>
      </c>
      <c r="K347" s="147" t="s">
        <v>139</v>
      </c>
      <c r="L347" s="43"/>
      <c r="M347" s="152"/>
      <c r="N347" s="153" t="s">
        <v>43</v>
      </c>
      <c r="O347" s="24"/>
      <c r="P347" s="154">
        <f>$O$347*$H$347</f>
        <v>0</v>
      </c>
      <c r="Q347" s="154">
        <v>0</v>
      </c>
      <c r="R347" s="154">
        <f>$Q$347*$H$347</f>
        <v>0</v>
      </c>
      <c r="S347" s="154">
        <v>0.015</v>
      </c>
      <c r="T347" s="155">
        <f>$S$347*$H$347</f>
        <v>1.9294499999999999</v>
      </c>
      <c r="AR347" s="89" t="s">
        <v>231</v>
      </c>
      <c r="AT347" s="89" t="s">
        <v>135</v>
      </c>
      <c r="AU347" s="89" t="s">
        <v>80</v>
      </c>
      <c r="AY347" s="6" t="s">
        <v>133</v>
      </c>
      <c r="BE347" s="156">
        <f>IF($N$347="základní",$J$347,0)</f>
        <v>0</v>
      </c>
      <c r="BF347" s="156">
        <f>IF($N$347="snížená",$J$347,0)</f>
        <v>0</v>
      </c>
      <c r="BG347" s="156">
        <f>IF($N$347="zákl. přenesená",$J$347,0)</f>
        <v>0</v>
      </c>
      <c r="BH347" s="156">
        <f>IF($N$347="sníž. přenesená",$J$347,0)</f>
        <v>0</v>
      </c>
      <c r="BI347" s="156">
        <f>IF($N$347="nulová",$J$347,0)</f>
        <v>0</v>
      </c>
      <c r="BJ347" s="89" t="s">
        <v>21</v>
      </c>
      <c r="BK347" s="156">
        <f>ROUND($I$347*$H$347,2)</f>
        <v>0</v>
      </c>
      <c r="BL347" s="89" t="s">
        <v>231</v>
      </c>
      <c r="BM347" s="89" t="s">
        <v>632</v>
      </c>
    </row>
    <row r="348" spans="2:47" s="6" customFormat="1" ht="27" customHeight="1">
      <c r="B348" s="23"/>
      <c r="C348" s="24"/>
      <c r="D348" s="157" t="s">
        <v>142</v>
      </c>
      <c r="E348" s="24"/>
      <c r="F348" s="158" t="s">
        <v>633</v>
      </c>
      <c r="G348" s="24"/>
      <c r="H348" s="24"/>
      <c r="J348" s="24"/>
      <c r="K348" s="24"/>
      <c r="L348" s="43"/>
      <c r="M348" s="56"/>
      <c r="N348" s="24"/>
      <c r="O348" s="24"/>
      <c r="P348" s="24"/>
      <c r="Q348" s="24"/>
      <c r="R348" s="24"/>
      <c r="S348" s="24"/>
      <c r="T348" s="57"/>
      <c r="AT348" s="6" t="s">
        <v>142</v>
      </c>
      <c r="AU348" s="6" t="s">
        <v>80</v>
      </c>
    </row>
    <row r="349" spans="2:51" s="6" customFormat="1" ht="15.75" customHeight="1">
      <c r="B349" s="159"/>
      <c r="C349" s="160"/>
      <c r="D349" s="161" t="s">
        <v>144</v>
      </c>
      <c r="E349" s="160"/>
      <c r="F349" s="162" t="s">
        <v>621</v>
      </c>
      <c r="G349" s="160"/>
      <c r="H349" s="163">
        <v>126.67</v>
      </c>
      <c r="J349" s="160"/>
      <c r="K349" s="160"/>
      <c r="L349" s="164"/>
      <c r="M349" s="165"/>
      <c r="N349" s="160"/>
      <c r="O349" s="160"/>
      <c r="P349" s="160"/>
      <c r="Q349" s="160"/>
      <c r="R349" s="160"/>
      <c r="S349" s="160"/>
      <c r="T349" s="166"/>
      <c r="AT349" s="167" t="s">
        <v>144</v>
      </c>
      <c r="AU349" s="167" t="s">
        <v>80</v>
      </c>
      <c r="AV349" s="167" t="s">
        <v>80</v>
      </c>
      <c r="AW349" s="167" t="s">
        <v>92</v>
      </c>
      <c r="AX349" s="167" t="s">
        <v>72</v>
      </c>
      <c r="AY349" s="167" t="s">
        <v>133</v>
      </c>
    </row>
    <row r="350" spans="2:51" s="6" customFormat="1" ht="15.75" customHeight="1">
      <c r="B350" s="159"/>
      <c r="C350" s="160"/>
      <c r="D350" s="161" t="s">
        <v>144</v>
      </c>
      <c r="E350" s="160"/>
      <c r="F350" s="162" t="s">
        <v>622</v>
      </c>
      <c r="G350" s="160"/>
      <c r="H350" s="163">
        <v>1.96</v>
      </c>
      <c r="J350" s="160"/>
      <c r="K350" s="160"/>
      <c r="L350" s="164"/>
      <c r="M350" s="165"/>
      <c r="N350" s="160"/>
      <c r="O350" s="160"/>
      <c r="P350" s="160"/>
      <c r="Q350" s="160"/>
      <c r="R350" s="160"/>
      <c r="S350" s="160"/>
      <c r="T350" s="166"/>
      <c r="AT350" s="167" t="s">
        <v>144</v>
      </c>
      <c r="AU350" s="167" t="s">
        <v>80</v>
      </c>
      <c r="AV350" s="167" t="s">
        <v>80</v>
      </c>
      <c r="AW350" s="167" t="s">
        <v>92</v>
      </c>
      <c r="AX350" s="167" t="s">
        <v>72</v>
      </c>
      <c r="AY350" s="167" t="s">
        <v>133</v>
      </c>
    </row>
    <row r="351" spans="2:65" s="6" customFormat="1" ht="15.75" customHeight="1">
      <c r="B351" s="23"/>
      <c r="C351" s="145" t="s">
        <v>634</v>
      </c>
      <c r="D351" s="145" t="s">
        <v>135</v>
      </c>
      <c r="E351" s="146" t="s">
        <v>635</v>
      </c>
      <c r="F351" s="147" t="s">
        <v>636</v>
      </c>
      <c r="G351" s="148" t="s">
        <v>138</v>
      </c>
      <c r="H351" s="149">
        <v>3.648</v>
      </c>
      <c r="I351" s="150"/>
      <c r="J351" s="151">
        <f>ROUND($I$351*$H$351,2)</f>
        <v>0</v>
      </c>
      <c r="K351" s="147" t="s">
        <v>139</v>
      </c>
      <c r="L351" s="43"/>
      <c r="M351" s="152"/>
      <c r="N351" s="153" t="s">
        <v>43</v>
      </c>
      <c r="O351" s="24"/>
      <c r="P351" s="154">
        <f>$O$351*$H$351</f>
        <v>0</v>
      </c>
      <c r="Q351" s="154">
        <v>0.02337</v>
      </c>
      <c r="R351" s="154">
        <f>$Q$351*$H$351</f>
        <v>0.08525376</v>
      </c>
      <c r="S351" s="154">
        <v>0</v>
      </c>
      <c r="T351" s="155">
        <f>$S$351*$H$351</f>
        <v>0</v>
      </c>
      <c r="AR351" s="89" t="s">
        <v>231</v>
      </c>
      <c r="AT351" s="89" t="s">
        <v>135</v>
      </c>
      <c r="AU351" s="89" t="s">
        <v>80</v>
      </c>
      <c r="AY351" s="6" t="s">
        <v>133</v>
      </c>
      <c r="BE351" s="156">
        <f>IF($N$351="základní",$J$351,0)</f>
        <v>0</v>
      </c>
      <c r="BF351" s="156">
        <f>IF($N$351="snížená",$J$351,0)</f>
        <v>0</v>
      </c>
      <c r="BG351" s="156">
        <f>IF($N$351="zákl. přenesená",$J$351,0)</f>
        <v>0</v>
      </c>
      <c r="BH351" s="156">
        <f>IF($N$351="sníž. přenesená",$J$351,0)</f>
        <v>0</v>
      </c>
      <c r="BI351" s="156">
        <f>IF($N$351="nulová",$J$351,0)</f>
        <v>0</v>
      </c>
      <c r="BJ351" s="89" t="s">
        <v>21</v>
      </c>
      <c r="BK351" s="156">
        <f>ROUND($I$351*$H$351,2)</f>
        <v>0</v>
      </c>
      <c r="BL351" s="89" t="s">
        <v>231</v>
      </c>
      <c r="BM351" s="89" t="s">
        <v>637</v>
      </c>
    </row>
    <row r="352" spans="2:47" s="6" customFormat="1" ht="16.5" customHeight="1">
      <c r="B352" s="23"/>
      <c r="C352" s="24"/>
      <c r="D352" s="157" t="s">
        <v>142</v>
      </c>
      <c r="E352" s="24"/>
      <c r="F352" s="158" t="s">
        <v>638</v>
      </c>
      <c r="G352" s="24"/>
      <c r="H352" s="24"/>
      <c r="J352" s="24"/>
      <c r="K352" s="24"/>
      <c r="L352" s="43"/>
      <c r="M352" s="56"/>
      <c r="N352" s="24"/>
      <c r="O352" s="24"/>
      <c r="P352" s="24"/>
      <c r="Q352" s="24"/>
      <c r="R352" s="24"/>
      <c r="S352" s="24"/>
      <c r="T352" s="57"/>
      <c r="AT352" s="6" t="s">
        <v>142</v>
      </c>
      <c r="AU352" s="6" t="s">
        <v>80</v>
      </c>
    </row>
    <row r="353" spans="2:65" s="6" customFormat="1" ht="15.75" customHeight="1">
      <c r="B353" s="23"/>
      <c r="C353" s="145" t="s">
        <v>639</v>
      </c>
      <c r="D353" s="145" t="s">
        <v>135</v>
      </c>
      <c r="E353" s="146" t="s">
        <v>640</v>
      </c>
      <c r="F353" s="147" t="s">
        <v>641</v>
      </c>
      <c r="G353" s="148" t="s">
        <v>171</v>
      </c>
      <c r="H353" s="149">
        <v>26.09</v>
      </c>
      <c r="I353" s="150"/>
      <c r="J353" s="151">
        <f>ROUND($I$353*$H$353,2)</f>
        <v>0</v>
      </c>
      <c r="K353" s="147" t="s">
        <v>139</v>
      </c>
      <c r="L353" s="43"/>
      <c r="M353" s="152"/>
      <c r="N353" s="153" t="s">
        <v>43</v>
      </c>
      <c r="O353" s="24"/>
      <c r="P353" s="154">
        <f>$O$353*$H$353</f>
        <v>0</v>
      </c>
      <c r="Q353" s="154">
        <v>0</v>
      </c>
      <c r="R353" s="154">
        <f>$Q$353*$H$353</f>
        <v>0</v>
      </c>
      <c r="S353" s="154">
        <v>0.018</v>
      </c>
      <c r="T353" s="155">
        <f>$S$353*$H$353</f>
        <v>0.46962</v>
      </c>
      <c r="AR353" s="89" t="s">
        <v>231</v>
      </c>
      <c r="AT353" s="89" t="s">
        <v>135</v>
      </c>
      <c r="AU353" s="89" t="s">
        <v>80</v>
      </c>
      <c r="AY353" s="6" t="s">
        <v>133</v>
      </c>
      <c r="BE353" s="156">
        <f>IF($N$353="základní",$J$353,0)</f>
        <v>0</v>
      </c>
      <c r="BF353" s="156">
        <f>IF($N$353="snížená",$J$353,0)</f>
        <v>0</v>
      </c>
      <c r="BG353" s="156">
        <f>IF($N$353="zákl. přenesená",$J$353,0)</f>
        <v>0</v>
      </c>
      <c r="BH353" s="156">
        <f>IF($N$353="sníž. přenesená",$J$353,0)</f>
        <v>0</v>
      </c>
      <c r="BI353" s="156">
        <f>IF($N$353="nulová",$J$353,0)</f>
        <v>0</v>
      </c>
      <c r="BJ353" s="89" t="s">
        <v>21</v>
      </c>
      <c r="BK353" s="156">
        <f>ROUND($I$353*$H$353,2)</f>
        <v>0</v>
      </c>
      <c r="BL353" s="89" t="s">
        <v>231</v>
      </c>
      <c r="BM353" s="89" t="s">
        <v>642</v>
      </c>
    </row>
    <row r="354" spans="2:47" s="6" customFormat="1" ht="16.5" customHeight="1">
      <c r="B354" s="23"/>
      <c r="C354" s="24"/>
      <c r="D354" s="157" t="s">
        <v>142</v>
      </c>
      <c r="E354" s="24"/>
      <c r="F354" s="158" t="s">
        <v>643</v>
      </c>
      <c r="G354" s="24"/>
      <c r="H354" s="24"/>
      <c r="J354" s="24"/>
      <c r="K354" s="24"/>
      <c r="L354" s="43"/>
      <c r="M354" s="56"/>
      <c r="N354" s="24"/>
      <c r="O354" s="24"/>
      <c r="P354" s="24"/>
      <c r="Q354" s="24"/>
      <c r="R354" s="24"/>
      <c r="S354" s="24"/>
      <c r="T354" s="57"/>
      <c r="AT354" s="6" t="s">
        <v>142</v>
      </c>
      <c r="AU354" s="6" t="s">
        <v>80</v>
      </c>
    </row>
    <row r="355" spans="2:51" s="6" customFormat="1" ht="15.75" customHeight="1">
      <c r="B355" s="159"/>
      <c r="C355" s="160"/>
      <c r="D355" s="161" t="s">
        <v>144</v>
      </c>
      <c r="E355" s="160"/>
      <c r="F355" s="162" t="s">
        <v>644</v>
      </c>
      <c r="G355" s="160"/>
      <c r="H355" s="163">
        <v>26.09</v>
      </c>
      <c r="J355" s="160"/>
      <c r="K355" s="160"/>
      <c r="L355" s="164"/>
      <c r="M355" s="165"/>
      <c r="N355" s="160"/>
      <c r="O355" s="160"/>
      <c r="P355" s="160"/>
      <c r="Q355" s="160"/>
      <c r="R355" s="160"/>
      <c r="S355" s="160"/>
      <c r="T355" s="166"/>
      <c r="AT355" s="167" t="s">
        <v>144</v>
      </c>
      <c r="AU355" s="167" t="s">
        <v>80</v>
      </c>
      <c r="AV355" s="167" t="s">
        <v>80</v>
      </c>
      <c r="AW355" s="167" t="s">
        <v>92</v>
      </c>
      <c r="AX355" s="167" t="s">
        <v>21</v>
      </c>
      <c r="AY355" s="167" t="s">
        <v>133</v>
      </c>
    </row>
    <row r="356" spans="2:65" s="6" customFormat="1" ht="15.75" customHeight="1">
      <c r="B356" s="23"/>
      <c r="C356" s="145" t="s">
        <v>645</v>
      </c>
      <c r="D356" s="145" t="s">
        <v>135</v>
      </c>
      <c r="E356" s="146" t="s">
        <v>646</v>
      </c>
      <c r="F356" s="147" t="s">
        <v>647</v>
      </c>
      <c r="G356" s="148" t="s">
        <v>164</v>
      </c>
      <c r="H356" s="149">
        <v>2.637</v>
      </c>
      <c r="I356" s="150"/>
      <c r="J356" s="151">
        <f>ROUND($I$356*$H$356,2)</f>
        <v>0</v>
      </c>
      <c r="K356" s="147" t="s">
        <v>139</v>
      </c>
      <c r="L356" s="43"/>
      <c r="M356" s="152"/>
      <c r="N356" s="153" t="s">
        <v>43</v>
      </c>
      <c r="O356" s="24"/>
      <c r="P356" s="154">
        <f>$O$356*$H$356</f>
        <v>0</v>
      </c>
      <c r="Q356" s="154">
        <v>0</v>
      </c>
      <c r="R356" s="154">
        <f>$Q$356*$H$356</f>
        <v>0</v>
      </c>
      <c r="S356" s="154">
        <v>0</v>
      </c>
      <c r="T356" s="155">
        <f>$S$356*$H$356</f>
        <v>0</v>
      </c>
      <c r="AR356" s="89" t="s">
        <v>231</v>
      </c>
      <c r="AT356" s="89" t="s">
        <v>135</v>
      </c>
      <c r="AU356" s="89" t="s">
        <v>80</v>
      </c>
      <c r="AY356" s="6" t="s">
        <v>133</v>
      </c>
      <c r="BE356" s="156">
        <f>IF($N$356="základní",$J$356,0)</f>
        <v>0</v>
      </c>
      <c r="BF356" s="156">
        <f>IF($N$356="snížená",$J$356,0)</f>
        <v>0</v>
      </c>
      <c r="BG356" s="156">
        <f>IF($N$356="zákl. přenesená",$J$356,0)</f>
        <v>0</v>
      </c>
      <c r="BH356" s="156">
        <f>IF($N$356="sníž. přenesená",$J$356,0)</f>
        <v>0</v>
      </c>
      <c r="BI356" s="156">
        <f>IF($N$356="nulová",$J$356,0)</f>
        <v>0</v>
      </c>
      <c r="BJ356" s="89" t="s">
        <v>21</v>
      </c>
      <c r="BK356" s="156">
        <f>ROUND($I$356*$H$356,2)</f>
        <v>0</v>
      </c>
      <c r="BL356" s="89" t="s">
        <v>231</v>
      </c>
      <c r="BM356" s="89" t="s">
        <v>648</v>
      </c>
    </row>
    <row r="357" spans="2:47" s="6" customFormat="1" ht="27" customHeight="1">
      <c r="B357" s="23"/>
      <c r="C357" s="24"/>
      <c r="D357" s="157" t="s">
        <v>142</v>
      </c>
      <c r="E357" s="24"/>
      <c r="F357" s="158" t="s">
        <v>649</v>
      </c>
      <c r="G357" s="24"/>
      <c r="H357" s="24"/>
      <c r="J357" s="24"/>
      <c r="K357" s="24"/>
      <c r="L357" s="43"/>
      <c r="M357" s="56"/>
      <c r="N357" s="24"/>
      <c r="O357" s="24"/>
      <c r="P357" s="24"/>
      <c r="Q357" s="24"/>
      <c r="R357" s="24"/>
      <c r="S357" s="24"/>
      <c r="T357" s="57"/>
      <c r="AT357" s="6" t="s">
        <v>142</v>
      </c>
      <c r="AU357" s="6" t="s">
        <v>80</v>
      </c>
    </row>
    <row r="358" spans="2:65" s="6" customFormat="1" ht="15.75" customHeight="1">
      <c r="B358" s="23"/>
      <c r="C358" s="145" t="s">
        <v>650</v>
      </c>
      <c r="D358" s="145" t="s">
        <v>135</v>
      </c>
      <c r="E358" s="146" t="s">
        <v>651</v>
      </c>
      <c r="F358" s="147" t="s">
        <v>652</v>
      </c>
      <c r="G358" s="148" t="s">
        <v>164</v>
      </c>
      <c r="H358" s="149">
        <v>2.637</v>
      </c>
      <c r="I358" s="150"/>
      <c r="J358" s="151">
        <f>ROUND($I$358*$H$358,2)</f>
        <v>0</v>
      </c>
      <c r="K358" s="147" t="s">
        <v>139</v>
      </c>
      <c r="L358" s="43"/>
      <c r="M358" s="152"/>
      <c r="N358" s="153" t="s">
        <v>43</v>
      </c>
      <c r="O358" s="24"/>
      <c r="P358" s="154">
        <f>$O$358*$H$358</f>
        <v>0</v>
      </c>
      <c r="Q358" s="154">
        <v>0</v>
      </c>
      <c r="R358" s="154">
        <f>$Q$358*$H$358</f>
        <v>0</v>
      </c>
      <c r="S358" s="154">
        <v>0</v>
      </c>
      <c r="T358" s="155">
        <f>$S$358*$H$358</f>
        <v>0</v>
      </c>
      <c r="AR358" s="89" t="s">
        <v>231</v>
      </c>
      <c r="AT358" s="89" t="s">
        <v>135</v>
      </c>
      <c r="AU358" s="89" t="s">
        <v>80</v>
      </c>
      <c r="AY358" s="6" t="s">
        <v>133</v>
      </c>
      <c r="BE358" s="156">
        <f>IF($N$358="základní",$J$358,0)</f>
        <v>0</v>
      </c>
      <c r="BF358" s="156">
        <f>IF($N$358="snížená",$J$358,0)</f>
        <v>0</v>
      </c>
      <c r="BG358" s="156">
        <f>IF($N$358="zákl. přenesená",$J$358,0)</f>
        <v>0</v>
      </c>
      <c r="BH358" s="156">
        <f>IF($N$358="sníž. přenesená",$J$358,0)</f>
        <v>0</v>
      </c>
      <c r="BI358" s="156">
        <f>IF($N$358="nulová",$J$358,0)</f>
        <v>0</v>
      </c>
      <c r="BJ358" s="89" t="s">
        <v>21</v>
      </c>
      <c r="BK358" s="156">
        <f>ROUND($I$358*$H$358,2)</f>
        <v>0</v>
      </c>
      <c r="BL358" s="89" t="s">
        <v>231</v>
      </c>
      <c r="BM358" s="89" t="s">
        <v>653</v>
      </c>
    </row>
    <row r="359" spans="2:47" s="6" customFormat="1" ht="27" customHeight="1">
      <c r="B359" s="23"/>
      <c r="C359" s="24"/>
      <c r="D359" s="157" t="s">
        <v>142</v>
      </c>
      <c r="E359" s="24"/>
      <c r="F359" s="158" t="s">
        <v>654</v>
      </c>
      <c r="G359" s="24"/>
      <c r="H359" s="24"/>
      <c r="J359" s="24"/>
      <c r="K359" s="24"/>
      <c r="L359" s="43"/>
      <c r="M359" s="56"/>
      <c r="N359" s="24"/>
      <c r="O359" s="24"/>
      <c r="P359" s="24"/>
      <c r="Q359" s="24"/>
      <c r="R359" s="24"/>
      <c r="S359" s="24"/>
      <c r="T359" s="57"/>
      <c r="AT359" s="6" t="s">
        <v>142</v>
      </c>
      <c r="AU359" s="6" t="s">
        <v>80</v>
      </c>
    </row>
    <row r="360" spans="2:63" s="132" customFormat="1" ht="30.75" customHeight="1">
      <c r="B360" s="133"/>
      <c r="C360" s="134"/>
      <c r="D360" s="134" t="s">
        <v>71</v>
      </c>
      <c r="E360" s="143" t="s">
        <v>655</v>
      </c>
      <c r="F360" s="143" t="s">
        <v>656</v>
      </c>
      <c r="G360" s="134"/>
      <c r="H360" s="134"/>
      <c r="J360" s="144">
        <f>$BK$360</f>
        <v>0</v>
      </c>
      <c r="K360" s="134"/>
      <c r="L360" s="137"/>
      <c r="M360" s="138"/>
      <c r="N360" s="134"/>
      <c r="O360" s="134"/>
      <c r="P360" s="139">
        <f>SUM($P$361:$P$367)</f>
        <v>0</v>
      </c>
      <c r="Q360" s="134"/>
      <c r="R360" s="139">
        <f>SUM($R$361:$R$367)</f>
        <v>0.000544</v>
      </c>
      <c r="S360" s="134"/>
      <c r="T360" s="140">
        <f>SUM($T$361:$T$367)</f>
        <v>0</v>
      </c>
      <c r="AR360" s="141" t="s">
        <v>80</v>
      </c>
      <c r="AT360" s="141" t="s">
        <v>71</v>
      </c>
      <c r="AU360" s="141" t="s">
        <v>21</v>
      </c>
      <c r="AY360" s="141" t="s">
        <v>133</v>
      </c>
      <c r="BK360" s="142">
        <f>SUM($BK$361:$BK$367)</f>
        <v>0</v>
      </c>
    </row>
    <row r="361" spans="2:65" s="6" customFormat="1" ht="15.75" customHeight="1">
      <c r="B361" s="23"/>
      <c r="C361" s="145" t="s">
        <v>657</v>
      </c>
      <c r="D361" s="145" t="s">
        <v>135</v>
      </c>
      <c r="E361" s="146" t="s">
        <v>658</v>
      </c>
      <c r="F361" s="147" t="s">
        <v>659</v>
      </c>
      <c r="G361" s="148" t="s">
        <v>370</v>
      </c>
      <c r="H361" s="149">
        <v>4</v>
      </c>
      <c r="I361" s="150"/>
      <c r="J361" s="151">
        <f>ROUND($I$361*$H$361,2)</f>
        <v>0</v>
      </c>
      <c r="K361" s="147" t="s">
        <v>139</v>
      </c>
      <c r="L361" s="43"/>
      <c r="M361" s="152"/>
      <c r="N361" s="153" t="s">
        <v>43</v>
      </c>
      <c r="O361" s="24"/>
      <c r="P361" s="154">
        <f>$O$361*$H$361</f>
        <v>0</v>
      </c>
      <c r="Q361" s="154">
        <v>0</v>
      </c>
      <c r="R361" s="154">
        <f>$Q$361*$H$361</f>
        <v>0</v>
      </c>
      <c r="S361" s="154">
        <v>0</v>
      </c>
      <c r="T361" s="155">
        <f>$S$361*$H$361</f>
        <v>0</v>
      </c>
      <c r="AR361" s="89" t="s">
        <v>231</v>
      </c>
      <c r="AT361" s="89" t="s">
        <v>135</v>
      </c>
      <c r="AU361" s="89" t="s">
        <v>80</v>
      </c>
      <c r="AY361" s="6" t="s">
        <v>133</v>
      </c>
      <c r="BE361" s="156">
        <f>IF($N$361="základní",$J$361,0)</f>
        <v>0</v>
      </c>
      <c r="BF361" s="156">
        <f>IF($N$361="snížená",$J$361,0)</f>
        <v>0</v>
      </c>
      <c r="BG361" s="156">
        <f>IF($N$361="zákl. přenesená",$J$361,0)</f>
        <v>0</v>
      </c>
      <c r="BH361" s="156">
        <f>IF($N$361="sníž. přenesená",$J$361,0)</f>
        <v>0</v>
      </c>
      <c r="BI361" s="156">
        <f>IF($N$361="nulová",$J$361,0)</f>
        <v>0</v>
      </c>
      <c r="BJ361" s="89" t="s">
        <v>21</v>
      </c>
      <c r="BK361" s="156">
        <f>ROUND($I$361*$H$361,2)</f>
        <v>0</v>
      </c>
      <c r="BL361" s="89" t="s">
        <v>231</v>
      </c>
      <c r="BM361" s="89" t="s">
        <v>660</v>
      </c>
    </row>
    <row r="362" spans="2:47" s="6" customFormat="1" ht="16.5" customHeight="1">
      <c r="B362" s="23"/>
      <c r="C362" s="24"/>
      <c r="D362" s="157" t="s">
        <v>142</v>
      </c>
      <c r="E362" s="24"/>
      <c r="F362" s="158" t="s">
        <v>661</v>
      </c>
      <c r="G362" s="24"/>
      <c r="H362" s="24"/>
      <c r="J362" s="24"/>
      <c r="K362" s="24"/>
      <c r="L362" s="43"/>
      <c r="M362" s="56"/>
      <c r="N362" s="24"/>
      <c r="O362" s="24"/>
      <c r="P362" s="24"/>
      <c r="Q362" s="24"/>
      <c r="R362" s="24"/>
      <c r="S362" s="24"/>
      <c r="T362" s="57"/>
      <c r="AT362" s="6" t="s">
        <v>142</v>
      </c>
      <c r="AU362" s="6" t="s">
        <v>80</v>
      </c>
    </row>
    <row r="363" spans="2:51" s="6" customFormat="1" ht="15.75" customHeight="1">
      <c r="B363" s="159"/>
      <c r="C363" s="160"/>
      <c r="D363" s="161" t="s">
        <v>144</v>
      </c>
      <c r="E363" s="160"/>
      <c r="F363" s="162" t="s">
        <v>662</v>
      </c>
      <c r="G363" s="160"/>
      <c r="H363" s="163">
        <v>4</v>
      </c>
      <c r="J363" s="160"/>
      <c r="K363" s="160"/>
      <c r="L363" s="164"/>
      <c r="M363" s="165"/>
      <c r="N363" s="160"/>
      <c r="O363" s="160"/>
      <c r="P363" s="160"/>
      <c r="Q363" s="160"/>
      <c r="R363" s="160"/>
      <c r="S363" s="160"/>
      <c r="T363" s="166"/>
      <c r="AT363" s="167" t="s">
        <v>144</v>
      </c>
      <c r="AU363" s="167" t="s">
        <v>80</v>
      </c>
      <c r="AV363" s="167" t="s">
        <v>80</v>
      </c>
      <c r="AW363" s="167" t="s">
        <v>92</v>
      </c>
      <c r="AX363" s="167" t="s">
        <v>21</v>
      </c>
      <c r="AY363" s="167" t="s">
        <v>133</v>
      </c>
    </row>
    <row r="364" spans="2:65" s="6" customFormat="1" ht="15.75" customHeight="1">
      <c r="B364" s="23"/>
      <c r="C364" s="168" t="s">
        <v>663</v>
      </c>
      <c r="D364" s="168" t="s">
        <v>182</v>
      </c>
      <c r="E364" s="169" t="s">
        <v>664</v>
      </c>
      <c r="F364" s="170" t="s">
        <v>665</v>
      </c>
      <c r="G364" s="171" t="s">
        <v>370</v>
      </c>
      <c r="H364" s="172">
        <v>4</v>
      </c>
      <c r="I364" s="173"/>
      <c r="J364" s="174">
        <f>ROUND($I$364*$H$364,2)</f>
        <v>0</v>
      </c>
      <c r="K364" s="170" t="s">
        <v>139</v>
      </c>
      <c r="L364" s="175"/>
      <c r="M364" s="176"/>
      <c r="N364" s="177" t="s">
        <v>43</v>
      </c>
      <c r="O364" s="24"/>
      <c r="P364" s="154">
        <f>$O$364*$H$364</f>
        <v>0</v>
      </c>
      <c r="Q364" s="154">
        <v>0.000136</v>
      </c>
      <c r="R364" s="154">
        <f>$Q$364*$H$364</f>
        <v>0.000544</v>
      </c>
      <c r="S364" s="154">
        <v>0</v>
      </c>
      <c r="T364" s="155">
        <f>$S$364*$H$364</f>
        <v>0</v>
      </c>
      <c r="AR364" s="89" t="s">
        <v>319</v>
      </c>
      <c r="AT364" s="89" t="s">
        <v>182</v>
      </c>
      <c r="AU364" s="89" t="s">
        <v>80</v>
      </c>
      <c r="AY364" s="6" t="s">
        <v>133</v>
      </c>
      <c r="BE364" s="156">
        <f>IF($N$364="základní",$J$364,0)</f>
        <v>0</v>
      </c>
      <c r="BF364" s="156">
        <f>IF($N$364="snížená",$J$364,0)</f>
        <v>0</v>
      </c>
      <c r="BG364" s="156">
        <f>IF($N$364="zákl. přenesená",$J$364,0)</f>
        <v>0</v>
      </c>
      <c r="BH364" s="156">
        <f>IF($N$364="sníž. přenesená",$J$364,0)</f>
        <v>0</v>
      </c>
      <c r="BI364" s="156">
        <f>IF($N$364="nulová",$J$364,0)</f>
        <v>0</v>
      </c>
      <c r="BJ364" s="89" t="s">
        <v>21</v>
      </c>
      <c r="BK364" s="156">
        <f>ROUND($I$364*$H$364,2)</f>
        <v>0</v>
      </c>
      <c r="BL364" s="89" t="s">
        <v>231</v>
      </c>
      <c r="BM364" s="89" t="s">
        <v>666</v>
      </c>
    </row>
    <row r="365" spans="2:47" s="6" customFormat="1" ht="16.5" customHeight="1">
      <c r="B365" s="23"/>
      <c r="C365" s="24"/>
      <c r="D365" s="157" t="s">
        <v>142</v>
      </c>
      <c r="E365" s="24"/>
      <c r="F365" s="158" t="s">
        <v>667</v>
      </c>
      <c r="G365" s="24"/>
      <c r="H365" s="24"/>
      <c r="J365" s="24"/>
      <c r="K365" s="24"/>
      <c r="L365" s="43"/>
      <c r="M365" s="56"/>
      <c r="N365" s="24"/>
      <c r="O365" s="24"/>
      <c r="P365" s="24"/>
      <c r="Q365" s="24"/>
      <c r="R365" s="24"/>
      <c r="S365" s="24"/>
      <c r="T365" s="57"/>
      <c r="AT365" s="6" t="s">
        <v>142</v>
      </c>
      <c r="AU365" s="6" t="s">
        <v>80</v>
      </c>
    </row>
    <row r="366" spans="2:65" s="6" customFormat="1" ht="15.75" customHeight="1">
      <c r="B366" s="23"/>
      <c r="C366" s="145" t="s">
        <v>668</v>
      </c>
      <c r="D366" s="145" t="s">
        <v>135</v>
      </c>
      <c r="E366" s="146" t="s">
        <v>669</v>
      </c>
      <c r="F366" s="147" t="s">
        <v>670</v>
      </c>
      <c r="G366" s="148" t="s">
        <v>164</v>
      </c>
      <c r="H366" s="149">
        <v>0.001</v>
      </c>
      <c r="I366" s="150"/>
      <c r="J366" s="151">
        <f>ROUND($I$366*$H$366,2)</f>
        <v>0</v>
      </c>
      <c r="K366" s="147" t="s">
        <v>139</v>
      </c>
      <c r="L366" s="43"/>
      <c r="M366" s="152"/>
      <c r="N366" s="153" t="s">
        <v>43</v>
      </c>
      <c r="O366" s="24"/>
      <c r="P366" s="154">
        <f>$O$366*$H$366</f>
        <v>0</v>
      </c>
      <c r="Q366" s="154">
        <v>0</v>
      </c>
      <c r="R366" s="154">
        <f>$Q$366*$H$366</f>
        <v>0</v>
      </c>
      <c r="S366" s="154">
        <v>0</v>
      </c>
      <c r="T366" s="155">
        <f>$S$366*$H$366</f>
        <v>0</v>
      </c>
      <c r="AR366" s="89" t="s">
        <v>231</v>
      </c>
      <c r="AT366" s="89" t="s">
        <v>135</v>
      </c>
      <c r="AU366" s="89" t="s">
        <v>80</v>
      </c>
      <c r="AY366" s="6" t="s">
        <v>133</v>
      </c>
      <c r="BE366" s="156">
        <f>IF($N$366="základní",$J$366,0)</f>
        <v>0</v>
      </c>
      <c r="BF366" s="156">
        <f>IF($N$366="snížená",$J$366,0)</f>
        <v>0</v>
      </c>
      <c r="BG366" s="156">
        <f>IF($N$366="zákl. přenesená",$J$366,0)</f>
        <v>0</v>
      </c>
      <c r="BH366" s="156">
        <f>IF($N$366="sníž. přenesená",$J$366,0)</f>
        <v>0</v>
      </c>
      <c r="BI366" s="156">
        <f>IF($N$366="nulová",$J$366,0)</f>
        <v>0</v>
      </c>
      <c r="BJ366" s="89" t="s">
        <v>21</v>
      </c>
      <c r="BK366" s="156">
        <f>ROUND($I$366*$H$366,2)</f>
        <v>0</v>
      </c>
      <c r="BL366" s="89" t="s">
        <v>231</v>
      </c>
      <c r="BM366" s="89" t="s">
        <v>671</v>
      </c>
    </row>
    <row r="367" spans="2:47" s="6" customFormat="1" ht="27" customHeight="1">
      <c r="B367" s="23"/>
      <c r="C367" s="24"/>
      <c r="D367" s="157" t="s">
        <v>142</v>
      </c>
      <c r="E367" s="24"/>
      <c r="F367" s="158" t="s">
        <v>672</v>
      </c>
      <c r="G367" s="24"/>
      <c r="H367" s="24"/>
      <c r="J367" s="24"/>
      <c r="K367" s="24"/>
      <c r="L367" s="43"/>
      <c r="M367" s="56"/>
      <c r="N367" s="24"/>
      <c r="O367" s="24"/>
      <c r="P367" s="24"/>
      <c r="Q367" s="24"/>
      <c r="R367" s="24"/>
      <c r="S367" s="24"/>
      <c r="T367" s="57"/>
      <c r="AT367" s="6" t="s">
        <v>142</v>
      </c>
      <c r="AU367" s="6" t="s">
        <v>80</v>
      </c>
    </row>
    <row r="368" spans="2:63" s="132" customFormat="1" ht="30.75" customHeight="1">
      <c r="B368" s="133"/>
      <c r="C368" s="134"/>
      <c r="D368" s="134" t="s">
        <v>71</v>
      </c>
      <c r="E368" s="143" t="s">
        <v>673</v>
      </c>
      <c r="F368" s="143" t="s">
        <v>674</v>
      </c>
      <c r="G368" s="134"/>
      <c r="H368" s="134"/>
      <c r="J368" s="144">
        <f>$BK$368</f>
        <v>0</v>
      </c>
      <c r="K368" s="134"/>
      <c r="L368" s="137"/>
      <c r="M368" s="138"/>
      <c r="N368" s="134"/>
      <c r="O368" s="134"/>
      <c r="P368" s="139">
        <f>SUM($P$369:$P$451)</f>
        <v>0</v>
      </c>
      <c r="Q368" s="134"/>
      <c r="R368" s="139">
        <f>SUM($R$369:$R$451)</f>
        <v>0.4377945000000001</v>
      </c>
      <c r="S368" s="134"/>
      <c r="T368" s="140">
        <f>SUM($T$369:$T$451)</f>
        <v>0.9761258</v>
      </c>
      <c r="AR368" s="141" t="s">
        <v>80</v>
      </c>
      <c r="AT368" s="141" t="s">
        <v>71</v>
      </c>
      <c r="AU368" s="141" t="s">
        <v>21</v>
      </c>
      <c r="AY368" s="141" t="s">
        <v>133</v>
      </c>
      <c r="BK368" s="142">
        <f>SUM($BK$369:$BK$451)</f>
        <v>0</v>
      </c>
    </row>
    <row r="369" spans="2:65" s="6" customFormat="1" ht="15.75" customHeight="1">
      <c r="B369" s="23"/>
      <c r="C369" s="145" t="s">
        <v>675</v>
      </c>
      <c r="D369" s="145" t="s">
        <v>135</v>
      </c>
      <c r="E369" s="146" t="s">
        <v>676</v>
      </c>
      <c r="F369" s="147" t="s">
        <v>677</v>
      </c>
      <c r="G369" s="148" t="s">
        <v>377</v>
      </c>
      <c r="H369" s="149">
        <v>21.1</v>
      </c>
      <c r="I369" s="150"/>
      <c r="J369" s="151">
        <f>ROUND($I$369*$H$369,2)</f>
        <v>0</v>
      </c>
      <c r="K369" s="147" t="s">
        <v>139</v>
      </c>
      <c r="L369" s="43"/>
      <c r="M369" s="152"/>
      <c r="N369" s="153" t="s">
        <v>43</v>
      </c>
      <c r="O369" s="24"/>
      <c r="P369" s="154">
        <f>$O$369*$H$369</f>
        <v>0</v>
      </c>
      <c r="Q369" s="154">
        <v>0</v>
      </c>
      <c r="R369" s="154">
        <f>$Q$369*$H$369</f>
        <v>0</v>
      </c>
      <c r="S369" s="154">
        <v>0.00176</v>
      </c>
      <c r="T369" s="155">
        <f>$S$369*$H$369</f>
        <v>0.037136</v>
      </c>
      <c r="AR369" s="89" t="s">
        <v>231</v>
      </c>
      <c r="AT369" s="89" t="s">
        <v>135</v>
      </c>
      <c r="AU369" s="89" t="s">
        <v>80</v>
      </c>
      <c r="AY369" s="6" t="s">
        <v>133</v>
      </c>
      <c r="BE369" s="156">
        <f>IF($N$369="základní",$J$369,0)</f>
        <v>0</v>
      </c>
      <c r="BF369" s="156">
        <f>IF($N$369="snížená",$J$369,0)</f>
        <v>0</v>
      </c>
      <c r="BG369" s="156">
        <f>IF($N$369="zákl. přenesená",$J$369,0)</f>
        <v>0</v>
      </c>
      <c r="BH369" s="156">
        <f>IF($N$369="sníž. přenesená",$J$369,0)</f>
        <v>0</v>
      </c>
      <c r="BI369" s="156">
        <f>IF($N$369="nulová",$J$369,0)</f>
        <v>0</v>
      </c>
      <c r="BJ369" s="89" t="s">
        <v>21</v>
      </c>
      <c r="BK369" s="156">
        <f>ROUND($I$369*$H$369,2)</f>
        <v>0</v>
      </c>
      <c r="BL369" s="89" t="s">
        <v>231</v>
      </c>
      <c r="BM369" s="89" t="s">
        <v>678</v>
      </c>
    </row>
    <row r="370" spans="2:47" s="6" customFormat="1" ht="16.5" customHeight="1">
      <c r="B370" s="23"/>
      <c r="C370" s="24"/>
      <c r="D370" s="157" t="s">
        <v>142</v>
      </c>
      <c r="E370" s="24"/>
      <c r="F370" s="158" t="s">
        <v>679</v>
      </c>
      <c r="G370" s="24"/>
      <c r="H370" s="24"/>
      <c r="J370" s="24"/>
      <c r="K370" s="24"/>
      <c r="L370" s="43"/>
      <c r="M370" s="56"/>
      <c r="N370" s="24"/>
      <c r="O370" s="24"/>
      <c r="P370" s="24"/>
      <c r="Q370" s="24"/>
      <c r="R370" s="24"/>
      <c r="S370" s="24"/>
      <c r="T370" s="57"/>
      <c r="AT370" s="6" t="s">
        <v>142</v>
      </c>
      <c r="AU370" s="6" t="s">
        <v>80</v>
      </c>
    </row>
    <row r="371" spans="2:51" s="6" customFormat="1" ht="15.75" customHeight="1">
      <c r="B371" s="159"/>
      <c r="C371" s="160"/>
      <c r="D371" s="161" t="s">
        <v>144</v>
      </c>
      <c r="E371" s="160"/>
      <c r="F371" s="162" t="s">
        <v>680</v>
      </c>
      <c r="G371" s="160"/>
      <c r="H371" s="163">
        <v>21.1</v>
      </c>
      <c r="J371" s="160"/>
      <c r="K371" s="160"/>
      <c r="L371" s="164"/>
      <c r="M371" s="165"/>
      <c r="N371" s="160"/>
      <c r="O371" s="160"/>
      <c r="P371" s="160"/>
      <c r="Q371" s="160"/>
      <c r="R371" s="160"/>
      <c r="S371" s="160"/>
      <c r="T371" s="166"/>
      <c r="AT371" s="167" t="s">
        <v>144</v>
      </c>
      <c r="AU371" s="167" t="s">
        <v>80</v>
      </c>
      <c r="AV371" s="167" t="s">
        <v>80</v>
      </c>
      <c r="AW371" s="167" t="s">
        <v>92</v>
      </c>
      <c r="AX371" s="167" t="s">
        <v>21</v>
      </c>
      <c r="AY371" s="167" t="s">
        <v>133</v>
      </c>
    </row>
    <row r="372" spans="2:65" s="6" customFormat="1" ht="15.75" customHeight="1">
      <c r="B372" s="23"/>
      <c r="C372" s="145" t="s">
        <v>681</v>
      </c>
      <c r="D372" s="145" t="s">
        <v>135</v>
      </c>
      <c r="E372" s="146" t="s">
        <v>682</v>
      </c>
      <c r="F372" s="147" t="s">
        <v>683</v>
      </c>
      <c r="G372" s="148" t="s">
        <v>171</v>
      </c>
      <c r="H372" s="149">
        <v>126.67</v>
      </c>
      <c r="I372" s="150"/>
      <c r="J372" s="151">
        <f>ROUND($I$372*$H$372,2)</f>
        <v>0</v>
      </c>
      <c r="K372" s="147" t="s">
        <v>139</v>
      </c>
      <c r="L372" s="43"/>
      <c r="M372" s="152"/>
      <c r="N372" s="153" t="s">
        <v>43</v>
      </c>
      <c r="O372" s="24"/>
      <c r="P372" s="154">
        <f>$O$372*$H$372</f>
        <v>0</v>
      </c>
      <c r="Q372" s="154">
        <v>0</v>
      </c>
      <c r="R372" s="154">
        <f>$Q$372*$H$372</f>
        <v>0</v>
      </c>
      <c r="S372" s="154">
        <v>0.00594</v>
      </c>
      <c r="T372" s="155">
        <f>$S$372*$H$372</f>
        <v>0.7524198</v>
      </c>
      <c r="AR372" s="89" t="s">
        <v>231</v>
      </c>
      <c r="AT372" s="89" t="s">
        <v>135</v>
      </c>
      <c r="AU372" s="89" t="s">
        <v>80</v>
      </c>
      <c r="AY372" s="6" t="s">
        <v>133</v>
      </c>
      <c r="BE372" s="156">
        <f>IF($N$372="základní",$J$372,0)</f>
        <v>0</v>
      </c>
      <c r="BF372" s="156">
        <f>IF($N$372="snížená",$J$372,0)</f>
        <v>0</v>
      </c>
      <c r="BG372" s="156">
        <f>IF($N$372="zákl. přenesená",$J$372,0)</f>
        <v>0</v>
      </c>
      <c r="BH372" s="156">
        <f>IF($N$372="sníž. přenesená",$J$372,0)</f>
        <v>0</v>
      </c>
      <c r="BI372" s="156">
        <f>IF($N$372="nulová",$J$372,0)</f>
        <v>0</v>
      </c>
      <c r="BJ372" s="89" t="s">
        <v>21</v>
      </c>
      <c r="BK372" s="156">
        <f>ROUND($I$372*$H$372,2)</f>
        <v>0</v>
      </c>
      <c r="BL372" s="89" t="s">
        <v>231</v>
      </c>
      <c r="BM372" s="89" t="s">
        <v>684</v>
      </c>
    </row>
    <row r="373" spans="2:47" s="6" customFormat="1" ht="16.5" customHeight="1">
      <c r="B373" s="23"/>
      <c r="C373" s="24"/>
      <c r="D373" s="157" t="s">
        <v>142</v>
      </c>
      <c r="E373" s="24"/>
      <c r="F373" s="158" t="s">
        <v>685</v>
      </c>
      <c r="G373" s="24"/>
      <c r="H373" s="24"/>
      <c r="J373" s="24"/>
      <c r="K373" s="24"/>
      <c r="L373" s="43"/>
      <c r="M373" s="56"/>
      <c r="N373" s="24"/>
      <c r="O373" s="24"/>
      <c r="P373" s="24"/>
      <c r="Q373" s="24"/>
      <c r="R373" s="24"/>
      <c r="S373" s="24"/>
      <c r="T373" s="57"/>
      <c r="AT373" s="6" t="s">
        <v>142</v>
      </c>
      <c r="AU373" s="6" t="s">
        <v>80</v>
      </c>
    </row>
    <row r="374" spans="2:51" s="6" customFormat="1" ht="15.75" customHeight="1">
      <c r="B374" s="159"/>
      <c r="C374" s="160"/>
      <c r="D374" s="161" t="s">
        <v>144</v>
      </c>
      <c r="E374" s="160"/>
      <c r="F374" s="162" t="s">
        <v>686</v>
      </c>
      <c r="G374" s="160"/>
      <c r="H374" s="163">
        <v>126.67</v>
      </c>
      <c r="J374" s="160"/>
      <c r="K374" s="160"/>
      <c r="L374" s="164"/>
      <c r="M374" s="165"/>
      <c r="N374" s="160"/>
      <c r="O374" s="160"/>
      <c r="P374" s="160"/>
      <c r="Q374" s="160"/>
      <c r="R374" s="160"/>
      <c r="S374" s="160"/>
      <c r="T374" s="166"/>
      <c r="AT374" s="167" t="s">
        <v>144</v>
      </c>
      <c r="AU374" s="167" t="s">
        <v>80</v>
      </c>
      <c r="AV374" s="167" t="s">
        <v>80</v>
      </c>
      <c r="AW374" s="167" t="s">
        <v>92</v>
      </c>
      <c r="AX374" s="167" t="s">
        <v>21</v>
      </c>
      <c r="AY374" s="167" t="s">
        <v>133</v>
      </c>
    </row>
    <row r="375" spans="2:65" s="6" customFormat="1" ht="15.75" customHeight="1">
      <c r="B375" s="23"/>
      <c r="C375" s="145" t="s">
        <v>687</v>
      </c>
      <c r="D375" s="145" t="s">
        <v>135</v>
      </c>
      <c r="E375" s="146" t="s">
        <v>688</v>
      </c>
      <c r="F375" s="147" t="s">
        <v>689</v>
      </c>
      <c r="G375" s="148" t="s">
        <v>377</v>
      </c>
      <c r="H375" s="149">
        <v>7.5</v>
      </c>
      <c r="I375" s="150"/>
      <c r="J375" s="151">
        <f>ROUND($I$375*$H$375,2)</f>
        <v>0</v>
      </c>
      <c r="K375" s="147" t="s">
        <v>139</v>
      </c>
      <c r="L375" s="43"/>
      <c r="M375" s="152"/>
      <c r="N375" s="153" t="s">
        <v>43</v>
      </c>
      <c r="O375" s="24"/>
      <c r="P375" s="154">
        <f>$O$375*$H$375</f>
        <v>0</v>
      </c>
      <c r="Q375" s="154">
        <v>0</v>
      </c>
      <c r="R375" s="154">
        <f>$Q$375*$H$375</f>
        <v>0</v>
      </c>
      <c r="S375" s="154">
        <v>0.00348</v>
      </c>
      <c r="T375" s="155">
        <f>$S$375*$H$375</f>
        <v>0.0261</v>
      </c>
      <c r="AR375" s="89" t="s">
        <v>231</v>
      </c>
      <c r="AT375" s="89" t="s">
        <v>135</v>
      </c>
      <c r="AU375" s="89" t="s">
        <v>80</v>
      </c>
      <c r="AY375" s="6" t="s">
        <v>133</v>
      </c>
      <c r="BE375" s="156">
        <f>IF($N$375="základní",$J$375,0)</f>
        <v>0</v>
      </c>
      <c r="BF375" s="156">
        <f>IF($N$375="snížená",$J$375,0)</f>
        <v>0</v>
      </c>
      <c r="BG375" s="156">
        <f>IF($N$375="zákl. přenesená",$J$375,0)</f>
        <v>0</v>
      </c>
      <c r="BH375" s="156">
        <f>IF($N$375="sníž. přenesená",$J$375,0)</f>
        <v>0</v>
      </c>
      <c r="BI375" s="156">
        <f>IF($N$375="nulová",$J$375,0)</f>
        <v>0</v>
      </c>
      <c r="BJ375" s="89" t="s">
        <v>21</v>
      </c>
      <c r="BK375" s="156">
        <f>ROUND($I$375*$H$375,2)</f>
        <v>0</v>
      </c>
      <c r="BL375" s="89" t="s">
        <v>231</v>
      </c>
      <c r="BM375" s="89" t="s">
        <v>690</v>
      </c>
    </row>
    <row r="376" spans="2:47" s="6" customFormat="1" ht="16.5" customHeight="1">
      <c r="B376" s="23"/>
      <c r="C376" s="24"/>
      <c r="D376" s="157" t="s">
        <v>142</v>
      </c>
      <c r="E376" s="24"/>
      <c r="F376" s="158" t="s">
        <v>691</v>
      </c>
      <c r="G376" s="24"/>
      <c r="H376" s="24"/>
      <c r="J376" s="24"/>
      <c r="K376" s="24"/>
      <c r="L376" s="43"/>
      <c r="M376" s="56"/>
      <c r="N376" s="24"/>
      <c r="O376" s="24"/>
      <c r="P376" s="24"/>
      <c r="Q376" s="24"/>
      <c r="R376" s="24"/>
      <c r="S376" s="24"/>
      <c r="T376" s="57"/>
      <c r="AT376" s="6" t="s">
        <v>142</v>
      </c>
      <c r="AU376" s="6" t="s">
        <v>80</v>
      </c>
    </row>
    <row r="377" spans="2:51" s="6" customFormat="1" ht="15.75" customHeight="1">
      <c r="B377" s="159"/>
      <c r="C377" s="160"/>
      <c r="D377" s="161" t="s">
        <v>144</v>
      </c>
      <c r="E377" s="160"/>
      <c r="F377" s="162" t="s">
        <v>692</v>
      </c>
      <c r="G377" s="160"/>
      <c r="H377" s="163">
        <v>7.5</v>
      </c>
      <c r="J377" s="160"/>
      <c r="K377" s="160"/>
      <c r="L377" s="164"/>
      <c r="M377" s="165"/>
      <c r="N377" s="160"/>
      <c r="O377" s="160"/>
      <c r="P377" s="160"/>
      <c r="Q377" s="160"/>
      <c r="R377" s="160"/>
      <c r="S377" s="160"/>
      <c r="T377" s="166"/>
      <c r="AT377" s="167" t="s">
        <v>144</v>
      </c>
      <c r="AU377" s="167" t="s">
        <v>80</v>
      </c>
      <c r="AV377" s="167" t="s">
        <v>80</v>
      </c>
      <c r="AW377" s="167" t="s">
        <v>92</v>
      </c>
      <c r="AX377" s="167" t="s">
        <v>21</v>
      </c>
      <c r="AY377" s="167" t="s">
        <v>133</v>
      </c>
    </row>
    <row r="378" spans="2:65" s="6" customFormat="1" ht="15.75" customHeight="1">
      <c r="B378" s="23"/>
      <c r="C378" s="145" t="s">
        <v>693</v>
      </c>
      <c r="D378" s="145" t="s">
        <v>135</v>
      </c>
      <c r="E378" s="146" t="s">
        <v>694</v>
      </c>
      <c r="F378" s="147" t="s">
        <v>695</v>
      </c>
      <c r="G378" s="148" t="s">
        <v>377</v>
      </c>
      <c r="H378" s="149">
        <v>17.34</v>
      </c>
      <c r="I378" s="150"/>
      <c r="J378" s="151">
        <f>ROUND($I$378*$H$378,2)</f>
        <v>0</v>
      </c>
      <c r="K378" s="147" t="s">
        <v>139</v>
      </c>
      <c r="L378" s="43"/>
      <c r="M378" s="152"/>
      <c r="N378" s="153" t="s">
        <v>43</v>
      </c>
      <c r="O378" s="24"/>
      <c r="P378" s="154">
        <f>$O$378*$H$378</f>
        <v>0</v>
      </c>
      <c r="Q378" s="154">
        <v>0</v>
      </c>
      <c r="R378" s="154">
        <f>$Q$378*$H$378</f>
        <v>0</v>
      </c>
      <c r="S378" s="154">
        <v>0</v>
      </c>
      <c r="T378" s="155">
        <f>$S$378*$H$378</f>
        <v>0</v>
      </c>
      <c r="AR378" s="89" t="s">
        <v>231</v>
      </c>
      <c r="AT378" s="89" t="s">
        <v>135</v>
      </c>
      <c r="AU378" s="89" t="s">
        <v>80</v>
      </c>
      <c r="AY378" s="6" t="s">
        <v>133</v>
      </c>
      <c r="BE378" s="156">
        <f>IF($N$378="základní",$J$378,0)</f>
        <v>0</v>
      </c>
      <c r="BF378" s="156">
        <f>IF($N$378="snížená",$J$378,0)</f>
        <v>0</v>
      </c>
      <c r="BG378" s="156">
        <f>IF($N$378="zákl. přenesená",$J$378,0)</f>
        <v>0</v>
      </c>
      <c r="BH378" s="156">
        <f>IF($N$378="sníž. přenesená",$J$378,0)</f>
        <v>0</v>
      </c>
      <c r="BI378" s="156">
        <f>IF($N$378="nulová",$J$378,0)</f>
        <v>0</v>
      </c>
      <c r="BJ378" s="89" t="s">
        <v>21</v>
      </c>
      <c r="BK378" s="156">
        <f>ROUND($I$378*$H$378,2)</f>
        <v>0</v>
      </c>
      <c r="BL378" s="89" t="s">
        <v>231</v>
      </c>
      <c r="BM378" s="89" t="s">
        <v>696</v>
      </c>
    </row>
    <row r="379" spans="2:47" s="6" customFormat="1" ht="16.5" customHeight="1">
      <c r="B379" s="23"/>
      <c r="C379" s="24"/>
      <c r="D379" s="157" t="s">
        <v>142</v>
      </c>
      <c r="E379" s="24"/>
      <c r="F379" s="158" t="s">
        <v>697</v>
      </c>
      <c r="G379" s="24"/>
      <c r="H379" s="24"/>
      <c r="J379" s="24"/>
      <c r="K379" s="24"/>
      <c r="L379" s="43"/>
      <c r="M379" s="56"/>
      <c r="N379" s="24"/>
      <c r="O379" s="24"/>
      <c r="P379" s="24"/>
      <c r="Q379" s="24"/>
      <c r="R379" s="24"/>
      <c r="S379" s="24"/>
      <c r="T379" s="57"/>
      <c r="AT379" s="6" t="s">
        <v>142</v>
      </c>
      <c r="AU379" s="6" t="s">
        <v>80</v>
      </c>
    </row>
    <row r="380" spans="2:51" s="6" customFormat="1" ht="15.75" customHeight="1">
      <c r="B380" s="159"/>
      <c r="C380" s="160"/>
      <c r="D380" s="161" t="s">
        <v>144</v>
      </c>
      <c r="E380" s="160"/>
      <c r="F380" s="162" t="s">
        <v>698</v>
      </c>
      <c r="G380" s="160"/>
      <c r="H380" s="163">
        <v>17.34</v>
      </c>
      <c r="J380" s="160"/>
      <c r="K380" s="160"/>
      <c r="L380" s="164"/>
      <c r="M380" s="165"/>
      <c r="N380" s="160"/>
      <c r="O380" s="160"/>
      <c r="P380" s="160"/>
      <c r="Q380" s="160"/>
      <c r="R380" s="160"/>
      <c r="S380" s="160"/>
      <c r="T380" s="166"/>
      <c r="AT380" s="167" t="s">
        <v>144</v>
      </c>
      <c r="AU380" s="167" t="s">
        <v>80</v>
      </c>
      <c r="AV380" s="167" t="s">
        <v>80</v>
      </c>
      <c r="AW380" s="167" t="s">
        <v>92</v>
      </c>
      <c r="AX380" s="167" t="s">
        <v>21</v>
      </c>
      <c r="AY380" s="167" t="s">
        <v>133</v>
      </c>
    </row>
    <row r="381" spans="2:65" s="6" customFormat="1" ht="15.75" customHeight="1">
      <c r="B381" s="23"/>
      <c r="C381" s="145" t="s">
        <v>699</v>
      </c>
      <c r="D381" s="145" t="s">
        <v>135</v>
      </c>
      <c r="E381" s="146" t="s">
        <v>700</v>
      </c>
      <c r="F381" s="147" t="s">
        <v>701</v>
      </c>
      <c r="G381" s="148" t="s">
        <v>377</v>
      </c>
      <c r="H381" s="149">
        <v>6</v>
      </c>
      <c r="I381" s="150"/>
      <c r="J381" s="151">
        <f>ROUND($I$381*$H$381,2)</f>
        <v>0</v>
      </c>
      <c r="K381" s="147" t="s">
        <v>139</v>
      </c>
      <c r="L381" s="43"/>
      <c r="M381" s="152"/>
      <c r="N381" s="153" t="s">
        <v>43</v>
      </c>
      <c r="O381" s="24"/>
      <c r="P381" s="154">
        <f>$O$381*$H$381</f>
        <v>0</v>
      </c>
      <c r="Q381" s="154">
        <v>0</v>
      </c>
      <c r="R381" s="154">
        <f>$Q$381*$H$381</f>
        <v>0</v>
      </c>
      <c r="S381" s="154">
        <v>0.0017</v>
      </c>
      <c r="T381" s="155">
        <f>$S$381*$H$381</f>
        <v>0.010199999999999999</v>
      </c>
      <c r="AR381" s="89" t="s">
        <v>231</v>
      </c>
      <c r="AT381" s="89" t="s">
        <v>135</v>
      </c>
      <c r="AU381" s="89" t="s">
        <v>80</v>
      </c>
      <c r="AY381" s="6" t="s">
        <v>133</v>
      </c>
      <c r="BE381" s="156">
        <f>IF($N$381="základní",$J$381,0)</f>
        <v>0</v>
      </c>
      <c r="BF381" s="156">
        <f>IF($N$381="snížená",$J$381,0)</f>
        <v>0</v>
      </c>
      <c r="BG381" s="156">
        <f>IF($N$381="zákl. přenesená",$J$381,0)</f>
        <v>0</v>
      </c>
      <c r="BH381" s="156">
        <f>IF($N$381="sníž. přenesená",$J$381,0)</f>
        <v>0</v>
      </c>
      <c r="BI381" s="156">
        <f>IF($N$381="nulová",$J$381,0)</f>
        <v>0</v>
      </c>
      <c r="BJ381" s="89" t="s">
        <v>21</v>
      </c>
      <c r="BK381" s="156">
        <f>ROUND($I$381*$H$381,2)</f>
        <v>0</v>
      </c>
      <c r="BL381" s="89" t="s">
        <v>231</v>
      </c>
      <c r="BM381" s="89" t="s">
        <v>702</v>
      </c>
    </row>
    <row r="382" spans="2:47" s="6" customFormat="1" ht="16.5" customHeight="1">
      <c r="B382" s="23"/>
      <c r="C382" s="24"/>
      <c r="D382" s="157" t="s">
        <v>142</v>
      </c>
      <c r="E382" s="24"/>
      <c r="F382" s="158" t="s">
        <v>703</v>
      </c>
      <c r="G382" s="24"/>
      <c r="H382" s="24"/>
      <c r="J382" s="24"/>
      <c r="K382" s="24"/>
      <c r="L382" s="43"/>
      <c r="M382" s="56"/>
      <c r="N382" s="24"/>
      <c r="O382" s="24"/>
      <c r="P382" s="24"/>
      <c r="Q382" s="24"/>
      <c r="R382" s="24"/>
      <c r="S382" s="24"/>
      <c r="T382" s="57"/>
      <c r="AT382" s="6" t="s">
        <v>142</v>
      </c>
      <c r="AU382" s="6" t="s">
        <v>80</v>
      </c>
    </row>
    <row r="383" spans="2:51" s="6" customFormat="1" ht="15.75" customHeight="1">
      <c r="B383" s="159"/>
      <c r="C383" s="160"/>
      <c r="D383" s="161" t="s">
        <v>144</v>
      </c>
      <c r="E383" s="160"/>
      <c r="F383" s="162" t="s">
        <v>704</v>
      </c>
      <c r="G383" s="160"/>
      <c r="H383" s="163">
        <v>6</v>
      </c>
      <c r="J383" s="160"/>
      <c r="K383" s="160"/>
      <c r="L383" s="164"/>
      <c r="M383" s="165"/>
      <c r="N383" s="160"/>
      <c r="O383" s="160"/>
      <c r="P383" s="160"/>
      <c r="Q383" s="160"/>
      <c r="R383" s="160"/>
      <c r="S383" s="160"/>
      <c r="T383" s="166"/>
      <c r="AT383" s="167" t="s">
        <v>144</v>
      </c>
      <c r="AU383" s="167" t="s">
        <v>80</v>
      </c>
      <c r="AV383" s="167" t="s">
        <v>80</v>
      </c>
      <c r="AW383" s="167" t="s">
        <v>92</v>
      </c>
      <c r="AX383" s="167" t="s">
        <v>21</v>
      </c>
      <c r="AY383" s="167" t="s">
        <v>133</v>
      </c>
    </row>
    <row r="384" spans="2:65" s="6" customFormat="1" ht="15.75" customHeight="1">
      <c r="B384" s="23"/>
      <c r="C384" s="145" t="s">
        <v>705</v>
      </c>
      <c r="D384" s="145" t="s">
        <v>135</v>
      </c>
      <c r="E384" s="146" t="s">
        <v>706</v>
      </c>
      <c r="F384" s="147" t="s">
        <v>707</v>
      </c>
      <c r="G384" s="148" t="s">
        <v>377</v>
      </c>
      <c r="H384" s="149">
        <v>21.1</v>
      </c>
      <c r="I384" s="150"/>
      <c r="J384" s="151">
        <f>ROUND($I$384*$H$384,2)</f>
        <v>0</v>
      </c>
      <c r="K384" s="147" t="s">
        <v>139</v>
      </c>
      <c r="L384" s="43"/>
      <c r="M384" s="152"/>
      <c r="N384" s="153" t="s">
        <v>43</v>
      </c>
      <c r="O384" s="24"/>
      <c r="P384" s="154">
        <f>$O$384*$H$384</f>
        <v>0</v>
      </c>
      <c r="Q384" s="154">
        <v>0</v>
      </c>
      <c r="R384" s="154">
        <f>$Q$384*$H$384</f>
        <v>0</v>
      </c>
      <c r="S384" s="154">
        <v>0.00177</v>
      </c>
      <c r="T384" s="155">
        <f>$S$384*$H$384</f>
        <v>0.037347000000000005</v>
      </c>
      <c r="AR384" s="89" t="s">
        <v>231</v>
      </c>
      <c r="AT384" s="89" t="s">
        <v>135</v>
      </c>
      <c r="AU384" s="89" t="s">
        <v>80</v>
      </c>
      <c r="AY384" s="6" t="s">
        <v>133</v>
      </c>
      <c r="BE384" s="156">
        <f>IF($N$384="základní",$J$384,0)</f>
        <v>0</v>
      </c>
      <c r="BF384" s="156">
        <f>IF($N$384="snížená",$J$384,0)</f>
        <v>0</v>
      </c>
      <c r="BG384" s="156">
        <f>IF($N$384="zákl. přenesená",$J$384,0)</f>
        <v>0</v>
      </c>
      <c r="BH384" s="156">
        <f>IF($N$384="sníž. přenesená",$J$384,0)</f>
        <v>0</v>
      </c>
      <c r="BI384" s="156">
        <f>IF($N$384="nulová",$J$384,0)</f>
        <v>0</v>
      </c>
      <c r="BJ384" s="89" t="s">
        <v>21</v>
      </c>
      <c r="BK384" s="156">
        <f>ROUND($I$384*$H$384,2)</f>
        <v>0</v>
      </c>
      <c r="BL384" s="89" t="s">
        <v>231</v>
      </c>
      <c r="BM384" s="89" t="s">
        <v>708</v>
      </c>
    </row>
    <row r="385" spans="2:47" s="6" customFormat="1" ht="16.5" customHeight="1">
      <c r="B385" s="23"/>
      <c r="C385" s="24"/>
      <c r="D385" s="157" t="s">
        <v>142</v>
      </c>
      <c r="E385" s="24"/>
      <c r="F385" s="158" t="s">
        <v>709</v>
      </c>
      <c r="G385" s="24"/>
      <c r="H385" s="24"/>
      <c r="J385" s="24"/>
      <c r="K385" s="24"/>
      <c r="L385" s="43"/>
      <c r="M385" s="56"/>
      <c r="N385" s="24"/>
      <c r="O385" s="24"/>
      <c r="P385" s="24"/>
      <c r="Q385" s="24"/>
      <c r="R385" s="24"/>
      <c r="S385" s="24"/>
      <c r="T385" s="57"/>
      <c r="AT385" s="6" t="s">
        <v>142</v>
      </c>
      <c r="AU385" s="6" t="s">
        <v>80</v>
      </c>
    </row>
    <row r="386" spans="2:51" s="6" customFormat="1" ht="15.75" customHeight="1">
      <c r="B386" s="159"/>
      <c r="C386" s="160"/>
      <c r="D386" s="161" t="s">
        <v>144</v>
      </c>
      <c r="E386" s="160"/>
      <c r="F386" s="162" t="s">
        <v>680</v>
      </c>
      <c r="G386" s="160"/>
      <c r="H386" s="163">
        <v>21.1</v>
      </c>
      <c r="J386" s="160"/>
      <c r="K386" s="160"/>
      <c r="L386" s="164"/>
      <c r="M386" s="165"/>
      <c r="N386" s="160"/>
      <c r="O386" s="160"/>
      <c r="P386" s="160"/>
      <c r="Q386" s="160"/>
      <c r="R386" s="160"/>
      <c r="S386" s="160"/>
      <c r="T386" s="166"/>
      <c r="AT386" s="167" t="s">
        <v>144</v>
      </c>
      <c r="AU386" s="167" t="s">
        <v>80</v>
      </c>
      <c r="AV386" s="167" t="s">
        <v>80</v>
      </c>
      <c r="AW386" s="167" t="s">
        <v>92</v>
      </c>
      <c r="AX386" s="167" t="s">
        <v>21</v>
      </c>
      <c r="AY386" s="167" t="s">
        <v>133</v>
      </c>
    </row>
    <row r="387" spans="2:65" s="6" customFormat="1" ht="15.75" customHeight="1">
      <c r="B387" s="23"/>
      <c r="C387" s="145" t="s">
        <v>710</v>
      </c>
      <c r="D387" s="145" t="s">
        <v>135</v>
      </c>
      <c r="E387" s="146" t="s">
        <v>711</v>
      </c>
      <c r="F387" s="147" t="s">
        <v>712</v>
      </c>
      <c r="G387" s="148" t="s">
        <v>377</v>
      </c>
      <c r="H387" s="149">
        <v>6.3</v>
      </c>
      <c r="I387" s="150"/>
      <c r="J387" s="151">
        <f>ROUND($I$387*$H$387,2)</f>
        <v>0</v>
      </c>
      <c r="K387" s="147" t="s">
        <v>139</v>
      </c>
      <c r="L387" s="43"/>
      <c r="M387" s="152"/>
      <c r="N387" s="153" t="s">
        <v>43</v>
      </c>
      <c r="O387" s="24"/>
      <c r="P387" s="154">
        <f>$O$387*$H$387</f>
        <v>0</v>
      </c>
      <c r="Q387" s="154">
        <v>0</v>
      </c>
      <c r="R387" s="154">
        <f>$Q$387*$H$387</f>
        <v>0</v>
      </c>
      <c r="S387" s="154">
        <v>0.00191</v>
      </c>
      <c r="T387" s="155">
        <f>$S$387*$H$387</f>
        <v>0.012033</v>
      </c>
      <c r="AR387" s="89" t="s">
        <v>231</v>
      </c>
      <c r="AT387" s="89" t="s">
        <v>135</v>
      </c>
      <c r="AU387" s="89" t="s">
        <v>80</v>
      </c>
      <c r="AY387" s="6" t="s">
        <v>133</v>
      </c>
      <c r="BE387" s="156">
        <f>IF($N$387="základní",$J$387,0)</f>
        <v>0</v>
      </c>
      <c r="BF387" s="156">
        <f>IF($N$387="snížená",$J$387,0)</f>
        <v>0</v>
      </c>
      <c r="BG387" s="156">
        <f>IF($N$387="zákl. přenesená",$J$387,0)</f>
        <v>0</v>
      </c>
      <c r="BH387" s="156">
        <f>IF($N$387="sníž. přenesená",$J$387,0)</f>
        <v>0</v>
      </c>
      <c r="BI387" s="156">
        <f>IF($N$387="nulová",$J$387,0)</f>
        <v>0</v>
      </c>
      <c r="BJ387" s="89" t="s">
        <v>21</v>
      </c>
      <c r="BK387" s="156">
        <f>ROUND($I$387*$H$387,2)</f>
        <v>0</v>
      </c>
      <c r="BL387" s="89" t="s">
        <v>231</v>
      </c>
      <c r="BM387" s="89" t="s">
        <v>713</v>
      </c>
    </row>
    <row r="388" spans="2:47" s="6" customFormat="1" ht="16.5" customHeight="1">
      <c r="B388" s="23"/>
      <c r="C388" s="24"/>
      <c r="D388" s="157" t="s">
        <v>142</v>
      </c>
      <c r="E388" s="24"/>
      <c r="F388" s="158" t="s">
        <v>714</v>
      </c>
      <c r="G388" s="24"/>
      <c r="H388" s="24"/>
      <c r="J388" s="24"/>
      <c r="K388" s="24"/>
      <c r="L388" s="43"/>
      <c r="M388" s="56"/>
      <c r="N388" s="24"/>
      <c r="O388" s="24"/>
      <c r="P388" s="24"/>
      <c r="Q388" s="24"/>
      <c r="R388" s="24"/>
      <c r="S388" s="24"/>
      <c r="T388" s="57"/>
      <c r="AT388" s="6" t="s">
        <v>142</v>
      </c>
      <c r="AU388" s="6" t="s">
        <v>80</v>
      </c>
    </row>
    <row r="389" spans="2:51" s="6" customFormat="1" ht="15.75" customHeight="1">
      <c r="B389" s="159"/>
      <c r="C389" s="160"/>
      <c r="D389" s="161" t="s">
        <v>144</v>
      </c>
      <c r="E389" s="160"/>
      <c r="F389" s="162" t="s">
        <v>715</v>
      </c>
      <c r="G389" s="160"/>
      <c r="H389" s="163">
        <v>6.3</v>
      </c>
      <c r="J389" s="160"/>
      <c r="K389" s="160"/>
      <c r="L389" s="164"/>
      <c r="M389" s="165"/>
      <c r="N389" s="160"/>
      <c r="O389" s="160"/>
      <c r="P389" s="160"/>
      <c r="Q389" s="160"/>
      <c r="R389" s="160"/>
      <c r="S389" s="160"/>
      <c r="T389" s="166"/>
      <c r="AT389" s="167" t="s">
        <v>144</v>
      </c>
      <c r="AU389" s="167" t="s">
        <v>80</v>
      </c>
      <c r="AV389" s="167" t="s">
        <v>80</v>
      </c>
      <c r="AW389" s="167" t="s">
        <v>92</v>
      </c>
      <c r="AX389" s="167" t="s">
        <v>21</v>
      </c>
      <c r="AY389" s="167" t="s">
        <v>133</v>
      </c>
    </row>
    <row r="390" spans="2:65" s="6" customFormat="1" ht="15.75" customHeight="1">
      <c r="B390" s="23"/>
      <c r="C390" s="145" t="s">
        <v>716</v>
      </c>
      <c r="D390" s="145" t="s">
        <v>135</v>
      </c>
      <c r="E390" s="146" t="s">
        <v>717</v>
      </c>
      <c r="F390" s="147" t="s">
        <v>718</v>
      </c>
      <c r="G390" s="148" t="s">
        <v>377</v>
      </c>
      <c r="H390" s="149">
        <v>0.8</v>
      </c>
      <c r="I390" s="150"/>
      <c r="J390" s="151">
        <f>ROUND($I$390*$H$390,2)</f>
        <v>0</v>
      </c>
      <c r="K390" s="147" t="s">
        <v>139</v>
      </c>
      <c r="L390" s="43"/>
      <c r="M390" s="152"/>
      <c r="N390" s="153" t="s">
        <v>43</v>
      </c>
      <c r="O390" s="24"/>
      <c r="P390" s="154">
        <f>$O$390*$H$390</f>
        <v>0</v>
      </c>
      <c r="Q390" s="154">
        <v>0</v>
      </c>
      <c r="R390" s="154">
        <f>$Q$390*$H$390</f>
        <v>0</v>
      </c>
      <c r="S390" s="154">
        <v>0.00167</v>
      </c>
      <c r="T390" s="155">
        <f>$S$390*$H$390</f>
        <v>0.0013360000000000002</v>
      </c>
      <c r="AR390" s="89" t="s">
        <v>231</v>
      </c>
      <c r="AT390" s="89" t="s">
        <v>135</v>
      </c>
      <c r="AU390" s="89" t="s">
        <v>80</v>
      </c>
      <c r="AY390" s="6" t="s">
        <v>133</v>
      </c>
      <c r="BE390" s="156">
        <f>IF($N$390="základní",$J$390,0)</f>
        <v>0</v>
      </c>
      <c r="BF390" s="156">
        <f>IF($N$390="snížená",$J$390,0)</f>
        <v>0</v>
      </c>
      <c r="BG390" s="156">
        <f>IF($N$390="zákl. přenesená",$J$390,0)</f>
        <v>0</v>
      </c>
      <c r="BH390" s="156">
        <f>IF($N$390="sníž. přenesená",$J$390,0)</f>
        <v>0</v>
      </c>
      <c r="BI390" s="156">
        <f>IF($N$390="nulová",$J$390,0)</f>
        <v>0</v>
      </c>
      <c r="BJ390" s="89" t="s">
        <v>21</v>
      </c>
      <c r="BK390" s="156">
        <f>ROUND($I$390*$H$390,2)</f>
        <v>0</v>
      </c>
      <c r="BL390" s="89" t="s">
        <v>231</v>
      </c>
      <c r="BM390" s="89" t="s">
        <v>719</v>
      </c>
    </row>
    <row r="391" spans="2:47" s="6" customFormat="1" ht="16.5" customHeight="1">
      <c r="B391" s="23"/>
      <c r="C391" s="24"/>
      <c r="D391" s="157" t="s">
        <v>142</v>
      </c>
      <c r="E391" s="24"/>
      <c r="F391" s="158" t="s">
        <v>720</v>
      </c>
      <c r="G391" s="24"/>
      <c r="H391" s="24"/>
      <c r="J391" s="24"/>
      <c r="K391" s="24"/>
      <c r="L391" s="43"/>
      <c r="M391" s="56"/>
      <c r="N391" s="24"/>
      <c r="O391" s="24"/>
      <c r="P391" s="24"/>
      <c r="Q391" s="24"/>
      <c r="R391" s="24"/>
      <c r="S391" s="24"/>
      <c r="T391" s="57"/>
      <c r="AT391" s="6" t="s">
        <v>142</v>
      </c>
      <c r="AU391" s="6" t="s">
        <v>80</v>
      </c>
    </row>
    <row r="392" spans="2:51" s="6" customFormat="1" ht="15.75" customHeight="1">
      <c r="B392" s="159"/>
      <c r="C392" s="160"/>
      <c r="D392" s="161" t="s">
        <v>144</v>
      </c>
      <c r="E392" s="160"/>
      <c r="F392" s="162" t="s">
        <v>721</v>
      </c>
      <c r="G392" s="160"/>
      <c r="H392" s="163">
        <v>0.8</v>
      </c>
      <c r="J392" s="160"/>
      <c r="K392" s="160"/>
      <c r="L392" s="164"/>
      <c r="M392" s="165"/>
      <c r="N392" s="160"/>
      <c r="O392" s="160"/>
      <c r="P392" s="160"/>
      <c r="Q392" s="160"/>
      <c r="R392" s="160"/>
      <c r="S392" s="160"/>
      <c r="T392" s="166"/>
      <c r="AT392" s="167" t="s">
        <v>144</v>
      </c>
      <c r="AU392" s="167" t="s">
        <v>80</v>
      </c>
      <c r="AV392" s="167" t="s">
        <v>80</v>
      </c>
      <c r="AW392" s="167" t="s">
        <v>92</v>
      </c>
      <c r="AX392" s="167" t="s">
        <v>21</v>
      </c>
      <c r="AY392" s="167" t="s">
        <v>133</v>
      </c>
    </row>
    <row r="393" spans="2:65" s="6" customFormat="1" ht="15.75" customHeight="1">
      <c r="B393" s="23"/>
      <c r="C393" s="145" t="s">
        <v>722</v>
      </c>
      <c r="D393" s="145" t="s">
        <v>135</v>
      </c>
      <c r="E393" s="146" t="s">
        <v>723</v>
      </c>
      <c r="F393" s="147" t="s">
        <v>724</v>
      </c>
      <c r="G393" s="148" t="s">
        <v>377</v>
      </c>
      <c r="H393" s="149">
        <v>2.8</v>
      </c>
      <c r="I393" s="150"/>
      <c r="J393" s="151">
        <f>ROUND($I$393*$H$393,2)</f>
        <v>0</v>
      </c>
      <c r="K393" s="147" t="s">
        <v>139</v>
      </c>
      <c r="L393" s="43"/>
      <c r="M393" s="152"/>
      <c r="N393" s="153" t="s">
        <v>43</v>
      </c>
      <c r="O393" s="24"/>
      <c r="P393" s="154">
        <f>$O$393*$H$393</f>
        <v>0</v>
      </c>
      <c r="Q393" s="154">
        <v>0</v>
      </c>
      <c r="R393" s="154">
        <f>$Q$393*$H$393</f>
        <v>0</v>
      </c>
      <c r="S393" s="154">
        <v>0.00175</v>
      </c>
      <c r="T393" s="155">
        <f>$S$393*$H$393</f>
        <v>0.0049</v>
      </c>
      <c r="AR393" s="89" t="s">
        <v>231</v>
      </c>
      <c r="AT393" s="89" t="s">
        <v>135</v>
      </c>
      <c r="AU393" s="89" t="s">
        <v>80</v>
      </c>
      <c r="AY393" s="6" t="s">
        <v>133</v>
      </c>
      <c r="BE393" s="156">
        <f>IF($N$393="základní",$J$393,0)</f>
        <v>0</v>
      </c>
      <c r="BF393" s="156">
        <f>IF($N$393="snížená",$J$393,0)</f>
        <v>0</v>
      </c>
      <c r="BG393" s="156">
        <f>IF($N$393="zákl. přenesená",$J$393,0)</f>
        <v>0</v>
      </c>
      <c r="BH393" s="156">
        <f>IF($N$393="sníž. přenesená",$J$393,0)</f>
        <v>0</v>
      </c>
      <c r="BI393" s="156">
        <f>IF($N$393="nulová",$J$393,0)</f>
        <v>0</v>
      </c>
      <c r="BJ393" s="89" t="s">
        <v>21</v>
      </c>
      <c r="BK393" s="156">
        <f>ROUND($I$393*$H$393,2)</f>
        <v>0</v>
      </c>
      <c r="BL393" s="89" t="s">
        <v>231</v>
      </c>
      <c r="BM393" s="89" t="s">
        <v>725</v>
      </c>
    </row>
    <row r="394" spans="2:47" s="6" customFormat="1" ht="16.5" customHeight="1">
      <c r="B394" s="23"/>
      <c r="C394" s="24"/>
      <c r="D394" s="157" t="s">
        <v>142</v>
      </c>
      <c r="E394" s="24"/>
      <c r="F394" s="158" t="s">
        <v>726</v>
      </c>
      <c r="G394" s="24"/>
      <c r="H394" s="24"/>
      <c r="J394" s="24"/>
      <c r="K394" s="24"/>
      <c r="L394" s="43"/>
      <c r="M394" s="56"/>
      <c r="N394" s="24"/>
      <c r="O394" s="24"/>
      <c r="P394" s="24"/>
      <c r="Q394" s="24"/>
      <c r="R394" s="24"/>
      <c r="S394" s="24"/>
      <c r="T394" s="57"/>
      <c r="AT394" s="6" t="s">
        <v>142</v>
      </c>
      <c r="AU394" s="6" t="s">
        <v>80</v>
      </c>
    </row>
    <row r="395" spans="2:51" s="6" customFormat="1" ht="15.75" customHeight="1">
      <c r="B395" s="159"/>
      <c r="C395" s="160"/>
      <c r="D395" s="161" t="s">
        <v>144</v>
      </c>
      <c r="E395" s="160"/>
      <c r="F395" s="162" t="s">
        <v>727</v>
      </c>
      <c r="G395" s="160"/>
      <c r="H395" s="163">
        <v>2.8</v>
      </c>
      <c r="J395" s="160"/>
      <c r="K395" s="160"/>
      <c r="L395" s="164"/>
      <c r="M395" s="165"/>
      <c r="N395" s="160"/>
      <c r="O395" s="160"/>
      <c r="P395" s="160"/>
      <c r="Q395" s="160"/>
      <c r="R395" s="160"/>
      <c r="S395" s="160"/>
      <c r="T395" s="166"/>
      <c r="AT395" s="167" t="s">
        <v>144</v>
      </c>
      <c r="AU395" s="167" t="s">
        <v>80</v>
      </c>
      <c r="AV395" s="167" t="s">
        <v>80</v>
      </c>
      <c r="AW395" s="167" t="s">
        <v>92</v>
      </c>
      <c r="AX395" s="167" t="s">
        <v>21</v>
      </c>
      <c r="AY395" s="167" t="s">
        <v>133</v>
      </c>
    </row>
    <row r="396" spans="2:65" s="6" customFormat="1" ht="15.75" customHeight="1">
      <c r="B396" s="23"/>
      <c r="C396" s="145" t="s">
        <v>728</v>
      </c>
      <c r="D396" s="145" t="s">
        <v>135</v>
      </c>
      <c r="E396" s="146" t="s">
        <v>729</v>
      </c>
      <c r="F396" s="147" t="s">
        <v>730</v>
      </c>
      <c r="G396" s="148" t="s">
        <v>377</v>
      </c>
      <c r="H396" s="149">
        <v>21.1</v>
      </c>
      <c r="I396" s="150"/>
      <c r="J396" s="151">
        <f>ROUND($I$396*$H$396,2)</f>
        <v>0</v>
      </c>
      <c r="K396" s="147" t="s">
        <v>139</v>
      </c>
      <c r="L396" s="43"/>
      <c r="M396" s="152"/>
      <c r="N396" s="153" t="s">
        <v>43</v>
      </c>
      <c r="O396" s="24"/>
      <c r="P396" s="154">
        <f>$O$396*$H$396</f>
        <v>0</v>
      </c>
      <c r="Q396" s="154">
        <v>0</v>
      </c>
      <c r="R396" s="154">
        <f>$Q$396*$H$396</f>
        <v>0</v>
      </c>
      <c r="S396" s="154">
        <v>0.0026</v>
      </c>
      <c r="T396" s="155">
        <f>$S$396*$H$396</f>
        <v>0.05486</v>
      </c>
      <c r="AR396" s="89" t="s">
        <v>231</v>
      </c>
      <c r="AT396" s="89" t="s">
        <v>135</v>
      </c>
      <c r="AU396" s="89" t="s">
        <v>80</v>
      </c>
      <c r="AY396" s="6" t="s">
        <v>133</v>
      </c>
      <c r="BE396" s="156">
        <f>IF($N$396="základní",$J$396,0)</f>
        <v>0</v>
      </c>
      <c r="BF396" s="156">
        <f>IF($N$396="snížená",$J$396,0)</f>
        <v>0</v>
      </c>
      <c r="BG396" s="156">
        <f>IF($N$396="zákl. přenesená",$J$396,0)</f>
        <v>0</v>
      </c>
      <c r="BH396" s="156">
        <f>IF($N$396="sníž. přenesená",$J$396,0)</f>
        <v>0</v>
      </c>
      <c r="BI396" s="156">
        <f>IF($N$396="nulová",$J$396,0)</f>
        <v>0</v>
      </c>
      <c r="BJ396" s="89" t="s">
        <v>21</v>
      </c>
      <c r="BK396" s="156">
        <f>ROUND($I$396*$H$396,2)</f>
        <v>0</v>
      </c>
      <c r="BL396" s="89" t="s">
        <v>231</v>
      </c>
      <c r="BM396" s="89" t="s">
        <v>731</v>
      </c>
    </row>
    <row r="397" spans="2:47" s="6" customFormat="1" ht="16.5" customHeight="1">
      <c r="B397" s="23"/>
      <c r="C397" s="24"/>
      <c r="D397" s="157" t="s">
        <v>142</v>
      </c>
      <c r="E397" s="24"/>
      <c r="F397" s="158" t="s">
        <v>732</v>
      </c>
      <c r="G397" s="24"/>
      <c r="H397" s="24"/>
      <c r="J397" s="24"/>
      <c r="K397" s="24"/>
      <c r="L397" s="43"/>
      <c r="M397" s="56"/>
      <c r="N397" s="24"/>
      <c r="O397" s="24"/>
      <c r="P397" s="24"/>
      <c r="Q397" s="24"/>
      <c r="R397" s="24"/>
      <c r="S397" s="24"/>
      <c r="T397" s="57"/>
      <c r="AT397" s="6" t="s">
        <v>142</v>
      </c>
      <c r="AU397" s="6" t="s">
        <v>80</v>
      </c>
    </row>
    <row r="398" spans="2:51" s="6" customFormat="1" ht="15.75" customHeight="1">
      <c r="B398" s="159"/>
      <c r="C398" s="160"/>
      <c r="D398" s="161" t="s">
        <v>144</v>
      </c>
      <c r="E398" s="160"/>
      <c r="F398" s="162" t="s">
        <v>680</v>
      </c>
      <c r="G398" s="160"/>
      <c r="H398" s="163">
        <v>21.1</v>
      </c>
      <c r="J398" s="160"/>
      <c r="K398" s="160"/>
      <c r="L398" s="164"/>
      <c r="M398" s="165"/>
      <c r="N398" s="160"/>
      <c r="O398" s="160"/>
      <c r="P398" s="160"/>
      <c r="Q398" s="160"/>
      <c r="R398" s="160"/>
      <c r="S398" s="160"/>
      <c r="T398" s="166"/>
      <c r="AT398" s="167" t="s">
        <v>144</v>
      </c>
      <c r="AU398" s="167" t="s">
        <v>80</v>
      </c>
      <c r="AV398" s="167" t="s">
        <v>80</v>
      </c>
      <c r="AW398" s="167" t="s">
        <v>92</v>
      </c>
      <c r="AX398" s="167" t="s">
        <v>21</v>
      </c>
      <c r="AY398" s="167" t="s">
        <v>133</v>
      </c>
    </row>
    <row r="399" spans="2:65" s="6" customFormat="1" ht="15.75" customHeight="1">
      <c r="B399" s="23"/>
      <c r="C399" s="145" t="s">
        <v>27</v>
      </c>
      <c r="D399" s="145" t="s">
        <v>135</v>
      </c>
      <c r="E399" s="146" t="s">
        <v>733</v>
      </c>
      <c r="F399" s="147" t="s">
        <v>734</v>
      </c>
      <c r="G399" s="148" t="s">
        <v>377</v>
      </c>
      <c r="H399" s="149">
        <v>10.1</v>
      </c>
      <c r="I399" s="150"/>
      <c r="J399" s="151">
        <f>ROUND($I$399*$H$399,2)</f>
        <v>0</v>
      </c>
      <c r="K399" s="147" t="s">
        <v>139</v>
      </c>
      <c r="L399" s="43"/>
      <c r="M399" s="152"/>
      <c r="N399" s="153" t="s">
        <v>43</v>
      </c>
      <c r="O399" s="24"/>
      <c r="P399" s="154">
        <f>$O$399*$H$399</f>
        <v>0</v>
      </c>
      <c r="Q399" s="154">
        <v>0</v>
      </c>
      <c r="R399" s="154">
        <f>$Q$399*$H$399</f>
        <v>0</v>
      </c>
      <c r="S399" s="154">
        <v>0.00394</v>
      </c>
      <c r="T399" s="155">
        <f>$S$399*$H$399</f>
        <v>0.039793999999999996</v>
      </c>
      <c r="AR399" s="89" t="s">
        <v>231</v>
      </c>
      <c r="AT399" s="89" t="s">
        <v>135</v>
      </c>
      <c r="AU399" s="89" t="s">
        <v>80</v>
      </c>
      <c r="AY399" s="6" t="s">
        <v>133</v>
      </c>
      <c r="BE399" s="156">
        <f>IF($N$399="základní",$J$399,0)</f>
        <v>0</v>
      </c>
      <c r="BF399" s="156">
        <f>IF($N$399="snížená",$J$399,0)</f>
        <v>0</v>
      </c>
      <c r="BG399" s="156">
        <f>IF($N$399="zákl. přenesená",$J$399,0)</f>
        <v>0</v>
      </c>
      <c r="BH399" s="156">
        <f>IF($N$399="sníž. přenesená",$J$399,0)</f>
        <v>0</v>
      </c>
      <c r="BI399" s="156">
        <f>IF($N$399="nulová",$J$399,0)</f>
        <v>0</v>
      </c>
      <c r="BJ399" s="89" t="s">
        <v>21</v>
      </c>
      <c r="BK399" s="156">
        <f>ROUND($I$399*$H$399,2)</f>
        <v>0</v>
      </c>
      <c r="BL399" s="89" t="s">
        <v>231</v>
      </c>
      <c r="BM399" s="89" t="s">
        <v>735</v>
      </c>
    </row>
    <row r="400" spans="2:47" s="6" customFormat="1" ht="16.5" customHeight="1">
      <c r="B400" s="23"/>
      <c r="C400" s="24"/>
      <c r="D400" s="157" t="s">
        <v>142</v>
      </c>
      <c r="E400" s="24"/>
      <c r="F400" s="158" t="s">
        <v>736</v>
      </c>
      <c r="G400" s="24"/>
      <c r="H400" s="24"/>
      <c r="J400" s="24"/>
      <c r="K400" s="24"/>
      <c r="L400" s="43"/>
      <c r="M400" s="56"/>
      <c r="N400" s="24"/>
      <c r="O400" s="24"/>
      <c r="P400" s="24"/>
      <c r="Q400" s="24"/>
      <c r="R400" s="24"/>
      <c r="S400" s="24"/>
      <c r="T400" s="57"/>
      <c r="AT400" s="6" t="s">
        <v>142</v>
      </c>
      <c r="AU400" s="6" t="s">
        <v>80</v>
      </c>
    </row>
    <row r="401" spans="2:51" s="6" customFormat="1" ht="15.75" customHeight="1">
      <c r="B401" s="159"/>
      <c r="C401" s="160"/>
      <c r="D401" s="161" t="s">
        <v>144</v>
      </c>
      <c r="E401" s="160"/>
      <c r="F401" s="162" t="s">
        <v>737</v>
      </c>
      <c r="G401" s="160"/>
      <c r="H401" s="163">
        <v>10.1</v>
      </c>
      <c r="J401" s="160"/>
      <c r="K401" s="160"/>
      <c r="L401" s="164"/>
      <c r="M401" s="165"/>
      <c r="N401" s="160"/>
      <c r="O401" s="160"/>
      <c r="P401" s="160"/>
      <c r="Q401" s="160"/>
      <c r="R401" s="160"/>
      <c r="S401" s="160"/>
      <c r="T401" s="166"/>
      <c r="AT401" s="167" t="s">
        <v>144</v>
      </c>
      <c r="AU401" s="167" t="s">
        <v>80</v>
      </c>
      <c r="AV401" s="167" t="s">
        <v>80</v>
      </c>
      <c r="AW401" s="167" t="s">
        <v>92</v>
      </c>
      <c r="AX401" s="167" t="s">
        <v>21</v>
      </c>
      <c r="AY401" s="167" t="s">
        <v>133</v>
      </c>
    </row>
    <row r="402" spans="2:65" s="6" customFormat="1" ht="15.75" customHeight="1">
      <c r="B402" s="23"/>
      <c r="C402" s="145" t="s">
        <v>738</v>
      </c>
      <c r="D402" s="145" t="s">
        <v>135</v>
      </c>
      <c r="E402" s="146" t="s">
        <v>739</v>
      </c>
      <c r="F402" s="147" t="s">
        <v>740</v>
      </c>
      <c r="G402" s="148" t="s">
        <v>377</v>
      </c>
      <c r="H402" s="149">
        <v>21.1</v>
      </c>
      <c r="I402" s="150"/>
      <c r="J402" s="151">
        <f>ROUND($I$402*$H$402,2)</f>
        <v>0</v>
      </c>
      <c r="K402" s="147" t="s">
        <v>139</v>
      </c>
      <c r="L402" s="43"/>
      <c r="M402" s="152"/>
      <c r="N402" s="153" t="s">
        <v>43</v>
      </c>
      <c r="O402" s="24"/>
      <c r="P402" s="154">
        <f>$O$402*$H$402</f>
        <v>0</v>
      </c>
      <c r="Q402" s="154">
        <v>0.00061</v>
      </c>
      <c r="R402" s="154">
        <f>$Q$402*$H$402</f>
        <v>0.012871</v>
      </c>
      <c r="S402" s="154">
        <v>0</v>
      </c>
      <c r="T402" s="155">
        <f>$S$402*$H$402</f>
        <v>0</v>
      </c>
      <c r="AR402" s="89" t="s">
        <v>231</v>
      </c>
      <c r="AT402" s="89" t="s">
        <v>135</v>
      </c>
      <c r="AU402" s="89" t="s">
        <v>80</v>
      </c>
      <c r="AY402" s="6" t="s">
        <v>133</v>
      </c>
      <c r="BE402" s="156">
        <f>IF($N$402="základní",$J$402,0)</f>
        <v>0</v>
      </c>
      <c r="BF402" s="156">
        <f>IF($N$402="snížená",$J$402,0)</f>
        <v>0</v>
      </c>
      <c r="BG402" s="156">
        <f>IF($N$402="zákl. přenesená",$J$402,0)</f>
        <v>0</v>
      </c>
      <c r="BH402" s="156">
        <f>IF($N$402="sníž. přenesená",$J$402,0)</f>
        <v>0</v>
      </c>
      <c r="BI402" s="156">
        <f>IF($N$402="nulová",$J$402,0)</f>
        <v>0</v>
      </c>
      <c r="BJ402" s="89" t="s">
        <v>21</v>
      </c>
      <c r="BK402" s="156">
        <f>ROUND($I$402*$H$402,2)</f>
        <v>0</v>
      </c>
      <c r="BL402" s="89" t="s">
        <v>231</v>
      </c>
      <c r="BM402" s="89" t="s">
        <v>741</v>
      </c>
    </row>
    <row r="403" spans="2:47" s="6" customFormat="1" ht="16.5" customHeight="1">
      <c r="B403" s="23"/>
      <c r="C403" s="24"/>
      <c r="D403" s="157" t="s">
        <v>142</v>
      </c>
      <c r="E403" s="24"/>
      <c r="F403" s="158" t="s">
        <v>742</v>
      </c>
      <c r="G403" s="24"/>
      <c r="H403" s="24"/>
      <c r="J403" s="24"/>
      <c r="K403" s="24"/>
      <c r="L403" s="43"/>
      <c r="M403" s="56"/>
      <c r="N403" s="24"/>
      <c r="O403" s="24"/>
      <c r="P403" s="24"/>
      <c r="Q403" s="24"/>
      <c r="R403" s="24"/>
      <c r="S403" s="24"/>
      <c r="T403" s="57"/>
      <c r="AT403" s="6" t="s">
        <v>142</v>
      </c>
      <c r="AU403" s="6" t="s">
        <v>80</v>
      </c>
    </row>
    <row r="404" spans="2:51" s="6" customFormat="1" ht="15.75" customHeight="1">
      <c r="B404" s="159"/>
      <c r="C404" s="160"/>
      <c r="D404" s="161" t="s">
        <v>144</v>
      </c>
      <c r="E404" s="160"/>
      <c r="F404" s="162" t="s">
        <v>680</v>
      </c>
      <c r="G404" s="160"/>
      <c r="H404" s="163">
        <v>21.1</v>
      </c>
      <c r="J404" s="160"/>
      <c r="K404" s="160"/>
      <c r="L404" s="164"/>
      <c r="M404" s="165"/>
      <c r="N404" s="160"/>
      <c r="O404" s="160"/>
      <c r="P404" s="160"/>
      <c r="Q404" s="160"/>
      <c r="R404" s="160"/>
      <c r="S404" s="160"/>
      <c r="T404" s="166"/>
      <c r="AT404" s="167" t="s">
        <v>144</v>
      </c>
      <c r="AU404" s="167" t="s">
        <v>80</v>
      </c>
      <c r="AV404" s="167" t="s">
        <v>80</v>
      </c>
      <c r="AW404" s="167" t="s">
        <v>92</v>
      </c>
      <c r="AX404" s="167" t="s">
        <v>21</v>
      </c>
      <c r="AY404" s="167" t="s">
        <v>133</v>
      </c>
    </row>
    <row r="405" spans="2:65" s="6" customFormat="1" ht="15.75" customHeight="1">
      <c r="B405" s="23"/>
      <c r="C405" s="145" t="s">
        <v>743</v>
      </c>
      <c r="D405" s="145" t="s">
        <v>135</v>
      </c>
      <c r="E405" s="146" t="s">
        <v>744</v>
      </c>
      <c r="F405" s="147" t="s">
        <v>745</v>
      </c>
      <c r="G405" s="148" t="s">
        <v>377</v>
      </c>
      <c r="H405" s="149">
        <v>17.34</v>
      </c>
      <c r="I405" s="150"/>
      <c r="J405" s="151">
        <f>ROUND($I$405*$H$405,2)</f>
        <v>0</v>
      </c>
      <c r="K405" s="147" t="s">
        <v>139</v>
      </c>
      <c r="L405" s="43"/>
      <c r="M405" s="152"/>
      <c r="N405" s="153" t="s">
        <v>43</v>
      </c>
      <c r="O405" s="24"/>
      <c r="P405" s="154">
        <f>$O$405*$H$405</f>
        <v>0</v>
      </c>
      <c r="Q405" s="154">
        <v>0.0004</v>
      </c>
      <c r="R405" s="154">
        <f>$Q$405*$H$405</f>
        <v>0.006936</v>
      </c>
      <c r="S405" s="154">
        <v>0</v>
      </c>
      <c r="T405" s="155">
        <f>$S$405*$H$405</f>
        <v>0</v>
      </c>
      <c r="AR405" s="89" t="s">
        <v>231</v>
      </c>
      <c r="AT405" s="89" t="s">
        <v>135</v>
      </c>
      <c r="AU405" s="89" t="s">
        <v>80</v>
      </c>
      <c r="AY405" s="6" t="s">
        <v>133</v>
      </c>
      <c r="BE405" s="156">
        <f>IF($N$405="základní",$J$405,0)</f>
        <v>0</v>
      </c>
      <c r="BF405" s="156">
        <f>IF($N$405="snížená",$J$405,0)</f>
        <v>0</v>
      </c>
      <c r="BG405" s="156">
        <f>IF($N$405="zákl. přenesená",$J$405,0)</f>
        <v>0</v>
      </c>
      <c r="BH405" s="156">
        <f>IF($N$405="sníž. přenesená",$J$405,0)</f>
        <v>0</v>
      </c>
      <c r="BI405" s="156">
        <f>IF($N$405="nulová",$J$405,0)</f>
        <v>0</v>
      </c>
      <c r="BJ405" s="89" t="s">
        <v>21</v>
      </c>
      <c r="BK405" s="156">
        <f>ROUND($I$405*$H$405,2)</f>
        <v>0</v>
      </c>
      <c r="BL405" s="89" t="s">
        <v>231</v>
      </c>
      <c r="BM405" s="89" t="s">
        <v>746</v>
      </c>
    </row>
    <row r="406" spans="2:47" s="6" customFormat="1" ht="16.5" customHeight="1">
      <c r="B406" s="23"/>
      <c r="C406" s="24"/>
      <c r="D406" s="157" t="s">
        <v>142</v>
      </c>
      <c r="E406" s="24"/>
      <c r="F406" s="158" t="s">
        <v>747</v>
      </c>
      <c r="G406" s="24"/>
      <c r="H406" s="24"/>
      <c r="J406" s="24"/>
      <c r="K406" s="24"/>
      <c r="L406" s="43"/>
      <c r="M406" s="56"/>
      <c r="N406" s="24"/>
      <c r="O406" s="24"/>
      <c r="P406" s="24"/>
      <c r="Q406" s="24"/>
      <c r="R406" s="24"/>
      <c r="S406" s="24"/>
      <c r="T406" s="57"/>
      <c r="AT406" s="6" t="s">
        <v>142</v>
      </c>
      <c r="AU406" s="6" t="s">
        <v>80</v>
      </c>
    </row>
    <row r="407" spans="2:65" s="6" customFormat="1" ht="15.75" customHeight="1">
      <c r="B407" s="23"/>
      <c r="C407" s="145" t="s">
        <v>748</v>
      </c>
      <c r="D407" s="145" t="s">
        <v>135</v>
      </c>
      <c r="E407" s="146" t="s">
        <v>749</v>
      </c>
      <c r="F407" s="147" t="s">
        <v>750</v>
      </c>
      <c r="G407" s="148" t="s">
        <v>171</v>
      </c>
      <c r="H407" s="149">
        <v>126.67</v>
      </c>
      <c r="I407" s="150"/>
      <c r="J407" s="151">
        <f>ROUND($I$407*$H$407,2)</f>
        <v>0</v>
      </c>
      <c r="K407" s="147" t="s">
        <v>139</v>
      </c>
      <c r="L407" s="43"/>
      <c r="M407" s="152"/>
      <c r="N407" s="153" t="s">
        <v>43</v>
      </c>
      <c r="O407" s="24"/>
      <c r="P407" s="154">
        <f>$O$407*$H$407</f>
        <v>0</v>
      </c>
      <c r="Q407" s="154">
        <v>0.00265</v>
      </c>
      <c r="R407" s="154">
        <f>$Q$407*$H$407</f>
        <v>0.3356755</v>
      </c>
      <c r="S407" s="154">
        <v>0</v>
      </c>
      <c r="T407" s="155">
        <f>$S$407*$H$407</f>
        <v>0</v>
      </c>
      <c r="AR407" s="89" t="s">
        <v>231</v>
      </c>
      <c r="AT407" s="89" t="s">
        <v>135</v>
      </c>
      <c r="AU407" s="89" t="s">
        <v>80</v>
      </c>
      <c r="AY407" s="6" t="s">
        <v>133</v>
      </c>
      <c r="BE407" s="156">
        <f>IF($N$407="základní",$J$407,0)</f>
        <v>0</v>
      </c>
      <c r="BF407" s="156">
        <f>IF($N$407="snížená",$J$407,0)</f>
        <v>0</v>
      </c>
      <c r="BG407" s="156">
        <f>IF($N$407="zákl. přenesená",$J$407,0)</f>
        <v>0</v>
      </c>
      <c r="BH407" s="156">
        <f>IF($N$407="sníž. přenesená",$J$407,0)</f>
        <v>0</v>
      </c>
      <c r="BI407" s="156">
        <f>IF($N$407="nulová",$J$407,0)</f>
        <v>0</v>
      </c>
      <c r="BJ407" s="89" t="s">
        <v>21</v>
      </c>
      <c r="BK407" s="156">
        <f>ROUND($I$407*$H$407,2)</f>
        <v>0</v>
      </c>
      <c r="BL407" s="89" t="s">
        <v>231</v>
      </c>
      <c r="BM407" s="89" t="s">
        <v>751</v>
      </c>
    </row>
    <row r="408" spans="2:47" s="6" customFormat="1" ht="27" customHeight="1">
      <c r="B408" s="23"/>
      <c r="C408" s="24"/>
      <c r="D408" s="157" t="s">
        <v>142</v>
      </c>
      <c r="E408" s="24"/>
      <c r="F408" s="158" t="s">
        <v>752</v>
      </c>
      <c r="G408" s="24"/>
      <c r="H408" s="24"/>
      <c r="J408" s="24"/>
      <c r="K408" s="24"/>
      <c r="L408" s="43"/>
      <c r="M408" s="56"/>
      <c r="N408" s="24"/>
      <c r="O408" s="24"/>
      <c r="P408" s="24"/>
      <c r="Q408" s="24"/>
      <c r="R408" s="24"/>
      <c r="S408" s="24"/>
      <c r="T408" s="57"/>
      <c r="AT408" s="6" t="s">
        <v>142</v>
      </c>
      <c r="AU408" s="6" t="s">
        <v>80</v>
      </c>
    </row>
    <row r="409" spans="2:51" s="6" customFormat="1" ht="15.75" customHeight="1">
      <c r="B409" s="159"/>
      <c r="C409" s="160"/>
      <c r="D409" s="161" t="s">
        <v>144</v>
      </c>
      <c r="E409" s="160"/>
      <c r="F409" s="162" t="s">
        <v>686</v>
      </c>
      <c r="G409" s="160"/>
      <c r="H409" s="163">
        <v>126.67</v>
      </c>
      <c r="J409" s="160"/>
      <c r="K409" s="160"/>
      <c r="L409" s="164"/>
      <c r="M409" s="165"/>
      <c r="N409" s="160"/>
      <c r="O409" s="160"/>
      <c r="P409" s="160"/>
      <c r="Q409" s="160"/>
      <c r="R409" s="160"/>
      <c r="S409" s="160"/>
      <c r="T409" s="166"/>
      <c r="AT409" s="167" t="s">
        <v>144</v>
      </c>
      <c r="AU409" s="167" t="s">
        <v>80</v>
      </c>
      <c r="AV409" s="167" t="s">
        <v>80</v>
      </c>
      <c r="AW409" s="167" t="s">
        <v>92</v>
      </c>
      <c r="AX409" s="167" t="s">
        <v>21</v>
      </c>
      <c r="AY409" s="167" t="s">
        <v>133</v>
      </c>
    </row>
    <row r="410" spans="2:65" s="6" customFormat="1" ht="15.75" customHeight="1">
      <c r="B410" s="23"/>
      <c r="C410" s="145" t="s">
        <v>753</v>
      </c>
      <c r="D410" s="145" t="s">
        <v>135</v>
      </c>
      <c r="E410" s="146" t="s">
        <v>754</v>
      </c>
      <c r="F410" s="147" t="s">
        <v>755</v>
      </c>
      <c r="G410" s="148" t="s">
        <v>377</v>
      </c>
      <c r="H410" s="149">
        <v>14.5</v>
      </c>
      <c r="I410" s="150"/>
      <c r="J410" s="151">
        <f>ROUND($I$410*$H$410,2)</f>
        <v>0</v>
      </c>
      <c r="K410" s="147" t="s">
        <v>139</v>
      </c>
      <c r="L410" s="43"/>
      <c r="M410" s="152"/>
      <c r="N410" s="153" t="s">
        <v>43</v>
      </c>
      <c r="O410" s="24"/>
      <c r="P410" s="154">
        <f>$O$410*$H$410</f>
        <v>0</v>
      </c>
      <c r="Q410" s="154">
        <v>0</v>
      </c>
      <c r="R410" s="154">
        <f>$Q$410*$H$410</f>
        <v>0</v>
      </c>
      <c r="S410" s="154">
        <v>0</v>
      </c>
      <c r="T410" s="155">
        <f>$S$410*$H$410</f>
        <v>0</v>
      </c>
      <c r="AR410" s="89" t="s">
        <v>231</v>
      </c>
      <c r="AT410" s="89" t="s">
        <v>135</v>
      </c>
      <c r="AU410" s="89" t="s">
        <v>80</v>
      </c>
      <c r="AY410" s="6" t="s">
        <v>133</v>
      </c>
      <c r="BE410" s="156">
        <f>IF($N$410="základní",$J$410,0)</f>
        <v>0</v>
      </c>
      <c r="BF410" s="156">
        <f>IF($N$410="snížená",$J$410,0)</f>
        <v>0</v>
      </c>
      <c r="BG410" s="156">
        <f>IF($N$410="zákl. přenesená",$J$410,0)</f>
        <v>0</v>
      </c>
      <c r="BH410" s="156">
        <f>IF($N$410="sníž. přenesená",$J$410,0)</f>
        <v>0</v>
      </c>
      <c r="BI410" s="156">
        <f>IF($N$410="nulová",$J$410,0)</f>
        <v>0</v>
      </c>
      <c r="BJ410" s="89" t="s">
        <v>21</v>
      </c>
      <c r="BK410" s="156">
        <f>ROUND($I$410*$H$410,2)</f>
        <v>0</v>
      </c>
      <c r="BL410" s="89" t="s">
        <v>231</v>
      </c>
      <c r="BM410" s="89" t="s">
        <v>756</v>
      </c>
    </row>
    <row r="411" spans="2:47" s="6" customFormat="1" ht="16.5" customHeight="1">
      <c r="B411" s="23"/>
      <c r="C411" s="24"/>
      <c r="D411" s="157" t="s">
        <v>142</v>
      </c>
      <c r="E411" s="24"/>
      <c r="F411" s="158" t="s">
        <v>757</v>
      </c>
      <c r="G411" s="24"/>
      <c r="H411" s="24"/>
      <c r="J411" s="24"/>
      <c r="K411" s="24"/>
      <c r="L411" s="43"/>
      <c r="M411" s="56"/>
      <c r="N411" s="24"/>
      <c r="O411" s="24"/>
      <c r="P411" s="24"/>
      <c r="Q411" s="24"/>
      <c r="R411" s="24"/>
      <c r="S411" s="24"/>
      <c r="T411" s="57"/>
      <c r="AT411" s="6" t="s">
        <v>142</v>
      </c>
      <c r="AU411" s="6" t="s">
        <v>80</v>
      </c>
    </row>
    <row r="412" spans="2:51" s="6" customFormat="1" ht="15.75" customHeight="1">
      <c r="B412" s="159"/>
      <c r="C412" s="160"/>
      <c r="D412" s="161" t="s">
        <v>144</v>
      </c>
      <c r="E412" s="160"/>
      <c r="F412" s="162" t="s">
        <v>758</v>
      </c>
      <c r="G412" s="160"/>
      <c r="H412" s="163">
        <v>14.5</v>
      </c>
      <c r="J412" s="160"/>
      <c r="K412" s="160"/>
      <c r="L412" s="164"/>
      <c r="M412" s="165"/>
      <c r="N412" s="160"/>
      <c r="O412" s="160"/>
      <c r="P412" s="160"/>
      <c r="Q412" s="160"/>
      <c r="R412" s="160"/>
      <c r="S412" s="160"/>
      <c r="T412" s="166"/>
      <c r="AT412" s="167" t="s">
        <v>144</v>
      </c>
      <c r="AU412" s="167" t="s">
        <v>80</v>
      </c>
      <c r="AV412" s="167" t="s">
        <v>80</v>
      </c>
      <c r="AW412" s="167" t="s">
        <v>92</v>
      </c>
      <c r="AX412" s="167" t="s">
        <v>21</v>
      </c>
      <c r="AY412" s="167" t="s">
        <v>133</v>
      </c>
    </row>
    <row r="413" spans="2:65" s="6" customFormat="1" ht="15.75" customHeight="1">
      <c r="B413" s="23"/>
      <c r="C413" s="145" t="s">
        <v>759</v>
      </c>
      <c r="D413" s="145" t="s">
        <v>135</v>
      </c>
      <c r="E413" s="146" t="s">
        <v>760</v>
      </c>
      <c r="F413" s="147" t="s">
        <v>761</v>
      </c>
      <c r="G413" s="148" t="s">
        <v>377</v>
      </c>
      <c r="H413" s="149">
        <v>7.5</v>
      </c>
      <c r="I413" s="150"/>
      <c r="J413" s="151">
        <f>ROUND($I$413*$H$413,2)</f>
        <v>0</v>
      </c>
      <c r="K413" s="147" t="s">
        <v>139</v>
      </c>
      <c r="L413" s="43"/>
      <c r="M413" s="152"/>
      <c r="N413" s="153" t="s">
        <v>43</v>
      </c>
      <c r="O413" s="24"/>
      <c r="P413" s="154">
        <f>$O$413*$H$413</f>
        <v>0</v>
      </c>
      <c r="Q413" s="154">
        <v>0.00227</v>
      </c>
      <c r="R413" s="154">
        <f>$Q$413*$H$413</f>
        <v>0.017025</v>
      </c>
      <c r="S413" s="154">
        <v>0</v>
      </c>
      <c r="T413" s="155">
        <f>$S$413*$H$413</f>
        <v>0</v>
      </c>
      <c r="AR413" s="89" t="s">
        <v>231</v>
      </c>
      <c r="AT413" s="89" t="s">
        <v>135</v>
      </c>
      <c r="AU413" s="89" t="s">
        <v>80</v>
      </c>
      <c r="AY413" s="6" t="s">
        <v>133</v>
      </c>
      <c r="BE413" s="156">
        <f>IF($N$413="základní",$J$413,0)</f>
        <v>0</v>
      </c>
      <c r="BF413" s="156">
        <f>IF($N$413="snížená",$J$413,0)</f>
        <v>0</v>
      </c>
      <c r="BG413" s="156">
        <f>IF($N$413="zákl. přenesená",$J$413,0)</f>
        <v>0</v>
      </c>
      <c r="BH413" s="156">
        <f>IF($N$413="sníž. přenesená",$J$413,0)</f>
        <v>0</v>
      </c>
      <c r="BI413" s="156">
        <f>IF($N$413="nulová",$J$413,0)</f>
        <v>0</v>
      </c>
      <c r="BJ413" s="89" t="s">
        <v>21</v>
      </c>
      <c r="BK413" s="156">
        <f>ROUND($I$413*$H$413,2)</f>
        <v>0</v>
      </c>
      <c r="BL413" s="89" t="s">
        <v>231</v>
      </c>
      <c r="BM413" s="89" t="s">
        <v>762</v>
      </c>
    </row>
    <row r="414" spans="2:47" s="6" customFormat="1" ht="16.5" customHeight="1">
      <c r="B414" s="23"/>
      <c r="C414" s="24"/>
      <c r="D414" s="157" t="s">
        <v>142</v>
      </c>
      <c r="E414" s="24"/>
      <c r="F414" s="158" t="s">
        <v>763</v>
      </c>
      <c r="G414" s="24"/>
      <c r="H414" s="24"/>
      <c r="J414" s="24"/>
      <c r="K414" s="24"/>
      <c r="L414" s="43"/>
      <c r="M414" s="56"/>
      <c r="N414" s="24"/>
      <c r="O414" s="24"/>
      <c r="P414" s="24"/>
      <c r="Q414" s="24"/>
      <c r="R414" s="24"/>
      <c r="S414" s="24"/>
      <c r="T414" s="57"/>
      <c r="AT414" s="6" t="s">
        <v>142</v>
      </c>
      <c r="AU414" s="6" t="s">
        <v>80</v>
      </c>
    </row>
    <row r="415" spans="2:51" s="6" customFormat="1" ht="15.75" customHeight="1">
      <c r="B415" s="159"/>
      <c r="C415" s="160"/>
      <c r="D415" s="161" t="s">
        <v>144</v>
      </c>
      <c r="E415" s="160"/>
      <c r="F415" s="162" t="s">
        <v>692</v>
      </c>
      <c r="G415" s="160"/>
      <c r="H415" s="163">
        <v>7.5</v>
      </c>
      <c r="J415" s="160"/>
      <c r="K415" s="160"/>
      <c r="L415" s="164"/>
      <c r="M415" s="165"/>
      <c r="N415" s="160"/>
      <c r="O415" s="160"/>
      <c r="P415" s="160"/>
      <c r="Q415" s="160"/>
      <c r="R415" s="160"/>
      <c r="S415" s="160"/>
      <c r="T415" s="166"/>
      <c r="AT415" s="167" t="s">
        <v>144</v>
      </c>
      <c r="AU415" s="167" t="s">
        <v>80</v>
      </c>
      <c r="AV415" s="167" t="s">
        <v>80</v>
      </c>
      <c r="AW415" s="167" t="s">
        <v>92</v>
      </c>
      <c r="AX415" s="167" t="s">
        <v>21</v>
      </c>
      <c r="AY415" s="167" t="s">
        <v>133</v>
      </c>
    </row>
    <row r="416" spans="2:65" s="6" customFormat="1" ht="15.75" customHeight="1">
      <c r="B416" s="23"/>
      <c r="C416" s="145" t="s">
        <v>764</v>
      </c>
      <c r="D416" s="145" t="s">
        <v>135</v>
      </c>
      <c r="E416" s="146" t="s">
        <v>765</v>
      </c>
      <c r="F416" s="147" t="s">
        <v>766</v>
      </c>
      <c r="G416" s="148" t="s">
        <v>377</v>
      </c>
      <c r="H416" s="149">
        <v>7.5</v>
      </c>
      <c r="I416" s="150"/>
      <c r="J416" s="151">
        <f>ROUND($I$416*$H$416,2)</f>
        <v>0</v>
      </c>
      <c r="K416" s="147" t="s">
        <v>139</v>
      </c>
      <c r="L416" s="43"/>
      <c r="M416" s="152"/>
      <c r="N416" s="153" t="s">
        <v>43</v>
      </c>
      <c r="O416" s="24"/>
      <c r="P416" s="154">
        <f>$O$416*$H$416</f>
        <v>0</v>
      </c>
      <c r="Q416" s="154">
        <v>0.00022</v>
      </c>
      <c r="R416" s="154">
        <f>$Q$416*$H$416</f>
        <v>0.00165</v>
      </c>
      <c r="S416" s="154">
        <v>0</v>
      </c>
      <c r="T416" s="155">
        <f>$S$416*$H$416</f>
        <v>0</v>
      </c>
      <c r="AR416" s="89" t="s">
        <v>231</v>
      </c>
      <c r="AT416" s="89" t="s">
        <v>135</v>
      </c>
      <c r="AU416" s="89" t="s">
        <v>80</v>
      </c>
      <c r="AY416" s="6" t="s">
        <v>133</v>
      </c>
      <c r="BE416" s="156">
        <f>IF($N$416="základní",$J$416,0)</f>
        <v>0</v>
      </c>
      <c r="BF416" s="156">
        <f>IF($N$416="snížená",$J$416,0)</f>
        <v>0</v>
      </c>
      <c r="BG416" s="156">
        <f>IF($N$416="zákl. přenesená",$J$416,0)</f>
        <v>0</v>
      </c>
      <c r="BH416" s="156">
        <f>IF($N$416="sníž. přenesená",$J$416,0)</f>
        <v>0</v>
      </c>
      <c r="BI416" s="156">
        <f>IF($N$416="nulová",$J$416,0)</f>
        <v>0</v>
      </c>
      <c r="BJ416" s="89" t="s">
        <v>21</v>
      </c>
      <c r="BK416" s="156">
        <f>ROUND($I$416*$H$416,2)</f>
        <v>0</v>
      </c>
      <c r="BL416" s="89" t="s">
        <v>231</v>
      </c>
      <c r="BM416" s="89" t="s">
        <v>767</v>
      </c>
    </row>
    <row r="417" spans="2:47" s="6" customFormat="1" ht="16.5" customHeight="1">
      <c r="B417" s="23"/>
      <c r="C417" s="24"/>
      <c r="D417" s="157" t="s">
        <v>142</v>
      </c>
      <c r="E417" s="24"/>
      <c r="F417" s="158" t="s">
        <v>768</v>
      </c>
      <c r="G417" s="24"/>
      <c r="H417" s="24"/>
      <c r="J417" s="24"/>
      <c r="K417" s="24"/>
      <c r="L417" s="43"/>
      <c r="M417" s="56"/>
      <c r="N417" s="24"/>
      <c r="O417" s="24"/>
      <c r="P417" s="24"/>
      <c r="Q417" s="24"/>
      <c r="R417" s="24"/>
      <c r="S417" s="24"/>
      <c r="T417" s="57"/>
      <c r="AT417" s="6" t="s">
        <v>142</v>
      </c>
      <c r="AU417" s="6" t="s">
        <v>80</v>
      </c>
    </row>
    <row r="418" spans="2:65" s="6" customFormat="1" ht="15.75" customHeight="1">
      <c r="B418" s="23"/>
      <c r="C418" s="145" t="s">
        <v>769</v>
      </c>
      <c r="D418" s="145" t="s">
        <v>135</v>
      </c>
      <c r="E418" s="146" t="s">
        <v>770</v>
      </c>
      <c r="F418" s="147" t="s">
        <v>771</v>
      </c>
      <c r="G418" s="148" t="s">
        <v>377</v>
      </c>
      <c r="H418" s="149">
        <v>3.5</v>
      </c>
      <c r="I418" s="150"/>
      <c r="J418" s="151">
        <f>ROUND($I$418*$H$418,2)</f>
        <v>0</v>
      </c>
      <c r="K418" s="147" t="s">
        <v>139</v>
      </c>
      <c r="L418" s="43"/>
      <c r="M418" s="152"/>
      <c r="N418" s="153" t="s">
        <v>43</v>
      </c>
      <c r="O418" s="24"/>
      <c r="P418" s="154">
        <f>$O$418*$H$418</f>
        <v>0</v>
      </c>
      <c r="Q418" s="154">
        <v>0.00057</v>
      </c>
      <c r="R418" s="154">
        <f>$Q$418*$H$418</f>
        <v>0.001995</v>
      </c>
      <c r="S418" s="154">
        <v>0</v>
      </c>
      <c r="T418" s="155">
        <f>$S$418*$H$418</f>
        <v>0</v>
      </c>
      <c r="AR418" s="89" t="s">
        <v>231</v>
      </c>
      <c r="AT418" s="89" t="s">
        <v>135</v>
      </c>
      <c r="AU418" s="89" t="s">
        <v>80</v>
      </c>
      <c r="AY418" s="6" t="s">
        <v>133</v>
      </c>
      <c r="BE418" s="156">
        <f>IF($N$418="základní",$J$418,0)</f>
        <v>0</v>
      </c>
      <c r="BF418" s="156">
        <f>IF($N$418="snížená",$J$418,0)</f>
        <v>0</v>
      </c>
      <c r="BG418" s="156">
        <f>IF($N$418="zákl. přenesená",$J$418,0)</f>
        <v>0</v>
      </c>
      <c r="BH418" s="156">
        <f>IF($N$418="sníž. přenesená",$J$418,0)</f>
        <v>0</v>
      </c>
      <c r="BI418" s="156">
        <f>IF($N$418="nulová",$J$418,0)</f>
        <v>0</v>
      </c>
      <c r="BJ418" s="89" t="s">
        <v>21</v>
      </c>
      <c r="BK418" s="156">
        <f>ROUND($I$418*$H$418,2)</f>
        <v>0</v>
      </c>
      <c r="BL418" s="89" t="s">
        <v>231</v>
      </c>
      <c r="BM418" s="89" t="s">
        <v>772</v>
      </c>
    </row>
    <row r="419" spans="2:47" s="6" customFormat="1" ht="16.5" customHeight="1">
      <c r="B419" s="23"/>
      <c r="C419" s="24"/>
      <c r="D419" s="157" t="s">
        <v>142</v>
      </c>
      <c r="E419" s="24"/>
      <c r="F419" s="158" t="s">
        <v>773</v>
      </c>
      <c r="G419" s="24"/>
      <c r="H419" s="24"/>
      <c r="J419" s="24"/>
      <c r="K419" s="24"/>
      <c r="L419" s="43"/>
      <c r="M419" s="56"/>
      <c r="N419" s="24"/>
      <c r="O419" s="24"/>
      <c r="P419" s="24"/>
      <c r="Q419" s="24"/>
      <c r="R419" s="24"/>
      <c r="S419" s="24"/>
      <c r="T419" s="57"/>
      <c r="AT419" s="6" t="s">
        <v>142</v>
      </c>
      <c r="AU419" s="6" t="s">
        <v>80</v>
      </c>
    </row>
    <row r="420" spans="2:51" s="6" customFormat="1" ht="15.75" customHeight="1">
      <c r="B420" s="159"/>
      <c r="C420" s="160"/>
      <c r="D420" s="161" t="s">
        <v>144</v>
      </c>
      <c r="E420" s="160"/>
      <c r="F420" s="162" t="s">
        <v>774</v>
      </c>
      <c r="G420" s="160"/>
      <c r="H420" s="163">
        <v>3.5</v>
      </c>
      <c r="J420" s="160"/>
      <c r="K420" s="160"/>
      <c r="L420" s="164"/>
      <c r="M420" s="165"/>
      <c r="N420" s="160"/>
      <c r="O420" s="160"/>
      <c r="P420" s="160"/>
      <c r="Q420" s="160"/>
      <c r="R420" s="160"/>
      <c r="S420" s="160"/>
      <c r="T420" s="166"/>
      <c r="AT420" s="167" t="s">
        <v>144</v>
      </c>
      <c r="AU420" s="167" t="s">
        <v>80</v>
      </c>
      <c r="AV420" s="167" t="s">
        <v>80</v>
      </c>
      <c r="AW420" s="167" t="s">
        <v>92</v>
      </c>
      <c r="AX420" s="167" t="s">
        <v>21</v>
      </c>
      <c r="AY420" s="167" t="s">
        <v>133</v>
      </c>
    </row>
    <row r="421" spans="2:65" s="6" customFormat="1" ht="15.75" customHeight="1">
      <c r="B421" s="23"/>
      <c r="C421" s="145" t="s">
        <v>775</v>
      </c>
      <c r="D421" s="145" t="s">
        <v>135</v>
      </c>
      <c r="E421" s="146" t="s">
        <v>776</v>
      </c>
      <c r="F421" s="147" t="s">
        <v>777</v>
      </c>
      <c r="G421" s="148" t="s">
        <v>377</v>
      </c>
      <c r="H421" s="149">
        <v>2.5</v>
      </c>
      <c r="I421" s="150"/>
      <c r="J421" s="151">
        <f>ROUND($I$421*$H$421,2)</f>
        <v>0</v>
      </c>
      <c r="K421" s="147" t="s">
        <v>139</v>
      </c>
      <c r="L421" s="43"/>
      <c r="M421" s="152"/>
      <c r="N421" s="153" t="s">
        <v>43</v>
      </c>
      <c r="O421" s="24"/>
      <c r="P421" s="154">
        <f>$O$421*$H$421</f>
        <v>0</v>
      </c>
      <c r="Q421" s="154">
        <v>0.00111</v>
      </c>
      <c r="R421" s="154">
        <f>$Q$421*$H$421</f>
        <v>0.002775</v>
      </c>
      <c r="S421" s="154">
        <v>0</v>
      </c>
      <c r="T421" s="155">
        <f>$S$421*$H$421</f>
        <v>0</v>
      </c>
      <c r="AR421" s="89" t="s">
        <v>231</v>
      </c>
      <c r="AT421" s="89" t="s">
        <v>135</v>
      </c>
      <c r="AU421" s="89" t="s">
        <v>80</v>
      </c>
      <c r="AY421" s="6" t="s">
        <v>133</v>
      </c>
      <c r="BE421" s="156">
        <f>IF($N$421="základní",$J$421,0)</f>
        <v>0</v>
      </c>
      <c r="BF421" s="156">
        <f>IF($N$421="snížená",$J$421,0)</f>
        <v>0</v>
      </c>
      <c r="BG421" s="156">
        <f>IF($N$421="zákl. přenesená",$J$421,0)</f>
        <v>0</v>
      </c>
      <c r="BH421" s="156">
        <f>IF($N$421="sníž. přenesená",$J$421,0)</f>
        <v>0</v>
      </c>
      <c r="BI421" s="156">
        <f>IF($N$421="nulová",$J$421,0)</f>
        <v>0</v>
      </c>
      <c r="BJ421" s="89" t="s">
        <v>21</v>
      </c>
      <c r="BK421" s="156">
        <f>ROUND($I$421*$H$421,2)</f>
        <v>0</v>
      </c>
      <c r="BL421" s="89" t="s">
        <v>231</v>
      </c>
      <c r="BM421" s="89" t="s">
        <v>778</v>
      </c>
    </row>
    <row r="422" spans="2:47" s="6" customFormat="1" ht="16.5" customHeight="1">
      <c r="B422" s="23"/>
      <c r="C422" s="24"/>
      <c r="D422" s="157" t="s">
        <v>142</v>
      </c>
      <c r="E422" s="24"/>
      <c r="F422" s="158" t="s">
        <v>779</v>
      </c>
      <c r="G422" s="24"/>
      <c r="H422" s="24"/>
      <c r="J422" s="24"/>
      <c r="K422" s="24"/>
      <c r="L422" s="43"/>
      <c r="M422" s="56"/>
      <c r="N422" s="24"/>
      <c r="O422" s="24"/>
      <c r="P422" s="24"/>
      <c r="Q422" s="24"/>
      <c r="R422" s="24"/>
      <c r="S422" s="24"/>
      <c r="T422" s="57"/>
      <c r="AT422" s="6" t="s">
        <v>142</v>
      </c>
      <c r="AU422" s="6" t="s">
        <v>80</v>
      </c>
    </row>
    <row r="423" spans="2:51" s="6" customFormat="1" ht="15.75" customHeight="1">
      <c r="B423" s="159"/>
      <c r="C423" s="160"/>
      <c r="D423" s="161" t="s">
        <v>144</v>
      </c>
      <c r="E423" s="160"/>
      <c r="F423" s="162" t="s">
        <v>780</v>
      </c>
      <c r="G423" s="160"/>
      <c r="H423" s="163">
        <v>2.5</v>
      </c>
      <c r="J423" s="160"/>
      <c r="K423" s="160"/>
      <c r="L423" s="164"/>
      <c r="M423" s="165"/>
      <c r="N423" s="160"/>
      <c r="O423" s="160"/>
      <c r="P423" s="160"/>
      <c r="Q423" s="160"/>
      <c r="R423" s="160"/>
      <c r="S423" s="160"/>
      <c r="T423" s="166"/>
      <c r="AT423" s="167" t="s">
        <v>144</v>
      </c>
      <c r="AU423" s="167" t="s">
        <v>80</v>
      </c>
      <c r="AV423" s="167" t="s">
        <v>80</v>
      </c>
      <c r="AW423" s="167" t="s">
        <v>92</v>
      </c>
      <c r="AX423" s="167" t="s">
        <v>21</v>
      </c>
      <c r="AY423" s="167" t="s">
        <v>133</v>
      </c>
    </row>
    <row r="424" spans="2:65" s="6" customFormat="1" ht="15.75" customHeight="1">
      <c r="B424" s="23"/>
      <c r="C424" s="145" t="s">
        <v>781</v>
      </c>
      <c r="D424" s="145" t="s">
        <v>135</v>
      </c>
      <c r="E424" s="146" t="s">
        <v>782</v>
      </c>
      <c r="F424" s="147" t="s">
        <v>783</v>
      </c>
      <c r="G424" s="148" t="s">
        <v>377</v>
      </c>
      <c r="H424" s="149">
        <v>21.1</v>
      </c>
      <c r="I424" s="150"/>
      <c r="J424" s="151">
        <f>ROUND($I$424*$H$424,2)</f>
        <v>0</v>
      </c>
      <c r="K424" s="147" t="s">
        <v>139</v>
      </c>
      <c r="L424" s="43"/>
      <c r="M424" s="152"/>
      <c r="N424" s="153" t="s">
        <v>43</v>
      </c>
      <c r="O424" s="24"/>
      <c r="P424" s="154">
        <f>$O$424*$H$424</f>
        <v>0</v>
      </c>
      <c r="Q424" s="154">
        <v>0.00059</v>
      </c>
      <c r="R424" s="154">
        <f>$Q$424*$H$424</f>
        <v>0.012449000000000002</v>
      </c>
      <c r="S424" s="154">
        <v>0</v>
      </c>
      <c r="T424" s="155">
        <f>$S$424*$H$424</f>
        <v>0</v>
      </c>
      <c r="AR424" s="89" t="s">
        <v>231</v>
      </c>
      <c r="AT424" s="89" t="s">
        <v>135</v>
      </c>
      <c r="AU424" s="89" t="s">
        <v>80</v>
      </c>
      <c r="AY424" s="6" t="s">
        <v>133</v>
      </c>
      <c r="BE424" s="156">
        <f>IF($N$424="základní",$J$424,0)</f>
        <v>0</v>
      </c>
      <c r="BF424" s="156">
        <f>IF($N$424="snížená",$J$424,0)</f>
        <v>0</v>
      </c>
      <c r="BG424" s="156">
        <f>IF($N$424="zákl. přenesená",$J$424,0)</f>
        <v>0</v>
      </c>
      <c r="BH424" s="156">
        <f>IF($N$424="sníž. přenesená",$J$424,0)</f>
        <v>0</v>
      </c>
      <c r="BI424" s="156">
        <f>IF($N$424="nulová",$J$424,0)</f>
        <v>0</v>
      </c>
      <c r="BJ424" s="89" t="s">
        <v>21</v>
      </c>
      <c r="BK424" s="156">
        <f>ROUND($I$424*$H$424,2)</f>
        <v>0</v>
      </c>
      <c r="BL424" s="89" t="s">
        <v>231</v>
      </c>
      <c r="BM424" s="89" t="s">
        <v>784</v>
      </c>
    </row>
    <row r="425" spans="2:47" s="6" customFormat="1" ht="16.5" customHeight="1">
      <c r="B425" s="23"/>
      <c r="C425" s="24"/>
      <c r="D425" s="157" t="s">
        <v>142</v>
      </c>
      <c r="E425" s="24"/>
      <c r="F425" s="158" t="s">
        <v>785</v>
      </c>
      <c r="G425" s="24"/>
      <c r="H425" s="24"/>
      <c r="J425" s="24"/>
      <c r="K425" s="24"/>
      <c r="L425" s="43"/>
      <c r="M425" s="56"/>
      <c r="N425" s="24"/>
      <c r="O425" s="24"/>
      <c r="P425" s="24"/>
      <c r="Q425" s="24"/>
      <c r="R425" s="24"/>
      <c r="S425" s="24"/>
      <c r="T425" s="57"/>
      <c r="AT425" s="6" t="s">
        <v>142</v>
      </c>
      <c r="AU425" s="6" t="s">
        <v>80</v>
      </c>
    </row>
    <row r="426" spans="2:51" s="6" customFormat="1" ht="15.75" customHeight="1">
      <c r="B426" s="159"/>
      <c r="C426" s="160"/>
      <c r="D426" s="161" t="s">
        <v>144</v>
      </c>
      <c r="E426" s="160"/>
      <c r="F426" s="162" t="s">
        <v>680</v>
      </c>
      <c r="G426" s="160"/>
      <c r="H426" s="163">
        <v>21.1</v>
      </c>
      <c r="J426" s="160"/>
      <c r="K426" s="160"/>
      <c r="L426" s="164"/>
      <c r="M426" s="165"/>
      <c r="N426" s="160"/>
      <c r="O426" s="160"/>
      <c r="P426" s="160"/>
      <c r="Q426" s="160"/>
      <c r="R426" s="160"/>
      <c r="S426" s="160"/>
      <c r="T426" s="166"/>
      <c r="AT426" s="167" t="s">
        <v>144</v>
      </c>
      <c r="AU426" s="167" t="s">
        <v>80</v>
      </c>
      <c r="AV426" s="167" t="s">
        <v>80</v>
      </c>
      <c r="AW426" s="167" t="s">
        <v>92</v>
      </c>
      <c r="AX426" s="167" t="s">
        <v>21</v>
      </c>
      <c r="AY426" s="167" t="s">
        <v>133</v>
      </c>
    </row>
    <row r="427" spans="2:65" s="6" customFormat="1" ht="15.75" customHeight="1">
      <c r="B427" s="23"/>
      <c r="C427" s="145" t="s">
        <v>786</v>
      </c>
      <c r="D427" s="145" t="s">
        <v>135</v>
      </c>
      <c r="E427" s="146" t="s">
        <v>787</v>
      </c>
      <c r="F427" s="147" t="s">
        <v>788</v>
      </c>
      <c r="G427" s="148" t="s">
        <v>377</v>
      </c>
      <c r="H427" s="149">
        <v>2.8</v>
      </c>
      <c r="I427" s="150"/>
      <c r="J427" s="151">
        <f>ROUND($I$427*$H$427,2)</f>
        <v>0</v>
      </c>
      <c r="K427" s="147" t="s">
        <v>139</v>
      </c>
      <c r="L427" s="43"/>
      <c r="M427" s="152"/>
      <c r="N427" s="153" t="s">
        <v>43</v>
      </c>
      <c r="O427" s="24"/>
      <c r="P427" s="154">
        <f>$O$427*$H$427</f>
        <v>0</v>
      </c>
      <c r="Q427" s="154">
        <v>0.0017</v>
      </c>
      <c r="R427" s="154">
        <f>$Q$427*$H$427</f>
        <v>0.0047599999999999995</v>
      </c>
      <c r="S427" s="154">
        <v>0</v>
      </c>
      <c r="T427" s="155">
        <f>$S$427*$H$427</f>
        <v>0</v>
      </c>
      <c r="AR427" s="89" t="s">
        <v>231</v>
      </c>
      <c r="AT427" s="89" t="s">
        <v>135</v>
      </c>
      <c r="AU427" s="89" t="s">
        <v>80</v>
      </c>
      <c r="AY427" s="6" t="s">
        <v>133</v>
      </c>
      <c r="BE427" s="156">
        <f>IF($N$427="základní",$J$427,0)</f>
        <v>0</v>
      </c>
      <c r="BF427" s="156">
        <f>IF($N$427="snížená",$J$427,0)</f>
        <v>0</v>
      </c>
      <c r="BG427" s="156">
        <f>IF($N$427="zákl. přenesená",$J$427,0)</f>
        <v>0</v>
      </c>
      <c r="BH427" s="156">
        <f>IF($N$427="sníž. přenesená",$J$427,0)</f>
        <v>0</v>
      </c>
      <c r="BI427" s="156">
        <f>IF($N$427="nulová",$J$427,0)</f>
        <v>0</v>
      </c>
      <c r="BJ427" s="89" t="s">
        <v>21</v>
      </c>
      <c r="BK427" s="156">
        <f>ROUND($I$427*$H$427,2)</f>
        <v>0</v>
      </c>
      <c r="BL427" s="89" t="s">
        <v>231</v>
      </c>
      <c r="BM427" s="89" t="s">
        <v>789</v>
      </c>
    </row>
    <row r="428" spans="2:47" s="6" customFormat="1" ht="16.5" customHeight="1">
      <c r="B428" s="23"/>
      <c r="C428" s="24"/>
      <c r="D428" s="157" t="s">
        <v>142</v>
      </c>
      <c r="E428" s="24"/>
      <c r="F428" s="158" t="s">
        <v>790</v>
      </c>
      <c r="G428" s="24"/>
      <c r="H428" s="24"/>
      <c r="J428" s="24"/>
      <c r="K428" s="24"/>
      <c r="L428" s="43"/>
      <c r="M428" s="56"/>
      <c r="N428" s="24"/>
      <c r="O428" s="24"/>
      <c r="P428" s="24"/>
      <c r="Q428" s="24"/>
      <c r="R428" s="24"/>
      <c r="S428" s="24"/>
      <c r="T428" s="57"/>
      <c r="AT428" s="6" t="s">
        <v>142</v>
      </c>
      <c r="AU428" s="6" t="s">
        <v>80</v>
      </c>
    </row>
    <row r="429" spans="2:51" s="6" customFormat="1" ht="15.75" customHeight="1">
      <c r="B429" s="159"/>
      <c r="C429" s="160"/>
      <c r="D429" s="161" t="s">
        <v>144</v>
      </c>
      <c r="E429" s="160"/>
      <c r="F429" s="162" t="s">
        <v>727</v>
      </c>
      <c r="G429" s="160"/>
      <c r="H429" s="163">
        <v>2.8</v>
      </c>
      <c r="J429" s="160"/>
      <c r="K429" s="160"/>
      <c r="L429" s="164"/>
      <c r="M429" s="165"/>
      <c r="N429" s="160"/>
      <c r="O429" s="160"/>
      <c r="P429" s="160"/>
      <c r="Q429" s="160"/>
      <c r="R429" s="160"/>
      <c r="S429" s="160"/>
      <c r="T429" s="166"/>
      <c r="AT429" s="167" t="s">
        <v>144</v>
      </c>
      <c r="AU429" s="167" t="s">
        <v>80</v>
      </c>
      <c r="AV429" s="167" t="s">
        <v>80</v>
      </c>
      <c r="AW429" s="167" t="s">
        <v>92</v>
      </c>
      <c r="AX429" s="167" t="s">
        <v>21</v>
      </c>
      <c r="AY429" s="167" t="s">
        <v>133</v>
      </c>
    </row>
    <row r="430" spans="2:65" s="6" customFormat="1" ht="15.75" customHeight="1">
      <c r="B430" s="23"/>
      <c r="C430" s="145" t="s">
        <v>791</v>
      </c>
      <c r="D430" s="145" t="s">
        <v>135</v>
      </c>
      <c r="E430" s="146" t="s">
        <v>792</v>
      </c>
      <c r="F430" s="147" t="s">
        <v>793</v>
      </c>
      <c r="G430" s="148" t="s">
        <v>370</v>
      </c>
      <c r="H430" s="149">
        <v>1</v>
      </c>
      <c r="I430" s="150"/>
      <c r="J430" s="151">
        <f>ROUND($I$430*$H$430,2)</f>
        <v>0</v>
      </c>
      <c r="K430" s="147" t="s">
        <v>139</v>
      </c>
      <c r="L430" s="43"/>
      <c r="M430" s="152"/>
      <c r="N430" s="153" t="s">
        <v>43</v>
      </c>
      <c r="O430" s="24"/>
      <c r="P430" s="154">
        <f>$O$430*$H$430</f>
        <v>0</v>
      </c>
      <c r="Q430" s="154">
        <v>0</v>
      </c>
      <c r="R430" s="154">
        <f>$Q$430*$H$430</f>
        <v>0</v>
      </c>
      <c r="S430" s="154">
        <v>0</v>
      </c>
      <c r="T430" s="155">
        <f>$S$430*$H$430</f>
        <v>0</v>
      </c>
      <c r="AR430" s="89" t="s">
        <v>231</v>
      </c>
      <c r="AT430" s="89" t="s">
        <v>135</v>
      </c>
      <c r="AU430" s="89" t="s">
        <v>80</v>
      </c>
      <c r="AY430" s="6" t="s">
        <v>133</v>
      </c>
      <c r="BE430" s="156">
        <f>IF($N$430="základní",$J$430,0)</f>
        <v>0</v>
      </c>
      <c r="BF430" s="156">
        <f>IF($N$430="snížená",$J$430,0)</f>
        <v>0</v>
      </c>
      <c r="BG430" s="156">
        <f>IF($N$430="zákl. přenesená",$J$430,0)</f>
        <v>0</v>
      </c>
      <c r="BH430" s="156">
        <f>IF($N$430="sníž. přenesená",$J$430,0)</f>
        <v>0</v>
      </c>
      <c r="BI430" s="156">
        <f>IF($N$430="nulová",$J$430,0)</f>
        <v>0</v>
      </c>
      <c r="BJ430" s="89" t="s">
        <v>21</v>
      </c>
      <c r="BK430" s="156">
        <f>ROUND($I$430*$H$430,2)</f>
        <v>0</v>
      </c>
      <c r="BL430" s="89" t="s">
        <v>231</v>
      </c>
      <c r="BM430" s="89" t="s">
        <v>794</v>
      </c>
    </row>
    <row r="431" spans="2:47" s="6" customFormat="1" ht="27" customHeight="1">
      <c r="B431" s="23"/>
      <c r="C431" s="24"/>
      <c r="D431" s="157" t="s">
        <v>142</v>
      </c>
      <c r="E431" s="24"/>
      <c r="F431" s="158" t="s">
        <v>795</v>
      </c>
      <c r="G431" s="24"/>
      <c r="H431" s="24"/>
      <c r="J431" s="24"/>
      <c r="K431" s="24"/>
      <c r="L431" s="43"/>
      <c r="M431" s="56"/>
      <c r="N431" s="24"/>
      <c r="O431" s="24"/>
      <c r="P431" s="24"/>
      <c r="Q431" s="24"/>
      <c r="R431" s="24"/>
      <c r="S431" s="24"/>
      <c r="T431" s="57"/>
      <c r="AT431" s="6" t="s">
        <v>142</v>
      </c>
      <c r="AU431" s="6" t="s">
        <v>80</v>
      </c>
    </row>
    <row r="432" spans="2:65" s="6" customFormat="1" ht="15.75" customHeight="1">
      <c r="B432" s="23"/>
      <c r="C432" s="145" t="s">
        <v>796</v>
      </c>
      <c r="D432" s="145" t="s">
        <v>135</v>
      </c>
      <c r="E432" s="146" t="s">
        <v>797</v>
      </c>
      <c r="F432" s="147" t="s">
        <v>798</v>
      </c>
      <c r="G432" s="148" t="s">
        <v>377</v>
      </c>
      <c r="H432" s="149">
        <v>1</v>
      </c>
      <c r="I432" s="150"/>
      <c r="J432" s="151">
        <f>ROUND($I$432*$H$432,2)</f>
        <v>0</v>
      </c>
      <c r="K432" s="147" t="s">
        <v>139</v>
      </c>
      <c r="L432" s="43"/>
      <c r="M432" s="152"/>
      <c r="N432" s="153" t="s">
        <v>43</v>
      </c>
      <c r="O432" s="24"/>
      <c r="P432" s="154">
        <f>$O$432*$H$432</f>
        <v>0</v>
      </c>
      <c r="Q432" s="154">
        <v>0.00146</v>
      </c>
      <c r="R432" s="154">
        <f>$Q$432*$H$432</f>
        <v>0.00146</v>
      </c>
      <c r="S432" s="154">
        <v>0</v>
      </c>
      <c r="T432" s="155">
        <f>$S$432*$H$432</f>
        <v>0</v>
      </c>
      <c r="AR432" s="89" t="s">
        <v>231</v>
      </c>
      <c r="AT432" s="89" t="s">
        <v>135</v>
      </c>
      <c r="AU432" s="89" t="s">
        <v>80</v>
      </c>
      <c r="AY432" s="6" t="s">
        <v>133</v>
      </c>
      <c r="BE432" s="156">
        <f>IF($N$432="základní",$J$432,0)</f>
        <v>0</v>
      </c>
      <c r="BF432" s="156">
        <f>IF($N$432="snížená",$J$432,0)</f>
        <v>0</v>
      </c>
      <c r="BG432" s="156">
        <f>IF($N$432="zákl. přenesená",$J$432,0)</f>
        <v>0</v>
      </c>
      <c r="BH432" s="156">
        <f>IF($N$432="sníž. přenesená",$J$432,0)</f>
        <v>0</v>
      </c>
      <c r="BI432" s="156">
        <f>IF($N$432="nulová",$J$432,0)</f>
        <v>0</v>
      </c>
      <c r="BJ432" s="89" t="s">
        <v>21</v>
      </c>
      <c r="BK432" s="156">
        <f>ROUND($I$432*$H$432,2)</f>
        <v>0</v>
      </c>
      <c r="BL432" s="89" t="s">
        <v>231</v>
      </c>
      <c r="BM432" s="89" t="s">
        <v>799</v>
      </c>
    </row>
    <row r="433" spans="2:47" s="6" customFormat="1" ht="16.5" customHeight="1">
      <c r="B433" s="23"/>
      <c r="C433" s="24"/>
      <c r="D433" s="157" t="s">
        <v>142</v>
      </c>
      <c r="E433" s="24"/>
      <c r="F433" s="158" t="s">
        <v>800</v>
      </c>
      <c r="G433" s="24"/>
      <c r="H433" s="24"/>
      <c r="J433" s="24"/>
      <c r="K433" s="24"/>
      <c r="L433" s="43"/>
      <c r="M433" s="56"/>
      <c r="N433" s="24"/>
      <c r="O433" s="24"/>
      <c r="P433" s="24"/>
      <c r="Q433" s="24"/>
      <c r="R433" s="24"/>
      <c r="S433" s="24"/>
      <c r="T433" s="57"/>
      <c r="AT433" s="6" t="s">
        <v>142</v>
      </c>
      <c r="AU433" s="6" t="s">
        <v>80</v>
      </c>
    </row>
    <row r="434" spans="2:51" s="6" customFormat="1" ht="15.75" customHeight="1">
      <c r="B434" s="159"/>
      <c r="C434" s="160"/>
      <c r="D434" s="161" t="s">
        <v>144</v>
      </c>
      <c r="E434" s="160"/>
      <c r="F434" s="162" t="s">
        <v>801</v>
      </c>
      <c r="G434" s="160"/>
      <c r="H434" s="163">
        <v>1</v>
      </c>
      <c r="J434" s="160"/>
      <c r="K434" s="160"/>
      <c r="L434" s="164"/>
      <c r="M434" s="165"/>
      <c r="N434" s="160"/>
      <c r="O434" s="160"/>
      <c r="P434" s="160"/>
      <c r="Q434" s="160"/>
      <c r="R434" s="160"/>
      <c r="S434" s="160"/>
      <c r="T434" s="166"/>
      <c r="AT434" s="167" t="s">
        <v>144</v>
      </c>
      <c r="AU434" s="167" t="s">
        <v>80</v>
      </c>
      <c r="AV434" s="167" t="s">
        <v>80</v>
      </c>
      <c r="AW434" s="167" t="s">
        <v>92</v>
      </c>
      <c r="AX434" s="167" t="s">
        <v>21</v>
      </c>
      <c r="AY434" s="167" t="s">
        <v>133</v>
      </c>
    </row>
    <row r="435" spans="2:65" s="6" customFormat="1" ht="15.75" customHeight="1">
      <c r="B435" s="23"/>
      <c r="C435" s="145" t="s">
        <v>802</v>
      </c>
      <c r="D435" s="145" t="s">
        <v>135</v>
      </c>
      <c r="E435" s="146" t="s">
        <v>803</v>
      </c>
      <c r="F435" s="147" t="s">
        <v>804</v>
      </c>
      <c r="G435" s="148" t="s">
        <v>377</v>
      </c>
      <c r="H435" s="149">
        <v>6.3</v>
      </c>
      <c r="I435" s="150"/>
      <c r="J435" s="151">
        <f>ROUND($I$435*$H$435,2)</f>
        <v>0</v>
      </c>
      <c r="K435" s="147" t="s">
        <v>139</v>
      </c>
      <c r="L435" s="43"/>
      <c r="M435" s="152"/>
      <c r="N435" s="153" t="s">
        <v>43</v>
      </c>
      <c r="O435" s="24"/>
      <c r="P435" s="154">
        <f>$O$435*$H$435</f>
        <v>0</v>
      </c>
      <c r="Q435" s="154">
        <v>0.00114</v>
      </c>
      <c r="R435" s="154">
        <f>$Q$435*$H$435</f>
        <v>0.007181999999999999</v>
      </c>
      <c r="S435" s="154">
        <v>0</v>
      </c>
      <c r="T435" s="155">
        <f>$S$435*$H$435</f>
        <v>0</v>
      </c>
      <c r="AR435" s="89" t="s">
        <v>231</v>
      </c>
      <c r="AT435" s="89" t="s">
        <v>135</v>
      </c>
      <c r="AU435" s="89" t="s">
        <v>80</v>
      </c>
      <c r="AY435" s="6" t="s">
        <v>133</v>
      </c>
      <c r="BE435" s="156">
        <f>IF($N$435="základní",$J$435,0)</f>
        <v>0</v>
      </c>
      <c r="BF435" s="156">
        <f>IF($N$435="snížená",$J$435,0)</f>
        <v>0</v>
      </c>
      <c r="BG435" s="156">
        <f>IF($N$435="zákl. přenesená",$J$435,0)</f>
        <v>0</v>
      </c>
      <c r="BH435" s="156">
        <f>IF($N$435="sníž. přenesená",$J$435,0)</f>
        <v>0</v>
      </c>
      <c r="BI435" s="156">
        <f>IF($N$435="nulová",$J$435,0)</f>
        <v>0</v>
      </c>
      <c r="BJ435" s="89" t="s">
        <v>21</v>
      </c>
      <c r="BK435" s="156">
        <f>ROUND($I$435*$H$435,2)</f>
        <v>0</v>
      </c>
      <c r="BL435" s="89" t="s">
        <v>231</v>
      </c>
      <c r="BM435" s="89" t="s">
        <v>805</v>
      </c>
    </row>
    <row r="436" spans="2:47" s="6" customFormat="1" ht="16.5" customHeight="1">
      <c r="B436" s="23"/>
      <c r="C436" s="24"/>
      <c r="D436" s="157" t="s">
        <v>142</v>
      </c>
      <c r="E436" s="24"/>
      <c r="F436" s="158" t="s">
        <v>806</v>
      </c>
      <c r="G436" s="24"/>
      <c r="H436" s="24"/>
      <c r="J436" s="24"/>
      <c r="K436" s="24"/>
      <c r="L436" s="43"/>
      <c r="M436" s="56"/>
      <c r="N436" s="24"/>
      <c r="O436" s="24"/>
      <c r="P436" s="24"/>
      <c r="Q436" s="24"/>
      <c r="R436" s="24"/>
      <c r="S436" s="24"/>
      <c r="T436" s="57"/>
      <c r="AT436" s="6" t="s">
        <v>142</v>
      </c>
      <c r="AU436" s="6" t="s">
        <v>80</v>
      </c>
    </row>
    <row r="437" spans="2:51" s="6" customFormat="1" ht="15.75" customHeight="1">
      <c r="B437" s="159"/>
      <c r="C437" s="160"/>
      <c r="D437" s="161" t="s">
        <v>144</v>
      </c>
      <c r="E437" s="160"/>
      <c r="F437" s="162" t="s">
        <v>715</v>
      </c>
      <c r="G437" s="160"/>
      <c r="H437" s="163">
        <v>6.3</v>
      </c>
      <c r="J437" s="160"/>
      <c r="K437" s="160"/>
      <c r="L437" s="164"/>
      <c r="M437" s="165"/>
      <c r="N437" s="160"/>
      <c r="O437" s="160"/>
      <c r="P437" s="160"/>
      <c r="Q437" s="160"/>
      <c r="R437" s="160"/>
      <c r="S437" s="160"/>
      <c r="T437" s="166"/>
      <c r="AT437" s="167" t="s">
        <v>144</v>
      </c>
      <c r="AU437" s="167" t="s">
        <v>80</v>
      </c>
      <c r="AV437" s="167" t="s">
        <v>80</v>
      </c>
      <c r="AW437" s="167" t="s">
        <v>92</v>
      </c>
      <c r="AX437" s="167" t="s">
        <v>21</v>
      </c>
      <c r="AY437" s="167" t="s">
        <v>133</v>
      </c>
    </row>
    <row r="438" spans="2:65" s="6" customFormat="1" ht="15.75" customHeight="1">
      <c r="B438" s="23"/>
      <c r="C438" s="145" t="s">
        <v>807</v>
      </c>
      <c r="D438" s="145" t="s">
        <v>135</v>
      </c>
      <c r="E438" s="146" t="s">
        <v>808</v>
      </c>
      <c r="F438" s="147" t="s">
        <v>809</v>
      </c>
      <c r="G438" s="148" t="s">
        <v>377</v>
      </c>
      <c r="H438" s="149">
        <v>21.1</v>
      </c>
      <c r="I438" s="150"/>
      <c r="J438" s="151">
        <f>ROUND($I$438*$H$438,2)</f>
        <v>0</v>
      </c>
      <c r="K438" s="147" t="s">
        <v>139</v>
      </c>
      <c r="L438" s="43"/>
      <c r="M438" s="152"/>
      <c r="N438" s="153" t="s">
        <v>43</v>
      </c>
      <c r="O438" s="24"/>
      <c r="P438" s="154">
        <f>$O$438*$H$438</f>
        <v>0</v>
      </c>
      <c r="Q438" s="154">
        <v>0.00088</v>
      </c>
      <c r="R438" s="154">
        <f>$Q$438*$H$438</f>
        <v>0.018568</v>
      </c>
      <c r="S438" s="154">
        <v>0</v>
      </c>
      <c r="T438" s="155">
        <f>$S$438*$H$438</f>
        <v>0</v>
      </c>
      <c r="AR438" s="89" t="s">
        <v>231</v>
      </c>
      <c r="AT438" s="89" t="s">
        <v>135</v>
      </c>
      <c r="AU438" s="89" t="s">
        <v>80</v>
      </c>
      <c r="AY438" s="6" t="s">
        <v>133</v>
      </c>
      <c r="BE438" s="156">
        <f>IF($N$438="základní",$J$438,0)</f>
        <v>0</v>
      </c>
      <c r="BF438" s="156">
        <f>IF($N$438="snížená",$J$438,0)</f>
        <v>0</v>
      </c>
      <c r="BG438" s="156">
        <f>IF($N$438="zákl. přenesená",$J$438,0)</f>
        <v>0</v>
      </c>
      <c r="BH438" s="156">
        <f>IF($N$438="sníž. přenesená",$J$438,0)</f>
        <v>0</v>
      </c>
      <c r="BI438" s="156">
        <f>IF($N$438="nulová",$J$438,0)</f>
        <v>0</v>
      </c>
      <c r="BJ438" s="89" t="s">
        <v>21</v>
      </c>
      <c r="BK438" s="156">
        <f>ROUND($I$438*$H$438,2)</f>
        <v>0</v>
      </c>
      <c r="BL438" s="89" t="s">
        <v>231</v>
      </c>
      <c r="BM438" s="89" t="s">
        <v>810</v>
      </c>
    </row>
    <row r="439" spans="2:47" s="6" customFormat="1" ht="16.5" customHeight="1">
      <c r="B439" s="23"/>
      <c r="C439" s="24"/>
      <c r="D439" s="157" t="s">
        <v>142</v>
      </c>
      <c r="E439" s="24"/>
      <c r="F439" s="158" t="s">
        <v>811</v>
      </c>
      <c r="G439" s="24"/>
      <c r="H439" s="24"/>
      <c r="J439" s="24"/>
      <c r="K439" s="24"/>
      <c r="L439" s="43"/>
      <c r="M439" s="56"/>
      <c r="N439" s="24"/>
      <c r="O439" s="24"/>
      <c r="P439" s="24"/>
      <c r="Q439" s="24"/>
      <c r="R439" s="24"/>
      <c r="S439" s="24"/>
      <c r="T439" s="57"/>
      <c r="AT439" s="6" t="s">
        <v>142</v>
      </c>
      <c r="AU439" s="6" t="s">
        <v>80</v>
      </c>
    </row>
    <row r="440" spans="2:51" s="6" customFormat="1" ht="15.75" customHeight="1">
      <c r="B440" s="159"/>
      <c r="C440" s="160"/>
      <c r="D440" s="161" t="s">
        <v>144</v>
      </c>
      <c r="E440" s="160"/>
      <c r="F440" s="162" t="s">
        <v>680</v>
      </c>
      <c r="G440" s="160"/>
      <c r="H440" s="163">
        <v>21.1</v>
      </c>
      <c r="J440" s="160"/>
      <c r="K440" s="160"/>
      <c r="L440" s="164"/>
      <c r="M440" s="165"/>
      <c r="N440" s="160"/>
      <c r="O440" s="160"/>
      <c r="P440" s="160"/>
      <c r="Q440" s="160"/>
      <c r="R440" s="160"/>
      <c r="S440" s="160"/>
      <c r="T440" s="166"/>
      <c r="AT440" s="167" t="s">
        <v>144</v>
      </c>
      <c r="AU440" s="167" t="s">
        <v>80</v>
      </c>
      <c r="AV440" s="167" t="s">
        <v>80</v>
      </c>
      <c r="AW440" s="167" t="s">
        <v>92</v>
      </c>
      <c r="AX440" s="167" t="s">
        <v>21</v>
      </c>
      <c r="AY440" s="167" t="s">
        <v>133</v>
      </c>
    </row>
    <row r="441" spans="2:65" s="6" customFormat="1" ht="15.75" customHeight="1">
      <c r="B441" s="23"/>
      <c r="C441" s="145" t="s">
        <v>812</v>
      </c>
      <c r="D441" s="145" t="s">
        <v>135</v>
      </c>
      <c r="E441" s="146" t="s">
        <v>813</v>
      </c>
      <c r="F441" s="147" t="s">
        <v>814</v>
      </c>
      <c r="G441" s="148" t="s">
        <v>370</v>
      </c>
      <c r="H441" s="149">
        <v>1</v>
      </c>
      <c r="I441" s="150"/>
      <c r="J441" s="151">
        <f>ROUND($I$441*$H$441,2)</f>
        <v>0</v>
      </c>
      <c r="K441" s="147" t="s">
        <v>139</v>
      </c>
      <c r="L441" s="43"/>
      <c r="M441" s="152"/>
      <c r="N441" s="153" t="s">
        <v>43</v>
      </c>
      <c r="O441" s="24"/>
      <c r="P441" s="154">
        <f>$O$441*$H$441</f>
        <v>0</v>
      </c>
      <c r="Q441" s="154">
        <v>0.00027</v>
      </c>
      <c r="R441" s="154">
        <f>$Q$441*$H$441</f>
        <v>0.00027</v>
      </c>
      <c r="S441" s="154">
        <v>0</v>
      </c>
      <c r="T441" s="155">
        <f>$S$441*$H$441</f>
        <v>0</v>
      </c>
      <c r="AR441" s="89" t="s">
        <v>231</v>
      </c>
      <c r="AT441" s="89" t="s">
        <v>135</v>
      </c>
      <c r="AU441" s="89" t="s">
        <v>80</v>
      </c>
      <c r="AY441" s="6" t="s">
        <v>133</v>
      </c>
      <c r="BE441" s="156">
        <f>IF($N$441="základní",$J$441,0)</f>
        <v>0</v>
      </c>
      <c r="BF441" s="156">
        <f>IF($N$441="snížená",$J$441,0)</f>
        <v>0</v>
      </c>
      <c r="BG441" s="156">
        <f>IF($N$441="zákl. přenesená",$J$441,0)</f>
        <v>0</v>
      </c>
      <c r="BH441" s="156">
        <f>IF($N$441="sníž. přenesená",$J$441,0)</f>
        <v>0</v>
      </c>
      <c r="BI441" s="156">
        <f>IF($N$441="nulová",$J$441,0)</f>
        <v>0</v>
      </c>
      <c r="BJ441" s="89" t="s">
        <v>21</v>
      </c>
      <c r="BK441" s="156">
        <f>ROUND($I$441*$H$441,2)</f>
        <v>0</v>
      </c>
      <c r="BL441" s="89" t="s">
        <v>231</v>
      </c>
      <c r="BM441" s="89" t="s">
        <v>815</v>
      </c>
    </row>
    <row r="442" spans="2:47" s="6" customFormat="1" ht="16.5" customHeight="1">
      <c r="B442" s="23"/>
      <c r="C442" s="24"/>
      <c r="D442" s="157" t="s">
        <v>142</v>
      </c>
      <c r="E442" s="24"/>
      <c r="F442" s="158" t="s">
        <v>816</v>
      </c>
      <c r="G442" s="24"/>
      <c r="H442" s="24"/>
      <c r="J442" s="24"/>
      <c r="K442" s="24"/>
      <c r="L442" s="43"/>
      <c r="M442" s="56"/>
      <c r="N442" s="24"/>
      <c r="O442" s="24"/>
      <c r="P442" s="24"/>
      <c r="Q442" s="24"/>
      <c r="R442" s="24"/>
      <c r="S442" s="24"/>
      <c r="T442" s="57"/>
      <c r="AT442" s="6" t="s">
        <v>142</v>
      </c>
      <c r="AU442" s="6" t="s">
        <v>80</v>
      </c>
    </row>
    <row r="443" spans="2:65" s="6" customFormat="1" ht="15.75" customHeight="1">
      <c r="B443" s="23"/>
      <c r="C443" s="145" t="s">
        <v>817</v>
      </c>
      <c r="D443" s="145" t="s">
        <v>135</v>
      </c>
      <c r="E443" s="146" t="s">
        <v>818</v>
      </c>
      <c r="F443" s="147" t="s">
        <v>819</v>
      </c>
      <c r="G443" s="148" t="s">
        <v>370</v>
      </c>
      <c r="H443" s="149">
        <v>2</v>
      </c>
      <c r="I443" s="150"/>
      <c r="J443" s="151">
        <f>ROUND($I$443*$H$443,2)</f>
        <v>0</v>
      </c>
      <c r="K443" s="147" t="s">
        <v>139</v>
      </c>
      <c r="L443" s="43"/>
      <c r="M443" s="152"/>
      <c r="N443" s="153" t="s">
        <v>43</v>
      </c>
      <c r="O443" s="24"/>
      <c r="P443" s="154">
        <f>$O$443*$H$443</f>
        <v>0</v>
      </c>
      <c r="Q443" s="154">
        <v>0.00012</v>
      </c>
      <c r="R443" s="154">
        <f>$Q$443*$H$443</f>
        <v>0.00024</v>
      </c>
      <c r="S443" s="154">
        <v>0</v>
      </c>
      <c r="T443" s="155">
        <f>$S$443*$H$443</f>
        <v>0</v>
      </c>
      <c r="AR443" s="89" t="s">
        <v>231</v>
      </c>
      <c r="AT443" s="89" t="s">
        <v>135</v>
      </c>
      <c r="AU443" s="89" t="s">
        <v>80</v>
      </c>
      <c r="AY443" s="6" t="s">
        <v>133</v>
      </c>
      <c r="BE443" s="156">
        <f>IF($N$443="základní",$J$443,0)</f>
        <v>0</v>
      </c>
      <c r="BF443" s="156">
        <f>IF($N$443="snížená",$J$443,0)</f>
        <v>0</v>
      </c>
      <c r="BG443" s="156">
        <f>IF($N$443="zákl. přenesená",$J$443,0)</f>
        <v>0</v>
      </c>
      <c r="BH443" s="156">
        <f>IF($N$443="sníž. přenesená",$J$443,0)</f>
        <v>0</v>
      </c>
      <c r="BI443" s="156">
        <f>IF($N$443="nulová",$J$443,0)</f>
        <v>0</v>
      </c>
      <c r="BJ443" s="89" t="s">
        <v>21</v>
      </c>
      <c r="BK443" s="156">
        <f>ROUND($I$443*$H$443,2)</f>
        <v>0</v>
      </c>
      <c r="BL443" s="89" t="s">
        <v>231</v>
      </c>
      <c r="BM443" s="89" t="s">
        <v>820</v>
      </c>
    </row>
    <row r="444" spans="2:47" s="6" customFormat="1" ht="16.5" customHeight="1">
      <c r="B444" s="23"/>
      <c r="C444" s="24"/>
      <c r="D444" s="157" t="s">
        <v>142</v>
      </c>
      <c r="E444" s="24"/>
      <c r="F444" s="158" t="s">
        <v>821</v>
      </c>
      <c r="G444" s="24"/>
      <c r="H444" s="24"/>
      <c r="J444" s="24"/>
      <c r="K444" s="24"/>
      <c r="L444" s="43"/>
      <c r="M444" s="56"/>
      <c r="N444" s="24"/>
      <c r="O444" s="24"/>
      <c r="P444" s="24"/>
      <c r="Q444" s="24"/>
      <c r="R444" s="24"/>
      <c r="S444" s="24"/>
      <c r="T444" s="57"/>
      <c r="AT444" s="6" t="s">
        <v>142</v>
      </c>
      <c r="AU444" s="6" t="s">
        <v>80</v>
      </c>
    </row>
    <row r="445" spans="2:65" s="6" customFormat="1" ht="15.75" customHeight="1">
      <c r="B445" s="23"/>
      <c r="C445" s="145" t="s">
        <v>822</v>
      </c>
      <c r="D445" s="145" t="s">
        <v>135</v>
      </c>
      <c r="E445" s="146" t="s">
        <v>823</v>
      </c>
      <c r="F445" s="147" t="s">
        <v>824</v>
      </c>
      <c r="G445" s="148" t="s">
        <v>377</v>
      </c>
      <c r="H445" s="149">
        <v>10.1</v>
      </c>
      <c r="I445" s="150"/>
      <c r="J445" s="151">
        <f>ROUND($I$445*$H$445,2)</f>
        <v>0</v>
      </c>
      <c r="K445" s="147" t="s">
        <v>139</v>
      </c>
      <c r="L445" s="43"/>
      <c r="M445" s="152"/>
      <c r="N445" s="153" t="s">
        <v>43</v>
      </c>
      <c r="O445" s="24"/>
      <c r="P445" s="154">
        <f>$O$445*$H$445</f>
        <v>0</v>
      </c>
      <c r="Q445" s="154">
        <v>0.00138</v>
      </c>
      <c r="R445" s="154">
        <f>$Q$445*$H$445</f>
        <v>0.013937999999999999</v>
      </c>
      <c r="S445" s="154">
        <v>0</v>
      </c>
      <c r="T445" s="155">
        <f>$S$445*$H$445</f>
        <v>0</v>
      </c>
      <c r="AR445" s="89" t="s">
        <v>231</v>
      </c>
      <c r="AT445" s="89" t="s">
        <v>135</v>
      </c>
      <c r="AU445" s="89" t="s">
        <v>80</v>
      </c>
      <c r="AY445" s="6" t="s">
        <v>133</v>
      </c>
      <c r="BE445" s="156">
        <f>IF($N$445="základní",$J$445,0)</f>
        <v>0</v>
      </c>
      <c r="BF445" s="156">
        <f>IF($N$445="snížená",$J$445,0)</f>
        <v>0</v>
      </c>
      <c r="BG445" s="156">
        <f>IF($N$445="zákl. přenesená",$J$445,0)</f>
        <v>0</v>
      </c>
      <c r="BH445" s="156">
        <f>IF($N$445="sníž. přenesená",$J$445,0)</f>
        <v>0</v>
      </c>
      <c r="BI445" s="156">
        <f>IF($N$445="nulová",$J$445,0)</f>
        <v>0</v>
      </c>
      <c r="BJ445" s="89" t="s">
        <v>21</v>
      </c>
      <c r="BK445" s="156">
        <f>ROUND($I$445*$H$445,2)</f>
        <v>0</v>
      </c>
      <c r="BL445" s="89" t="s">
        <v>231</v>
      </c>
      <c r="BM445" s="89" t="s">
        <v>825</v>
      </c>
    </row>
    <row r="446" spans="2:47" s="6" customFormat="1" ht="16.5" customHeight="1">
      <c r="B446" s="23"/>
      <c r="C446" s="24"/>
      <c r="D446" s="157" t="s">
        <v>142</v>
      </c>
      <c r="E446" s="24"/>
      <c r="F446" s="158" t="s">
        <v>826</v>
      </c>
      <c r="G446" s="24"/>
      <c r="H446" s="24"/>
      <c r="J446" s="24"/>
      <c r="K446" s="24"/>
      <c r="L446" s="43"/>
      <c r="M446" s="56"/>
      <c r="N446" s="24"/>
      <c r="O446" s="24"/>
      <c r="P446" s="24"/>
      <c r="Q446" s="24"/>
      <c r="R446" s="24"/>
      <c r="S446" s="24"/>
      <c r="T446" s="57"/>
      <c r="AT446" s="6" t="s">
        <v>142</v>
      </c>
      <c r="AU446" s="6" t="s">
        <v>80</v>
      </c>
    </row>
    <row r="447" spans="2:51" s="6" customFormat="1" ht="15.75" customHeight="1">
      <c r="B447" s="159"/>
      <c r="C447" s="160"/>
      <c r="D447" s="161" t="s">
        <v>144</v>
      </c>
      <c r="E447" s="160"/>
      <c r="F447" s="162" t="s">
        <v>737</v>
      </c>
      <c r="G447" s="160"/>
      <c r="H447" s="163">
        <v>10.1</v>
      </c>
      <c r="J447" s="160"/>
      <c r="K447" s="160"/>
      <c r="L447" s="164"/>
      <c r="M447" s="165"/>
      <c r="N447" s="160"/>
      <c r="O447" s="160"/>
      <c r="P447" s="160"/>
      <c r="Q447" s="160"/>
      <c r="R447" s="160"/>
      <c r="S447" s="160"/>
      <c r="T447" s="166"/>
      <c r="AT447" s="167" t="s">
        <v>144</v>
      </c>
      <c r="AU447" s="167" t="s">
        <v>80</v>
      </c>
      <c r="AV447" s="167" t="s">
        <v>80</v>
      </c>
      <c r="AW447" s="167" t="s">
        <v>92</v>
      </c>
      <c r="AX447" s="167" t="s">
        <v>21</v>
      </c>
      <c r="AY447" s="167" t="s">
        <v>133</v>
      </c>
    </row>
    <row r="448" spans="2:65" s="6" customFormat="1" ht="15.75" customHeight="1">
      <c r="B448" s="23"/>
      <c r="C448" s="145" t="s">
        <v>827</v>
      </c>
      <c r="D448" s="145" t="s">
        <v>135</v>
      </c>
      <c r="E448" s="146" t="s">
        <v>828</v>
      </c>
      <c r="F448" s="147" t="s">
        <v>829</v>
      </c>
      <c r="G448" s="148" t="s">
        <v>164</v>
      </c>
      <c r="H448" s="149">
        <v>0.438</v>
      </c>
      <c r="I448" s="150"/>
      <c r="J448" s="151">
        <f>ROUND($I$448*$H$448,2)</f>
        <v>0</v>
      </c>
      <c r="K448" s="147" t="s">
        <v>139</v>
      </c>
      <c r="L448" s="43"/>
      <c r="M448" s="152"/>
      <c r="N448" s="153" t="s">
        <v>43</v>
      </c>
      <c r="O448" s="24"/>
      <c r="P448" s="154">
        <f>$O$448*$H$448</f>
        <v>0</v>
      </c>
      <c r="Q448" s="154">
        <v>0</v>
      </c>
      <c r="R448" s="154">
        <f>$Q$448*$H$448</f>
        <v>0</v>
      </c>
      <c r="S448" s="154">
        <v>0</v>
      </c>
      <c r="T448" s="155">
        <f>$S$448*$H$448</f>
        <v>0</v>
      </c>
      <c r="AR448" s="89" t="s">
        <v>231</v>
      </c>
      <c r="AT448" s="89" t="s">
        <v>135</v>
      </c>
      <c r="AU448" s="89" t="s">
        <v>80</v>
      </c>
      <c r="AY448" s="6" t="s">
        <v>133</v>
      </c>
      <c r="BE448" s="156">
        <f>IF($N$448="základní",$J$448,0)</f>
        <v>0</v>
      </c>
      <c r="BF448" s="156">
        <f>IF($N$448="snížená",$J$448,0)</f>
        <v>0</v>
      </c>
      <c r="BG448" s="156">
        <f>IF($N$448="zákl. přenesená",$J$448,0)</f>
        <v>0</v>
      </c>
      <c r="BH448" s="156">
        <f>IF($N$448="sníž. přenesená",$J$448,0)</f>
        <v>0</v>
      </c>
      <c r="BI448" s="156">
        <f>IF($N$448="nulová",$J$448,0)</f>
        <v>0</v>
      </c>
      <c r="BJ448" s="89" t="s">
        <v>21</v>
      </c>
      <c r="BK448" s="156">
        <f>ROUND($I$448*$H$448,2)</f>
        <v>0</v>
      </c>
      <c r="BL448" s="89" t="s">
        <v>231</v>
      </c>
      <c r="BM448" s="89" t="s">
        <v>830</v>
      </c>
    </row>
    <row r="449" spans="2:47" s="6" customFormat="1" ht="27" customHeight="1">
      <c r="B449" s="23"/>
      <c r="C449" s="24"/>
      <c r="D449" s="157" t="s">
        <v>142</v>
      </c>
      <c r="E449" s="24"/>
      <c r="F449" s="158" t="s">
        <v>831</v>
      </c>
      <c r="G449" s="24"/>
      <c r="H449" s="24"/>
      <c r="J449" s="24"/>
      <c r="K449" s="24"/>
      <c r="L449" s="43"/>
      <c r="M449" s="56"/>
      <c r="N449" s="24"/>
      <c r="O449" s="24"/>
      <c r="P449" s="24"/>
      <c r="Q449" s="24"/>
      <c r="R449" s="24"/>
      <c r="S449" s="24"/>
      <c r="T449" s="57"/>
      <c r="AT449" s="6" t="s">
        <v>142</v>
      </c>
      <c r="AU449" s="6" t="s">
        <v>80</v>
      </c>
    </row>
    <row r="450" spans="2:65" s="6" customFormat="1" ht="15.75" customHeight="1">
      <c r="B450" s="23"/>
      <c r="C450" s="145" t="s">
        <v>832</v>
      </c>
      <c r="D450" s="145" t="s">
        <v>135</v>
      </c>
      <c r="E450" s="146" t="s">
        <v>833</v>
      </c>
      <c r="F450" s="147" t="s">
        <v>834</v>
      </c>
      <c r="G450" s="148" t="s">
        <v>164</v>
      </c>
      <c r="H450" s="149">
        <v>0.438</v>
      </c>
      <c r="I450" s="150"/>
      <c r="J450" s="151">
        <f>ROUND($I$450*$H$450,2)</f>
        <v>0</v>
      </c>
      <c r="K450" s="147" t="s">
        <v>139</v>
      </c>
      <c r="L450" s="43"/>
      <c r="M450" s="152"/>
      <c r="N450" s="153" t="s">
        <v>43</v>
      </c>
      <c r="O450" s="24"/>
      <c r="P450" s="154">
        <f>$O$450*$H$450</f>
        <v>0</v>
      </c>
      <c r="Q450" s="154">
        <v>0</v>
      </c>
      <c r="R450" s="154">
        <f>$Q$450*$H$450</f>
        <v>0</v>
      </c>
      <c r="S450" s="154">
        <v>0</v>
      </c>
      <c r="T450" s="155">
        <f>$S$450*$H$450</f>
        <v>0</v>
      </c>
      <c r="AR450" s="89" t="s">
        <v>231</v>
      </c>
      <c r="AT450" s="89" t="s">
        <v>135</v>
      </c>
      <c r="AU450" s="89" t="s">
        <v>80</v>
      </c>
      <c r="AY450" s="6" t="s">
        <v>133</v>
      </c>
      <c r="BE450" s="156">
        <f>IF($N$450="základní",$J$450,0)</f>
        <v>0</v>
      </c>
      <c r="BF450" s="156">
        <f>IF($N$450="snížená",$J$450,0)</f>
        <v>0</v>
      </c>
      <c r="BG450" s="156">
        <f>IF($N$450="zákl. přenesená",$J$450,0)</f>
        <v>0</v>
      </c>
      <c r="BH450" s="156">
        <f>IF($N$450="sníž. přenesená",$J$450,0)</f>
        <v>0</v>
      </c>
      <c r="BI450" s="156">
        <f>IF($N$450="nulová",$J$450,0)</f>
        <v>0</v>
      </c>
      <c r="BJ450" s="89" t="s">
        <v>21</v>
      </c>
      <c r="BK450" s="156">
        <f>ROUND($I$450*$H$450,2)</f>
        <v>0</v>
      </c>
      <c r="BL450" s="89" t="s">
        <v>231</v>
      </c>
      <c r="BM450" s="89" t="s">
        <v>835</v>
      </c>
    </row>
    <row r="451" spans="2:47" s="6" customFormat="1" ht="27" customHeight="1">
      <c r="B451" s="23"/>
      <c r="C451" s="24"/>
      <c r="D451" s="157" t="s">
        <v>142</v>
      </c>
      <c r="E451" s="24"/>
      <c r="F451" s="158" t="s">
        <v>836</v>
      </c>
      <c r="G451" s="24"/>
      <c r="H451" s="24"/>
      <c r="J451" s="24"/>
      <c r="K451" s="24"/>
      <c r="L451" s="43"/>
      <c r="M451" s="56"/>
      <c r="N451" s="24"/>
      <c r="O451" s="24"/>
      <c r="P451" s="24"/>
      <c r="Q451" s="24"/>
      <c r="R451" s="24"/>
      <c r="S451" s="24"/>
      <c r="T451" s="57"/>
      <c r="AT451" s="6" t="s">
        <v>142</v>
      </c>
      <c r="AU451" s="6" t="s">
        <v>80</v>
      </c>
    </row>
    <row r="452" spans="2:63" s="132" customFormat="1" ht="30.75" customHeight="1">
      <c r="B452" s="133"/>
      <c r="C452" s="134"/>
      <c r="D452" s="134" t="s">
        <v>71</v>
      </c>
      <c r="E452" s="143" t="s">
        <v>837</v>
      </c>
      <c r="F452" s="143" t="s">
        <v>838</v>
      </c>
      <c r="G452" s="134"/>
      <c r="H452" s="134"/>
      <c r="J452" s="144">
        <f>$BK$452</f>
        <v>0</v>
      </c>
      <c r="K452" s="134"/>
      <c r="L452" s="137"/>
      <c r="M452" s="138"/>
      <c r="N452" s="134"/>
      <c r="O452" s="134"/>
      <c r="P452" s="139">
        <f>SUM($P$453:$P$469)</f>
        <v>0</v>
      </c>
      <c r="Q452" s="134"/>
      <c r="R452" s="139">
        <f>SUM($R$453:$R$469)</f>
        <v>0.07394806</v>
      </c>
      <c r="S452" s="134"/>
      <c r="T452" s="140">
        <f>SUM($T$453:$T$469)</f>
        <v>0.0164671</v>
      </c>
      <c r="AR452" s="141" t="s">
        <v>80</v>
      </c>
      <c r="AT452" s="141" t="s">
        <v>71</v>
      </c>
      <c r="AU452" s="141" t="s">
        <v>21</v>
      </c>
      <c r="AY452" s="141" t="s">
        <v>133</v>
      </c>
      <c r="BK452" s="142">
        <f>SUM($BK$453:$BK$469)</f>
        <v>0</v>
      </c>
    </row>
    <row r="453" spans="2:65" s="6" customFormat="1" ht="15.75" customHeight="1">
      <c r="B453" s="23"/>
      <c r="C453" s="145" t="s">
        <v>839</v>
      </c>
      <c r="D453" s="145" t="s">
        <v>135</v>
      </c>
      <c r="E453" s="146" t="s">
        <v>840</v>
      </c>
      <c r="F453" s="147" t="s">
        <v>841</v>
      </c>
      <c r="G453" s="148" t="s">
        <v>171</v>
      </c>
      <c r="H453" s="149">
        <v>126.67</v>
      </c>
      <c r="I453" s="150"/>
      <c r="J453" s="151">
        <f>ROUND($I$453*$H$453,2)</f>
        <v>0</v>
      </c>
      <c r="K453" s="147" t="s">
        <v>139</v>
      </c>
      <c r="L453" s="43"/>
      <c r="M453" s="152"/>
      <c r="N453" s="153" t="s">
        <v>43</v>
      </c>
      <c r="O453" s="24"/>
      <c r="P453" s="154">
        <f>$O$453*$H$453</f>
        <v>0</v>
      </c>
      <c r="Q453" s="154">
        <v>0</v>
      </c>
      <c r="R453" s="154">
        <f>$Q$453*$H$453</f>
        <v>0</v>
      </c>
      <c r="S453" s="154">
        <v>0</v>
      </c>
      <c r="T453" s="155">
        <f>$S$453*$H$453</f>
        <v>0</v>
      </c>
      <c r="AR453" s="89" t="s">
        <v>231</v>
      </c>
      <c r="AT453" s="89" t="s">
        <v>135</v>
      </c>
      <c r="AU453" s="89" t="s">
        <v>80</v>
      </c>
      <c r="AY453" s="6" t="s">
        <v>133</v>
      </c>
      <c r="BE453" s="156">
        <f>IF($N$453="základní",$J$453,0)</f>
        <v>0</v>
      </c>
      <c r="BF453" s="156">
        <f>IF($N$453="snížená",$J$453,0)</f>
        <v>0</v>
      </c>
      <c r="BG453" s="156">
        <f>IF($N$453="zákl. přenesená",$J$453,0)</f>
        <v>0</v>
      </c>
      <c r="BH453" s="156">
        <f>IF($N$453="sníž. přenesená",$J$453,0)</f>
        <v>0</v>
      </c>
      <c r="BI453" s="156">
        <f>IF($N$453="nulová",$J$453,0)</f>
        <v>0</v>
      </c>
      <c r="BJ453" s="89" t="s">
        <v>21</v>
      </c>
      <c r="BK453" s="156">
        <f>ROUND($I$453*$H$453,2)</f>
        <v>0</v>
      </c>
      <c r="BL453" s="89" t="s">
        <v>231</v>
      </c>
      <c r="BM453" s="89" t="s">
        <v>842</v>
      </c>
    </row>
    <row r="454" spans="2:47" s="6" customFormat="1" ht="16.5" customHeight="1">
      <c r="B454" s="23"/>
      <c r="C454" s="24"/>
      <c r="D454" s="157" t="s">
        <v>142</v>
      </c>
      <c r="E454" s="24"/>
      <c r="F454" s="158" t="s">
        <v>843</v>
      </c>
      <c r="G454" s="24"/>
      <c r="H454" s="24"/>
      <c r="J454" s="24"/>
      <c r="K454" s="24"/>
      <c r="L454" s="43"/>
      <c r="M454" s="56"/>
      <c r="N454" s="24"/>
      <c r="O454" s="24"/>
      <c r="P454" s="24"/>
      <c r="Q454" s="24"/>
      <c r="R454" s="24"/>
      <c r="S454" s="24"/>
      <c r="T454" s="57"/>
      <c r="AT454" s="6" t="s">
        <v>142</v>
      </c>
      <c r="AU454" s="6" t="s">
        <v>80</v>
      </c>
    </row>
    <row r="455" spans="2:51" s="6" customFormat="1" ht="15.75" customHeight="1">
      <c r="B455" s="159"/>
      <c r="C455" s="160"/>
      <c r="D455" s="161" t="s">
        <v>144</v>
      </c>
      <c r="E455" s="160"/>
      <c r="F455" s="162" t="s">
        <v>686</v>
      </c>
      <c r="G455" s="160"/>
      <c r="H455" s="163">
        <v>126.67</v>
      </c>
      <c r="J455" s="160"/>
      <c r="K455" s="160"/>
      <c r="L455" s="164"/>
      <c r="M455" s="165"/>
      <c r="N455" s="160"/>
      <c r="O455" s="160"/>
      <c r="P455" s="160"/>
      <c r="Q455" s="160"/>
      <c r="R455" s="160"/>
      <c r="S455" s="160"/>
      <c r="T455" s="166"/>
      <c r="AT455" s="167" t="s">
        <v>144</v>
      </c>
      <c r="AU455" s="167" t="s">
        <v>80</v>
      </c>
      <c r="AV455" s="167" t="s">
        <v>80</v>
      </c>
      <c r="AW455" s="167" t="s">
        <v>92</v>
      </c>
      <c r="AX455" s="167" t="s">
        <v>21</v>
      </c>
      <c r="AY455" s="167" t="s">
        <v>133</v>
      </c>
    </row>
    <row r="456" spans="2:65" s="6" customFormat="1" ht="15.75" customHeight="1">
      <c r="B456" s="23"/>
      <c r="C456" s="168" t="s">
        <v>844</v>
      </c>
      <c r="D456" s="168" t="s">
        <v>182</v>
      </c>
      <c r="E456" s="169" t="s">
        <v>845</v>
      </c>
      <c r="F456" s="170" t="s">
        <v>846</v>
      </c>
      <c r="G456" s="171" t="s">
        <v>171</v>
      </c>
      <c r="H456" s="172">
        <v>139.337</v>
      </c>
      <c r="I456" s="173"/>
      <c r="J456" s="174">
        <f>ROUND($I$456*$H$456,2)</f>
        <v>0</v>
      </c>
      <c r="K456" s="170" t="s">
        <v>139</v>
      </c>
      <c r="L456" s="175"/>
      <c r="M456" s="176"/>
      <c r="N456" s="177" t="s">
        <v>43</v>
      </c>
      <c r="O456" s="24"/>
      <c r="P456" s="154">
        <f>$O$456*$H$456</f>
        <v>0</v>
      </c>
      <c r="Q456" s="154">
        <v>0.00038</v>
      </c>
      <c r="R456" s="154">
        <f>$Q$456*$H$456</f>
        <v>0.05294806</v>
      </c>
      <c r="S456" s="154">
        <v>0</v>
      </c>
      <c r="T456" s="155">
        <f>$S$456*$H$456</f>
        <v>0</v>
      </c>
      <c r="AR456" s="89" t="s">
        <v>319</v>
      </c>
      <c r="AT456" s="89" t="s">
        <v>182</v>
      </c>
      <c r="AU456" s="89" t="s">
        <v>80</v>
      </c>
      <c r="AY456" s="6" t="s">
        <v>133</v>
      </c>
      <c r="BE456" s="156">
        <f>IF($N$456="základní",$J$456,0)</f>
        <v>0</v>
      </c>
      <c r="BF456" s="156">
        <f>IF($N$456="snížená",$J$456,0)</f>
        <v>0</v>
      </c>
      <c r="BG456" s="156">
        <f>IF($N$456="zákl. přenesená",$J$456,0)</f>
        <v>0</v>
      </c>
      <c r="BH456" s="156">
        <f>IF($N$456="sníž. přenesená",$J$456,0)</f>
        <v>0</v>
      </c>
      <c r="BI456" s="156">
        <f>IF($N$456="nulová",$J$456,0)</f>
        <v>0</v>
      </c>
      <c r="BJ456" s="89" t="s">
        <v>21</v>
      </c>
      <c r="BK456" s="156">
        <f>ROUND($I$456*$H$456,2)</f>
        <v>0</v>
      </c>
      <c r="BL456" s="89" t="s">
        <v>231</v>
      </c>
      <c r="BM456" s="89" t="s">
        <v>847</v>
      </c>
    </row>
    <row r="457" spans="2:47" s="6" customFormat="1" ht="27" customHeight="1">
      <c r="B457" s="23"/>
      <c r="C457" s="24"/>
      <c r="D457" s="157" t="s">
        <v>142</v>
      </c>
      <c r="E457" s="24"/>
      <c r="F457" s="158" t="s">
        <v>848</v>
      </c>
      <c r="G457" s="24"/>
      <c r="H457" s="24"/>
      <c r="J457" s="24"/>
      <c r="K457" s="24"/>
      <c r="L457" s="43"/>
      <c r="M457" s="56"/>
      <c r="N457" s="24"/>
      <c r="O457" s="24"/>
      <c r="P457" s="24"/>
      <c r="Q457" s="24"/>
      <c r="R457" s="24"/>
      <c r="S457" s="24"/>
      <c r="T457" s="57"/>
      <c r="AT457" s="6" t="s">
        <v>142</v>
      </c>
      <c r="AU457" s="6" t="s">
        <v>80</v>
      </c>
    </row>
    <row r="458" spans="2:47" s="6" customFormat="1" ht="84.75" customHeight="1">
      <c r="B458" s="23"/>
      <c r="C458" s="24"/>
      <c r="D458" s="161" t="s">
        <v>446</v>
      </c>
      <c r="E458" s="24"/>
      <c r="F458" s="178" t="s">
        <v>849</v>
      </c>
      <c r="G458" s="24"/>
      <c r="H458" s="24"/>
      <c r="J458" s="24"/>
      <c r="K458" s="24"/>
      <c r="L458" s="43"/>
      <c r="M458" s="56"/>
      <c r="N458" s="24"/>
      <c r="O458" s="24"/>
      <c r="P458" s="24"/>
      <c r="Q458" s="24"/>
      <c r="R458" s="24"/>
      <c r="S458" s="24"/>
      <c r="T458" s="57"/>
      <c r="AT458" s="6" t="s">
        <v>446</v>
      </c>
      <c r="AU458" s="6" t="s">
        <v>80</v>
      </c>
    </row>
    <row r="459" spans="2:51" s="6" customFormat="1" ht="15.75" customHeight="1">
      <c r="B459" s="159"/>
      <c r="C459" s="160"/>
      <c r="D459" s="161" t="s">
        <v>144</v>
      </c>
      <c r="E459" s="160"/>
      <c r="F459" s="162" t="s">
        <v>850</v>
      </c>
      <c r="G459" s="160"/>
      <c r="H459" s="163">
        <v>139.337</v>
      </c>
      <c r="J459" s="160"/>
      <c r="K459" s="160"/>
      <c r="L459" s="164"/>
      <c r="M459" s="165"/>
      <c r="N459" s="160"/>
      <c r="O459" s="160"/>
      <c r="P459" s="160"/>
      <c r="Q459" s="160"/>
      <c r="R459" s="160"/>
      <c r="S459" s="160"/>
      <c r="T459" s="166"/>
      <c r="AT459" s="167" t="s">
        <v>144</v>
      </c>
      <c r="AU459" s="167" t="s">
        <v>80</v>
      </c>
      <c r="AV459" s="167" t="s">
        <v>80</v>
      </c>
      <c r="AW459" s="167" t="s">
        <v>72</v>
      </c>
      <c r="AX459" s="167" t="s">
        <v>21</v>
      </c>
      <c r="AY459" s="167" t="s">
        <v>133</v>
      </c>
    </row>
    <row r="460" spans="2:65" s="6" customFormat="1" ht="15.75" customHeight="1">
      <c r="B460" s="23"/>
      <c r="C460" s="145" t="s">
        <v>851</v>
      </c>
      <c r="D460" s="145" t="s">
        <v>135</v>
      </c>
      <c r="E460" s="146" t="s">
        <v>852</v>
      </c>
      <c r="F460" s="147" t="s">
        <v>853</v>
      </c>
      <c r="G460" s="148" t="s">
        <v>171</v>
      </c>
      <c r="H460" s="149">
        <v>126.67</v>
      </c>
      <c r="I460" s="150"/>
      <c r="J460" s="151">
        <f>ROUND($I$460*$H$460,2)</f>
        <v>0</v>
      </c>
      <c r="K460" s="147" t="s">
        <v>139</v>
      </c>
      <c r="L460" s="43"/>
      <c r="M460" s="152"/>
      <c r="N460" s="153" t="s">
        <v>43</v>
      </c>
      <c r="O460" s="24"/>
      <c r="P460" s="154">
        <f>$O$460*$H$460</f>
        <v>0</v>
      </c>
      <c r="Q460" s="154">
        <v>0</v>
      </c>
      <c r="R460" s="154">
        <f>$Q$460*$H$460</f>
        <v>0</v>
      </c>
      <c r="S460" s="154">
        <v>0.00013</v>
      </c>
      <c r="T460" s="155">
        <f>$S$460*$H$460</f>
        <v>0.0164671</v>
      </c>
      <c r="AR460" s="89" t="s">
        <v>231</v>
      </c>
      <c r="AT460" s="89" t="s">
        <v>135</v>
      </c>
      <c r="AU460" s="89" t="s">
        <v>80</v>
      </c>
      <c r="AY460" s="6" t="s">
        <v>133</v>
      </c>
      <c r="BE460" s="156">
        <f>IF($N$460="základní",$J$460,0)</f>
        <v>0</v>
      </c>
      <c r="BF460" s="156">
        <f>IF($N$460="snížená",$J$460,0)</f>
        <v>0</v>
      </c>
      <c r="BG460" s="156">
        <f>IF($N$460="zákl. přenesená",$J$460,0)</f>
        <v>0</v>
      </c>
      <c r="BH460" s="156">
        <f>IF($N$460="sníž. přenesená",$J$460,0)</f>
        <v>0</v>
      </c>
      <c r="BI460" s="156">
        <f>IF($N$460="nulová",$J$460,0)</f>
        <v>0</v>
      </c>
      <c r="BJ460" s="89" t="s">
        <v>21</v>
      </c>
      <c r="BK460" s="156">
        <f>ROUND($I$460*$H$460,2)</f>
        <v>0</v>
      </c>
      <c r="BL460" s="89" t="s">
        <v>231</v>
      </c>
      <c r="BM460" s="89" t="s">
        <v>854</v>
      </c>
    </row>
    <row r="461" spans="2:47" s="6" customFormat="1" ht="16.5" customHeight="1">
      <c r="B461" s="23"/>
      <c r="C461" s="24"/>
      <c r="D461" s="157" t="s">
        <v>142</v>
      </c>
      <c r="E461" s="24"/>
      <c r="F461" s="158" t="s">
        <v>855</v>
      </c>
      <c r="G461" s="24"/>
      <c r="H461" s="24"/>
      <c r="J461" s="24"/>
      <c r="K461" s="24"/>
      <c r="L461" s="43"/>
      <c r="M461" s="56"/>
      <c r="N461" s="24"/>
      <c r="O461" s="24"/>
      <c r="P461" s="24"/>
      <c r="Q461" s="24"/>
      <c r="R461" s="24"/>
      <c r="S461" s="24"/>
      <c r="T461" s="57"/>
      <c r="AT461" s="6" t="s">
        <v>142</v>
      </c>
      <c r="AU461" s="6" t="s">
        <v>80</v>
      </c>
    </row>
    <row r="462" spans="2:51" s="6" customFormat="1" ht="15.75" customHeight="1">
      <c r="B462" s="159"/>
      <c r="C462" s="160"/>
      <c r="D462" s="161" t="s">
        <v>144</v>
      </c>
      <c r="E462" s="160"/>
      <c r="F462" s="162" t="s">
        <v>686</v>
      </c>
      <c r="G462" s="160"/>
      <c r="H462" s="163">
        <v>126.67</v>
      </c>
      <c r="J462" s="160"/>
      <c r="K462" s="160"/>
      <c r="L462" s="164"/>
      <c r="M462" s="165"/>
      <c r="N462" s="160"/>
      <c r="O462" s="160"/>
      <c r="P462" s="160"/>
      <c r="Q462" s="160"/>
      <c r="R462" s="160"/>
      <c r="S462" s="160"/>
      <c r="T462" s="166"/>
      <c r="AT462" s="167" t="s">
        <v>144</v>
      </c>
      <c r="AU462" s="167" t="s">
        <v>80</v>
      </c>
      <c r="AV462" s="167" t="s">
        <v>80</v>
      </c>
      <c r="AW462" s="167" t="s">
        <v>92</v>
      </c>
      <c r="AX462" s="167" t="s">
        <v>21</v>
      </c>
      <c r="AY462" s="167" t="s">
        <v>133</v>
      </c>
    </row>
    <row r="463" spans="2:65" s="6" customFormat="1" ht="15.75" customHeight="1">
      <c r="B463" s="23"/>
      <c r="C463" s="145" t="s">
        <v>856</v>
      </c>
      <c r="D463" s="145" t="s">
        <v>135</v>
      </c>
      <c r="E463" s="146" t="s">
        <v>857</v>
      </c>
      <c r="F463" s="147" t="s">
        <v>858</v>
      </c>
      <c r="G463" s="148" t="s">
        <v>171</v>
      </c>
      <c r="H463" s="149">
        <v>150</v>
      </c>
      <c r="I463" s="150"/>
      <c r="J463" s="151">
        <f>ROUND($I$463*$H$463,2)</f>
        <v>0</v>
      </c>
      <c r="K463" s="147" t="s">
        <v>139</v>
      </c>
      <c r="L463" s="43"/>
      <c r="M463" s="152"/>
      <c r="N463" s="153" t="s">
        <v>43</v>
      </c>
      <c r="O463" s="24"/>
      <c r="P463" s="154">
        <f>$O$463*$H$463</f>
        <v>0</v>
      </c>
      <c r="Q463" s="154">
        <v>0.00014</v>
      </c>
      <c r="R463" s="154">
        <f>$Q$463*$H$463</f>
        <v>0.020999999999999998</v>
      </c>
      <c r="S463" s="154">
        <v>0</v>
      </c>
      <c r="T463" s="155">
        <f>$S$463*$H$463</f>
        <v>0</v>
      </c>
      <c r="AR463" s="89" t="s">
        <v>231</v>
      </c>
      <c r="AT463" s="89" t="s">
        <v>135</v>
      </c>
      <c r="AU463" s="89" t="s">
        <v>80</v>
      </c>
      <c r="AY463" s="6" t="s">
        <v>133</v>
      </c>
      <c r="BE463" s="156">
        <f>IF($N$463="základní",$J$463,0)</f>
        <v>0</v>
      </c>
      <c r="BF463" s="156">
        <f>IF($N$463="snížená",$J$463,0)</f>
        <v>0</v>
      </c>
      <c r="BG463" s="156">
        <f>IF($N$463="zákl. přenesená",$J$463,0)</f>
        <v>0</v>
      </c>
      <c r="BH463" s="156">
        <f>IF($N$463="sníž. přenesená",$J$463,0)</f>
        <v>0</v>
      </c>
      <c r="BI463" s="156">
        <f>IF($N$463="nulová",$J$463,0)</f>
        <v>0</v>
      </c>
      <c r="BJ463" s="89" t="s">
        <v>21</v>
      </c>
      <c r="BK463" s="156">
        <f>ROUND($I$463*$H$463,2)</f>
        <v>0</v>
      </c>
      <c r="BL463" s="89" t="s">
        <v>231</v>
      </c>
      <c r="BM463" s="89" t="s">
        <v>859</v>
      </c>
    </row>
    <row r="464" spans="2:47" s="6" customFormat="1" ht="16.5" customHeight="1">
      <c r="B464" s="23"/>
      <c r="C464" s="24"/>
      <c r="D464" s="157" t="s">
        <v>142</v>
      </c>
      <c r="E464" s="24"/>
      <c r="F464" s="158" t="s">
        <v>860</v>
      </c>
      <c r="G464" s="24"/>
      <c r="H464" s="24"/>
      <c r="J464" s="24"/>
      <c r="K464" s="24"/>
      <c r="L464" s="43"/>
      <c r="M464" s="56"/>
      <c r="N464" s="24"/>
      <c r="O464" s="24"/>
      <c r="P464" s="24"/>
      <c r="Q464" s="24"/>
      <c r="R464" s="24"/>
      <c r="S464" s="24"/>
      <c r="T464" s="57"/>
      <c r="AT464" s="6" t="s">
        <v>142</v>
      </c>
      <c r="AU464" s="6" t="s">
        <v>80</v>
      </c>
    </row>
    <row r="465" spans="2:51" s="6" customFormat="1" ht="15.75" customHeight="1">
      <c r="B465" s="159"/>
      <c r="C465" s="160"/>
      <c r="D465" s="161" t="s">
        <v>144</v>
      </c>
      <c r="E465" s="160"/>
      <c r="F465" s="162" t="s">
        <v>861</v>
      </c>
      <c r="G465" s="160"/>
      <c r="H465" s="163">
        <v>150</v>
      </c>
      <c r="J465" s="160"/>
      <c r="K465" s="160"/>
      <c r="L465" s="164"/>
      <c r="M465" s="165"/>
      <c r="N465" s="160"/>
      <c r="O465" s="160"/>
      <c r="P465" s="160"/>
      <c r="Q465" s="160"/>
      <c r="R465" s="160"/>
      <c r="S465" s="160"/>
      <c r="T465" s="166"/>
      <c r="AT465" s="167" t="s">
        <v>144</v>
      </c>
      <c r="AU465" s="167" t="s">
        <v>80</v>
      </c>
      <c r="AV465" s="167" t="s">
        <v>80</v>
      </c>
      <c r="AW465" s="167" t="s">
        <v>92</v>
      </c>
      <c r="AX465" s="167" t="s">
        <v>21</v>
      </c>
      <c r="AY465" s="167" t="s">
        <v>133</v>
      </c>
    </row>
    <row r="466" spans="2:65" s="6" customFormat="1" ht="15.75" customHeight="1">
      <c r="B466" s="23"/>
      <c r="C466" s="145" t="s">
        <v>862</v>
      </c>
      <c r="D466" s="145" t="s">
        <v>135</v>
      </c>
      <c r="E466" s="146" t="s">
        <v>863</v>
      </c>
      <c r="F466" s="147" t="s">
        <v>864</v>
      </c>
      <c r="G466" s="148" t="s">
        <v>164</v>
      </c>
      <c r="H466" s="149">
        <v>0.074</v>
      </c>
      <c r="I466" s="150"/>
      <c r="J466" s="151">
        <f>ROUND($I$466*$H$466,2)</f>
        <v>0</v>
      </c>
      <c r="K466" s="147" t="s">
        <v>139</v>
      </c>
      <c r="L466" s="43"/>
      <c r="M466" s="152"/>
      <c r="N466" s="153" t="s">
        <v>43</v>
      </c>
      <c r="O466" s="24"/>
      <c r="P466" s="154">
        <f>$O$466*$H$466</f>
        <v>0</v>
      </c>
      <c r="Q466" s="154">
        <v>0</v>
      </c>
      <c r="R466" s="154">
        <f>$Q$466*$H$466</f>
        <v>0</v>
      </c>
      <c r="S466" s="154">
        <v>0</v>
      </c>
      <c r="T466" s="155">
        <f>$S$466*$H$466</f>
        <v>0</v>
      </c>
      <c r="AR466" s="89" t="s">
        <v>231</v>
      </c>
      <c r="AT466" s="89" t="s">
        <v>135</v>
      </c>
      <c r="AU466" s="89" t="s">
        <v>80</v>
      </c>
      <c r="AY466" s="6" t="s">
        <v>133</v>
      </c>
      <c r="BE466" s="156">
        <f>IF($N$466="základní",$J$466,0)</f>
        <v>0</v>
      </c>
      <c r="BF466" s="156">
        <f>IF($N$466="snížená",$J$466,0)</f>
        <v>0</v>
      </c>
      <c r="BG466" s="156">
        <f>IF($N$466="zákl. přenesená",$J$466,0)</f>
        <v>0</v>
      </c>
      <c r="BH466" s="156">
        <f>IF($N$466="sníž. přenesená",$J$466,0)</f>
        <v>0</v>
      </c>
      <c r="BI466" s="156">
        <f>IF($N$466="nulová",$J$466,0)</f>
        <v>0</v>
      </c>
      <c r="BJ466" s="89" t="s">
        <v>21</v>
      </c>
      <c r="BK466" s="156">
        <f>ROUND($I$466*$H$466,2)</f>
        <v>0</v>
      </c>
      <c r="BL466" s="89" t="s">
        <v>231</v>
      </c>
      <c r="BM466" s="89" t="s">
        <v>865</v>
      </c>
    </row>
    <row r="467" spans="2:47" s="6" customFormat="1" ht="27" customHeight="1">
      <c r="B467" s="23"/>
      <c r="C467" s="24"/>
      <c r="D467" s="157" t="s">
        <v>142</v>
      </c>
      <c r="E467" s="24"/>
      <c r="F467" s="158" t="s">
        <v>866</v>
      </c>
      <c r="G467" s="24"/>
      <c r="H467" s="24"/>
      <c r="J467" s="24"/>
      <c r="K467" s="24"/>
      <c r="L467" s="43"/>
      <c r="M467" s="56"/>
      <c r="N467" s="24"/>
      <c r="O467" s="24"/>
      <c r="P467" s="24"/>
      <c r="Q467" s="24"/>
      <c r="R467" s="24"/>
      <c r="S467" s="24"/>
      <c r="T467" s="57"/>
      <c r="AT467" s="6" t="s">
        <v>142</v>
      </c>
      <c r="AU467" s="6" t="s">
        <v>80</v>
      </c>
    </row>
    <row r="468" spans="2:65" s="6" customFormat="1" ht="15.75" customHeight="1">
      <c r="B468" s="23"/>
      <c r="C468" s="145" t="s">
        <v>867</v>
      </c>
      <c r="D468" s="145" t="s">
        <v>135</v>
      </c>
      <c r="E468" s="146" t="s">
        <v>868</v>
      </c>
      <c r="F468" s="147" t="s">
        <v>869</v>
      </c>
      <c r="G468" s="148" t="s">
        <v>164</v>
      </c>
      <c r="H468" s="149">
        <v>0.074</v>
      </c>
      <c r="I468" s="150"/>
      <c r="J468" s="151">
        <f>ROUND($I$468*$H$468,2)</f>
        <v>0</v>
      </c>
      <c r="K468" s="147" t="s">
        <v>139</v>
      </c>
      <c r="L468" s="43"/>
      <c r="M468" s="152"/>
      <c r="N468" s="153" t="s">
        <v>43</v>
      </c>
      <c r="O468" s="24"/>
      <c r="P468" s="154">
        <f>$O$468*$H$468</f>
        <v>0</v>
      </c>
      <c r="Q468" s="154">
        <v>0</v>
      </c>
      <c r="R468" s="154">
        <f>$Q$468*$H$468</f>
        <v>0</v>
      </c>
      <c r="S468" s="154">
        <v>0</v>
      </c>
      <c r="T468" s="155">
        <f>$S$468*$H$468</f>
        <v>0</v>
      </c>
      <c r="AR468" s="89" t="s">
        <v>231</v>
      </c>
      <c r="AT468" s="89" t="s">
        <v>135</v>
      </c>
      <c r="AU468" s="89" t="s">
        <v>80</v>
      </c>
      <c r="AY468" s="6" t="s">
        <v>133</v>
      </c>
      <c r="BE468" s="156">
        <f>IF($N$468="základní",$J$468,0)</f>
        <v>0</v>
      </c>
      <c r="BF468" s="156">
        <f>IF($N$468="snížená",$J$468,0)</f>
        <v>0</v>
      </c>
      <c r="BG468" s="156">
        <f>IF($N$468="zákl. přenesená",$J$468,0)</f>
        <v>0</v>
      </c>
      <c r="BH468" s="156">
        <f>IF($N$468="sníž. přenesená",$J$468,0)</f>
        <v>0</v>
      </c>
      <c r="BI468" s="156">
        <f>IF($N$468="nulová",$J$468,0)</f>
        <v>0</v>
      </c>
      <c r="BJ468" s="89" t="s">
        <v>21</v>
      </c>
      <c r="BK468" s="156">
        <f>ROUND($I$468*$H$468,2)</f>
        <v>0</v>
      </c>
      <c r="BL468" s="89" t="s">
        <v>231</v>
      </c>
      <c r="BM468" s="89" t="s">
        <v>870</v>
      </c>
    </row>
    <row r="469" spans="2:47" s="6" customFormat="1" ht="27" customHeight="1">
      <c r="B469" s="23"/>
      <c r="C469" s="24"/>
      <c r="D469" s="157" t="s">
        <v>142</v>
      </c>
      <c r="E469" s="24"/>
      <c r="F469" s="158" t="s">
        <v>871</v>
      </c>
      <c r="G469" s="24"/>
      <c r="H469" s="24"/>
      <c r="J469" s="24"/>
      <c r="K469" s="24"/>
      <c r="L469" s="43"/>
      <c r="M469" s="56"/>
      <c r="N469" s="24"/>
      <c r="O469" s="24"/>
      <c r="P469" s="24"/>
      <c r="Q469" s="24"/>
      <c r="R469" s="24"/>
      <c r="S469" s="24"/>
      <c r="T469" s="57"/>
      <c r="AT469" s="6" t="s">
        <v>142</v>
      </c>
      <c r="AU469" s="6" t="s">
        <v>80</v>
      </c>
    </row>
    <row r="470" spans="2:63" s="132" customFormat="1" ht="30.75" customHeight="1">
      <c r="B470" s="133"/>
      <c r="C470" s="134"/>
      <c r="D470" s="134" t="s">
        <v>71</v>
      </c>
      <c r="E470" s="143" t="s">
        <v>872</v>
      </c>
      <c r="F470" s="143" t="s">
        <v>873</v>
      </c>
      <c r="G470" s="134"/>
      <c r="H470" s="134"/>
      <c r="J470" s="144">
        <f>$BK$470</f>
        <v>0</v>
      </c>
      <c r="K470" s="134"/>
      <c r="L470" s="137"/>
      <c r="M470" s="138"/>
      <c r="N470" s="134"/>
      <c r="O470" s="134"/>
      <c r="P470" s="139">
        <f>SUM($P$471:$P$481)</f>
        <v>0</v>
      </c>
      <c r="Q470" s="134"/>
      <c r="R470" s="139">
        <f>SUM($R$471:$R$481)</f>
        <v>0.168</v>
      </c>
      <c r="S470" s="134"/>
      <c r="T470" s="140">
        <f>SUM($T$471:$T$481)</f>
        <v>0</v>
      </c>
      <c r="AR470" s="141" t="s">
        <v>80</v>
      </c>
      <c r="AT470" s="141" t="s">
        <v>71</v>
      </c>
      <c r="AU470" s="141" t="s">
        <v>21</v>
      </c>
      <c r="AY470" s="141" t="s">
        <v>133</v>
      </c>
      <c r="BK470" s="142">
        <f>SUM($BK$471:$BK$481)</f>
        <v>0</v>
      </c>
    </row>
    <row r="471" spans="2:65" s="6" customFormat="1" ht="15.75" customHeight="1">
      <c r="B471" s="23"/>
      <c r="C471" s="145" t="s">
        <v>874</v>
      </c>
      <c r="D471" s="145" t="s">
        <v>135</v>
      </c>
      <c r="E471" s="146" t="s">
        <v>875</v>
      </c>
      <c r="F471" s="147" t="s">
        <v>876</v>
      </c>
      <c r="G471" s="148" t="s">
        <v>370</v>
      </c>
      <c r="H471" s="149">
        <v>1</v>
      </c>
      <c r="I471" s="150"/>
      <c r="J471" s="151">
        <f>ROUND($I$471*$H$471,2)</f>
        <v>0</v>
      </c>
      <c r="K471" s="147"/>
      <c r="L471" s="43"/>
      <c r="M471" s="152"/>
      <c r="N471" s="153" t="s">
        <v>43</v>
      </c>
      <c r="O471" s="24"/>
      <c r="P471" s="154">
        <f>$O$471*$H$471</f>
        <v>0</v>
      </c>
      <c r="Q471" s="154">
        <v>0.056</v>
      </c>
      <c r="R471" s="154">
        <f>$Q$471*$H$471</f>
        <v>0.056</v>
      </c>
      <c r="S471" s="154">
        <v>0</v>
      </c>
      <c r="T471" s="155">
        <f>$S$471*$H$471</f>
        <v>0</v>
      </c>
      <c r="AR471" s="89" t="s">
        <v>231</v>
      </c>
      <c r="AT471" s="89" t="s">
        <v>135</v>
      </c>
      <c r="AU471" s="89" t="s">
        <v>80</v>
      </c>
      <c r="AY471" s="6" t="s">
        <v>133</v>
      </c>
      <c r="BE471" s="156">
        <f>IF($N$471="základní",$J$471,0)</f>
        <v>0</v>
      </c>
      <c r="BF471" s="156">
        <f>IF($N$471="snížená",$J$471,0)</f>
        <v>0</v>
      </c>
      <c r="BG471" s="156">
        <f>IF($N$471="zákl. přenesená",$J$471,0)</f>
        <v>0</v>
      </c>
      <c r="BH471" s="156">
        <f>IF($N$471="sníž. přenesená",$J$471,0)</f>
        <v>0</v>
      </c>
      <c r="BI471" s="156">
        <f>IF($N$471="nulová",$J$471,0)</f>
        <v>0</v>
      </c>
      <c r="BJ471" s="89" t="s">
        <v>21</v>
      </c>
      <c r="BK471" s="156">
        <f>ROUND($I$471*$H$471,2)</f>
        <v>0</v>
      </c>
      <c r="BL471" s="89" t="s">
        <v>231</v>
      </c>
      <c r="BM471" s="89" t="s">
        <v>877</v>
      </c>
    </row>
    <row r="472" spans="2:47" s="6" customFormat="1" ht="16.5" customHeight="1">
      <c r="B472" s="23"/>
      <c r="C472" s="24"/>
      <c r="D472" s="157" t="s">
        <v>142</v>
      </c>
      <c r="E472" s="24"/>
      <c r="F472" s="158" t="s">
        <v>876</v>
      </c>
      <c r="G472" s="24"/>
      <c r="H472" s="24"/>
      <c r="J472" s="24"/>
      <c r="K472" s="24"/>
      <c r="L472" s="43"/>
      <c r="M472" s="56"/>
      <c r="N472" s="24"/>
      <c r="O472" s="24"/>
      <c r="P472" s="24"/>
      <c r="Q472" s="24"/>
      <c r="R472" s="24"/>
      <c r="S472" s="24"/>
      <c r="T472" s="57"/>
      <c r="AT472" s="6" t="s">
        <v>142</v>
      </c>
      <c r="AU472" s="6" t="s">
        <v>80</v>
      </c>
    </row>
    <row r="473" spans="2:51" s="6" customFormat="1" ht="15.75" customHeight="1">
      <c r="B473" s="159"/>
      <c r="C473" s="160"/>
      <c r="D473" s="161" t="s">
        <v>144</v>
      </c>
      <c r="E473" s="160"/>
      <c r="F473" s="162" t="s">
        <v>878</v>
      </c>
      <c r="G473" s="160"/>
      <c r="H473" s="163">
        <v>1</v>
      </c>
      <c r="J473" s="160"/>
      <c r="K473" s="160"/>
      <c r="L473" s="164"/>
      <c r="M473" s="165"/>
      <c r="N473" s="160"/>
      <c r="O473" s="160"/>
      <c r="P473" s="160"/>
      <c r="Q473" s="160"/>
      <c r="R473" s="160"/>
      <c r="S473" s="160"/>
      <c r="T473" s="166"/>
      <c r="AT473" s="167" t="s">
        <v>144</v>
      </c>
      <c r="AU473" s="167" t="s">
        <v>80</v>
      </c>
      <c r="AV473" s="167" t="s">
        <v>80</v>
      </c>
      <c r="AW473" s="167" t="s">
        <v>92</v>
      </c>
      <c r="AX473" s="167" t="s">
        <v>21</v>
      </c>
      <c r="AY473" s="167" t="s">
        <v>133</v>
      </c>
    </row>
    <row r="474" spans="2:65" s="6" customFormat="1" ht="15.75" customHeight="1">
      <c r="B474" s="23"/>
      <c r="C474" s="145" t="s">
        <v>879</v>
      </c>
      <c r="D474" s="145" t="s">
        <v>135</v>
      </c>
      <c r="E474" s="146" t="s">
        <v>880</v>
      </c>
      <c r="F474" s="147" t="s">
        <v>881</v>
      </c>
      <c r="G474" s="148" t="s">
        <v>370</v>
      </c>
      <c r="H474" s="149">
        <v>1</v>
      </c>
      <c r="I474" s="150"/>
      <c r="J474" s="151">
        <f>ROUND($I$474*$H$474,2)</f>
        <v>0</v>
      </c>
      <c r="K474" s="147"/>
      <c r="L474" s="43"/>
      <c r="M474" s="152"/>
      <c r="N474" s="153" t="s">
        <v>43</v>
      </c>
      <c r="O474" s="24"/>
      <c r="P474" s="154">
        <f>$O$474*$H$474</f>
        <v>0</v>
      </c>
      <c r="Q474" s="154">
        <v>0.056</v>
      </c>
      <c r="R474" s="154">
        <f>$Q$474*$H$474</f>
        <v>0.056</v>
      </c>
      <c r="S474" s="154">
        <v>0</v>
      </c>
      <c r="T474" s="155">
        <f>$S$474*$H$474</f>
        <v>0</v>
      </c>
      <c r="AR474" s="89" t="s">
        <v>231</v>
      </c>
      <c r="AT474" s="89" t="s">
        <v>135</v>
      </c>
      <c r="AU474" s="89" t="s">
        <v>80</v>
      </c>
      <c r="AY474" s="6" t="s">
        <v>133</v>
      </c>
      <c r="BE474" s="156">
        <f>IF($N$474="základní",$J$474,0)</f>
        <v>0</v>
      </c>
      <c r="BF474" s="156">
        <f>IF($N$474="snížená",$J$474,0)</f>
        <v>0</v>
      </c>
      <c r="BG474" s="156">
        <f>IF($N$474="zákl. přenesená",$J$474,0)</f>
        <v>0</v>
      </c>
      <c r="BH474" s="156">
        <f>IF($N$474="sníž. přenesená",$J$474,0)</f>
        <v>0</v>
      </c>
      <c r="BI474" s="156">
        <f>IF($N$474="nulová",$J$474,0)</f>
        <v>0</v>
      </c>
      <c r="BJ474" s="89" t="s">
        <v>21</v>
      </c>
      <c r="BK474" s="156">
        <f>ROUND($I$474*$H$474,2)</f>
        <v>0</v>
      </c>
      <c r="BL474" s="89" t="s">
        <v>231</v>
      </c>
      <c r="BM474" s="89" t="s">
        <v>882</v>
      </c>
    </row>
    <row r="475" spans="2:47" s="6" customFormat="1" ht="16.5" customHeight="1">
      <c r="B475" s="23"/>
      <c r="C475" s="24"/>
      <c r="D475" s="157" t="s">
        <v>142</v>
      </c>
      <c r="E475" s="24"/>
      <c r="F475" s="158" t="s">
        <v>881</v>
      </c>
      <c r="G475" s="24"/>
      <c r="H475" s="24"/>
      <c r="J475" s="24"/>
      <c r="K475" s="24"/>
      <c r="L475" s="43"/>
      <c r="M475" s="56"/>
      <c r="N475" s="24"/>
      <c r="O475" s="24"/>
      <c r="P475" s="24"/>
      <c r="Q475" s="24"/>
      <c r="R475" s="24"/>
      <c r="S475" s="24"/>
      <c r="T475" s="57"/>
      <c r="AT475" s="6" t="s">
        <v>142</v>
      </c>
      <c r="AU475" s="6" t="s">
        <v>80</v>
      </c>
    </row>
    <row r="476" spans="2:51" s="6" customFormat="1" ht="15.75" customHeight="1">
      <c r="B476" s="159"/>
      <c r="C476" s="160"/>
      <c r="D476" s="161" t="s">
        <v>144</v>
      </c>
      <c r="E476" s="160"/>
      <c r="F476" s="162" t="s">
        <v>878</v>
      </c>
      <c r="G476" s="160"/>
      <c r="H476" s="163">
        <v>1</v>
      </c>
      <c r="J476" s="160"/>
      <c r="K476" s="160"/>
      <c r="L476" s="164"/>
      <c r="M476" s="165"/>
      <c r="N476" s="160"/>
      <c r="O476" s="160"/>
      <c r="P476" s="160"/>
      <c r="Q476" s="160"/>
      <c r="R476" s="160"/>
      <c r="S476" s="160"/>
      <c r="T476" s="166"/>
      <c r="AT476" s="167" t="s">
        <v>144</v>
      </c>
      <c r="AU476" s="167" t="s">
        <v>80</v>
      </c>
      <c r="AV476" s="167" t="s">
        <v>80</v>
      </c>
      <c r="AW476" s="167" t="s">
        <v>92</v>
      </c>
      <c r="AX476" s="167" t="s">
        <v>21</v>
      </c>
      <c r="AY476" s="167" t="s">
        <v>133</v>
      </c>
    </row>
    <row r="477" spans="2:65" s="6" customFormat="1" ht="15.75" customHeight="1">
      <c r="B477" s="23"/>
      <c r="C477" s="145" t="s">
        <v>883</v>
      </c>
      <c r="D477" s="145" t="s">
        <v>135</v>
      </c>
      <c r="E477" s="146" t="s">
        <v>884</v>
      </c>
      <c r="F477" s="147" t="s">
        <v>885</v>
      </c>
      <c r="G477" s="148" t="s">
        <v>370</v>
      </c>
      <c r="H477" s="149">
        <v>1</v>
      </c>
      <c r="I477" s="150"/>
      <c r="J477" s="151">
        <f>ROUND($I$477*$H$477,2)</f>
        <v>0</v>
      </c>
      <c r="K477" s="147"/>
      <c r="L477" s="43"/>
      <c r="M477" s="152"/>
      <c r="N477" s="153" t="s">
        <v>43</v>
      </c>
      <c r="O477" s="24"/>
      <c r="P477" s="154">
        <f>$O$477*$H$477</f>
        <v>0</v>
      </c>
      <c r="Q477" s="154">
        <v>0.056</v>
      </c>
      <c r="R477" s="154">
        <f>$Q$477*$H$477</f>
        <v>0.056</v>
      </c>
      <c r="S477" s="154">
        <v>0</v>
      </c>
      <c r="T477" s="155">
        <f>$S$477*$H$477</f>
        <v>0</v>
      </c>
      <c r="AR477" s="89" t="s">
        <v>231</v>
      </c>
      <c r="AT477" s="89" t="s">
        <v>135</v>
      </c>
      <c r="AU477" s="89" t="s">
        <v>80</v>
      </c>
      <c r="AY477" s="6" t="s">
        <v>133</v>
      </c>
      <c r="BE477" s="156">
        <f>IF($N$477="základní",$J$477,0)</f>
        <v>0</v>
      </c>
      <c r="BF477" s="156">
        <f>IF($N$477="snížená",$J$477,0)</f>
        <v>0</v>
      </c>
      <c r="BG477" s="156">
        <f>IF($N$477="zákl. přenesená",$J$477,0)</f>
        <v>0</v>
      </c>
      <c r="BH477" s="156">
        <f>IF($N$477="sníž. přenesená",$J$477,0)</f>
        <v>0</v>
      </c>
      <c r="BI477" s="156">
        <f>IF($N$477="nulová",$J$477,0)</f>
        <v>0</v>
      </c>
      <c r="BJ477" s="89" t="s">
        <v>21</v>
      </c>
      <c r="BK477" s="156">
        <f>ROUND($I$477*$H$477,2)</f>
        <v>0</v>
      </c>
      <c r="BL477" s="89" t="s">
        <v>231</v>
      </c>
      <c r="BM477" s="89" t="s">
        <v>886</v>
      </c>
    </row>
    <row r="478" spans="2:47" s="6" customFormat="1" ht="16.5" customHeight="1">
      <c r="B478" s="23"/>
      <c r="C478" s="24"/>
      <c r="D478" s="157" t="s">
        <v>142</v>
      </c>
      <c r="E478" s="24"/>
      <c r="F478" s="158" t="s">
        <v>885</v>
      </c>
      <c r="G478" s="24"/>
      <c r="H478" s="24"/>
      <c r="J478" s="24"/>
      <c r="K478" s="24"/>
      <c r="L478" s="43"/>
      <c r="M478" s="56"/>
      <c r="N478" s="24"/>
      <c r="O478" s="24"/>
      <c r="P478" s="24"/>
      <c r="Q478" s="24"/>
      <c r="R478" s="24"/>
      <c r="S478" s="24"/>
      <c r="T478" s="57"/>
      <c r="AT478" s="6" t="s">
        <v>142</v>
      </c>
      <c r="AU478" s="6" t="s">
        <v>80</v>
      </c>
    </row>
    <row r="479" spans="2:51" s="6" customFormat="1" ht="15.75" customHeight="1">
      <c r="B479" s="159"/>
      <c r="C479" s="160"/>
      <c r="D479" s="161" t="s">
        <v>144</v>
      </c>
      <c r="E479" s="160"/>
      <c r="F479" s="162" t="s">
        <v>878</v>
      </c>
      <c r="G479" s="160"/>
      <c r="H479" s="163">
        <v>1</v>
      </c>
      <c r="J479" s="160"/>
      <c r="K479" s="160"/>
      <c r="L479" s="164"/>
      <c r="M479" s="165"/>
      <c r="N479" s="160"/>
      <c r="O479" s="160"/>
      <c r="P479" s="160"/>
      <c r="Q479" s="160"/>
      <c r="R479" s="160"/>
      <c r="S479" s="160"/>
      <c r="T479" s="166"/>
      <c r="AT479" s="167" t="s">
        <v>144</v>
      </c>
      <c r="AU479" s="167" t="s">
        <v>80</v>
      </c>
      <c r="AV479" s="167" t="s">
        <v>80</v>
      </c>
      <c r="AW479" s="167" t="s">
        <v>92</v>
      </c>
      <c r="AX479" s="167" t="s">
        <v>21</v>
      </c>
      <c r="AY479" s="167" t="s">
        <v>133</v>
      </c>
    </row>
    <row r="480" spans="2:65" s="6" customFormat="1" ht="15.75" customHeight="1">
      <c r="B480" s="23"/>
      <c r="C480" s="145" t="s">
        <v>887</v>
      </c>
      <c r="D480" s="145" t="s">
        <v>135</v>
      </c>
      <c r="E480" s="146" t="s">
        <v>888</v>
      </c>
      <c r="F480" s="147" t="s">
        <v>889</v>
      </c>
      <c r="G480" s="148" t="s">
        <v>164</v>
      </c>
      <c r="H480" s="149">
        <v>0.168</v>
      </c>
      <c r="I480" s="150"/>
      <c r="J480" s="151">
        <f>ROUND($I$480*$H$480,2)</f>
        <v>0</v>
      </c>
      <c r="K480" s="147" t="s">
        <v>139</v>
      </c>
      <c r="L480" s="43"/>
      <c r="M480" s="152"/>
      <c r="N480" s="153" t="s">
        <v>43</v>
      </c>
      <c r="O480" s="24"/>
      <c r="P480" s="154">
        <f>$O$480*$H$480</f>
        <v>0</v>
      </c>
      <c r="Q480" s="154">
        <v>0</v>
      </c>
      <c r="R480" s="154">
        <f>$Q$480*$H$480</f>
        <v>0</v>
      </c>
      <c r="S480" s="154">
        <v>0</v>
      </c>
      <c r="T480" s="155">
        <f>$S$480*$H$480</f>
        <v>0</v>
      </c>
      <c r="AR480" s="89" t="s">
        <v>231</v>
      </c>
      <c r="AT480" s="89" t="s">
        <v>135</v>
      </c>
      <c r="AU480" s="89" t="s">
        <v>80</v>
      </c>
      <c r="AY480" s="6" t="s">
        <v>133</v>
      </c>
      <c r="BE480" s="156">
        <f>IF($N$480="základní",$J$480,0)</f>
        <v>0</v>
      </c>
      <c r="BF480" s="156">
        <f>IF($N$480="snížená",$J$480,0)</f>
        <v>0</v>
      </c>
      <c r="BG480" s="156">
        <f>IF($N$480="zákl. přenesená",$J$480,0)</f>
        <v>0</v>
      </c>
      <c r="BH480" s="156">
        <f>IF($N$480="sníž. přenesená",$J$480,0)</f>
        <v>0</v>
      </c>
      <c r="BI480" s="156">
        <f>IF($N$480="nulová",$J$480,0)</f>
        <v>0</v>
      </c>
      <c r="BJ480" s="89" t="s">
        <v>21</v>
      </c>
      <c r="BK480" s="156">
        <f>ROUND($I$480*$H$480,2)</f>
        <v>0</v>
      </c>
      <c r="BL480" s="89" t="s">
        <v>231</v>
      </c>
      <c r="BM480" s="89" t="s">
        <v>890</v>
      </c>
    </row>
    <row r="481" spans="2:47" s="6" customFormat="1" ht="27" customHeight="1">
      <c r="B481" s="23"/>
      <c r="C481" s="24"/>
      <c r="D481" s="157" t="s">
        <v>142</v>
      </c>
      <c r="E481" s="24"/>
      <c r="F481" s="158" t="s">
        <v>891</v>
      </c>
      <c r="G481" s="24"/>
      <c r="H481" s="24"/>
      <c r="J481" s="24"/>
      <c r="K481" s="24"/>
      <c r="L481" s="43"/>
      <c r="M481" s="56"/>
      <c r="N481" s="24"/>
      <c r="O481" s="24"/>
      <c r="P481" s="24"/>
      <c r="Q481" s="24"/>
      <c r="R481" s="24"/>
      <c r="S481" s="24"/>
      <c r="T481" s="57"/>
      <c r="AT481" s="6" t="s">
        <v>142</v>
      </c>
      <c r="AU481" s="6" t="s">
        <v>80</v>
      </c>
    </row>
    <row r="482" spans="2:63" s="132" customFormat="1" ht="30.75" customHeight="1">
      <c r="B482" s="133"/>
      <c r="C482" s="134"/>
      <c r="D482" s="134" t="s">
        <v>71</v>
      </c>
      <c r="E482" s="143" t="s">
        <v>892</v>
      </c>
      <c r="F482" s="143" t="s">
        <v>893</v>
      </c>
      <c r="G482" s="134"/>
      <c r="H482" s="134"/>
      <c r="J482" s="144">
        <f>$BK$482</f>
        <v>0</v>
      </c>
      <c r="K482" s="134"/>
      <c r="L482" s="137"/>
      <c r="M482" s="138"/>
      <c r="N482" s="134"/>
      <c r="O482" s="134"/>
      <c r="P482" s="139">
        <f>SUM($P$483:$P$493)</f>
        <v>0</v>
      </c>
      <c r="Q482" s="134"/>
      <c r="R482" s="139">
        <f>SUM($R$483:$R$493)</f>
        <v>0.15404</v>
      </c>
      <c r="S482" s="134"/>
      <c r="T482" s="140">
        <f>SUM($T$483:$T$493)</f>
        <v>0</v>
      </c>
      <c r="AR482" s="141" t="s">
        <v>80</v>
      </c>
      <c r="AT482" s="141" t="s">
        <v>71</v>
      </c>
      <c r="AU482" s="141" t="s">
        <v>21</v>
      </c>
      <c r="AY482" s="141" t="s">
        <v>133</v>
      </c>
      <c r="BK482" s="142">
        <f>SUM($BK$483:$BK$493)</f>
        <v>0</v>
      </c>
    </row>
    <row r="483" spans="2:65" s="6" customFormat="1" ht="15.75" customHeight="1">
      <c r="B483" s="23"/>
      <c r="C483" s="145" t="s">
        <v>894</v>
      </c>
      <c r="D483" s="145" t="s">
        <v>135</v>
      </c>
      <c r="E483" s="146" t="s">
        <v>895</v>
      </c>
      <c r="F483" s="147" t="s">
        <v>896</v>
      </c>
      <c r="G483" s="148" t="s">
        <v>370</v>
      </c>
      <c r="H483" s="149">
        <v>4</v>
      </c>
      <c r="I483" s="150"/>
      <c r="J483" s="151">
        <f>ROUND($I$483*$H$483,2)</f>
        <v>0</v>
      </c>
      <c r="K483" s="147"/>
      <c r="L483" s="43"/>
      <c r="M483" s="152"/>
      <c r="N483" s="153" t="s">
        <v>43</v>
      </c>
      <c r="O483" s="24"/>
      <c r="P483" s="154">
        <f>$O$483*$H$483</f>
        <v>0</v>
      </c>
      <c r="Q483" s="154">
        <v>1E-05</v>
      </c>
      <c r="R483" s="154">
        <f>$Q$483*$H$483</f>
        <v>4E-05</v>
      </c>
      <c r="S483" s="154">
        <v>0</v>
      </c>
      <c r="T483" s="155">
        <f>$S$483*$H$483</f>
        <v>0</v>
      </c>
      <c r="AR483" s="89" t="s">
        <v>231</v>
      </c>
      <c r="AT483" s="89" t="s">
        <v>135</v>
      </c>
      <c r="AU483" s="89" t="s">
        <v>80</v>
      </c>
      <c r="AY483" s="6" t="s">
        <v>133</v>
      </c>
      <c r="BE483" s="156">
        <f>IF($N$483="základní",$J$483,0)</f>
        <v>0</v>
      </c>
      <c r="BF483" s="156">
        <f>IF($N$483="snížená",$J$483,0)</f>
        <v>0</v>
      </c>
      <c r="BG483" s="156">
        <f>IF($N$483="zákl. přenesená",$J$483,0)</f>
        <v>0</v>
      </c>
      <c r="BH483" s="156">
        <f>IF($N$483="sníž. přenesená",$J$483,0)</f>
        <v>0</v>
      </c>
      <c r="BI483" s="156">
        <f>IF($N$483="nulová",$J$483,0)</f>
        <v>0</v>
      </c>
      <c r="BJ483" s="89" t="s">
        <v>21</v>
      </c>
      <c r="BK483" s="156">
        <f>ROUND($I$483*$H$483,2)</f>
        <v>0</v>
      </c>
      <c r="BL483" s="89" t="s">
        <v>231</v>
      </c>
      <c r="BM483" s="89" t="s">
        <v>897</v>
      </c>
    </row>
    <row r="484" spans="2:47" s="6" customFormat="1" ht="16.5" customHeight="1">
      <c r="B484" s="23"/>
      <c r="C484" s="24"/>
      <c r="D484" s="157" t="s">
        <v>142</v>
      </c>
      <c r="E484" s="24"/>
      <c r="F484" s="158" t="s">
        <v>898</v>
      </c>
      <c r="G484" s="24"/>
      <c r="H484" s="24"/>
      <c r="J484" s="24"/>
      <c r="K484" s="24"/>
      <c r="L484" s="43"/>
      <c r="M484" s="56"/>
      <c r="N484" s="24"/>
      <c r="O484" s="24"/>
      <c r="P484" s="24"/>
      <c r="Q484" s="24"/>
      <c r="R484" s="24"/>
      <c r="S484" s="24"/>
      <c r="T484" s="57"/>
      <c r="AT484" s="6" t="s">
        <v>142</v>
      </c>
      <c r="AU484" s="6" t="s">
        <v>80</v>
      </c>
    </row>
    <row r="485" spans="2:51" s="6" customFormat="1" ht="15.75" customHeight="1">
      <c r="B485" s="159"/>
      <c r="C485" s="160"/>
      <c r="D485" s="161" t="s">
        <v>144</v>
      </c>
      <c r="E485" s="160"/>
      <c r="F485" s="162" t="s">
        <v>899</v>
      </c>
      <c r="G485" s="160"/>
      <c r="H485" s="163">
        <v>4</v>
      </c>
      <c r="J485" s="160"/>
      <c r="K485" s="160"/>
      <c r="L485" s="164"/>
      <c r="M485" s="165"/>
      <c r="N485" s="160"/>
      <c r="O485" s="160"/>
      <c r="P485" s="160"/>
      <c r="Q485" s="160"/>
      <c r="R485" s="160"/>
      <c r="S485" s="160"/>
      <c r="T485" s="166"/>
      <c r="AT485" s="167" t="s">
        <v>144</v>
      </c>
      <c r="AU485" s="167" t="s">
        <v>80</v>
      </c>
      <c r="AV485" s="167" t="s">
        <v>80</v>
      </c>
      <c r="AW485" s="167" t="s">
        <v>92</v>
      </c>
      <c r="AX485" s="167" t="s">
        <v>21</v>
      </c>
      <c r="AY485" s="167" t="s">
        <v>133</v>
      </c>
    </row>
    <row r="486" spans="2:65" s="6" customFormat="1" ht="15.75" customHeight="1">
      <c r="B486" s="23"/>
      <c r="C486" s="168" t="s">
        <v>900</v>
      </c>
      <c r="D486" s="168" t="s">
        <v>182</v>
      </c>
      <c r="E486" s="169" t="s">
        <v>901</v>
      </c>
      <c r="F486" s="170" t="s">
        <v>902</v>
      </c>
      <c r="G486" s="171" t="s">
        <v>370</v>
      </c>
      <c r="H486" s="172">
        <v>2</v>
      </c>
      <c r="I486" s="173"/>
      <c r="J486" s="174">
        <f>ROUND($I$486*$H$486,2)</f>
        <v>0</v>
      </c>
      <c r="K486" s="170"/>
      <c r="L486" s="175"/>
      <c r="M486" s="176"/>
      <c r="N486" s="177" t="s">
        <v>43</v>
      </c>
      <c r="O486" s="24"/>
      <c r="P486" s="154">
        <f>$O$486*$H$486</f>
        <v>0</v>
      </c>
      <c r="Q486" s="154">
        <v>0.029</v>
      </c>
      <c r="R486" s="154">
        <f>$Q$486*$H$486</f>
        <v>0.058</v>
      </c>
      <c r="S486" s="154">
        <v>0</v>
      </c>
      <c r="T486" s="155">
        <f>$S$486*$H$486</f>
        <v>0</v>
      </c>
      <c r="AR486" s="89" t="s">
        <v>319</v>
      </c>
      <c r="AT486" s="89" t="s">
        <v>182</v>
      </c>
      <c r="AU486" s="89" t="s">
        <v>80</v>
      </c>
      <c r="AY486" s="6" t="s">
        <v>133</v>
      </c>
      <c r="BE486" s="156">
        <f>IF($N$486="základní",$J$486,0)</f>
        <v>0</v>
      </c>
      <c r="BF486" s="156">
        <f>IF($N$486="snížená",$J$486,0)</f>
        <v>0</v>
      </c>
      <c r="BG486" s="156">
        <f>IF($N$486="zákl. přenesená",$J$486,0)</f>
        <v>0</v>
      </c>
      <c r="BH486" s="156">
        <f>IF($N$486="sníž. přenesená",$J$486,0)</f>
        <v>0</v>
      </c>
      <c r="BI486" s="156">
        <f>IF($N$486="nulová",$J$486,0)</f>
        <v>0</v>
      </c>
      <c r="BJ486" s="89" t="s">
        <v>21</v>
      </c>
      <c r="BK486" s="156">
        <f>ROUND($I$486*$H$486,2)</f>
        <v>0</v>
      </c>
      <c r="BL486" s="89" t="s">
        <v>231</v>
      </c>
      <c r="BM486" s="89" t="s">
        <v>903</v>
      </c>
    </row>
    <row r="487" spans="2:47" s="6" customFormat="1" ht="16.5" customHeight="1">
      <c r="B487" s="23"/>
      <c r="C487" s="24"/>
      <c r="D487" s="157" t="s">
        <v>142</v>
      </c>
      <c r="E487" s="24"/>
      <c r="F487" s="158" t="s">
        <v>902</v>
      </c>
      <c r="G487" s="24"/>
      <c r="H487" s="24"/>
      <c r="J487" s="24"/>
      <c r="K487" s="24"/>
      <c r="L487" s="43"/>
      <c r="M487" s="56"/>
      <c r="N487" s="24"/>
      <c r="O487" s="24"/>
      <c r="P487" s="24"/>
      <c r="Q487" s="24"/>
      <c r="R487" s="24"/>
      <c r="S487" s="24"/>
      <c r="T487" s="57"/>
      <c r="AT487" s="6" t="s">
        <v>142</v>
      </c>
      <c r="AU487" s="6" t="s">
        <v>80</v>
      </c>
    </row>
    <row r="488" spans="2:51" s="6" customFormat="1" ht="15.75" customHeight="1">
      <c r="B488" s="159"/>
      <c r="C488" s="160"/>
      <c r="D488" s="161" t="s">
        <v>144</v>
      </c>
      <c r="E488" s="160"/>
      <c r="F488" s="162" t="s">
        <v>904</v>
      </c>
      <c r="G488" s="160"/>
      <c r="H488" s="163">
        <v>2</v>
      </c>
      <c r="J488" s="160"/>
      <c r="K488" s="160"/>
      <c r="L488" s="164"/>
      <c r="M488" s="165"/>
      <c r="N488" s="160"/>
      <c r="O488" s="160"/>
      <c r="P488" s="160"/>
      <c r="Q488" s="160"/>
      <c r="R488" s="160"/>
      <c r="S488" s="160"/>
      <c r="T488" s="166"/>
      <c r="AT488" s="167" t="s">
        <v>144</v>
      </c>
      <c r="AU488" s="167" t="s">
        <v>80</v>
      </c>
      <c r="AV488" s="167" t="s">
        <v>80</v>
      </c>
      <c r="AW488" s="167" t="s">
        <v>92</v>
      </c>
      <c r="AX488" s="167" t="s">
        <v>21</v>
      </c>
      <c r="AY488" s="167" t="s">
        <v>133</v>
      </c>
    </row>
    <row r="489" spans="2:65" s="6" customFormat="1" ht="15.75" customHeight="1">
      <c r="B489" s="23"/>
      <c r="C489" s="168" t="s">
        <v>905</v>
      </c>
      <c r="D489" s="168" t="s">
        <v>182</v>
      </c>
      <c r="E489" s="169" t="s">
        <v>906</v>
      </c>
      <c r="F489" s="170" t="s">
        <v>907</v>
      </c>
      <c r="G489" s="171" t="s">
        <v>370</v>
      </c>
      <c r="H489" s="172">
        <v>2</v>
      </c>
      <c r="I489" s="173"/>
      <c r="J489" s="174">
        <f>ROUND($I$489*$H$489,2)</f>
        <v>0</v>
      </c>
      <c r="K489" s="170"/>
      <c r="L489" s="175"/>
      <c r="M489" s="176"/>
      <c r="N489" s="177" t="s">
        <v>43</v>
      </c>
      <c r="O489" s="24"/>
      <c r="P489" s="154">
        <f>$O$489*$H$489</f>
        <v>0</v>
      </c>
      <c r="Q489" s="154">
        <v>0.048</v>
      </c>
      <c r="R489" s="154">
        <f>$Q$489*$H$489</f>
        <v>0.096</v>
      </c>
      <c r="S489" s="154">
        <v>0</v>
      </c>
      <c r="T489" s="155">
        <f>$S$489*$H$489</f>
        <v>0</v>
      </c>
      <c r="AR489" s="89" t="s">
        <v>319</v>
      </c>
      <c r="AT489" s="89" t="s">
        <v>182</v>
      </c>
      <c r="AU489" s="89" t="s">
        <v>80</v>
      </c>
      <c r="AY489" s="6" t="s">
        <v>133</v>
      </c>
      <c r="BE489" s="156">
        <f>IF($N$489="základní",$J$489,0)</f>
        <v>0</v>
      </c>
      <c r="BF489" s="156">
        <f>IF($N$489="snížená",$J$489,0)</f>
        <v>0</v>
      </c>
      <c r="BG489" s="156">
        <f>IF($N$489="zákl. přenesená",$J$489,0)</f>
        <v>0</v>
      </c>
      <c r="BH489" s="156">
        <f>IF($N$489="sníž. přenesená",$J$489,0)</f>
        <v>0</v>
      </c>
      <c r="BI489" s="156">
        <f>IF($N$489="nulová",$J$489,0)</f>
        <v>0</v>
      </c>
      <c r="BJ489" s="89" t="s">
        <v>21</v>
      </c>
      <c r="BK489" s="156">
        <f>ROUND($I$489*$H$489,2)</f>
        <v>0</v>
      </c>
      <c r="BL489" s="89" t="s">
        <v>231</v>
      </c>
      <c r="BM489" s="89" t="s">
        <v>908</v>
      </c>
    </row>
    <row r="490" spans="2:47" s="6" customFormat="1" ht="16.5" customHeight="1">
      <c r="B490" s="23"/>
      <c r="C490" s="24"/>
      <c r="D490" s="157" t="s">
        <v>142</v>
      </c>
      <c r="E490" s="24"/>
      <c r="F490" s="158" t="s">
        <v>907</v>
      </c>
      <c r="G490" s="24"/>
      <c r="H490" s="24"/>
      <c r="J490" s="24"/>
      <c r="K490" s="24"/>
      <c r="L490" s="43"/>
      <c r="M490" s="56"/>
      <c r="N490" s="24"/>
      <c r="O490" s="24"/>
      <c r="P490" s="24"/>
      <c r="Q490" s="24"/>
      <c r="R490" s="24"/>
      <c r="S490" s="24"/>
      <c r="T490" s="57"/>
      <c r="AT490" s="6" t="s">
        <v>142</v>
      </c>
      <c r="AU490" s="6" t="s">
        <v>80</v>
      </c>
    </row>
    <row r="491" spans="2:51" s="6" customFormat="1" ht="15.75" customHeight="1">
      <c r="B491" s="159"/>
      <c r="C491" s="160"/>
      <c r="D491" s="161" t="s">
        <v>144</v>
      </c>
      <c r="E491" s="160"/>
      <c r="F491" s="162" t="s">
        <v>904</v>
      </c>
      <c r="G491" s="160"/>
      <c r="H491" s="163">
        <v>2</v>
      </c>
      <c r="J491" s="160"/>
      <c r="K491" s="160"/>
      <c r="L491" s="164"/>
      <c r="M491" s="165"/>
      <c r="N491" s="160"/>
      <c r="O491" s="160"/>
      <c r="P491" s="160"/>
      <c r="Q491" s="160"/>
      <c r="R491" s="160"/>
      <c r="S491" s="160"/>
      <c r="T491" s="166"/>
      <c r="AT491" s="167" t="s">
        <v>144</v>
      </c>
      <c r="AU491" s="167" t="s">
        <v>80</v>
      </c>
      <c r="AV491" s="167" t="s">
        <v>80</v>
      </c>
      <c r="AW491" s="167" t="s">
        <v>92</v>
      </c>
      <c r="AX491" s="167" t="s">
        <v>21</v>
      </c>
      <c r="AY491" s="167" t="s">
        <v>133</v>
      </c>
    </row>
    <row r="492" spans="2:65" s="6" customFormat="1" ht="15.75" customHeight="1">
      <c r="B492" s="23"/>
      <c r="C492" s="145" t="s">
        <v>909</v>
      </c>
      <c r="D492" s="145" t="s">
        <v>135</v>
      </c>
      <c r="E492" s="146" t="s">
        <v>910</v>
      </c>
      <c r="F492" s="147" t="s">
        <v>911</v>
      </c>
      <c r="G492" s="148" t="s">
        <v>164</v>
      </c>
      <c r="H492" s="149">
        <v>0.154</v>
      </c>
      <c r="I492" s="150"/>
      <c r="J492" s="151">
        <f>ROUND($I$492*$H$492,2)</f>
        <v>0</v>
      </c>
      <c r="K492" s="147" t="s">
        <v>912</v>
      </c>
      <c r="L492" s="43"/>
      <c r="M492" s="152"/>
      <c r="N492" s="153" t="s">
        <v>43</v>
      </c>
      <c r="O492" s="24"/>
      <c r="P492" s="154">
        <f>$O$492*$H$492</f>
        <v>0</v>
      </c>
      <c r="Q492" s="154">
        <v>0</v>
      </c>
      <c r="R492" s="154">
        <f>$Q$492*$H$492</f>
        <v>0</v>
      </c>
      <c r="S492" s="154">
        <v>0</v>
      </c>
      <c r="T492" s="155">
        <f>$S$492*$H$492</f>
        <v>0</v>
      </c>
      <c r="AR492" s="89" t="s">
        <v>231</v>
      </c>
      <c r="AT492" s="89" t="s">
        <v>135</v>
      </c>
      <c r="AU492" s="89" t="s">
        <v>80</v>
      </c>
      <c r="AY492" s="6" t="s">
        <v>133</v>
      </c>
      <c r="BE492" s="156">
        <f>IF($N$492="základní",$J$492,0)</f>
        <v>0</v>
      </c>
      <c r="BF492" s="156">
        <f>IF($N$492="snížená",$J$492,0)</f>
        <v>0</v>
      </c>
      <c r="BG492" s="156">
        <f>IF($N$492="zákl. přenesená",$J$492,0)</f>
        <v>0</v>
      </c>
      <c r="BH492" s="156">
        <f>IF($N$492="sníž. přenesená",$J$492,0)</f>
        <v>0</v>
      </c>
      <c r="BI492" s="156">
        <f>IF($N$492="nulová",$J$492,0)</f>
        <v>0</v>
      </c>
      <c r="BJ492" s="89" t="s">
        <v>21</v>
      </c>
      <c r="BK492" s="156">
        <f>ROUND($I$492*$H$492,2)</f>
        <v>0</v>
      </c>
      <c r="BL492" s="89" t="s">
        <v>231</v>
      </c>
      <c r="BM492" s="89" t="s">
        <v>913</v>
      </c>
    </row>
    <row r="493" spans="2:47" s="6" customFormat="1" ht="27" customHeight="1">
      <c r="B493" s="23"/>
      <c r="C493" s="24"/>
      <c r="D493" s="157" t="s">
        <v>142</v>
      </c>
      <c r="E493" s="24"/>
      <c r="F493" s="158" t="s">
        <v>914</v>
      </c>
      <c r="G493" s="24"/>
      <c r="H493" s="24"/>
      <c r="J493" s="24"/>
      <c r="K493" s="24"/>
      <c r="L493" s="43"/>
      <c r="M493" s="56"/>
      <c r="N493" s="24"/>
      <c r="O493" s="24"/>
      <c r="P493" s="24"/>
      <c r="Q493" s="24"/>
      <c r="R493" s="24"/>
      <c r="S493" s="24"/>
      <c r="T493" s="57"/>
      <c r="AT493" s="6" t="s">
        <v>142</v>
      </c>
      <c r="AU493" s="6" t="s">
        <v>80</v>
      </c>
    </row>
    <row r="494" spans="2:63" s="132" customFormat="1" ht="30.75" customHeight="1">
      <c r="B494" s="133"/>
      <c r="C494" s="134"/>
      <c r="D494" s="134" t="s">
        <v>71</v>
      </c>
      <c r="E494" s="143" t="s">
        <v>915</v>
      </c>
      <c r="F494" s="143" t="s">
        <v>916</v>
      </c>
      <c r="G494" s="134"/>
      <c r="H494" s="134"/>
      <c r="J494" s="144">
        <f>$BK$494</f>
        <v>0</v>
      </c>
      <c r="K494" s="134"/>
      <c r="L494" s="137"/>
      <c r="M494" s="138"/>
      <c r="N494" s="134"/>
      <c r="O494" s="134"/>
      <c r="P494" s="139">
        <f>SUM($P$495:$P$502)</f>
        <v>0</v>
      </c>
      <c r="Q494" s="134"/>
      <c r="R494" s="139">
        <f>SUM($R$495:$R$502)</f>
        <v>0.00949877</v>
      </c>
      <c r="S494" s="134"/>
      <c r="T494" s="140">
        <f>SUM($T$495:$T$502)</f>
        <v>0</v>
      </c>
      <c r="AR494" s="141" t="s">
        <v>80</v>
      </c>
      <c r="AT494" s="141" t="s">
        <v>71</v>
      </c>
      <c r="AU494" s="141" t="s">
        <v>21</v>
      </c>
      <c r="AY494" s="141" t="s">
        <v>133</v>
      </c>
      <c r="BK494" s="142">
        <f>SUM($BK$495:$BK$502)</f>
        <v>0</v>
      </c>
    </row>
    <row r="495" spans="2:65" s="6" customFormat="1" ht="15.75" customHeight="1">
      <c r="B495" s="23"/>
      <c r="C495" s="145" t="s">
        <v>917</v>
      </c>
      <c r="D495" s="145" t="s">
        <v>135</v>
      </c>
      <c r="E495" s="146" t="s">
        <v>918</v>
      </c>
      <c r="F495" s="147" t="s">
        <v>919</v>
      </c>
      <c r="G495" s="148" t="s">
        <v>171</v>
      </c>
      <c r="H495" s="149">
        <v>1.562</v>
      </c>
      <c r="I495" s="150"/>
      <c r="J495" s="151">
        <f>ROUND($I$495*$H$495,2)</f>
        <v>0</v>
      </c>
      <c r="K495" s="147" t="s">
        <v>139</v>
      </c>
      <c r="L495" s="43"/>
      <c r="M495" s="152"/>
      <c r="N495" s="153" t="s">
        <v>43</v>
      </c>
      <c r="O495" s="24"/>
      <c r="P495" s="154">
        <f>$O$495*$H$495</f>
        <v>0</v>
      </c>
      <c r="Q495" s="154">
        <v>0.00081</v>
      </c>
      <c r="R495" s="154">
        <f>$Q$495*$H$495</f>
        <v>0.00126522</v>
      </c>
      <c r="S495" s="154">
        <v>0</v>
      </c>
      <c r="T495" s="155">
        <f>$S$495*$H$495</f>
        <v>0</v>
      </c>
      <c r="AR495" s="89" t="s">
        <v>231</v>
      </c>
      <c r="AT495" s="89" t="s">
        <v>135</v>
      </c>
      <c r="AU495" s="89" t="s">
        <v>80</v>
      </c>
      <c r="AY495" s="6" t="s">
        <v>133</v>
      </c>
      <c r="BE495" s="156">
        <f>IF($N$495="základní",$J$495,0)</f>
        <v>0</v>
      </c>
      <c r="BF495" s="156">
        <f>IF($N$495="snížená",$J$495,0)</f>
        <v>0</v>
      </c>
      <c r="BG495" s="156">
        <f>IF($N$495="zákl. přenesená",$J$495,0)</f>
        <v>0</v>
      </c>
      <c r="BH495" s="156">
        <f>IF($N$495="sníž. přenesená",$J$495,0)</f>
        <v>0</v>
      </c>
      <c r="BI495" s="156">
        <f>IF($N$495="nulová",$J$495,0)</f>
        <v>0</v>
      </c>
      <c r="BJ495" s="89" t="s">
        <v>21</v>
      </c>
      <c r="BK495" s="156">
        <f>ROUND($I$495*$H$495,2)</f>
        <v>0</v>
      </c>
      <c r="BL495" s="89" t="s">
        <v>231</v>
      </c>
      <c r="BM495" s="89" t="s">
        <v>920</v>
      </c>
    </row>
    <row r="496" spans="2:47" s="6" customFormat="1" ht="27" customHeight="1">
      <c r="B496" s="23"/>
      <c r="C496" s="24"/>
      <c r="D496" s="157" t="s">
        <v>142</v>
      </c>
      <c r="E496" s="24"/>
      <c r="F496" s="158" t="s">
        <v>921</v>
      </c>
      <c r="G496" s="24"/>
      <c r="H496" s="24"/>
      <c r="J496" s="24"/>
      <c r="K496" s="24"/>
      <c r="L496" s="43"/>
      <c r="M496" s="56"/>
      <c r="N496" s="24"/>
      <c r="O496" s="24"/>
      <c r="P496" s="24"/>
      <c r="Q496" s="24"/>
      <c r="R496" s="24"/>
      <c r="S496" s="24"/>
      <c r="T496" s="57"/>
      <c r="AT496" s="6" t="s">
        <v>142</v>
      </c>
      <c r="AU496" s="6" t="s">
        <v>80</v>
      </c>
    </row>
    <row r="497" spans="2:65" s="6" customFormat="1" ht="15.75" customHeight="1">
      <c r="B497" s="23"/>
      <c r="C497" s="145" t="s">
        <v>922</v>
      </c>
      <c r="D497" s="145" t="s">
        <v>135</v>
      </c>
      <c r="E497" s="146" t="s">
        <v>923</v>
      </c>
      <c r="F497" s="147" t="s">
        <v>924</v>
      </c>
      <c r="G497" s="148" t="s">
        <v>171</v>
      </c>
      <c r="H497" s="149">
        <v>164.671</v>
      </c>
      <c r="I497" s="150"/>
      <c r="J497" s="151">
        <f>ROUND($I$497*$H$497,2)</f>
        <v>0</v>
      </c>
      <c r="K497" s="147" t="s">
        <v>139</v>
      </c>
      <c r="L497" s="43"/>
      <c r="M497" s="152"/>
      <c r="N497" s="153" t="s">
        <v>43</v>
      </c>
      <c r="O497" s="24"/>
      <c r="P497" s="154">
        <f>$O$497*$H$497</f>
        <v>0</v>
      </c>
      <c r="Q497" s="154">
        <v>5E-05</v>
      </c>
      <c r="R497" s="154">
        <f>$Q$497*$H$497</f>
        <v>0.00823355</v>
      </c>
      <c r="S497" s="154">
        <v>0</v>
      </c>
      <c r="T497" s="155">
        <f>$S$497*$H$497</f>
        <v>0</v>
      </c>
      <c r="AR497" s="89" t="s">
        <v>231</v>
      </c>
      <c r="AT497" s="89" t="s">
        <v>135</v>
      </c>
      <c r="AU497" s="89" t="s">
        <v>80</v>
      </c>
      <c r="AY497" s="6" t="s">
        <v>133</v>
      </c>
      <c r="BE497" s="156">
        <f>IF($N$497="základní",$J$497,0)</f>
        <v>0</v>
      </c>
      <c r="BF497" s="156">
        <f>IF($N$497="snížená",$J$497,0)</f>
        <v>0</v>
      </c>
      <c r="BG497" s="156">
        <f>IF($N$497="zákl. přenesená",$J$497,0)</f>
        <v>0</v>
      </c>
      <c r="BH497" s="156">
        <f>IF($N$497="sníž. přenesená",$J$497,0)</f>
        <v>0</v>
      </c>
      <c r="BI497" s="156">
        <f>IF($N$497="nulová",$J$497,0)</f>
        <v>0</v>
      </c>
      <c r="BJ497" s="89" t="s">
        <v>21</v>
      </c>
      <c r="BK497" s="156">
        <f>ROUND($I$497*$H$497,2)</f>
        <v>0</v>
      </c>
      <c r="BL497" s="89" t="s">
        <v>231</v>
      </c>
      <c r="BM497" s="89" t="s">
        <v>925</v>
      </c>
    </row>
    <row r="498" spans="2:47" s="6" customFormat="1" ht="27" customHeight="1">
      <c r="B498" s="23"/>
      <c r="C498" s="24"/>
      <c r="D498" s="157" t="s">
        <v>142</v>
      </c>
      <c r="E498" s="24"/>
      <c r="F498" s="158" t="s">
        <v>926</v>
      </c>
      <c r="G498" s="24"/>
      <c r="H498" s="24"/>
      <c r="J498" s="24"/>
      <c r="K498" s="24"/>
      <c r="L498" s="43"/>
      <c r="M498" s="56"/>
      <c r="N498" s="24"/>
      <c r="O498" s="24"/>
      <c r="P498" s="24"/>
      <c r="Q498" s="24"/>
      <c r="R498" s="24"/>
      <c r="S498" s="24"/>
      <c r="T498" s="57"/>
      <c r="AT498" s="6" t="s">
        <v>142</v>
      </c>
      <c r="AU498" s="6" t="s">
        <v>80</v>
      </c>
    </row>
    <row r="499" spans="2:51" s="6" customFormat="1" ht="15.75" customHeight="1">
      <c r="B499" s="159"/>
      <c r="C499" s="160"/>
      <c r="D499" s="161" t="s">
        <v>144</v>
      </c>
      <c r="E499" s="160"/>
      <c r="F499" s="162" t="s">
        <v>927</v>
      </c>
      <c r="G499" s="160"/>
      <c r="H499" s="163">
        <v>164.671</v>
      </c>
      <c r="J499" s="160"/>
      <c r="K499" s="160"/>
      <c r="L499" s="164"/>
      <c r="M499" s="165"/>
      <c r="N499" s="160"/>
      <c r="O499" s="160"/>
      <c r="P499" s="160"/>
      <c r="Q499" s="160"/>
      <c r="R499" s="160"/>
      <c r="S499" s="160"/>
      <c r="T499" s="166"/>
      <c r="AT499" s="167" t="s">
        <v>144</v>
      </c>
      <c r="AU499" s="167" t="s">
        <v>80</v>
      </c>
      <c r="AV499" s="167" t="s">
        <v>80</v>
      </c>
      <c r="AW499" s="167" t="s">
        <v>92</v>
      </c>
      <c r="AX499" s="167" t="s">
        <v>21</v>
      </c>
      <c r="AY499" s="167" t="s">
        <v>133</v>
      </c>
    </row>
    <row r="500" spans="2:65" s="6" customFormat="1" ht="15.75" customHeight="1">
      <c r="B500" s="23"/>
      <c r="C500" s="145" t="s">
        <v>928</v>
      </c>
      <c r="D500" s="145" t="s">
        <v>135</v>
      </c>
      <c r="E500" s="146" t="s">
        <v>929</v>
      </c>
      <c r="F500" s="147" t="s">
        <v>930</v>
      </c>
      <c r="G500" s="148" t="s">
        <v>171</v>
      </c>
      <c r="H500" s="149">
        <v>1.562</v>
      </c>
      <c r="I500" s="150"/>
      <c r="J500" s="151">
        <f>ROUND($I$500*$H$500,2)</f>
        <v>0</v>
      </c>
      <c r="K500" s="147" t="s">
        <v>139</v>
      </c>
      <c r="L500" s="43"/>
      <c r="M500" s="152"/>
      <c r="N500" s="153" t="s">
        <v>43</v>
      </c>
      <c r="O500" s="24"/>
      <c r="P500" s="154">
        <f>$O$500*$H$500</f>
        <v>0</v>
      </c>
      <c r="Q500" s="154">
        <v>0</v>
      </c>
      <c r="R500" s="154">
        <f>$Q$500*$H$500</f>
        <v>0</v>
      </c>
      <c r="S500" s="154">
        <v>0</v>
      </c>
      <c r="T500" s="155">
        <f>$S$500*$H$500</f>
        <v>0</v>
      </c>
      <c r="AR500" s="89" t="s">
        <v>231</v>
      </c>
      <c r="AT500" s="89" t="s">
        <v>135</v>
      </c>
      <c r="AU500" s="89" t="s">
        <v>80</v>
      </c>
      <c r="AY500" s="6" t="s">
        <v>133</v>
      </c>
      <c r="BE500" s="156">
        <f>IF($N$500="základní",$J$500,0)</f>
        <v>0</v>
      </c>
      <c r="BF500" s="156">
        <f>IF($N$500="snížená",$J$500,0)</f>
        <v>0</v>
      </c>
      <c r="BG500" s="156">
        <f>IF($N$500="zákl. přenesená",$J$500,0)</f>
        <v>0</v>
      </c>
      <c r="BH500" s="156">
        <f>IF($N$500="sníž. přenesená",$J$500,0)</f>
        <v>0</v>
      </c>
      <c r="BI500" s="156">
        <f>IF($N$500="nulová",$J$500,0)</f>
        <v>0</v>
      </c>
      <c r="BJ500" s="89" t="s">
        <v>21</v>
      </c>
      <c r="BK500" s="156">
        <f>ROUND($I$500*$H$500,2)</f>
        <v>0</v>
      </c>
      <c r="BL500" s="89" t="s">
        <v>231</v>
      </c>
      <c r="BM500" s="89" t="s">
        <v>931</v>
      </c>
    </row>
    <row r="501" spans="2:47" s="6" customFormat="1" ht="16.5" customHeight="1">
      <c r="B501" s="23"/>
      <c r="C501" s="24"/>
      <c r="D501" s="157" t="s">
        <v>142</v>
      </c>
      <c r="E501" s="24"/>
      <c r="F501" s="158" t="s">
        <v>932</v>
      </c>
      <c r="G501" s="24"/>
      <c r="H501" s="24"/>
      <c r="J501" s="24"/>
      <c r="K501" s="24"/>
      <c r="L501" s="43"/>
      <c r="M501" s="56"/>
      <c r="N501" s="24"/>
      <c r="O501" s="24"/>
      <c r="P501" s="24"/>
      <c r="Q501" s="24"/>
      <c r="R501" s="24"/>
      <c r="S501" s="24"/>
      <c r="T501" s="57"/>
      <c r="AT501" s="6" t="s">
        <v>142</v>
      </c>
      <c r="AU501" s="6" t="s">
        <v>80</v>
      </c>
    </row>
    <row r="502" spans="2:51" s="6" customFormat="1" ht="15.75" customHeight="1">
      <c r="B502" s="159"/>
      <c r="C502" s="160"/>
      <c r="D502" s="161" t="s">
        <v>144</v>
      </c>
      <c r="E502" s="160"/>
      <c r="F502" s="162" t="s">
        <v>933</v>
      </c>
      <c r="G502" s="160"/>
      <c r="H502" s="163">
        <v>1.562</v>
      </c>
      <c r="J502" s="160"/>
      <c r="K502" s="160"/>
      <c r="L502" s="164"/>
      <c r="M502" s="165"/>
      <c r="N502" s="160"/>
      <c r="O502" s="160"/>
      <c r="P502" s="160"/>
      <c r="Q502" s="160"/>
      <c r="R502" s="160"/>
      <c r="S502" s="160"/>
      <c r="T502" s="166"/>
      <c r="AT502" s="167" t="s">
        <v>144</v>
      </c>
      <c r="AU502" s="167" t="s">
        <v>80</v>
      </c>
      <c r="AV502" s="167" t="s">
        <v>80</v>
      </c>
      <c r="AW502" s="167" t="s">
        <v>92</v>
      </c>
      <c r="AX502" s="167" t="s">
        <v>21</v>
      </c>
      <c r="AY502" s="167" t="s">
        <v>133</v>
      </c>
    </row>
    <row r="503" spans="2:63" s="132" customFormat="1" ht="30.75" customHeight="1">
      <c r="B503" s="133"/>
      <c r="C503" s="134"/>
      <c r="D503" s="134" t="s">
        <v>71</v>
      </c>
      <c r="E503" s="143" t="s">
        <v>934</v>
      </c>
      <c r="F503" s="143" t="s">
        <v>935</v>
      </c>
      <c r="G503" s="134"/>
      <c r="H503" s="134"/>
      <c r="J503" s="144">
        <f>$BK$503</f>
        <v>0</v>
      </c>
      <c r="K503" s="134"/>
      <c r="L503" s="137"/>
      <c r="M503" s="138"/>
      <c r="N503" s="134"/>
      <c r="O503" s="134"/>
      <c r="P503" s="139">
        <f>SUM($P$504:$P$530)</f>
        <v>0</v>
      </c>
      <c r="Q503" s="134"/>
      <c r="R503" s="139">
        <f>SUM($R$504:$R$530)</f>
        <v>0.066135583</v>
      </c>
      <c r="S503" s="134"/>
      <c r="T503" s="140">
        <f>SUM($T$504:$T$530)</f>
        <v>0</v>
      </c>
      <c r="AR503" s="141" t="s">
        <v>80</v>
      </c>
      <c r="AT503" s="141" t="s">
        <v>71</v>
      </c>
      <c r="AU503" s="141" t="s">
        <v>21</v>
      </c>
      <c r="AY503" s="141" t="s">
        <v>133</v>
      </c>
      <c r="BK503" s="142">
        <f>SUM($BK$504:$BK$530)</f>
        <v>0</v>
      </c>
    </row>
    <row r="504" spans="2:65" s="6" customFormat="1" ht="15.75" customHeight="1">
      <c r="B504" s="23"/>
      <c r="C504" s="145" t="s">
        <v>936</v>
      </c>
      <c r="D504" s="145" t="s">
        <v>135</v>
      </c>
      <c r="E504" s="146" t="s">
        <v>937</v>
      </c>
      <c r="F504" s="147" t="s">
        <v>938</v>
      </c>
      <c r="G504" s="148" t="s">
        <v>171</v>
      </c>
      <c r="H504" s="149">
        <v>41.62</v>
      </c>
      <c r="I504" s="150"/>
      <c r="J504" s="151">
        <f>ROUND($I$504*$H$504,2)</f>
        <v>0</v>
      </c>
      <c r="K504" s="147" t="s">
        <v>139</v>
      </c>
      <c r="L504" s="43"/>
      <c r="M504" s="152"/>
      <c r="N504" s="153" t="s">
        <v>43</v>
      </c>
      <c r="O504" s="24"/>
      <c r="P504" s="154">
        <f>$O$504*$H$504</f>
        <v>0</v>
      </c>
      <c r="Q504" s="154">
        <v>0</v>
      </c>
      <c r="R504" s="154">
        <f>$Q$504*$H$504</f>
        <v>0</v>
      </c>
      <c r="S504" s="154">
        <v>0</v>
      </c>
      <c r="T504" s="155">
        <f>$S$504*$H$504</f>
        <v>0</v>
      </c>
      <c r="AR504" s="89" t="s">
        <v>231</v>
      </c>
      <c r="AT504" s="89" t="s">
        <v>135</v>
      </c>
      <c r="AU504" s="89" t="s">
        <v>80</v>
      </c>
      <c r="AY504" s="6" t="s">
        <v>133</v>
      </c>
      <c r="BE504" s="156">
        <f>IF($N$504="základní",$J$504,0)</f>
        <v>0</v>
      </c>
      <c r="BF504" s="156">
        <f>IF($N$504="snížená",$J$504,0)</f>
        <v>0</v>
      </c>
      <c r="BG504" s="156">
        <f>IF($N$504="zákl. přenesená",$J$504,0)</f>
        <v>0</v>
      </c>
      <c r="BH504" s="156">
        <f>IF($N$504="sníž. přenesená",$J$504,0)</f>
        <v>0</v>
      </c>
      <c r="BI504" s="156">
        <f>IF($N$504="nulová",$J$504,0)</f>
        <v>0</v>
      </c>
      <c r="BJ504" s="89" t="s">
        <v>21</v>
      </c>
      <c r="BK504" s="156">
        <f>ROUND($I$504*$H$504,2)</f>
        <v>0</v>
      </c>
      <c r="BL504" s="89" t="s">
        <v>231</v>
      </c>
      <c r="BM504" s="89" t="s">
        <v>939</v>
      </c>
    </row>
    <row r="505" spans="2:47" s="6" customFormat="1" ht="16.5" customHeight="1">
      <c r="B505" s="23"/>
      <c r="C505" s="24"/>
      <c r="D505" s="157" t="s">
        <v>142</v>
      </c>
      <c r="E505" s="24"/>
      <c r="F505" s="158" t="s">
        <v>940</v>
      </c>
      <c r="G505" s="24"/>
      <c r="H505" s="24"/>
      <c r="J505" s="24"/>
      <c r="K505" s="24"/>
      <c r="L505" s="43"/>
      <c r="M505" s="56"/>
      <c r="N505" s="24"/>
      <c r="O505" s="24"/>
      <c r="P505" s="24"/>
      <c r="Q505" s="24"/>
      <c r="R505" s="24"/>
      <c r="S505" s="24"/>
      <c r="T505" s="57"/>
      <c r="AT505" s="6" t="s">
        <v>142</v>
      </c>
      <c r="AU505" s="6" t="s">
        <v>80</v>
      </c>
    </row>
    <row r="506" spans="2:65" s="6" customFormat="1" ht="15.75" customHeight="1">
      <c r="B506" s="23"/>
      <c r="C506" s="168" t="s">
        <v>941</v>
      </c>
      <c r="D506" s="168" t="s">
        <v>182</v>
      </c>
      <c r="E506" s="169" t="s">
        <v>942</v>
      </c>
      <c r="F506" s="170" t="s">
        <v>943</v>
      </c>
      <c r="G506" s="171" t="s">
        <v>171</v>
      </c>
      <c r="H506" s="172">
        <v>43.701</v>
      </c>
      <c r="I506" s="173"/>
      <c r="J506" s="174">
        <f>ROUND($I$506*$H$506,2)</f>
        <v>0</v>
      </c>
      <c r="K506" s="170" t="s">
        <v>139</v>
      </c>
      <c r="L506" s="175"/>
      <c r="M506" s="176"/>
      <c r="N506" s="177" t="s">
        <v>43</v>
      </c>
      <c r="O506" s="24"/>
      <c r="P506" s="154">
        <f>$O$506*$H$506</f>
        <v>0</v>
      </c>
      <c r="Q506" s="154">
        <v>0</v>
      </c>
      <c r="R506" s="154">
        <f>$Q$506*$H$506</f>
        <v>0</v>
      </c>
      <c r="S506" s="154">
        <v>0</v>
      </c>
      <c r="T506" s="155">
        <f>$S$506*$H$506</f>
        <v>0</v>
      </c>
      <c r="AR506" s="89" t="s">
        <v>319</v>
      </c>
      <c r="AT506" s="89" t="s">
        <v>182</v>
      </c>
      <c r="AU506" s="89" t="s">
        <v>80</v>
      </c>
      <c r="AY506" s="6" t="s">
        <v>133</v>
      </c>
      <c r="BE506" s="156">
        <f>IF($N$506="základní",$J$506,0)</f>
        <v>0</v>
      </c>
      <c r="BF506" s="156">
        <f>IF($N$506="snížená",$J$506,0)</f>
        <v>0</v>
      </c>
      <c r="BG506" s="156">
        <f>IF($N$506="zákl. přenesená",$J$506,0)</f>
        <v>0</v>
      </c>
      <c r="BH506" s="156">
        <f>IF($N$506="sníž. přenesená",$J$506,0)</f>
        <v>0</v>
      </c>
      <c r="BI506" s="156">
        <f>IF($N$506="nulová",$J$506,0)</f>
        <v>0</v>
      </c>
      <c r="BJ506" s="89" t="s">
        <v>21</v>
      </c>
      <c r="BK506" s="156">
        <f>ROUND($I$506*$H$506,2)</f>
        <v>0</v>
      </c>
      <c r="BL506" s="89" t="s">
        <v>231</v>
      </c>
      <c r="BM506" s="89" t="s">
        <v>944</v>
      </c>
    </row>
    <row r="507" spans="2:47" s="6" customFormat="1" ht="16.5" customHeight="1">
      <c r="B507" s="23"/>
      <c r="C507" s="24"/>
      <c r="D507" s="157" t="s">
        <v>142</v>
      </c>
      <c r="E507" s="24"/>
      <c r="F507" s="158" t="s">
        <v>945</v>
      </c>
      <c r="G507" s="24"/>
      <c r="H507" s="24"/>
      <c r="J507" s="24"/>
      <c r="K507" s="24"/>
      <c r="L507" s="43"/>
      <c r="M507" s="56"/>
      <c r="N507" s="24"/>
      <c r="O507" s="24"/>
      <c r="P507" s="24"/>
      <c r="Q507" s="24"/>
      <c r="R507" s="24"/>
      <c r="S507" s="24"/>
      <c r="T507" s="57"/>
      <c r="AT507" s="6" t="s">
        <v>142</v>
      </c>
      <c r="AU507" s="6" t="s">
        <v>80</v>
      </c>
    </row>
    <row r="508" spans="2:51" s="6" customFormat="1" ht="15.75" customHeight="1">
      <c r="B508" s="159"/>
      <c r="C508" s="160"/>
      <c r="D508" s="161" t="s">
        <v>144</v>
      </c>
      <c r="E508" s="160"/>
      <c r="F508" s="162" t="s">
        <v>946</v>
      </c>
      <c r="G508" s="160"/>
      <c r="H508" s="163">
        <v>43.701</v>
      </c>
      <c r="J508" s="160"/>
      <c r="K508" s="160"/>
      <c r="L508" s="164"/>
      <c r="M508" s="165"/>
      <c r="N508" s="160"/>
      <c r="O508" s="160"/>
      <c r="P508" s="160"/>
      <c r="Q508" s="160"/>
      <c r="R508" s="160"/>
      <c r="S508" s="160"/>
      <c r="T508" s="166"/>
      <c r="AT508" s="167" t="s">
        <v>144</v>
      </c>
      <c r="AU508" s="167" t="s">
        <v>80</v>
      </c>
      <c r="AV508" s="167" t="s">
        <v>80</v>
      </c>
      <c r="AW508" s="167" t="s">
        <v>72</v>
      </c>
      <c r="AX508" s="167" t="s">
        <v>21</v>
      </c>
      <c r="AY508" s="167" t="s">
        <v>133</v>
      </c>
    </row>
    <row r="509" spans="2:65" s="6" customFormat="1" ht="15.75" customHeight="1">
      <c r="B509" s="23"/>
      <c r="C509" s="145" t="s">
        <v>947</v>
      </c>
      <c r="D509" s="145" t="s">
        <v>135</v>
      </c>
      <c r="E509" s="146" t="s">
        <v>948</v>
      </c>
      <c r="F509" s="147" t="s">
        <v>949</v>
      </c>
      <c r="G509" s="148" t="s">
        <v>171</v>
      </c>
      <c r="H509" s="149">
        <v>12.855</v>
      </c>
      <c r="I509" s="150"/>
      <c r="J509" s="151">
        <f>ROUND($I$509*$H$509,2)</f>
        <v>0</v>
      </c>
      <c r="K509" s="147" t="s">
        <v>139</v>
      </c>
      <c r="L509" s="43"/>
      <c r="M509" s="152"/>
      <c r="N509" s="153" t="s">
        <v>43</v>
      </c>
      <c r="O509" s="24"/>
      <c r="P509" s="154">
        <f>$O$509*$H$509</f>
        <v>0</v>
      </c>
      <c r="Q509" s="154">
        <v>0</v>
      </c>
      <c r="R509" s="154">
        <f>$Q$509*$H$509</f>
        <v>0</v>
      </c>
      <c r="S509" s="154">
        <v>0</v>
      </c>
      <c r="T509" s="155">
        <f>$S$509*$H$509</f>
        <v>0</v>
      </c>
      <c r="AR509" s="89" t="s">
        <v>231</v>
      </c>
      <c r="AT509" s="89" t="s">
        <v>135</v>
      </c>
      <c r="AU509" s="89" t="s">
        <v>80</v>
      </c>
      <c r="AY509" s="6" t="s">
        <v>133</v>
      </c>
      <c r="BE509" s="156">
        <f>IF($N$509="základní",$J$509,0)</f>
        <v>0</v>
      </c>
      <c r="BF509" s="156">
        <f>IF($N$509="snížená",$J$509,0)</f>
        <v>0</v>
      </c>
      <c r="BG509" s="156">
        <f>IF($N$509="zákl. přenesená",$J$509,0)</f>
        <v>0</v>
      </c>
      <c r="BH509" s="156">
        <f>IF($N$509="sníž. přenesená",$J$509,0)</f>
        <v>0</v>
      </c>
      <c r="BI509" s="156">
        <f>IF($N$509="nulová",$J$509,0)</f>
        <v>0</v>
      </c>
      <c r="BJ509" s="89" t="s">
        <v>21</v>
      </c>
      <c r="BK509" s="156">
        <f>ROUND($I$509*$H$509,2)</f>
        <v>0</v>
      </c>
      <c r="BL509" s="89" t="s">
        <v>231</v>
      </c>
      <c r="BM509" s="89" t="s">
        <v>950</v>
      </c>
    </row>
    <row r="510" spans="2:47" s="6" customFormat="1" ht="27" customHeight="1">
      <c r="B510" s="23"/>
      <c r="C510" s="24"/>
      <c r="D510" s="157" t="s">
        <v>142</v>
      </c>
      <c r="E510" s="24"/>
      <c r="F510" s="158" t="s">
        <v>951</v>
      </c>
      <c r="G510" s="24"/>
      <c r="H510" s="24"/>
      <c r="J510" s="24"/>
      <c r="K510" s="24"/>
      <c r="L510" s="43"/>
      <c r="M510" s="56"/>
      <c r="N510" s="24"/>
      <c r="O510" s="24"/>
      <c r="P510" s="24"/>
      <c r="Q510" s="24"/>
      <c r="R510" s="24"/>
      <c r="S510" s="24"/>
      <c r="T510" s="57"/>
      <c r="AT510" s="6" t="s">
        <v>142</v>
      </c>
      <c r="AU510" s="6" t="s">
        <v>80</v>
      </c>
    </row>
    <row r="511" spans="2:51" s="6" customFormat="1" ht="15.75" customHeight="1">
      <c r="B511" s="159"/>
      <c r="C511" s="160"/>
      <c r="D511" s="161" t="s">
        <v>144</v>
      </c>
      <c r="E511" s="160"/>
      <c r="F511" s="162" t="s">
        <v>952</v>
      </c>
      <c r="G511" s="160"/>
      <c r="H511" s="163">
        <v>12.855</v>
      </c>
      <c r="J511" s="160"/>
      <c r="K511" s="160"/>
      <c r="L511" s="164"/>
      <c r="M511" s="165"/>
      <c r="N511" s="160"/>
      <c r="O511" s="160"/>
      <c r="P511" s="160"/>
      <c r="Q511" s="160"/>
      <c r="R511" s="160"/>
      <c r="S511" s="160"/>
      <c r="T511" s="166"/>
      <c r="AT511" s="167" t="s">
        <v>144</v>
      </c>
      <c r="AU511" s="167" t="s">
        <v>80</v>
      </c>
      <c r="AV511" s="167" t="s">
        <v>80</v>
      </c>
      <c r="AW511" s="167" t="s">
        <v>92</v>
      </c>
      <c r="AX511" s="167" t="s">
        <v>21</v>
      </c>
      <c r="AY511" s="167" t="s">
        <v>133</v>
      </c>
    </row>
    <row r="512" spans="2:65" s="6" customFormat="1" ht="15.75" customHeight="1">
      <c r="B512" s="23"/>
      <c r="C512" s="168" t="s">
        <v>953</v>
      </c>
      <c r="D512" s="168" t="s">
        <v>182</v>
      </c>
      <c r="E512" s="169" t="s">
        <v>954</v>
      </c>
      <c r="F512" s="170" t="s">
        <v>955</v>
      </c>
      <c r="G512" s="171" t="s">
        <v>171</v>
      </c>
      <c r="H512" s="172">
        <v>14.783</v>
      </c>
      <c r="I512" s="173"/>
      <c r="J512" s="174">
        <f>ROUND($I$512*$H$512,2)</f>
        <v>0</v>
      </c>
      <c r="K512" s="170" t="s">
        <v>139</v>
      </c>
      <c r="L512" s="175"/>
      <c r="M512" s="176"/>
      <c r="N512" s="177" t="s">
        <v>43</v>
      </c>
      <c r="O512" s="24"/>
      <c r="P512" s="154">
        <f>$O$512*$H$512</f>
        <v>0</v>
      </c>
      <c r="Q512" s="154">
        <v>1E-06</v>
      </c>
      <c r="R512" s="154">
        <f>$Q$512*$H$512</f>
        <v>1.4782999999999999E-05</v>
      </c>
      <c r="S512" s="154">
        <v>0</v>
      </c>
      <c r="T512" s="155">
        <f>$S$512*$H$512</f>
        <v>0</v>
      </c>
      <c r="AR512" s="89" t="s">
        <v>319</v>
      </c>
      <c r="AT512" s="89" t="s">
        <v>182</v>
      </c>
      <c r="AU512" s="89" t="s">
        <v>80</v>
      </c>
      <c r="AY512" s="6" t="s">
        <v>133</v>
      </c>
      <c r="BE512" s="156">
        <f>IF($N$512="základní",$J$512,0)</f>
        <v>0</v>
      </c>
      <c r="BF512" s="156">
        <f>IF($N$512="snížená",$J$512,0)</f>
        <v>0</v>
      </c>
      <c r="BG512" s="156">
        <f>IF($N$512="zákl. přenesená",$J$512,0)</f>
        <v>0</v>
      </c>
      <c r="BH512" s="156">
        <f>IF($N$512="sníž. přenesená",$J$512,0)</f>
        <v>0</v>
      </c>
      <c r="BI512" s="156">
        <f>IF($N$512="nulová",$J$512,0)</f>
        <v>0</v>
      </c>
      <c r="BJ512" s="89" t="s">
        <v>21</v>
      </c>
      <c r="BK512" s="156">
        <f>ROUND($I$512*$H$512,2)</f>
        <v>0</v>
      </c>
      <c r="BL512" s="89" t="s">
        <v>231</v>
      </c>
      <c r="BM512" s="89" t="s">
        <v>956</v>
      </c>
    </row>
    <row r="513" spans="2:47" s="6" customFormat="1" ht="27" customHeight="1">
      <c r="B513" s="23"/>
      <c r="C513" s="24"/>
      <c r="D513" s="157" t="s">
        <v>142</v>
      </c>
      <c r="E513" s="24"/>
      <c r="F513" s="158" t="s">
        <v>957</v>
      </c>
      <c r="G513" s="24"/>
      <c r="H513" s="24"/>
      <c r="J513" s="24"/>
      <c r="K513" s="24"/>
      <c r="L513" s="43"/>
      <c r="M513" s="56"/>
      <c r="N513" s="24"/>
      <c r="O513" s="24"/>
      <c r="P513" s="24"/>
      <c r="Q513" s="24"/>
      <c r="R513" s="24"/>
      <c r="S513" s="24"/>
      <c r="T513" s="57"/>
      <c r="AT513" s="6" t="s">
        <v>142</v>
      </c>
      <c r="AU513" s="6" t="s">
        <v>80</v>
      </c>
    </row>
    <row r="514" spans="2:51" s="6" customFormat="1" ht="15.75" customHeight="1">
      <c r="B514" s="159"/>
      <c r="C514" s="160"/>
      <c r="D514" s="161" t="s">
        <v>144</v>
      </c>
      <c r="E514" s="160"/>
      <c r="F514" s="162" t="s">
        <v>958</v>
      </c>
      <c r="G514" s="160"/>
      <c r="H514" s="163">
        <v>14.783</v>
      </c>
      <c r="J514" s="160"/>
      <c r="K514" s="160"/>
      <c r="L514" s="164"/>
      <c r="M514" s="165"/>
      <c r="N514" s="160"/>
      <c r="O514" s="160"/>
      <c r="P514" s="160"/>
      <c r="Q514" s="160"/>
      <c r="R514" s="160"/>
      <c r="S514" s="160"/>
      <c r="T514" s="166"/>
      <c r="AT514" s="167" t="s">
        <v>144</v>
      </c>
      <c r="AU514" s="167" t="s">
        <v>80</v>
      </c>
      <c r="AV514" s="167" t="s">
        <v>80</v>
      </c>
      <c r="AW514" s="167" t="s">
        <v>72</v>
      </c>
      <c r="AX514" s="167" t="s">
        <v>21</v>
      </c>
      <c r="AY514" s="167" t="s">
        <v>133</v>
      </c>
    </row>
    <row r="515" spans="2:65" s="6" customFormat="1" ht="15.75" customHeight="1">
      <c r="B515" s="23"/>
      <c r="C515" s="145" t="s">
        <v>959</v>
      </c>
      <c r="D515" s="145" t="s">
        <v>135</v>
      </c>
      <c r="E515" s="146" t="s">
        <v>960</v>
      </c>
      <c r="F515" s="147" t="s">
        <v>961</v>
      </c>
      <c r="G515" s="148" t="s">
        <v>171</v>
      </c>
      <c r="H515" s="149">
        <v>41.62</v>
      </c>
      <c r="I515" s="150"/>
      <c r="J515" s="151">
        <f>ROUND($I$515*$H$515,2)</f>
        <v>0</v>
      </c>
      <c r="K515" s="147" t="s">
        <v>139</v>
      </c>
      <c r="L515" s="43"/>
      <c r="M515" s="152"/>
      <c r="N515" s="153" t="s">
        <v>43</v>
      </c>
      <c r="O515" s="24"/>
      <c r="P515" s="154">
        <f>$O$515*$H$515</f>
        <v>0</v>
      </c>
      <c r="Q515" s="154">
        <v>0.00019</v>
      </c>
      <c r="R515" s="154">
        <f>$Q$515*$H$515</f>
        <v>0.0079078</v>
      </c>
      <c r="S515" s="154">
        <v>0</v>
      </c>
      <c r="T515" s="155">
        <f>$S$515*$H$515</f>
        <v>0</v>
      </c>
      <c r="AR515" s="89" t="s">
        <v>231</v>
      </c>
      <c r="AT515" s="89" t="s">
        <v>135</v>
      </c>
      <c r="AU515" s="89" t="s">
        <v>80</v>
      </c>
      <c r="AY515" s="6" t="s">
        <v>133</v>
      </c>
      <c r="BE515" s="156">
        <f>IF($N$515="základní",$J$515,0)</f>
        <v>0</v>
      </c>
      <c r="BF515" s="156">
        <f>IF($N$515="snížená",$J$515,0)</f>
        <v>0</v>
      </c>
      <c r="BG515" s="156">
        <f>IF($N$515="zákl. přenesená",$J$515,0)</f>
        <v>0</v>
      </c>
      <c r="BH515" s="156">
        <f>IF($N$515="sníž. přenesená",$J$515,0)</f>
        <v>0</v>
      </c>
      <c r="BI515" s="156">
        <f>IF($N$515="nulová",$J$515,0)</f>
        <v>0</v>
      </c>
      <c r="BJ515" s="89" t="s">
        <v>21</v>
      </c>
      <c r="BK515" s="156">
        <f>ROUND($I$515*$H$515,2)</f>
        <v>0</v>
      </c>
      <c r="BL515" s="89" t="s">
        <v>231</v>
      </c>
      <c r="BM515" s="89" t="s">
        <v>962</v>
      </c>
    </row>
    <row r="516" spans="2:47" s="6" customFormat="1" ht="16.5" customHeight="1">
      <c r="B516" s="23"/>
      <c r="C516" s="24"/>
      <c r="D516" s="157" t="s">
        <v>142</v>
      </c>
      <c r="E516" s="24"/>
      <c r="F516" s="158" t="s">
        <v>963</v>
      </c>
      <c r="G516" s="24"/>
      <c r="H516" s="24"/>
      <c r="J516" s="24"/>
      <c r="K516" s="24"/>
      <c r="L516" s="43"/>
      <c r="M516" s="56"/>
      <c r="N516" s="24"/>
      <c r="O516" s="24"/>
      <c r="P516" s="24"/>
      <c r="Q516" s="24"/>
      <c r="R516" s="24"/>
      <c r="S516" s="24"/>
      <c r="T516" s="57"/>
      <c r="AT516" s="6" t="s">
        <v>142</v>
      </c>
      <c r="AU516" s="6" t="s">
        <v>80</v>
      </c>
    </row>
    <row r="517" spans="2:65" s="6" customFormat="1" ht="15.75" customHeight="1">
      <c r="B517" s="23"/>
      <c r="C517" s="145" t="s">
        <v>964</v>
      </c>
      <c r="D517" s="145" t="s">
        <v>135</v>
      </c>
      <c r="E517" s="146" t="s">
        <v>965</v>
      </c>
      <c r="F517" s="147" t="s">
        <v>966</v>
      </c>
      <c r="G517" s="148" t="s">
        <v>171</v>
      </c>
      <c r="H517" s="149">
        <v>41.124</v>
      </c>
      <c r="I517" s="150"/>
      <c r="J517" s="151">
        <f>ROUND($I$517*$H$517,2)</f>
        <v>0</v>
      </c>
      <c r="K517" s="147" t="s">
        <v>139</v>
      </c>
      <c r="L517" s="43"/>
      <c r="M517" s="152"/>
      <c r="N517" s="153" t="s">
        <v>43</v>
      </c>
      <c r="O517" s="24"/>
      <c r="P517" s="154">
        <f>$O$517*$H$517</f>
        <v>0</v>
      </c>
      <c r="Q517" s="154">
        <v>0.0004</v>
      </c>
      <c r="R517" s="154">
        <f>$Q$517*$H$517</f>
        <v>0.0164496</v>
      </c>
      <c r="S517" s="154">
        <v>0</v>
      </c>
      <c r="T517" s="155">
        <f>$S$517*$H$517</f>
        <v>0</v>
      </c>
      <c r="AR517" s="89" t="s">
        <v>231</v>
      </c>
      <c r="AT517" s="89" t="s">
        <v>135</v>
      </c>
      <c r="AU517" s="89" t="s">
        <v>80</v>
      </c>
      <c r="AY517" s="6" t="s">
        <v>133</v>
      </c>
      <c r="BE517" s="156">
        <f>IF($N$517="základní",$J$517,0)</f>
        <v>0</v>
      </c>
      <c r="BF517" s="156">
        <f>IF($N$517="snížená",$J$517,0)</f>
        <v>0</v>
      </c>
      <c r="BG517" s="156">
        <f>IF($N$517="zákl. přenesená",$J$517,0)</f>
        <v>0</v>
      </c>
      <c r="BH517" s="156">
        <f>IF($N$517="sníž. přenesená",$J$517,0)</f>
        <v>0</v>
      </c>
      <c r="BI517" s="156">
        <f>IF($N$517="nulová",$J$517,0)</f>
        <v>0</v>
      </c>
      <c r="BJ517" s="89" t="s">
        <v>21</v>
      </c>
      <c r="BK517" s="156">
        <f>ROUND($I$517*$H$517,2)</f>
        <v>0</v>
      </c>
      <c r="BL517" s="89" t="s">
        <v>231</v>
      </c>
      <c r="BM517" s="89" t="s">
        <v>967</v>
      </c>
    </row>
    <row r="518" spans="2:47" s="6" customFormat="1" ht="16.5" customHeight="1">
      <c r="B518" s="23"/>
      <c r="C518" s="24"/>
      <c r="D518" s="157" t="s">
        <v>142</v>
      </c>
      <c r="E518" s="24"/>
      <c r="F518" s="158" t="s">
        <v>968</v>
      </c>
      <c r="G518" s="24"/>
      <c r="H518" s="24"/>
      <c r="J518" s="24"/>
      <c r="K518" s="24"/>
      <c r="L518" s="43"/>
      <c r="M518" s="56"/>
      <c r="N518" s="24"/>
      <c r="O518" s="24"/>
      <c r="P518" s="24"/>
      <c r="Q518" s="24"/>
      <c r="R518" s="24"/>
      <c r="S518" s="24"/>
      <c r="T518" s="57"/>
      <c r="AT518" s="6" t="s">
        <v>142</v>
      </c>
      <c r="AU518" s="6" t="s">
        <v>80</v>
      </c>
    </row>
    <row r="519" spans="2:51" s="6" customFormat="1" ht="15.75" customHeight="1">
      <c r="B519" s="159"/>
      <c r="C519" s="160"/>
      <c r="D519" s="161" t="s">
        <v>144</v>
      </c>
      <c r="E519" s="160"/>
      <c r="F519" s="162" t="s">
        <v>264</v>
      </c>
      <c r="G519" s="160"/>
      <c r="H519" s="163">
        <v>41.124</v>
      </c>
      <c r="J519" s="160"/>
      <c r="K519" s="160"/>
      <c r="L519" s="164"/>
      <c r="M519" s="165"/>
      <c r="N519" s="160"/>
      <c r="O519" s="160"/>
      <c r="P519" s="160"/>
      <c r="Q519" s="160"/>
      <c r="R519" s="160"/>
      <c r="S519" s="160"/>
      <c r="T519" s="166"/>
      <c r="AT519" s="167" t="s">
        <v>144</v>
      </c>
      <c r="AU519" s="167" t="s">
        <v>80</v>
      </c>
      <c r="AV519" s="167" t="s">
        <v>80</v>
      </c>
      <c r="AW519" s="167" t="s">
        <v>92</v>
      </c>
      <c r="AX519" s="167" t="s">
        <v>21</v>
      </c>
      <c r="AY519" s="167" t="s">
        <v>133</v>
      </c>
    </row>
    <row r="520" spans="2:65" s="6" customFormat="1" ht="15.75" customHeight="1">
      <c r="B520" s="23"/>
      <c r="C520" s="145" t="s">
        <v>969</v>
      </c>
      <c r="D520" s="145" t="s">
        <v>135</v>
      </c>
      <c r="E520" s="146" t="s">
        <v>970</v>
      </c>
      <c r="F520" s="147" t="s">
        <v>971</v>
      </c>
      <c r="G520" s="148" t="s">
        <v>171</v>
      </c>
      <c r="H520" s="149">
        <v>41.62</v>
      </c>
      <c r="I520" s="150"/>
      <c r="J520" s="151">
        <f>ROUND($I$520*$H$520,2)</f>
        <v>0</v>
      </c>
      <c r="K520" s="147" t="s">
        <v>139</v>
      </c>
      <c r="L520" s="43"/>
      <c r="M520" s="152"/>
      <c r="N520" s="153" t="s">
        <v>43</v>
      </c>
      <c r="O520" s="24"/>
      <c r="P520" s="154">
        <f>$O$520*$H$520</f>
        <v>0</v>
      </c>
      <c r="Q520" s="154">
        <v>0.0002</v>
      </c>
      <c r="R520" s="154">
        <f>$Q$520*$H$520</f>
        <v>0.008324</v>
      </c>
      <c r="S520" s="154">
        <v>0</v>
      </c>
      <c r="T520" s="155">
        <f>$S$520*$H$520</f>
        <v>0</v>
      </c>
      <c r="AR520" s="89" t="s">
        <v>231</v>
      </c>
      <c r="AT520" s="89" t="s">
        <v>135</v>
      </c>
      <c r="AU520" s="89" t="s">
        <v>80</v>
      </c>
      <c r="AY520" s="6" t="s">
        <v>133</v>
      </c>
      <c r="BE520" s="156">
        <f>IF($N$520="základní",$J$520,0)</f>
        <v>0</v>
      </c>
      <c r="BF520" s="156">
        <f>IF($N$520="snížená",$J$520,0)</f>
        <v>0</v>
      </c>
      <c r="BG520" s="156">
        <f>IF($N$520="zákl. přenesená",$J$520,0)</f>
        <v>0</v>
      </c>
      <c r="BH520" s="156">
        <f>IF($N$520="sníž. přenesená",$J$520,0)</f>
        <v>0</v>
      </c>
      <c r="BI520" s="156">
        <f>IF($N$520="nulová",$J$520,0)</f>
        <v>0</v>
      </c>
      <c r="BJ520" s="89" t="s">
        <v>21</v>
      </c>
      <c r="BK520" s="156">
        <f>ROUND($I$520*$H$520,2)</f>
        <v>0</v>
      </c>
      <c r="BL520" s="89" t="s">
        <v>231</v>
      </c>
      <c r="BM520" s="89" t="s">
        <v>972</v>
      </c>
    </row>
    <row r="521" spans="2:47" s="6" customFormat="1" ht="16.5" customHeight="1">
      <c r="B521" s="23"/>
      <c r="C521" s="24"/>
      <c r="D521" s="157" t="s">
        <v>142</v>
      </c>
      <c r="E521" s="24"/>
      <c r="F521" s="158" t="s">
        <v>973</v>
      </c>
      <c r="G521" s="24"/>
      <c r="H521" s="24"/>
      <c r="J521" s="24"/>
      <c r="K521" s="24"/>
      <c r="L521" s="43"/>
      <c r="M521" s="56"/>
      <c r="N521" s="24"/>
      <c r="O521" s="24"/>
      <c r="P521" s="24"/>
      <c r="Q521" s="24"/>
      <c r="R521" s="24"/>
      <c r="S521" s="24"/>
      <c r="T521" s="57"/>
      <c r="AT521" s="6" t="s">
        <v>142</v>
      </c>
      <c r="AU521" s="6" t="s">
        <v>80</v>
      </c>
    </row>
    <row r="522" spans="2:51" s="6" customFormat="1" ht="15.75" customHeight="1">
      <c r="B522" s="159"/>
      <c r="C522" s="160"/>
      <c r="D522" s="161" t="s">
        <v>144</v>
      </c>
      <c r="E522" s="160"/>
      <c r="F522" s="162" t="s">
        <v>974</v>
      </c>
      <c r="G522" s="160"/>
      <c r="H522" s="163">
        <v>41.62</v>
      </c>
      <c r="J522" s="160"/>
      <c r="K522" s="160"/>
      <c r="L522" s="164"/>
      <c r="M522" s="165"/>
      <c r="N522" s="160"/>
      <c r="O522" s="160"/>
      <c r="P522" s="160"/>
      <c r="Q522" s="160"/>
      <c r="R522" s="160"/>
      <c r="S522" s="160"/>
      <c r="T522" s="166"/>
      <c r="AT522" s="167" t="s">
        <v>144</v>
      </c>
      <c r="AU522" s="167" t="s">
        <v>80</v>
      </c>
      <c r="AV522" s="167" t="s">
        <v>80</v>
      </c>
      <c r="AW522" s="167" t="s">
        <v>92</v>
      </c>
      <c r="AX522" s="167" t="s">
        <v>21</v>
      </c>
      <c r="AY522" s="167" t="s">
        <v>133</v>
      </c>
    </row>
    <row r="523" spans="2:65" s="6" customFormat="1" ht="15.75" customHeight="1">
      <c r="B523" s="23"/>
      <c r="C523" s="145" t="s">
        <v>975</v>
      </c>
      <c r="D523" s="145" t="s">
        <v>135</v>
      </c>
      <c r="E523" s="146" t="s">
        <v>976</v>
      </c>
      <c r="F523" s="147" t="s">
        <v>977</v>
      </c>
      <c r="G523" s="148" t="s">
        <v>171</v>
      </c>
      <c r="H523" s="149">
        <v>41.124</v>
      </c>
      <c r="I523" s="150"/>
      <c r="J523" s="151">
        <f>ROUND($I$523*$H$523,2)</f>
        <v>0</v>
      </c>
      <c r="K523" s="147" t="s">
        <v>139</v>
      </c>
      <c r="L523" s="43"/>
      <c r="M523" s="152"/>
      <c r="N523" s="153" t="s">
        <v>43</v>
      </c>
      <c r="O523" s="24"/>
      <c r="P523" s="154">
        <f>$O$523*$H$523</f>
        <v>0</v>
      </c>
      <c r="Q523" s="154">
        <v>0.0002</v>
      </c>
      <c r="R523" s="154">
        <f>$Q$523*$H$523</f>
        <v>0.0082248</v>
      </c>
      <c r="S523" s="154">
        <v>0</v>
      </c>
      <c r="T523" s="155">
        <f>$S$523*$H$523</f>
        <v>0</v>
      </c>
      <c r="AR523" s="89" t="s">
        <v>231</v>
      </c>
      <c r="AT523" s="89" t="s">
        <v>135</v>
      </c>
      <c r="AU523" s="89" t="s">
        <v>80</v>
      </c>
      <c r="AY523" s="6" t="s">
        <v>133</v>
      </c>
      <c r="BE523" s="156">
        <f>IF($N$523="základní",$J$523,0)</f>
        <v>0</v>
      </c>
      <c r="BF523" s="156">
        <f>IF($N$523="snížená",$J$523,0)</f>
        <v>0</v>
      </c>
      <c r="BG523" s="156">
        <f>IF($N$523="zákl. přenesená",$J$523,0)</f>
        <v>0</v>
      </c>
      <c r="BH523" s="156">
        <f>IF($N$523="sníž. přenesená",$J$523,0)</f>
        <v>0</v>
      </c>
      <c r="BI523" s="156">
        <f>IF($N$523="nulová",$J$523,0)</f>
        <v>0</v>
      </c>
      <c r="BJ523" s="89" t="s">
        <v>21</v>
      </c>
      <c r="BK523" s="156">
        <f>ROUND($I$523*$H$523,2)</f>
        <v>0</v>
      </c>
      <c r="BL523" s="89" t="s">
        <v>231</v>
      </c>
      <c r="BM523" s="89" t="s">
        <v>978</v>
      </c>
    </row>
    <row r="524" spans="2:47" s="6" customFormat="1" ht="16.5" customHeight="1">
      <c r="B524" s="23"/>
      <c r="C524" s="24"/>
      <c r="D524" s="157" t="s">
        <v>142</v>
      </c>
      <c r="E524" s="24"/>
      <c r="F524" s="158" t="s">
        <v>979</v>
      </c>
      <c r="G524" s="24"/>
      <c r="H524" s="24"/>
      <c r="J524" s="24"/>
      <c r="K524" s="24"/>
      <c r="L524" s="43"/>
      <c r="M524" s="56"/>
      <c r="N524" s="24"/>
      <c r="O524" s="24"/>
      <c r="P524" s="24"/>
      <c r="Q524" s="24"/>
      <c r="R524" s="24"/>
      <c r="S524" s="24"/>
      <c r="T524" s="57"/>
      <c r="AT524" s="6" t="s">
        <v>142</v>
      </c>
      <c r="AU524" s="6" t="s">
        <v>80</v>
      </c>
    </row>
    <row r="525" spans="2:51" s="6" customFormat="1" ht="15.75" customHeight="1">
      <c r="B525" s="159"/>
      <c r="C525" s="160"/>
      <c r="D525" s="161" t="s">
        <v>144</v>
      </c>
      <c r="E525" s="160"/>
      <c r="F525" s="162" t="s">
        <v>264</v>
      </c>
      <c r="G525" s="160"/>
      <c r="H525" s="163">
        <v>41.124</v>
      </c>
      <c r="J525" s="160"/>
      <c r="K525" s="160"/>
      <c r="L525" s="164"/>
      <c r="M525" s="165"/>
      <c r="N525" s="160"/>
      <c r="O525" s="160"/>
      <c r="P525" s="160"/>
      <c r="Q525" s="160"/>
      <c r="R525" s="160"/>
      <c r="S525" s="160"/>
      <c r="T525" s="166"/>
      <c r="AT525" s="167" t="s">
        <v>144</v>
      </c>
      <c r="AU525" s="167" t="s">
        <v>80</v>
      </c>
      <c r="AV525" s="167" t="s">
        <v>80</v>
      </c>
      <c r="AW525" s="167" t="s">
        <v>92</v>
      </c>
      <c r="AX525" s="167" t="s">
        <v>21</v>
      </c>
      <c r="AY525" s="167" t="s">
        <v>133</v>
      </c>
    </row>
    <row r="526" spans="2:65" s="6" customFormat="1" ht="15.75" customHeight="1">
      <c r="B526" s="23"/>
      <c r="C526" s="145" t="s">
        <v>980</v>
      </c>
      <c r="D526" s="145" t="s">
        <v>135</v>
      </c>
      <c r="E526" s="146" t="s">
        <v>981</v>
      </c>
      <c r="F526" s="147" t="s">
        <v>982</v>
      </c>
      <c r="G526" s="148" t="s">
        <v>171</v>
      </c>
      <c r="H526" s="149">
        <v>41.62</v>
      </c>
      <c r="I526" s="150"/>
      <c r="J526" s="151">
        <f>ROUND($I$526*$H$526,2)</f>
        <v>0</v>
      </c>
      <c r="K526" s="147" t="s">
        <v>139</v>
      </c>
      <c r="L526" s="43"/>
      <c r="M526" s="152"/>
      <c r="N526" s="153" t="s">
        <v>43</v>
      </c>
      <c r="O526" s="24"/>
      <c r="P526" s="154">
        <f>$O$526*$H$526</f>
        <v>0</v>
      </c>
      <c r="Q526" s="154">
        <v>0.00026</v>
      </c>
      <c r="R526" s="154">
        <f>$Q$526*$H$526</f>
        <v>0.010821199999999998</v>
      </c>
      <c r="S526" s="154">
        <v>0</v>
      </c>
      <c r="T526" s="155">
        <f>$S$526*$H$526</f>
        <v>0</v>
      </c>
      <c r="AR526" s="89" t="s">
        <v>231</v>
      </c>
      <c r="AT526" s="89" t="s">
        <v>135</v>
      </c>
      <c r="AU526" s="89" t="s">
        <v>80</v>
      </c>
      <c r="AY526" s="6" t="s">
        <v>133</v>
      </c>
      <c r="BE526" s="156">
        <f>IF($N$526="základní",$J$526,0)</f>
        <v>0</v>
      </c>
      <c r="BF526" s="156">
        <f>IF($N$526="snížená",$J$526,0)</f>
        <v>0</v>
      </c>
      <c r="BG526" s="156">
        <f>IF($N$526="zákl. přenesená",$J$526,0)</f>
        <v>0</v>
      </c>
      <c r="BH526" s="156">
        <f>IF($N$526="sníž. přenesená",$J$526,0)</f>
        <v>0</v>
      </c>
      <c r="BI526" s="156">
        <f>IF($N$526="nulová",$J$526,0)</f>
        <v>0</v>
      </c>
      <c r="BJ526" s="89" t="s">
        <v>21</v>
      </c>
      <c r="BK526" s="156">
        <f>ROUND($I$526*$H$526,2)</f>
        <v>0</v>
      </c>
      <c r="BL526" s="89" t="s">
        <v>231</v>
      </c>
      <c r="BM526" s="89" t="s">
        <v>983</v>
      </c>
    </row>
    <row r="527" spans="2:47" s="6" customFormat="1" ht="27" customHeight="1">
      <c r="B527" s="23"/>
      <c r="C527" s="24"/>
      <c r="D527" s="157" t="s">
        <v>142</v>
      </c>
      <c r="E527" s="24"/>
      <c r="F527" s="158" t="s">
        <v>984</v>
      </c>
      <c r="G527" s="24"/>
      <c r="H527" s="24"/>
      <c r="J527" s="24"/>
      <c r="K527" s="24"/>
      <c r="L527" s="43"/>
      <c r="M527" s="56"/>
      <c r="N527" s="24"/>
      <c r="O527" s="24"/>
      <c r="P527" s="24"/>
      <c r="Q527" s="24"/>
      <c r="R527" s="24"/>
      <c r="S527" s="24"/>
      <c r="T527" s="57"/>
      <c r="AT527" s="6" t="s">
        <v>142</v>
      </c>
      <c r="AU527" s="6" t="s">
        <v>80</v>
      </c>
    </row>
    <row r="528" spans="2:65" s="6" customFormat="1" ht="15.75" customHeight="1">
      <c r="B528" s="23"/>
      <c r="C528" s="145" t="s">
        <v>985</v>
      </c>
      <c r="D528" s="145" t="s">
        <v>135</v>
      </c>
      <c r="E528" s="146" t="s">
        <v>986</v>
      </c>
      <c r="F528" s="147" t="s">
        <v>987</v>
      </c>
      <c r="G528" s="148" t="s">
        <v>171</v>
      </c>
      <c r="H528" s="149">
        <v>41.124</v>
      </c>
      <c r="I528" s="150"/>
      <c r="J528" s="151">
        <f>ROUND($I$528*$H$528,2)</f>
        <v>0</v>
      </c>
      <c r="K528" s="147" t="s">
        <v>139</v>
      </c>
      <c r="L528" s="43"/>
      <c r="M528" s="152"/>
      <c r="N528" s="153" t="s">
        <v>43</v>
      </c>
      <c r="O528" s="24"/>
      <c r="P528" s="154">
        <f>$O$528*$H$528</f>
        <v>0</v>
      </c>
      <c r="Q528" s="154">
        <v>0.00035</v>
      </c>
      <c r="R528" s="154">
        <f>$Q$528*$H$528</f>
        <v>0.0143934</v>
      </c>
      <c r="S528" s="154">
        <v>0</v>
      </c>
      <c r="T528" s="155">
        <f>$S$528*$H$528</f>
        <v>0</v>
      </c>
      <c r="AR528" s="89" t="s">
        <v>231</v>
      </c>
      <c r="AT528" s="89" t="s">
        <v>135</v>
      </c>
      <c r="AU528" s="89" t="s">
        <v>80</v>
      </c>
      <c r="AY528" s="6" t="s">
        <v>133</v>
      </c>
      <c r="BE528" s="156">
        <f>IF($N$528="základní",$J$528,0)</f>
        <v>0</v>
      </c>
      <c r="BF528" s="156">
        <f>IF($N$528="snížená",$J$528,0)</f>
        <v>0</v>
      </c>
      <c r="BG528" s="156">
        <f>IF($N$528="zákl. přenesená",$J$528,0)</f>
        <v>0</v>
      </c>
      <c r="BH528" s="156">
        <f>IF($N$528="sníž. přenesená",$J$528,0)</f>
        <v>0</v>
      </c>
      <c r="BI528" s="156">
        <f>IF($N$528="nulová",$J$528,0)</f>
        <v>0</v>
      </c>
      <c r="BJ528" s="89" t="s">
        <v>21</v>
      </c>
      <c r="BK528" s="156">
        <f>ROUND($I$528*$H$528,2)</f>
        <v>0</v>
      </c>
      <c r="BL528" s="89" t="s">
        <v>231</v>
      </c>
      <c r="BM528" s="89" t="s">
        <v>988</v>
      </c>
    </row>
    <row r="529" spans="2:47" s="6" customFormat="1" ht="16.5" customHeight="1">
      <c r="B529" s="23"/>
      <c r="C529" s="24"/>
      <c r="D529" s="157" t="s">
        <v>142</v>
      </c>
      <c r="E529" s="24"/>
      <c r="F529" s="158" t="s">
        <v>989</v>
      </c>
      <c r="G529" s="24"/>
      <c r="H529" s="24"/>
      <c r="J529" s="24"/>
      <c r="K529" s="24"/>
      <c r="L529" s="43"/>
      <c r="M529" s="56"/>
      <c r="N529" s="24"/>
      <c r="O529" s="24"/>
      <c r="P529" s="24"/>
      <c r="Q529" s="24"/>
      <c r="R529" s="24"/>
      <c r="S529" s="24"/>
      <c r="T529" s="57"/>
      <c r="AT529" s="6" t="s">
        <v>142</v>
      </c>
      <c r="AU529" s="6" t="s">
        <v>80</v>
      </c>
    </row>
    <row r="530" spans="2:51" s="6" customFormat="1" ht="15.75" customHeight="1">
      <c r="B530" s="159"/>
      <c r="C530" s="160"/>
      <c r="D530" s="161" t="s">
        <v>144</v>
      </c>
      <c r="E530" s="160"/>
      <c r="F530" s="162" t="s">
        <v>264</v>
      </c>
      <c r="G530" s="160"/>
      <c r="H530" s="163">
        <v>41.124</v>
      </c>
      <c r="J530" s="160"/>
      <c r="K530" s="160"/>
      <c r="L530" s="164"/>
      <c r="M530" s="165"/>
      <c r="N530" s="160"/>
      <c r="O530" s="160"/>
      <c r="P530" s="160"/>
      <c r="Q530" s="160"/>
      <c r="R530" s="160"/>
      <c r="S530" s="160"/>
      <c r="T530" s="166"/>
      <c r="AT530" s="167" t="s">
        <v>144</v>
      </c>
      <c r="AU530" s="167" t="s">
        <v>80</v>
      </c>
      <c r="AV530" s="167" t="s">
        <v>80</v>
      </c>
      <c r="AW530" s="167" t="s">
        <v>92</v>
      </c>
      <c r="AX530" s="167" t="s">
        <v>21</v>
      </c>
      <c r="AY530" s="167" t="s">
        <v>133</v>
      </c>
    </row>
    <row r="531" spans="2:63" s="132" customFormat="1" ht="37.5" customHeight="1">
      <c r="B531" s="133"/>
      <c r="C531" s="134"/>
      <c r="D531" s="134" t="s">
        <v>71</v>
      </c>
      <c r="E531" s="135" t="s">
        <v>182</v>
      </c>
      <c r="F531" s="135" t="s">
        <v>990</v>
      </c>
      <c r="G531" s="134"/>
      <c r="H531" s="134"/>
      <c r="J531" s="136">
        <f>$BK$531</f>
        <v>0</v>
      </c>
      <c r="K531" s="134"/>
      <c r="L531" s="137"/>
      <c r="M531" s="138"/>
      <c r="N531" s="134"/>
      <c r="O531" s="134"/>
      <c r="P531" s="139">
        <f>$P$532</f>
        <v>0</v>
      </c>
      <c r="Q531" s="134"/>
      <c r="R531" s="139">
        <f>$R$532</f>
        <v>0.046994</v>
      </c>
      <c r="S531" s="134"/>
      <c r="T531" s="140">
        <f>$T$532</f>
        <v>0</v>
      </c>
      <c r="AR531" s="141" t="s">
        <v>150</v>
      </c>
      <c r="AT531" s="141" t="s">
        <v>71</v>
      </c>
      <c r="AU531" s="141" t="s">
        <v>72</v>
      </c>
      <c r="AY531" s="141" t="s">
        <v>133</v>
      </c>
      <c r="BK531" s="142">
        <f>$BK$532</f>
        <v>0</v>
      </c>
    </row>
    <row r="532" spans="2:63" s="132" customFormat="1" ht="21" customHeight="1">
      <c r="B532" s="133"/>
      <c r="C532" s="134"/>
      <c r="D532" s="134" t="s">
        <v>71</v>
      </c>
      <c r="E532" s="143" t="s">
        <v>991</v>
      </c>
      <c r="F532" s="143" t="s">
        <v>992</v>
      </c>
      <c r="G532" s="134"/>
      <c r="H532" s="134"/>
      <c r="J532" s="144">
        <f>$BK$532</f>
        <v>0</v>
      </c>
      <c r="K532" s="134"/>
      <c r="L532" s="137"/>
      <c r="M532" s="138"/>
      <c r="N532" s="134"/>
      <c r="O532" s="134"/>
      <c r="P532" s="139">
        <f>SUM($P$533:$P$566)</f>
        <v>0</v>
      </c>
      <c r="Q532" s="134"/>
      <c r="R532" s="139">
        <f>SUM($R$533:$R$566)</f>
        <v>0.046994</v>
      </c>
      <c r="S532" s="134"/>
      <c r="T532" s="140">
        <f>SUM($T$533:$T$566)</f>
        <v>0</v>
      </c>
      <c r="AR532" s="141" t="s">
        <v>150</v>
      </c>
      <c r="AT532" s="141" t="s">
        <v>71</v>
      </c>
      <c r="AU532" s="141" t="s">
        <v>21</v>
      </c>
      <c r="AY532" s="141" t="s">
        <v>133</v>
      </c>
      <c r="BK532" s="142">
        <f>SUM($BK$533:$BK$566)</f>
        <v>0</v>
      </c>
    </row>
    <row r="533" spans="2:65" s="6" customFormat="1" ht="15.75" customHeight="1">
      <c r="B533" s="23"/>
      <c r="C533" s="145" t="s">
        <v>993</v>
      </c>
      <c r="D533" s="145" t="s">
        <v>135</v>
      </c>
      <c r="E533" s="146" t="s">
        <v>994</v>
      </c>
      <c r="F533" s="147" t="s">
        <v>995</v>
      </c>
      <c r="G533" s="148" t="s">
        <v>377</v>
      </c>
      <c r="H533" s="149">
        <v>20</v>
      </c>
      <c r="I533" s="150"/>
      <c r="J533" s="151">
        <f>ROUND($I$533*$H$533,2)</f>
        <v>0</v>
      </c>
      <c r="K533" s="147" t="s">
        <v>139</v>
      </c>
      <c r="L533" s="43"/>
      <c r="M533" s="152"/>
      <c r="N533" s="153" t="s">
        <v>43</v>
      </c>
      <c r="O533" s="24"/>
      <c r="P533" s="154">
        <f>$O$533*$H$533</f>
        <v>0</v>
      </c>
      <c r="Q533" s="154">
        <v>0</v>
      </c>
      <c r="R533" s="154">
        <f>$Q$533*$H$533</f>
        <v>0</v>
      </c>
      <c r="S533" s="154">
        <v>0</v>
      </c>
      <c r="T533" s="155">
        <f>$S$533*$H$533</f>
        <v>0</v>
      </c>
      <c r="AR533" s="89" t="s">
        <v>516</v>
      </c>
      <c r="AT533" s="89" t="s">
        <v>135</v>
      </c>
      <c r="AU533" s="89" t="s">
        <v>80</v>
      </c>
      <c r="AY533" s="6" t="s">
        <v>133</v>
      </c>
      <c r="BE533" s="156">
        <f>IF($N$533="základní",$J$533,0)</f>
        <v>0</v>
      </c>
      <c r="BF533" s="156">
        <f>IF($N$533="snížená",$J$533,0)</f>
        <v>0</v>
      </c>
      <c r="BG533" s="156">
        <f>IF($N$533="zákl. přenesená",$J$533,0)</f>
        <v>0</v>
      </c>
      <c r="BH533" s="156">
        <f>IF($N$533="sníž. přenesená",$J$533,0)</f>
        <v>0</v>
      </c>
      <c r="BI533" s="156">
        <f>IF($N$533="nulová",$J$533,0)</f>
        <v>0</v>
      </c>
      <c r="BJ533" s="89" t="s">
        <v>21</v>
      </c>
      <c r="BK533" s="156">
        <f>ROUND($I$533*$H$533,2)</f>
        <v>0</v>
      </c>
      <c r="BL533" s="89" t="s">
        <v>516</v>
      </c>
      <c r="BM533" s="89" t="s">
        <v>996</v>
      </c>
    </row>
    <row r="534" spans="2:47" s="6" customFormat="1" ht="27" customHeight="1">
      <c r="B534" s="23"/>
      <c r="C534" s="24"/>
      <c r="D534" s="157" t="s">
        <v>142</v>
      </c>
      <c r="E534" s="24"/>
      <c r="F534" s="158" t="s">
        <v>997</v>
      </c>
      <c r="G534" s="24"/>
      <c r="H534" s="24"/>
      <c r="J534" s="24"/>
      <c r="K534" s="24"/>
      <c r="L534" s="43"/>
      <c r="M534" s="56"/>
      <c r="N534" s="24"/>
      <c r="O534" s="24"/>
      <c r="P534" s="24"/>
      <c r="Q534" s="24"/>
      <c r="R534" s="24"/>
      <c r="S534" s="24"/>
      <c r="T534" s="57"/>
      <c r="AT534" s="6" t="s">
        <v>142</v>
      </c>
      <c r="AU534" s="6" t="s">
        <v>80</v>
      </c>
    </row>
    <row r="535" spans="2:65" s="6" customFormat="1" ht="15.75" customHeight="1">
      <c r="B535" s="23"/>
      <c r="C535" s="168" t="s">
        <v>998</v>
      </c>
      <c r="D535" s="168" t="s">
        <v>182</v>
      </c>
      <c r="E535" s="169" t="s">
        <v>999</v>
      </c>
      <c r="F535" s="170" t="s">
        <v>1000</v>
      </c>
      <c r="G535" s="171" t="s">
        <v>370</v>
      </c>
      <c r="H535" s="172">
        <v>20</v>
      </c>
      <c r="I535" s="173"/>
      <c r="J535" s="174">
        <f>ROUND($I$535*$H$535,2)</f>
        <v>0</v>
      </c>
      <c r="K535" s="170" t="s">
        <v>139</v>
      </c>
      <c r="L535" s="175"/>
      <c r="M535" s="176"/>
      <c r="N535" s="177" t="s">
        <v>43</v>
      </c>
      <c r="O535" s="24"/>
      <c r="P535" s="154">
        <f>$O$535*$H$535</f>
        <v>0</v>
      </c>
      <c r="Q535" s="154">
        <v>0.00021</v>
      </c>
      <c r="R535" s="154">
        <f>$Q$535*$H$535</f>
        <v>0.004200000000000001</v>
      </c>
      <c r="S535" s="154">
        <v>0</v>
      </c>
      <c r="T535" s="155">
        <f>$S$535*$H$535</f>
        <v>0</v>
      </c>
      <c r="AR535" s="89" t="s">
        <v>883</v>
      </c>
      <c r="AT535" s="89" t="s">
        <v>182</v>
      </c>
      <c r="AU535" s="89" t="s">
        <v>80</v>
      </c>
      <c r="AY535" s="6" t="s">
        <v>133</v>
      </c>
      <c r="BE535" s="156">
        <f>IF($N$535="základní",$J$535,0)</f>
        <v>0</v>
      </c>
      <c r="BF535" s="156">
        <f>IF($N$535="snížená",$J$535,0)</f>
        <v>0</v>
      </c>
      <c r="BG535" s="156">
        <f>IF($N$535="zákl. přenesená",$J$535,0)</f>
        <v>0</v>
      </c>
      <c r="BH535" s="156">
        <f>IF($N$535="sníž. přenesená",$J$535,0)</f>
        <v>0</v>
      </c>
      <c r="BI535" s="156">
        <f>IF($N$535="nulová",$J$535,0)</f>
        <v>0</v>
      </c>
      <c r="BJ535" s="89" t="s">
        <v>21</v>
      </c>
      <c r="BK535" s="156">
        <f>ROUND($I$535*$H$535,2)</f>
        <v>0</v>
      </c>
      <c r="BL535" s="89" t="s">
        <v>883</v>
      </c>
      <c r="BM535" s="89" t="s">
        <v>1001</v>
      </c>
    </row>
    <row r="536" spans="2:47" s="6" customFormat="1" ht="16.5" customHeight="1">
      <c r="B536" s="23"/>
      <c r="C536" s="24"/>
      <c r="D536" s="157" t="s">
        <v>142</v>
      </c>
      <c r="E536" s="24"/>
      <c r="F536" s="158" t="s">
        <v>1002</v>
      </c>
      <c r="G536" s="24"/>
      <c r="H536" s="24"/>
      <c r="J536" s="24"/>
      <c r="K536" s="24"/>
      <c r="L536" s="43"/>
      <c r="M536" s="56"/>
      <c r="N536" s="24"/>
      <c r="O536" s="24"/>
      <c r="P536" s="24"/>
      <c r="Q536" s="24"/>
      <c r="R536" s="24"/>
      <c r="S536" s="24"/>
      <c r="T536" s="57"/>
      <c r="AT536" s="6" t="s">
        <v>142</v>
      </c>
      <c r="AU536" s="6" t="s">
        <v>80</v>
      </c>
    </row>
    <row r="537" spans="2:65" s="6" customFormat="1" ht="15.75" customHeight="1">
      <c r="B537" s="23"/>
      <c r="C537" s="145" t="s">
        <v>1003</v>
      </c>
      <c r="D537" s="145" t="s">
        <v>135</v>
      </c>
      <c r="E537" s="146" t="s">
        <v>1004</v>
      </c>
      <c r="F537" s="147" t="s">
        <v>1005</v>
      </c>
      <c r="G537" s="148" t="s">
        <v>370</v>
      </c>
      <c r="H537" s="149">
        <v>4</v>
      </c>
      <c r="I537" s="150"/>
      <c r="J537" s="151">
        <f>ROUND($I$537*$H$537,2)</f>
        <v>0</v>
      </c>
      <c r="K537" s="147" t="s">
        <v>139</v>
      </c>
      <c r="L537" s="43"/>
      <c r="M537" s="152"/>
      <c r="N537" s="153" t="s">
        <v>43</v>
      </c>
      <c r="O537" s="24"/>
      <c r="P537" s="154">
        <f>$O$537*$H$537</f>
        <v>0</v>
      </c>
      <c r="Q537" s="154">
        <v>0</v>
      </c>
      <c r="R537" s="154">
        <f>$Q$537*$H$537</f>
        <v>0</v>
      </c>
      <c r="S537" s="154">
        <v>0</v>
      </c>
      <c r="T537" s="155">
        <f>$S$537*$H$537</f>
        <v>0</v>
      </c>
      <c r="AR537" s="89" t="s">
        <v>516</v>
      </c>
      <c r="AT537" s="89" t="s">
        <v>135</v>
      </c>
      <c r="AU537" s="89" t="s">
        <v>80</v>
      </c>
      <c r="AY537" s="6" t="s">
        <v>133</v>
      </c>
      <c r="BE537" s="156">
        <f>IF($N$537="základní",$J$537,0)</f>
        <v>0</v>
      </c>
      <c r="BF537" s="156">
        <f>IF($N$537="snížená",$J$537,0)</f>
        <v>0</v>
      </c>
      <c r="BG537" s="156">
        <f>IF($N$537="zákl. přenesená",$J$537,0)</f>
        <v>0</v>
      </c>
      <c r="BH537" s="156">
        <f>IF($N$537="sníž. přenesená",$J$537,0)</f>
        <v>0</v>
      </c>
      <c r="BI537" s="156">
        <f>IF($N$537="nulová",$J$537,0)</f>
        <v>0</v>
      </c>
      <c r="BJ537" s="89" t="s">
        <v>21</v>
      </c>
      <c r="BK537" s="156">
        <f>ROUND($I$537*$H$537,2)</f>
        <v>0</v>
      </c>
      <c r="BL537" s="89" t="s">
        <v>516</v>
      </c>
      <c r="BM537" s="89" t="s">
        <v>1006</v>
      </c>
    </row>
    <row r="538" spans="2:47" s="6" customFormat="1" ht="16.5" customHeight="1">
      <c r="B538" s="23"/>
      <c r="C538" s="24"/>
      <c r="D538" s="157" t="s">
        <v>142</v>
      </c>
      <c r="E538" s="24"/>
      <c r="F538" s="158" t="s">
        <v>1007</v>
      </c>
      <c r="G538" s="24"/>
      <c r="H538" s="24"/>
      <c r="J538" s="24"/>
      <c r="K538" s="24"/>
      <c r="L538" s="43"/>
      <c r="M538" s="56"/>
      <c r="N538" s="24"/>
      <c r="O538" s="24"/>
      <c r="P538" s="24"/>
      <c r="Q538" s="24"/>
      <c r="R538" s="24"/>
      <c r="S538" s="24"/>
      <c r="T538" s="57"/>
      <c r="AT538" s="6" t="s">
        <v>142</v>
      </c>
      <c r="AU538" s="6" t="s">
        <v>80</v>
      </c>
    </row>
    <row r="539" spans="2:51" s="6" customFormat="1" ht="15.75" customHeight="1">
      <c r="B539" s="159"/>
      <c r="C539" s="160"/>
      <c r="D539" s="161" t="s">
        <v>144</v>
      </c>
      <c r="E539" s="160"/>
      <c r="F539" s="162" t="s">
        <v>1008</v>
      </c>
      <c r="G539" s="160"/>
      <c r="H539" s="163">
        <v>4</v>
      </c>
      <c r="J539" s="160"/>
      <c r="K539" s="160"/>
      <c r="L539" s="164"/>
      <c r="M539" s="165"/>
      <c r="N539" s="160"/>
      <c r="O539" s="160"/>
      <c r="P539" s="160"/>
      <c r="Q539" s="160"/>
      <c r="R539" s="160"/>
      <c r="S539" s="160"/>
      <c r="T539" s="166"/>
      <c r="AT539" s="167" t="s">
        <v>144</v>
      </c>
      <c r="AU539" s="167" t="s">
        <v>80</v>
      </c>
      <c r="AV539" s="167" t="s">
        <v>80</v>
      </c>
      <c r="AW539" s="167" t="s">
        <v>92</v>
      </c>
      <c r="AX539" s="167" t="s">
        <v>21</v>
      </c>
      <c r="AY539" s="167" t="s">
        <v>133</v>
      </c>
    </row>
    <row r="540" spans="2:65" s="6" customFormat="1" ht="15.75" customHeight="1">
      <c r="B540" s="23"/>
      <c r="C540" s="168" t="s">
        <v>1009</v>
      </c>
      <c r="D540" s="168" t="s">
        <v>182</v>
      </c>
      <c r="E540" s="169" t="s">
        <v>1010</v>
      </c>
      <c r="F540" s="170" t="s">
        <v>1011</v>
      </c>
      <c r="G540" s="171" t="s">
        <v>370</v>
      </c>
      <c r="H540" s="172">
        <v>4</v>
      </c>
      <c r="I540" s="173"/>
      <c r="J540" s="174">
        <f>ROUND($I$540*$H$540,2)</f>
        <v>0</v>
      </c>
      <c r="K540" s="170" t="s">
        <v>139</v>
      </c>
      <c r="L540" s="175"/>
      <c r="M540" s="176"/>
      <c r="N540" s="177" t="s">
        <v>43</v>
      </c>
      <c r="O540" s="24"/>
      <c r="P540" s="154">
        <f>$O$540*$H$540</f>
        <v>0</v>
      </c>
      <c r="Q540" s="154">
        <v>5E-05</v>
      </c>
      <c r="R540" s="154">
        <f>$Q$540*$H$540</f>
        <v>0.0002</v>
      </c>
      <c r="S540" s="154">
        <v>0</v>
      </c>
      <c r="T540" s="155">
        <f>$S$540*$H$540</f>
        <v>0</v>
      </c>
      <c r="AR540" s="89" t="s">
        <v>883</v>
      </c>
      <c r="AT540" s="89" t="s">
        <v>182</v>
      </c>
      <c r="AU540" s="89" t="s">
        <v>80</v>
      </c>
      <c r="AY540" s="6" t="s">
        <v>133</v>
      </c>
      <c r="BE540" s="156">
        <f>IF($N$540="základní",$J$540,0)</f>
        <v>0</v>
      </c>
      <c r="BF540" s="156">
        <f>IF($N$540="snížená",$J$540,0)</f>
        <v>0</v>
      </c>
      <c r="BG540" s="156">
        <f>IF($N$540="zákl. přenesená",$J$540,0)</f>
        <v>0</v>
      </c>
      <c r="BH540" s="156">
        <f>IF($N$540="sníž. přenesená",$J$540,0)</f>
        <v>0</v>
      </c>
      <c r="BI540" s="156">
        <f>IF($N$540="nulová",$J$540,0)</f>
        <v>0</v>
      </c>
      <c r="BJ540" s="89" t="s">
        <v>21</v>
      </c>
      <c r="BK540" s="156">
        <f>ROUND($I$540*$H$540,2)</f>
        <v>0</v>
      </c>
      <c r="BL540" s="89" t="s">
        <v>883</v>
      </c>
      <c r="BM540" s="89" t="s">
        <v>1012</v>
      </c>
    </row>
    <row r="541" spans="2:47" s="6" customFormat="1" ht="16.5" customHeight="1">
      <c r="B541" s="23"/>
      <c r="C541" s="24"/>
      <c r="D541" s="157" t="s">
        <v>142</v>
      </c>
      <c r="E541" s="24"/>
      <c r="F541" s="158" t="s">
        <v>1011</v>
      </c>
      <c r="G541" s="24"/>
      <c r="H541" s="24"/>
      <c r="J541" s="24"/>
      <c r="K541" s="24"/>
      <c r="L541" s="43"/>
      <c r="M541" s="56"/>
      <c r="N541" s="24"/>
      <c r="O541" s="24"/>
      <c r="P541" s="24"/>
      <c r="Q541" s="24"/>
      <c r="R541" s="24"/>
      <c r="S541" s="24"/>
      <c r="T541" s="57"/>
      <c r="AT541" s="6" t="s">
        <v>142</v>
      </c>
      <c r="AU541" s="6" t="s">
        <v>80</v>
      </c>
    </row>
    <row r="542" spans="2:65" s="6" customFormat="1" ht="15.75" customHeight="1">
      <c r="B542" s="23"/>
      <c r="C542" s="168" t="s">
        <v>1013</v>
      </c>
      <c r="D542" s="168" t="s">
        <v>182</v>
      </c>
      <c r="E542" s="169" t="s">
        <v>1014</v>
      </c>
      <c r="F542" s="170" t="s">
        <v>1015</v>
      </c>
      <c r="G542" s="171" t="s">
        <v>370</v>
      </c>
      <c r="H542" s="172">
        <v>4</v>
      </c>
      <c r="I542" s="173"/>
      <c r="J542" s="174">
        <f>ROUND($I$542*$H$542,2)</f>
        <v>0</v>
      </c>
      <c r="K542" s="170" t="s">
        <v>139</v>
      </c>
      <c r="L542" s="175"/>
      <c r="M542" s="176"/>
      <c r="N542" s="177" t="s">
        <v>43</v>
      </c>
      <c r="O542" s="24"/>
      <c r="P542" s="154">
        <f>$O$542*$H$542</f>
        <v>0</v>
      </c>
      <c r="Q542" s="154">
        <v>5E-05</v>
      </c>
      <c r="R542" s="154">
        <f>$Q$542*$H$542</f>
        <v>0.0002</v>
      </c>
      <c r="S542" s="154">
        <v>0</v>
      </c>
      <c r="T542" s="155">
        <f>$S$542*$H$542</f>
        <v>0</v>
      </c>
      <c r="AR542" s="89" t="s">
        <v>883</v>
      </c>
      <c r="AT542" s="89" t="s">
        <v>182</v>
      </c>
      <c r="AU542" s="89" t="s">
        <v>80</v>
      </c>
      <c r="AY542" s="6" t="s">
        <v>133</v>
      </c>
      <c r="BE542" s="156">
        <f>IF($N$542="základní",$J$542,0)</f>
        <v>0</v>
      </c>
      <c r="BF542" s="156">
        <f>IF($N$542="snížená",$J$542,0)</f>
        <v>0</v>
      </c>
      <c r="BG542" s="156">
        <f>IF($N$542="zákl. přenesená",$J$542,0)</f>
        <v>0</v>
      </c>
      <c r="BH542" s="156">
        <f>IF($N$542="sníž. přenesená",$J$542,0)</f>
        <v>0</v>
      </c>
      <c r="BI542" s="156">
        <f>IF($N$542="nulová",$J$542,0)</f>
        <v>0</v>
      </c>
      <c r="BJ542" s="89" t="s">
        <v>21</v>
      </c>
      <c r="BK542" s="156">
        <f>ROUND($I$542*$H$542,2)</f>
        <v>0</v>
      </c>
      <c r="BL542" s="89" t="s">
        <v>883</v>
      </c>
      <c r="BM542" s="89" t="s">
        <v>1016</v>
      </c>
    </row>
    <row r="543" spans="2:47" s="6" customFormat="1" ht="16.5" customHeight="1">
      <c r="B543" s="23"/>
      <c r="C543" s="24"/>
      <c r="D543" s="157" t="s">
        <v>142</v>
      </c>
      <c r="E543" s="24"/>
      <c r="F543" s="158" t="s">
        <v>1015</v>
      </c>
      <c r="G543" s="24"/>
      <c r="H543" s="24"/>
      <c r="J543" s="24"/>
      <c r="K543" s="24"/>
      <c r="L543" s="43"/>
      <c r="M543" s="56"/>
      <c r="N543" s="24"/>
      <c r="O543" s="24"/>
      <c r="P543" s="24"/>
      <c r="Q543" s="24"/>
      <c r="R543" s="24"/>
      <c r="S543" s="24"/>
      <c r="T543" s="57"/>
      <c r="AT543" s="6" t="s">
        <v>142</v>
      </c>
      <c r="AU543" s="6" t="s">
        <v>80</v>
      </c>
    </row>
    <row r="544" spans="2:65" s="6" customFormat="1" ht="15.75" customHeight="1">
      <c r="B544" s="23"/>
      <c r="C544" s="145" t="s">
        <v>1017</v>
      </c>
      <c r="D544" s="145" t="s">
        <v>135</v>
      </c>
      <c r="E544" s="146" t="s">
        <v>1018</v>
      </c>
      <c r="F544" s="147" t="s">
        <v>1019</v>
      </c>
      <c r="G544" s="148" t="s">
        <v>370</v>
      </c>
      <c r="H544" s="149">
        <v>1</v>
      </c>
      <c r="I544" s="150"/>
      <c r="J544" s="151">
        <f>ROUND($I$544*$H$544,2)</f>
        <v>0</v>
      </c>
      <c r="K544" s="147" t="s">
        <v>139</v>
      </c>
      <c r="L544" s="43"/>
      <c r="M544" s="152"/>
      <c r="N544" s="153" t="s">
        <v>43</v>
      </c>
      <c r="O544" s="24"/>
      <c r="P544" s="154">
        <f>$O$544*$H$544</f>
        <v>0</v>
      </c>
      <c r="Q544" s="154">
        <v>0</v>
      </c>
      <c r="R544" s="154">
        <f>$Q$544*$H$544</f>
        <v>0</v>
      </c>
      <c r="S544" s="154">
        <v>0</v>
      </c>
      <c r="T544" s="155">
        <f>$S$544*$H$544</f>
        <v>0</v>
      </c>
      <c r="AR544" s="89" t="s">
        <v>516</v>
      </c>
      <c r="AT544" s="89" t="s">
        <v>135</v>
      </c>
      <c r="AU544" s="89" t="s">
        <v>80</v>
      </c>
      <c r="AY544" s="6" t="s">
        <v>133</v>
      </c>
      <c r="BE544" s="156">
        <f>IF($N$544="základní",$J$544,0)</f>
        <v>0</v>
      </c>
      <c r="BF544" s="156">
        <f>IF($N$544="snížená",$J$544,0)</f>
        <v>0</v>
      </c>
      <c r="BG544" s="156">
        <f>IF($N$544="zákl. přenesená",$J$544,0)</f>
        <v>0</v>
      </c>
      <c r="BH544" s="156">
        <f>IF($N$544="sníž. přenesená",$J$544,0)</f>
        <v>0</v>
      </c>
      <c r="BI544" s="156">
        <f>IF($N$544="nulová",$J$544,0)</f>
        <v>0</v>
      </c>
      <c r="BJ544" s="89" t="s">
        <v>21</v>
      </c>
      <c r="BK544" s="156">
        <f>ROUND($I$544*$H$544,2)</f>
        <v>0</v>
      </c>
      <c r="BL544" s="89" t="s">
        <v>516</v>
      </c>
      <c r="BM544" s="89" t="s">
        <v>1020</v>
      </c>
    </row>
    <row r="545" spans="2:47" s="6" customFormat="1" ht="27" customHeight="1">
      <c r="B545" s="23"/>
      <c r="C545" s="24"/>
      <c r="D545" s="157" t="s">
        <v>142</v>
      </c>
      <c r="E545" s="24"/>
      <c r="F545" s="158" t="s">
        <v>1021</v>
      </c>
      <c r="G545" s="24"/>
      <c r="H545" s="24"/>
      <c r="J545" s="24"/>
      <c r="K545" s="24"/>
      <c r="L545" s="43"/>
      <c r="M545" s="56"/>
      <c r="N545" s="24"/>
      <c r="O545" s="24"/>
      <c r="P545" s="24"/>
      <c r="Q545" s="24"/>
      <c r="R545" s="24"/>
      <c r="S545" s="24"/>
      <c r="T545" s="57"/>
      <c r="AT545" s="6" t="s">
        <v>142</v>
      </c>
      <c r="AU545" s="6" t="s">
        <v>80</v>
      </c>
    </row>
    <row r="546" spans="2:65" s="6" customFormat="1" ht="15.75" customHeight="1">
      <c r="B546" s="23"/>
      <c r="C546" s="168" t="s">
        <v>1022</v>
      </c>
      <c r="D546" s="168" t="s">
        <v>182</v>
      </c>
      <c r="E546" s="169" t="s">
        <v>1023</v>
      </c>
      <c r="F546" s="170" t="s">
        <v>1024</v>
      </c>
      <c r="G546" s="171" t="s">
        <v>370</v>
      </c>
      <c r="H546" s="172">
        <v>1</v>
      </c>
      <c r="I546" s="173"/>
      <c r="J546" s="174">
        <f>ROUND($I$546*$H$546,2)</f>
        <v>0</v>
      </c>
      <c r="K546" s="170" t="s">
        <v>139</v>
      </c>
      <c r="L546" s="175"/>
      <c r="M546" s="176"/>
      <c r="N546" s="177" t="s">
        <v>43</v>
      </c>
      <c r="O546" s="24"/>
      <c r="P546" s="154">
        <f>$O$546*$H$546</f>
        <v>0</v>
      </c>
      <c r="Q546" s="154">
        <v>6E-05</v>
      </c>
      <c r="R546" s="154">
        <f>$Q$546*$H$546</f>
        <v>6E-05</v>
      </c>
      <c r="S546" s="154">
        <v>0</v>
      </c>
      <c r="T546" s="155">
        <f>$S$546*$H$546</f>
        <v>0</v>
      </c>
      <c r="AR546" s="89" t="s">
        <v>883</v>
      </c>
      <c r="AT546" s="89" t="s">
        <v>182</v>
      </c>
      <c r="AU546" s="89" t="s">
        <v>80</v>
      </c>
      <c r="AY546" s="6" t="s">
        <v>133</v>
      </c>
      <c r="BE546" s="156">
        <f>IF($N$546="základní",$J$546,0)</f>
        <v>0</v>
      </c>
      <c r="BF546" s="156">
        <f>IF($N$546="snížená",$J$546,0)</f>
        <v>0</v>
      </c>
      <c r="BG546" s="156">
        <f>IF($N$546="zákl. přenesená",$J$546,0)</f>
        <v>0</v>
      </c>
      <c r="BH546" s="156">
        <f>IF($N$546="sníž. přenesená",$J$546,0)</f>
        <v>0</v>
      </c>
      <c r="BI546" s="156">
        <f>IF($N$546="nulová",$J$546,0)</f>
        <v>0</v>
      </c>
      <c r="BJ546" s="89" t="s">
        <v>21</v>
      </c>
      <c r="BK546" s="156">
        <f>ROUND($I$546*$H$546,2)</f>
        <v>0</v>
      </c>
      <c r="BL546" s="89" t="s">
        <v>883</v>
      </c>
      <c r="BM546" s="89" t="s">
        <v>1025</v>
      </c>
    </row>
    <row r="547" spans="2:65" s="6" customFormat="1" ht="15.75" customHeight="1">
      <c r="B547" s="23"/>
      <c r="C547" s="171" t="s">
        <v>1026</v>
      </c>
      <c r="D547" s="171" t="s">
        <v>182</v>
      </c>
      <c r="E547" s="169" t="s">
        <v>1027</v>
      </c>
      <c r="F547" s="170" t="s">
        <v>1028</v>
      </c>
      <c r="G547" s="171" t="s">
        <v>370</v>
      </c>
      <c r="H547" s="172">
        <v>1</v>
      </c>
      <c r="I547" s="173"/>
      <c r="J547" s="174">
        <f>ROUND($I$547*$H$547,2)</f>
        <v>0</v>
      </c>
      <c r="K547" s="170" t="s">
        <v>139</v>
      </c>
      <c r="L547" s="175"/>
      <c r="M547" s="176"/>
      <c r="N547" s="177" t="s">
        <v>43</v>
      </c>
      <c r="O547" s="24"/>
      <c r="P547" s="154">
        <f>$O$547*$H$547</f>
        <v>0</v>
      </c>
      <c r="Q547" s="154">
        <v>1E-05</v>
      </c>
      <c r="R547" s="154">
        <f>$Q$547*$H$547</f>
        <v>1E-05</v>
      </c>
      <c r="S547" s="154">
        <v>0</v>
      </c>
      <c r="T547" s="155">
        <f>$S$547*$H$547</f>
        <v>0</v>
      </c>
      <c r="AR547" s="89" t="s">
        <v>883</v>
      </c>
      <c r="AT547" s="89" t="s">
        <v>182</v>
      </c>
      <c r="AU547" s="89" t="s">
        <v>80</v>
      </c>
      <c r="AY547" s="89" t="s">
        <v>133</v>
      </c>
      <c r="BE547" s="156">
        <f>IF($N$547="základní",$J$547,0)</f>
        <v>0</v>
      </c>
      <c r="BF547" s="156">
        <f>IF($N$547="snížená",$J$547,0)</f>
        <v>0</v>
      </c>
      <c r="BG547" s="156">
        <f>IF($N$547="zákl. přenesená",$J$547,0)</f>
        <v>0</v>
      </c>
      <c r="BH547" s="156">
        <f>IF($N$547="sníž. přenesená",$J$547,0)</f>
        <v>0</v>
      </c>
      <c r="BI547" s="156">
        <f>IF($N$547="nulová",$J$547,0)</f>
        <v>0</v>
      </c>
      <c r="BJ547" s="89" t="s">
        <v>21</v>
      </c>
      <c r="BK547" s="156">
        <f>ROUND($I$547*$H$547,2)</f>
        <v>0</v>
      </c>
      <c r="BL547" s="89" t="s">
        <v>883</v>
      </c>
      <c r="BM547" s="89" t="s">
        <v>1029</v>
      </c>
    </row>
    <row r="548" spans="2:65" s="6" customFormat="1" ht="15.75" customHeight="1">
      <c r="B548" s="23"/>
      <c r="C548" s="148" t="s">
        <v>1030</v>
      </c>
      <c r="D548" s="148" t="s">
        <v>135</v>
      </c>
      <c r="E548" s="146" t="s">
        <v>1031</v>
      </c>
      <c r="F548" s="147" t="s">
        <v>1032</v>
      </c>
      <c r="G548" s="148" t="s">
        <v>370</v>
      </c>
      <c r="H548" s="149">
        <v>1</v>
      </c>
      <c r="I548" s="150"/>
      <c r="J548" s="151">
        <f>ROUND($I$548*$H$548,2)</f>
        <v>0</v>
      </c>
      <c r="K548" s="147" t="s">
        <v>139</v>
      </c>
      <c r="L548" s="43"/>
      <c r="M548" s="152"/>
      <c r="N548" s="153" t="s">
        <v>43</v>
      </c>
      <c r="O548" s="24"/>
      <c r="P548" s="154">
        <f>$O$548*$H$548</f>
        <v>0</v>
      </c>
      <c r="Q548" s="154">
        <v>0</v>
      </c>
      <c r="R548" s="154">
        <f>$Q$548*$H$548</f>
        <v>0</v>
      </c>
      <c r="S548" s="154">
        <v>0</v>
      </c>
      <c r="T548" s="155">
        <f>$S$548*$H$548</f>
        <v>0</v>
      </c>
      <c r="AR548" s="89" t="s">
        <v>516</v>
      </c>
      <c r="AT548" s="89" t="s">
        <v>135</v>
      </c>
      <c r="AU548" s="89" t="s">
        <v>80</v>
      </c>
      <c r="AY548" s="89" t="s">
        <v>133</v>
      </c>
      <c r="BE548" s="156">
        <f>IF($N$548="základní",$J$548,0)</f>
        <v>0</v>
      </c>
      <c r="BF548" s="156">
        <f>IF($N$548="snížená",$J$548,0)</f>
        <v>0</v>
      </c>
      <c r="BG548" s="156">
        <f>IF($N$548="zákl. přenesená",$J$548,0)</f>
        <v>0</v>
      </c>
      <c r="BH548" s="156">
        <f>IF($N$548="sníž. přenesená",$J$548,0)</f>
        <v>0</v>
      </c>
      <c r="BI548" s="156">
        <f>IF($N$548="nulová",$J$548,0)</f>
        <v>0</v>
      </c>
      <c r="BJ548" s="89" t="s">
        <v>21</v>
      </c>
      <c r="BK548" s="156">
        <f>ROUND($I$548*$H$548,2)</f>
        <v>0</v>
      </c>
      <c r="BL548" s="89" t="s">
        <v>516</v>
      </c>
      <c r="BM548" s="89" t="s">
        <v>1033</v>
      </c>
    </row>
    <row r="549" spans="2:47" s="6" customFormat="1" ht="16.5" customHeight="1">
      <c r="B549" s="23"/>
      <c r="C549" s="24"/>
      <c r="D549" s="157" t="s">
        <v>142</v>
      </c>
      <c r="E549" s="24"/>
      <c r="F549" s="158" t="s">
        <v>1034</v>
      </c>
      <c r="G549" s="24"/>
      <c r="H549" s="24"/>
      <c r="J549" s="24"/>
      <c r="K549" s="24"/>
      <c r="L549" s="43"/>
      <c r="M549" s="56"/>
      <c r="N549" s="24"/>
      <c r="O549" s="24"/>
      <c r="P549" s="24"/>
      <c r="Q549" s="24"/>
      <c r="R549" s="24"/>
      <c r="S549" s="24"/>
      <c r="T549" s="57"/>
      <c r="AT549" s="6" t="s">
        <v>142</v>
      </c>
      <c r="AU549" s="6" t="s">
        <v>80</v>
      </c>
    </row>
    <row r="550" spans="2:65" s="6" customFormat="1" ht="15.75" customHeight="1">
      <c r="B550" s="23"/>
      <c r="C550" s="168" t="s">
        <v>1035</v>
      </c>
      <c r="D550" s="168" t="s">
        <v>182</v>
      </c>
      <c r="E550" s="169" t="s">
        <v>1036</v>
      </c>
      <c r="F550" s="170" t="s">
        <v>1037</v>
      </c>
      <c r="G550" s="171" t="s">
        <v>370</v>
      </c>
      <c r="H550" s="172">
        <v>1</v>
      </c>
      <c r="I550" s="173"/>
      <c r="J550" s="174">
        <f>ROUND($I$550*$H$550,2)</f>
        <v>0</v>
      </c>
      <c r="K550" s="170" t="s">
        <v>139</v>
      </c>
      <c r="L550" s="175"/>
      <c r="M550" s="176"/>
      <c r="N550" s="177" t="s">
        <v>43</v>
      </c>
      <c r="O550" s="24"/>
      <c r="P550" s="154">
        <f>$O$550*$H$550</f>
        <v>0</v>
      </c>
      <c r="Q550" s="154">
        <v>0.0004</v>
      </c>
      <c r="R550" s="154">
        <f>$Q$550*$H$550</f>
        <v>0.0004</v>
      </c>
      <c r="S550" s="154">
        <v>0</v>
      </c>
      <c r="T550" s="155">
        <f>$S$550*$H$550</f>
        <v>0</v>
      </c>
      <c r="AR550" s="89" t="s">
        <v>883</v>
      </c>
      <c r="AT550" s="89" t="s">
        <v>182</v>
      </c>
      <c r="AU550" s="89" t="s">
        <v>80</v>
      </c>
      <c r="AY550" s="6" t="s">
        <v>133</v>
      </c>
      <c r="BE550" s="156">
        <f>IF($N$550="základní",$J$550,0)</f>
        <v>0</v>
      </c>
      <c r="BF550" s="156">
        <f>IF($N$550="snížená",$J$550,0)</f>
        <v>0</v>
      </c>
      <c r="BG550" s="156">
        <f>IF($N$550="zákl. přenesená",$J$550,0)</f>
        <v>0</v>
      </c>
      <c r="BH550" s="156">
        <f>IF($N$550="sníž. přenesená",$J$550,0)</f>
        <v>0</v>
      </c>
      <c r="BI550" s="156">
        <f>IF($N$550="nulová",$J$550,0)</f>
        <v>0</v>
      </c>
      <c r="BJ550" s="89" t="s">
        <v>21</v>
      </c>
      <c r="BK550" s="156">
        <f>ROUND($I$550*$H$550,2)</f>
        <v>0</v>
      </c>
      <c r="BL550" s="89" t="s">
        <v>883</v>
      </c>
      <c r="BM550" s="89" t="s">
        <v>1038</v>
      </c>
    </row>
    <row r="551" spans="2:47" s="6" customFormat="1" ht="16.5" customHeight="1">
      <c r="B551" s="23"/>
      <c r="C551" s="24"/>
      <c r="D551" s="157" t="s">
        <v>142</v>
      </c>
      <c r="E551" s="24"/>
      <c r="F551" s="158" t="s">
        <v>1039</v>
      </c>
      <c r="G551" s="24"/>
      <c r="H551" s="24"/>
      <c r="J551" s="24"/>
      <c r="K551" s="24"/>
      <c r="L551" s="43"/>
      <c r="M551" s="56"/>
      <c r="N551" s="24"/>
      <c r="O551" s="24"/>
      <c r="P551" s="24"/>
      <c r="Q551" s="24"/>
      <c r="R551" s="24"/>
      <c r="S551" s="24"/>
      <c r="T551" s="57"/>
      <c r="AT551" s="6" t="s">
        <v>142</v>
      </c>
      <c r="AU551" s="6" t="s">
        <v>80</v>
      </c>
    </row>
    <row r="552" spans="2:65" s="6" customFormat="1" ht="15.75" customHeight="1">
      <c r="B552" s="23"/>
      <c r="C552" s="145" t="s">
        <v>1040</v>
      </c>
      <c r="D552" s="145" t="s">
        <v>135</v>
      </c>
      <c r="E552" s="146" t="s">
        <v>1041</v>
      </c>
      <c r="F552" s="147" t="s">
        <v>1042</v>
      </c>
      <c r="G552" s="148" t="s">
        <v>370</v>
      </c>
      <c r="H552" s="149">
        <v>4</v>
      </c>
      <c r="I552" s="150"/>
      <c r="J552" s="151">
        <f>ROUND($I$552*$H$552,2)</f>
        <v>0</v>
      </c>
      <c r="K552" s="147" t="s">
        <v>139</v>
      </c>
      <c r="L552" s="43"/>
      <c r="M552" s="152"/>
      <c r="N552" s="153" t="s">
        <v>43</v>
      </c>
      <c r="O552" s="24"/>
      <c r="P552" s="154">
        <f>$O$552*$H$552</f>
        <v>0</v>
      </c>
      <c r="Q552" s="154">
        <v>0</v>
      </c>
      <c r="R552" s="154">
        <f>$Q$552*$H$552</f>
        <v>0</v>
      </c>
      <c r="S552" s="154">
        <v>0</v>
      </c>
      <c r="T552" s="155">
        <f>$S$552*$H$552</f>
        <v>0</v>
      </c>
      <c r="AR552" s="89" t="s">
        <v>516</v>
      </c>
      <c r="AT552" s="89" t="s">
        <v>135</v>
      </c>
      <c r="AU552" s="89" t="s">
        <v>80</v>
      </c>
      <c r="AY552" s="6" t="s">
        <v>133</v>
      </c>
      <c r="BE552" s="156">
        <f>IF($N$552="základní",$J$552,0)</f>
        <v>0</v>
      </c>
      <c r="BF552" s="156">
        <f>IF($N$552="snížená",$J$552,0)</f>
        <v>0</v>
      </c>
      <c r="BG552" s="156">
        <f>IF($N$552="zákl. přenesená",$J$552,0)</f>
        <v>0</v>
      </c>
      <c r="BH552" s="156">
        <f>IF($N$552="sníž. přenesená",$J$552,0)</f>
        <v>0</v>
      </c>
      <c r="BI552" s="156">
        <f>IF($N$552="nulová",$J$552,0)</f>
        <v>0</v>
      </c>
      <c r="BJ552" s="89" t="s">
        <v>21</v>
      </c>
      <c r="BK552" s="156">
        <f>ROUND($I$552*$H$552,2)</f>
        <v>0</v>
      </c>
      <c r="BL552" s="89" t="s">
        <v>516</v>
      </c>
      <c r="BM552" s="89" t="s">
        <v>1043</v>
      </c>
    </row>
    <row r="553" spans="2:47" s="6" customFormat="1" ht="16.5" customHeight="1">
      <c r="B553" s="23"/>
      <c r="C553" s="24"/>
      <c r="D553" s="157" t="s">
        <v>142</v>
      </c>
      <c r="E553" s="24"/>
      <c r="F553" s="158" t="s">
        <v>1044</v>
      </c>
      <c r="G553" s="24"/>
      <c r="H553" s="24"/>
      <c r="J553" s="24"/>
      <c r="K553" s="24"/>
      <c r="L553" s="43"/>
      <c r="M553" s="56"/>
      <c r="N553" s="24"/>
      <c r="O553" s="24"/>
      <c r="P553" s="24"/>
      <c r="Q553" s="24"/>
      <c r="R553" s="24"/>
      <c r="S553" s="24"/>
      <c r="T553" s="57"/>
      <c r="AT553" s="6" t="s">
        <v>142</v>
      </c>
      <c r="AU553" s="6" t="s">
        <v>80</v>
      </c>
    </row>
    <row r="554" spans="2:65" s="6" customFormat="1" ht="15.75" customHeight="1">
      <c r="B554" s="23"/>
      <c r="C554" s="168" t="s">
        <v>1045</v>
      </c>
      <c r="D554" s="168" t="s">
        <v>182</v>
      </c>
      <c r="E554" s="169" t="s">
        <v>1046</v>
      </c>
      <c r="F554" s="170" t="s">
        <v>1047</v>
      </c>
      <c r="G554" s="171" t="s">
        <v>370</v>
      </c>
      <c r="H554" s="172">
        <v>4</v>
      </c>
      <c r="I554" s="173"/>
      <c r="J554" s="174">
        <f>ROUND($I$554*$H$554,2)</f>
        <v>0</v>
      </c>
      <c r="K554" s="170"/>
      <c r="L554" s="175"/>
      <c r="M554" s="176"/>
      <c r="N554" s="177" t="s">
        <v>43</v>
      </c>
      <c r="O554" s="24"/>
      <c r="P554" s="154">
        <f>$O$554*$H$554</f>
        <v>0</v>
      </c>
      <c r="Q554" s="154">
        <v>0.0065</v>
      </c>
      <c r="R554" s="154">
        <f>$Q$554*$H$554</f>
        <v>0.026</v>
      </c>
      <c r="S554" s="154">
        <v>0</v>
      </c>
      <c r="T554" s="155">
        <f>$S$554*$H$554</f>
        <v>0</v>
      </c>
      <c r="AR554" s="89" t="s">
        <v>883</v>
      </c>
      <c r="AT554" s="89" t="s">
        <v>182</v>
      </c>
      <c r="AU554" s="89" t="s">
        <v>80</v>
      </c>
      <c r="AY554" s="6" t="s">
        <v>133</v>
      </c>
      <c r="BE554" s="156">
        <f>IF($N$554="základní",$J$554,0)</f>
        <v>0</v>
      </c>
      <c r="BF554" s="156">
        <f>IF($N$554="snížená",$J$554,0)</f>
        <v>0</v>
      </c>
      <c r="BG554" s="156">
        <f>IF($N$554="zákl. přenesená",$J$554,0)</f>
        <v>0</v>
      </c>
      <c r="BH554" s="156">
        <f>IF($N$554="sníž. přenesená",$J$554,0)</f>
        <v>0</v>
      </c>
      <c r="BI554" s="156">
        <f>IF($N$554="nulová",$J$554,0)</f>
        <v>0</v>
      </c>
      <c r="BJ554" s="89" t="s">
        <v>21</v>
      </c>
      <c r="BK554" s="156">
        <f>ROUND($I$554*$H$554,2)</f>
        <v>0</v>
      </c>
      <c r="BL554" s="89" t="s">
        <v>883</v>
      </c>
      <c r="BM554" s="89" t="s">
        <v>1048</v>
      </c>
    </row>
    <row r="555" spans="2:47" s="6" customFormat="1" ht="16.5" customHeight="1">
      <c r="B555" s="23"/>
      <c r="C555" s="24"/>
      <c r="D555" s="157" t="s">
        <v>142</v>
      </c>
      <c r="E555" s="24"/>
      <c r="F555" s="158" t="s">
        <v>1049</v>
      </c>
      <c r="G555" s="24"/>
      <c r="H555" s="24"/>
      <c r="J555" s="24"/>
      <c r="K555" s="24"/>
      <c r="L555" s="43"/>
      <c r="M555" s="56"/>
      <c r="N555" s="24"/>
      <c r="O555" s="24"/>
      <c r="P555" s="24"/>
      <c r="Q555" s="24"/>
      <c r="R555" s="24"/>
      <c r="S555" s="24"/>
      <c r="T555" s="57"/>
      <c r="AT555" s="6" t="s">
        <v>142</v>
      </c>
      <c r="AU555" s="6" t="s">
        <v>80</v>
      </c>
    </row>
    <row r="556" spans="2:65" s="6" customFormat="1" ht="15.75" customHeight="1">
      <c r="B556" s="23"/>
      <c r="C556" s="145" t="s">
        <v>1050</v>
      </c>
      <c r="D556" s="145" t="s">
        <v>135</v>
      </c>
      <c r="E556" s="146" t="s">
        <v>1041</v>
      </c>
      <c r="F556" s="147" t="s">
        <v>1042</v>
      </c>
      <c r="G556" s="148" t="s">
        <v>370</v>
      </c>
      <c r="H556" s="149">
        <v>1</v>
      </c>
      <c r="I556" s="150"/>
      <c r="J556" s="151">
        <f>ROUND($I$556*$H$556,2)</f>
        <v>0</v>
      </c>
      <c r="K556" s="147" t="s">
        <v>139</v>
      </c>
      <c r="L556" s="43"/>
      <c r="M556" s="152"/>
      <c r="N556" s="153" t="s">
        <v>43</v>
      </c>
      <c r="O556" s="24"/>
      <c r="P556" s="154">
        <f>$O$556*$H$556</f>
        <v>0</v>
      </c>
      <c r="Q556" s="154">
        <v>0</v>
      </c>
      <c r="R556" s="154">
        <f>$Q$556*$H$556</f>
        <v>0</v>
      </c>
      <c r="S556" s="154">
        <v>0</v>
      </c>
      <c r="T556" s="155">
        <f>$S$556*$H$556</f>
        <v>0</v>
      </c>
      <c r="AR556" s="89" t="s">
        <v>516</v>
      </c>
      <c r="AT556" s="89" t="s">
        <v>135</v>
      </c>
      <c r="AU556" s="89" t="s">
        <v>80</v>
      </c>
      <c r="AY556" s="6" t="s">
        <v>133</v>
      </c>
      <c r="BE556" s="156">
        <f>IF($N$556="základní",$J$556,0)</f>
        <v>0</v>
      </c>
      <c r="BF556" s="156">
        <f>IF($N$556="snížená",$J$556,0)</f>
        <v>0</v>
      </c>
      <c r="BG556" s="156">
        <f>IF($N$556="zákl. přenesená",$J$556,0)</f>
        <v>0</v>
      </c>
      <c r="BH556" s="156">
        <f>IF($N$556="sníž. přenesená",$J$556,0)</f>
        <v>0</v>
      </c>
      <c r="BI556" s="156">
        <f>IF($N$556="nulová",$J$556,0)</f>
        <v>0</v>
      </c>
      <c r="BJ556" s="89" t="s">
        <v>21</v>
      </c>
      <c r="BK556" s="156">
        <f>ROUND($I$556*$H$556,2)</f>
        <v>0</v>
      </c>
      <c r="BL556" s="89" t="s">
        <v>516</v>
      </c>
      <c r="BM556" s="89" t="s">
        <v>1051</v>
      </c>
    </row>
    <row r="557" spans="2:47" s="6" customFormat="1" ht="16.5" customHeight="1">
      <c r="B557" s="23"/>
      <c r="C557" s="24"/>
      <c r="D557" s="157" t="s">
        <v>142</v>
      </c>
      <c r="E557" s="24"/>
      <c r="F557" s="158" t="s">
        <v>1044</v>
      </c>
      <c r="G557" s="24"/>
      <c r="H557" s="24"/>
      <c r="J557" s="24"/>
      <c r="K557" s="24"/>
      <c r="L557" s="43"/>
      <c r="M557" s="56"/>
      <c r="N557" s="24"/>
      <c r="O557" s="24"/>
      <c r="P557" s="24"/>
      <c r="Q557" s="24"/>
      <c r="R557" s="24"/>
      <c r="S557" s="24"/>
      <c r="T557" s="57"/>
      <c r="AT557" s="6" t="s">
        <v>142</v>
      </c>
      <c r="AU557" s="6" t="s">
        <v>80</v>
      </c>
    </row>
    <row r="558" spans="2:65" s="6" customFormat="1" ht="15.75" customHeight="1">
      <c r="B558" s="23"/>
      <c r="C558" s="168" t="s">
        <v>1052</v>
      </c>
      <c r="D558" s="168" t="s">
        <v>182</v>
      </c>
      <c r="E558" s="169" t="s">
        <v>1053</v>
      </c>
      <c r="F558" s="170" t="s">
        <v>1054</v>
      </c>
      <c r="G558" s="171" t="s">
        <v>370</v>
      </c>
      <c r="H558" s="172">
        <v>1</v>
      </c>
      <c r="I558" s="173"/>
      <c r="J558" s="174">
        <f>ROUND($I$558*$H$558,2)</f>
        <v>0</v>
      </c>
      <c r="K558" s="170" t="s">
        <v>139</v>
      </c>
      <c r="L558" s="175"/>
      <c r="M558" s="176"/>
      <c r="N558" s="177" t="s">
        <v>43</v>
      </c>
      <c r="O558" s="24"/>
      <c r="P558" s="154">
        <f>$O$558*$H$558</f>
        <v>0</v>
      </c>
      <c r="Q558" s="154">
        <v>0.0075</v>
      </c>
      <c r="R558" s="154">
        <f>$Q$558*$H$558</f>
        <v>0.0075</v>
      </c>
      <c r="S558" s="154">
        <v>0</v>
      </c>
      <c r="T558" s="155">
        <f>$S$558*$H$558</f>
        <v>0</v>
      </c>
      <c r="AR558" s="89" t="s">
        <v>883</v>
      </c>
      <c r="AT558" s="89" t="s">
        <v>182</v>
      </c>
      <c r="AU558" s="89" t="s">
        <v>80</v>
      </c>
      <c r="AY558" s="6" t="s">
        <v>133</v>
      </c>
      <c r="BE558" s="156">
        <f>IF($N$558="základní",$J$558,0)</f>
        <v>0</v>
      </c>
      <c r="BF558" s="156">
        <f>IF($N$558="snížená",$J$558,0)</f>
        <v>0</v>
      </c>
      <c r="BG558" s="156">
        <f>IF($N$558="zákl. přenesená",$J$558,0)</f>
        <v>0</v>
      </c>
      <c r="BH558" s="156">
        <f>IF($N$558="sníž. přenesená",$J$558,0)</f>
        <v>0</v>
      </c>
      <c r="BI558" s="156">
        <f>IF($N$558="nulová",$J$558,0)</f>
        <v>0</v>
      </c>
      <c r="BJ558" s="89" t="s">
        <v>21</v>
      </c>
      <c r="BK558" s="156">
        <f>ROUND($I$558*$H$558,2)</f>
        <v>0</v>
      </c>
      <c r="BL558" s="89" t="s">
        <v>883</v>
      </c>
      <c r="BM558" s="89" t="s">
        <v>1055</v>
      </c>
    </row>
    <row r="559" spans="2:47" s="6" customFormat="1" ht="16.5" customHeight="1">
      <c r="B559" s="23"/>
      <c r="C559" s="24"/>
      <c r="D559" s="157" t="s">
        <v>142</v>
      </c>
      <c r="E559" s="24"/>
      <c r="F559" s="158" t="s">
        <v>1054</v>
      </c>
      <c r="G559" s="24"/>
      <c r="H559" s="24"/>
      <c r="J559" s="24"/>
      <c r="K559" s="24"/>
      <c r="L559" s="43"/>
      <c r="M559" s="56"/>
      <c r="N559" s="24"/>
      <c r="O559" s="24"/>
      <c r="P559" s="24"/>
      <c r="Q559" s="24"/>
      <c r="R559" s="24"/>
      <c r="S559" s="24"/>
      <c r="T559" s="57"/>
      <c r="AT559" s="6" t="s">
        <v>142</v>
      </c>
      <c r="AU559" s="6" t="s">
        <v>80</v>
      </c>
    </row>
    <row r="560" spans="2:65" s="6" customFormat="1" ht="27" customHeight="1">
      <c r="B560" s="23"/>
      <c r="C560" s="145" t="s">
        <v>1056</v>
      </c>
      <c r="D560" s="145" t="s">
        <v>135</v>
      </c>
      <c r="E560" s="146" t="s">
        <v>1057</v>
      </c>
      <c r="F560" s="147" t="s">
        <v>1058</v>
      </c>
      <c r="G560" s="148" t="s">
        <v>377</v>
      </c>
      <c r="H560" s="149">
        <v>60</v>
      </c>
      <c r="I560" s="150"/>
      <c r="J560" s="151">
        <f>ROUND($I$560*$H$560,2)</f>
        <v>0</v>
      </c>
      <c r="K560" s="147" t="s">
        <v>139</v>
      </c>
      <c r="L560" s="43"/>
      <c r="M560" s="152"/>
      <c r="N560" s="153" t="s">
        <v>43</v>
      </c>
      <c r="O560" s="24"/>
      <c r="P560" s="154">
        <f>$O$560*$H$560</f>
        <v>0</v>
      </c>
      <c r="Q560" s="154">
        <v>0</v>
      </c>
      <c r="R560" s="154">
        <f>$Q$560*$H$560</f>
        <v>0</v>
      </c>
      <c r="S560" s="154">
        <v>0</v>
      </c>
      <c r="T560" s="155">
        <f>$S$560*$H$560</f>
        <v>0</v>
      </c>
      <c r="AR560" s="89" t="s">
        <v>516</v>
      </c>
      <c r="AT560" s="89" t="s">
        <v>135</v>
      </c>
      <c r="AU560" s="89" t="s">
        <v>80</v>
      </c>
      <c r="AY560" s="6" t="s">
        <v>133</v>
      </c>
      <c r="BE560" s="156">
        <f>IF($N$560="základní",$J$560,0)</f>
        <v>0</v>
      </c>
      <c r="BF560" s="156">
        <f>IF($N$560="snížená",$J$560,0)</f>
        <v>0</v>
      </c>
      <c r="BG560" s="156">
        <f>IF($N$560="zákl. přenesená",$J$560,0)</f>
        <v>0</v>
      </c>
      <c r="BH560" s="156">
        <f>IF($N$560="sníž. přenesená",$J$560,0)</f>
        <v>0</v>
      </c>
      <c r="BI560" s="156">
        <f>IF($N$560="nulová",$J$560,0)</f>
        <v>0</v>
      </c>
      <c r="BJ560" s="89" t="s">
        <v>21</v>
      </c>
      <c r="BK560" s="156">
        <f>ROUND($I$560*$H$560,2)</f>
        <v>0</v>
      </c>
      <c r="BL560" s="89" t="s">
        <v>516</v>
      </c>
      <c r="BM560" s="89" t="s">
        <v>1059</v>
      </c>
    </row>
    <row r="561" spans="2:47" s="6" customFormat="1" ht="27" customHeight="1">
      <c r="B561" s="23"/>
      <c r="C561" s="24"/>
      <c r="D561" s="157" t="s">
        <v>142</v>
      </c>
      <c r="E561" s="24"/>
      <c r="F561" s="158" t="s">
        <v>1060</v>
      </c>
      <c r="G561" s="24"/>
      <c r="H561" s="24"/>
      <c r="J561" s="24"/>
      <c r="K561" s="24"/>
      <c r="L561" s="43"/>
      <c r="M561" s="56"/>
      <c r="N561" s="24"/>
      <c r="O561" s="24"/>
      <c r="P561" s="24"/>
      <c r="Q561" s="24"/>
      <c r="R561" s="24"/>
      <c r="S561" s="24"/>
      <c r="T561" s="57"/>
      <c r="AT561" s="6" t="s">
        <v>142</v>
      </c>
      <c r="AU561" s="6" t="s">
        <v>80</v>
      </c>
    </row>
    <row r="562" spans="2:51" s="6" customFormat="1" ht="15.75" customHeight="1">
      <c r="B562" s="159"/>
      <c r="C562" s="160"/>
      <c r="D562" s="161" t="s">
        <v>144</v>
      </c>
      <c r="E562" s="160"/>
      <c r="F562" s="162" t="s">
        <v>1061</v>
      </c>
      <c r="G562" s="160"/>
      <c r="H562" s="163">
        <v>60</v>
      </c>
      <c r="J562" s="160"/>
      <c r="K562" s="160"/>
      <c r="L562" s="164"/>
      <c r="M562" s="165"/>
      <c r="N562" s="160"/>
      <c r="O562" s="160"/>
      <c r="P562" s="160"/>
      <c r="Q562" s="160"/>
      <c r="R562" s="160"/>
      <c r="S562" s="160"/>
      <c r="T562" s="166"/>
      <c r="AT562" s="167" t="s">
        <v>144</v>
      </c>
      <c r="AU562" s="167" t="s">
        <v>80</v>
      </c>
      <c r="AV562" s="167" t="s">
        <v>80</v>
      </c>
      <c r="AW562" s="167" t="s">
        <v>92</v>
      </c>
      <c r="AX562" s="167" t="s">
        <v>21</v>
      </c>
      <c r="AY562" s="167" t="s">
        <v>133</v>
      </c>
    </row>
    <row r="563" spans="2:65" s="6" customFormat="1" ht="15.75" customHeight="1">
      <c r="B563" s="23"/>
      <c r="C563" s="168" t="s">
        <v>1062</v>
      </c>
      <c r="D563" s="168" t="s">
        <v>182</v>
      </c>
      <c r="E563" s="169" t="s">
        <v>1063</v>
      </c>
      <c r="F563" s="170" t="s">
        <v>1064</v>
      </c>
      <c r="G563" s="171" t="s">
        <v>377</v>
      </c>
      <c r="H563" s="172">
        <v>72</v>
      </c>
      <c r="I563" s="173"/>
      <c r="J563" s="174">
        <f>ROUND($I$563*$H$563,2)</f>
        <v>0</v>
      </c>
      <c r="K563" s="170" t="s">
        <v>139</v>
      </c>
      <c r="L563" s="175"/>
      <c r="M563" s="176"/>
      <c r="N563" s="177" t="s">
        <v>43</v>
      </c>
      <c r="O563" s="24"/>
      <c r="P563" s="154">
        <f>$O$563*$H$563</f>
        <v>0</v>
      </c>
      <c r="Q563" s="154">
        <v>0.000117</v>
      </c>
      <c r="R563" s="154">
        <f>$Q$563*$H$563</f>
        <v>0.008424</v>
      </c>
      <c r="S563" s="154">
        <v>0</v>
      </c>
      <c r="T563" s="155">
        <f>$S$563*$H$563</f>
        <v>0</v>
      </c>
      <c r="AR563" s="89" t="s">
        <v>883</v>
      </c>
      <c r="AT563" s="89" t="s">
        <v>182</v>
      </c>
      <c r="AU563" s="89" t="s">
        <v>80</v>
      </c>
      <c r="AY563" s="6" t="s">
        <v>133</v>
      </c>
      <c r="BE563" s="156">
        <f>IF($N$563="základní",$J$563,0)</f>
        <v>0</v>
      </c>
      <c r="BF563" s="156">
        <f>IF($N$563="snížená",$J$563,0)</f>
        <v>0</v>
      </c>
      <c r="BG563" s="156">
        <f>IF($N$563="zákl. přenesená",$J$563,0)</f>
        <v>0</v>
      </c>
      <c r="BH563" s="156">
        <f>IF($N$563="sníž. přenesená",$J$563,0)</f>
        <v>0</v>
      </c>
      <c r="BI563" s="156">
        <f>IF($N$563="nulová",$J$563,0)</f>
        <v>0</v>
      </c>
      <c r="BJ563" s="89" t="s">
        <v>21</v>
      </c>
      <c r="BK563" s="156">
        <f>ROUND($I$563*$H$563,2)</f>
        <v>0</v>
      </c>
      <c r="BL563" s="89" t="s">
        <v>883</v>
      </c>
      <c r="BM563" s="89" t="s">
        <v>1065</v>
      </c>
    </row>
    <row r="564" spans="2:47" s="6" customFormat="1" ht="16.5" customHeight="1">
      <c r="B564" s="23"/>
      <c r="C564" s="24"/>
      <c r="D564" s="157" t="s">
        <v>142</v>
      </c>
      <c r="E564" s="24"/>
      <c r="F564" s="158" t="s">
        <v>1066</v>
      </c>
      <c r="G564" s="24"/>
      <c r="H564" s="24"/>
      <c r="J564" s="24"/>
      <c r="K564" s="24"/>
      <c r="L564" s="43"/>
      <c r="M564" s="56"/>
      <c r="N564" s="24"/>
      <c r="O564" s="24"/>
      <c r="P564" s="24"/>
      <c r="Q564" s="24"/>
      <c r="R564" s="24"/>
      <c r="S564" s="24"/>
      <c r="T564" s="57"/>
      <c r="AT564" s="6" t="s">
        <v>142</v>
      </c>
      <c r="AU564" s="6" t="s">
        <v>80</v>
      </c>
    </row>
    <row r="565" spans="2:47" s="6" customFormat="1" ht="30.75" customHeight="1">
      <c r="B565" s="23"/>
      <c r="C565" s="24"/>
      <c r="D565" s="161" t="s">
        <v>446</v>
      </c>
      <c r="E565" s="24"/>
      <c r="F565" s="178" t="s">
        <v>1067</v>
      </c>
      <c r="G565" s="24"/>
      <c r="H565" s="24"/>
      <c r="J565" s="24"/>
      <c r="K565" s="24"/>
      <c r="L565" s="43"/>
      <c r="M565" s="56"/>
      <c r="N565" s="24"/>
      <c r="O565" s="24"/>
      <c r="P565" s="24"/>
      <c r="Q565" s="24"/>
      <c r="R565" s="24"/>
      <c r="S565" s="24"/>
      <c r="T565" s="57"/>
      <c r="AT565" s="6" t="s">
        <v>446</v>
      </c>
      <c r="AU565" s="6" t="s">
        <v>80</v>
      </c>
    </row>
    <row r="566" spans="2:51" s="6" customFormat="1" ht="15.75" customHeight="1">
      <c r="B566" s="159"/>
      <c r="C566" s="160"/>
      <c r="D566" s="161" t="s">
        <v>144</v>
      </c>
      <c r="E566" s="160"/>
      <c r="F566" s="162" t="s">
        <v>1068</v>
      </c>
      <c r="G566" s="160"/>
      <c r="H566" s="163">
        <v>72</v>
      </c>
      <c r="J566" s="160"/>
      <c r="K566" s="160"/>
      <c r="L566" s="164"/>
      <c r="M566" s="165"/>
      <c r="N566" s="160"/>
      <c r="O566" s="160"/>
      <c r="P566" s="160"/>
      <c r="Q566" s="160"/>
      <c r="R566" s="160"/>
      <c r="S566" s="160"/>
      <c r="T566" s="166"/>
      <c r="AT566" s="167" t="s">
        <v>144</v>
      </c>
      <c r="AU566" s="167" t="s">
        <v>80</v>
      </c>
      <c r="AV566" s="167" t="s">
        <v>80</v>
      </c>
      <c r="AW566" s="167" t="s">
        <v>72</v>
      </c>
      <c r="AX566" s="167" t="s">
        <v>21</v>
      </c>
      <c r="AY566" s="167" t="s">
        <v>133</v>
      </c>
    </row>
    <row r="567" spans="2:63" s="132" customFormat="1" ht="37.5" customHeight="1">
      <c r="B567" s="133"/>
      <c r="C567" s="134"/>
      <c r="D567" s="134" t="s">
        <v>71</v>
      </c>
      <c r="E567" s="135" t="s">
        <v>1069</v>
      </c>
      <c r="F567" s="135" t="s">
        <v>1070</v>
      </c>
      <c r="G567" s="134"/>
      <c r="H567" s="134"/>
      <c r="J567" s="136">
        <f>$BK$567</f>
        <v>0</v>
      </c>
      <c r="K567" s="134"/>
      <c r="L567" s="137"/>
      <c r="M567" s="138"/>
      <c r="N567" s="134"/>
      <c r="O567" s="134"/>
      <c r="P567" s="139">
        <f>SUM($P$568:$P$573)</f>
        <v>0</v>
      </c>
      <c r="Q567" s="134"/>
      <c r="R567" s="139">
        <f>SUM($R$568:$R$573)</f>
        <v>0</v>
      </c>
      <c r="S567" s="134"/>
      <c r="T567" s="140">
        <f>SUM($T$568:$T$573)</f>
        <v>0</v>
      </c>
      <c r="AR567" s="141" t="s">
        <v>140</v>
      </c>
      <c r="AT567" s="141" t="s">
        <v>71</v>
      </c>
      <c r="AU567" s="141" t="s">
        <v>72</v>
      </c>
      <c r="AY567" s="141" t="s">
        <v>133</v>
      </c>
      <c r="BK567" s="142">
        <f>SUM($BK$568:$BK$573)</f>
        <v>0</v>
      </c>
    </row>
    <row r="568" spans="2:65" s="6" customFormat="1" ht="15.75" customHeight="1">
      <c r="B568" s="23"/>
      <c r="C568" s="145" t="s">
        <v>1071</v>
      </c>
      <c r="D568" s="145" t="s">
        <v>135</v>
      </c>
      <c r="E568" s="146" t="s">
        <v>1072</v>
      </c>
      <c r="F568" s="147" t="s">
        <v>1073</v>
      </c>
      <c r="G568" s="148" t="s">
        <v>1074</v>
      </c>
      <c r="H568" s="149">
        <v>10</v>
      </c>
      <c r="I568" s="150"/>
      <c r="J568" s="151">
        <f>ROUND($I$568*$H$568,2)</f>
        <v>0</v>
      </c>
      <c r="K568" s="147" t="s">
        <v>139</v>
      </c>
      <c r="L568" s="43"/>
      <c r="M568" s="152"/>
      <c r="N568" s="153" t="s">
        <v>43</v>
      </c>
      <c r="O568" s="24"/>
      <c r="P568" s="154">
        <f>$O$568*$H$568</f>
        <v>0</v>
      </c>
      <c r="Q568" s="154">
        <v>0</v>
      </c>
      <c r="R568" s="154">
        <f>$Q$568*$H$568</f>
        <v>0</v>
      </c>
      <c r="S568" s="154">
        <v>0</v>
      </c>
      <c r="T568" s="155">
        <f>$S$568*$H$568</f>
        <v>0</v>
      </c>
      <c r="AR568" s="89" t="s">
        <v>1075</v>
      </c>
      <c r="AT568" s="89" t="s">
        <v>135</v>
      </c>
      <c r="AU568" s="89" t="s">
        <v>21</v>
      </c>
      <c r="AY568" s="6" t="s">
        <v>133</v>
      </c>
      <c r="BE568" s="156">
        <f>IF($N$568="základní",$J$568,0)</f>
        <v>0</v>
      </c>
      <c r="BF568" s="156">
        <f>IF($N$568="snížená",$J$568,0)</f>
        <v>0</v>
      </c>
      <c r="BG568" s="156">
        <f>IF($N$568="zákl. přenesená",$J$568,0)</f>
        <v>0</v>
      </c>
      <c r="BH568" s="156">
        <f>IF($N$568="sníž. přenesená",$J$568,0)</f>
        <v>0</v>
      </c>
      <c r="BI568" s="156">
        <f>IF($N$568="nulová",$J$568,0)</f>
        <v>0</v>
      </c>
      <c r="BJ568" s="89" t="s">
        <v>21</v>
      </c>
      <c r="BK568" s="156">
        <f>ROUND($I$568*$H$568,2)</f>
        <v>0</v>
      </c>
      <c r="BL568" s="89" t="s">
        <v>1075</v>
      </c>
      <c r="BM568" s="89" t="s">
        <v>1076</v>
      </c>
    </row>
    <row r="569" spans="2:47" s="6" customFormat="1" ht="16.5" customHeight="1">
      <c r="B569" s="23"/>
      <c r="C569" s="24"/>
      <c r="D569" s="157" t="s">
        <v>142</v>
      </c>
      <c r="E569" s="24"/>
      <c r="F569" s="158" t="s">
        <v>1077</v>
      </c>
      <c r="G569" s="24"/>
      <c r="H569" s="24"/>
      <c r="J569" s="24"/>
      <c r="K569" s="24"/>
      <c r="L569" s="43"/>
      <c r="M569" s="56"/>
      <c r="N569" s="24"/>
      <c r="O569" s="24"/>
      <c r="P569" s="24"/>
      <c r="Q569" s="24"/>
      <c r="R569" s="24"/>
      <c r="S569" s="24"/>
      <c r="T569" s="57"/>
      <c r="AT569" s="6" t="s">
        <v>142</v>
      </c>
      <c r="AU569" s="6" t="s">
        <v>21</v>
      </c>
    </row>
    <row r="570" spans="2:65" s="6" customFormat="1" ht="15.75" customHeight="1">
      <c r="B570" s="23"/>
      <c r="C570" s="145" t="s">
        <v>1078</v>
      </c>
      <c r="D570" s="145" t="s">
        <v>135</v>
      </c>
      <c r="E570" s="146" t="s">
        <v>1079</v>
      </c>
      <c r="F570" s="147" t="s">
        <v>1080</v>
      </c>
      <c r="G570" s="148" t="s">
        <v>1074</v>
      </c>
      <c r="H570" s="149">
        <v>6</v>
      </c>
      <c r="I570" s="150"/>
      <c r="J570" s="151">
        <f>ROUND($I$570*$H$570,2)</f>
        <v>0</v>
      </c>
      <c r="K570" s="147" t="s">
        <v>139</v>
      </c>
      <c r="L570" s="43"/>
      <c r="M570" s="152"/>
      <c r="N570" s="153" t="s">
        <v>43</v>
      </c>
      <c r="O570" s="24"/>
      <c r="P570" s="154">
        <f>$O$570*$H$570</f>
        <v>0</v>
      </c>
      <c r="Q570" s="154">
        <v>0</v>
      </c>
      <c r="R570" s="154">
        <f>$Q$570*$H$570</f>
        <v>0</v>
      </c>
      <c r="S570" s="154">
        <v>0</v>
      </c>
      <c r="T570" s="155">
        <f>$S$570*$H$570</f>
        <v>0</v>
      </c>
      <c r="AR570" s="89" t="s">
        <v>1075</v>
      </c>
      <c r="AT570" s="89" t="s">
        <v>135</v>
      </c>
      <c r="AU570" s="89" t="s">
        <v>21</v>
      </c>
      <c r="AY570" s="6" t="s">
        <v>133</v>
      </c>
      <c r="BE570" s="156">
        <f>IF($N$570="základní",$J$570,0)</f>
        <v>0</v>
      </c>
      <c r="BF570" s="156">
        <f>IF($N$570="snížená",$J$570,0)</f>
        <v>0</v>
      </c>
      <c r="BG570" s="156">
        <f>IF($N$570="zákl. přenesená",$J$570,0)</f>
        <v>0</v>
      </c>
      <c r="BH570" s="156">
        <f>IF($N$570="sníž. přenesená",$J$570,0)</f>
        <v>0</v>
      </c>
      <c r="BI570" s="156">
        <f>IF($N$570="nulová",$J$570,0)</f>
        <v>0</v>
      </c>
      <c r="BJ570" s="89" t="s">
        <v>21</v>
      </c>
      <c r="BK570" s="156">
        <f>ROUND($I$570*$H$570,2)</f>
        <v>0</v>
      </c>
      <c r="BL570" s="89" t="s">
        <v>1075</v>
      </c>
      <c r="BM570" s="89" t="s">
        <v>1081</v>
      </c>
    </row>
    <row r="571" spans="2:47" s="6" customFormat="1" ht="16.5" customHeight="1">
      <c r="B571" s="23"/>
      <c r="C571" s="24"/>
      <c r="D571" s="157" t="s">
        <v>142</v>
      </c>
      <c r="E571" s="24"/>
      <c r="F571" s="158" t="s">
        <v>1082</v>
      </c>
      <c r="G571" s="24"/>
      <c r="H571" s="24"/>
      <c r="J571" s="24"/>
      <c r="K571" s="24"/>
      <c r="L571" s="43"/>
      <c r="M571" s="56"/>
      <c r="N571" s="24"/>
      <c r="O571" s="24"/>
      <c r="P571" s="24"/>
      <c r="Q571" s="24"/>
      <c r="R571" s="24"/>
      <c r="S571" s="24"/>
      <c r="T571" s="57"/>
      <c r="AT571" s="6" t="s">
        <v>142</v>
      </c>
      <c r="AU571" s="6" t="s">
        <v>21</v>
      </c>
    </row>
    <row r="572" spans="2:65" s="6" customFormat="1" ht="15.75" customHeight="1">
      <c r="B572" s="23"/>
      <c r="C572" s="145" t="s">
        <v>1083</v>
      </c>
      <c r="D572" s="145" t="s">
        <v>135</v>
      </c>
      <c r="E572" s="146" t="s">
        <v>1084</v>
      </c>
      <c r="F572" s="147" t="s">
        <v>1085</v>
      </c>
      <c r="G572" s="148" t="s">
        <v>1086</v>
      </c>
      <c r="H572" s="149">
        <v>1</v>
      </c>
      <c r="I572" s="150"/>
      <c r="J572" s="151">
        <f>ROUND($I$572*$H$572,2)</f>
        <v>0</v>
      </c>
      <c r="K572" s="147" t="s">
        <v>139</v>
      </c>
      <c r="L572" s="43"/>
      <c r="M572" s="152"/>
      <c r="N572" s="153" t="s">
        <v>43</v>
      </c>
      <c r="O572" s="24"/>
      <c r="P572" s="154">
        <f>$O$572*$H$572</f>
        <v>0</v>
      </c>
      <c r="Q572" s="154">
        <v>0</v>
      </c>
      <c r="R572" s="154">
        <f>$Q$572*$H$572</f>
        <v>0</v>
      </c>
      <c r="S572" s="154">
        <v>0</v>
      </c>
      <c r="T572" s="155">
        <f>$S$572*$H$572</f>
        <v>0</v>
      </c>
      <c r="AR572" s="89" t="s">
        <v>1087</v>
      </c>
      <c r="AT572" s="89" t="s">
        <v>135</v>
      </c>
      <c r="AU572" s="89" t="s">
        <v>21</v>
      </c>
      <c r="AY572" s="6" t="s">
        <v>133</v>
      </c>
      <c r="BE572" s="156">
        <f>IF($N$572="základní",$J$572,0)</f>
        <v>0</v>
      </c>
      <c r="BF572" s="156">
        <f>IF($N$572="snížená",$J$572,0)</f>
        <v>0</v>
      </c>
      <c r="BG572" s="156">
        <f>IF($N$572="zákl. přenesená",$J$572,0)</f>
        <v>0</v>
      </c>
      <c r="BH572" s="156">
        <f>IF($N$572="sníž. přenesená",$J$572,0)</f>
        <v>0</v>
      </c>
      <c r="BI572" s="156">
        <f>IF($N$572="nulová",$J$572,0)</f>
        <v>0</v>
      </c>
      <c r="BJ572" s="89" t="s">
        <v>21</v>
      </c>
      <c r="BK572" s="156">
        <f>ROUND($I$572*$H$572,2)</f>
        <v>0</v>
      </c>
      <c r="BL572" s="89" t="s">
        <v>1087</v>
      </c>
      <c r="BM572" s="89" t="s">
        <v>1088</v>
      </c>
    </row>
    <row r="573" spans="2:47" s="6" customFormat="1" ht="16.5" customHeight="1">
      <c r="B573" s="23"/>
      <c r="C573" s="24"/>
      <c r="D573" s="157" t="s">
        <v>142</v>
      </c>
      <c r="E573" s="24"/>
      <c r="F573" s="158" t="s">
        <v>1089</v>
      </c>
      <c r="G573" s="24"/>
      <c r="H573" s="24"/>
      <c r="J573" s="24"/>
      <c r="K573" s="24"/>
      <c r="L573" s="43"/>
      <c r="M573" s="187"/>
      <c r="N573" s="188"/>
      <c r="O573" s="188"/>
      <c r="P573" s="188"/>
      <c r="Q573" s="188"/>
      <c r="R573" s="188"/>
      <c r="S573" s="188"/>
      <c r="T573" s="189"/>
      <c r="AT573" s="6" t="s">
        <v>142</v>
      </c>
      <c r="AU573" s="6" t="s">
        <v>21</v>
      </c>
    </row>
    <row r="574" spans="2:46" s="6" customFormat="1" ht="7.5" customHeight="1">
      <c r="B574" s="38"/>
      <c r="C574" s="39"/>
      <c r="D574" s="39"/>
      <c r="E574" s="39"/>
      <c r="F574" s="39"/>
      <c r="G574" s="39"/>
      <c r="H574" s="39"/>
      <c r="I574" s="101"/>
      <c r="J574" s="39"/>
      <c r="K574" s="39"/>
      <c r="L574" s="43"/>
      <c r="AT574" s="2"/>
    </row>
  </sheetData>
  <sheetProtection password="CC35" sheet="1" objects="1" scenarios="1" formatColumns="0" formatRows="0" sort="0" autoFilter="0"/>
  <autoFilter ref="C98:K98"/>
  <mergeCells count="9">
    <mergeCell ref="E91:H91"/>
    <mergeCell ref="G1:H1"/>
    <mergeCell ref="L2:V2"/>
    <mergeCell ref="E7:H7"/>
    <mergeCell ref="E9:H9"/>
    <mergeCell ref="E24:H24"/>
    <mergeCell ref="E45:H45"/>
    <mergeCell ref="E47:H47"/>
    <mergeCell ref="E89:H89"/>
  </mergeCells>
  <hyperlinks>
    <hyperlink ref="F1:G1" location="C2" tooltip="Krycí list soupisu" display="1) Krycí list soupisu"/>
    <hyperlink ref="G1:H1" location="C54" tooltip="Rekapitulace" display="2) Rekapitulace"/>
    <hyperlink ref="J1" location="C98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32"/>
      <c r="C1" s="232"/>
      <c r="D1" s="231" t="s">
        <v>1</v>
      </c>
      <c r="E1" s="232"/>
      <c r="F1" s="233" t="s">
        <v>1123</v>
      </c>
      <c r="G1" s="238" t="s">
        <v>1124</v>
      </c>
      <c r="H1" s="238"/>
      <c r="I1" s="232"/>
      <c r="J1" s="233" t="s">
        <v>1125</v>
      </c>
      <c r="K1" s="231" t="s">
        <v>84</v>
      </c>
      <c r="L1" s="233" t="s">
        <v>1126</v>
      </c>
      <c r="M1" s="233"/>
      <c r="N1" s="233"/>
      <c r="O1" s="233"/>
      <c r="P1" s="233"/>
      <c r="Q1" s="233"/>
      <c r="R1" s="233"/>
      <c r="S1" s="233"/>
      <c r="T1" s="233"/>
      <c r="U1" s="229"/>
      <c r="V1" s="22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26"/>
      <c r="M2" s="191"/>
      <c r="N2" s="191"/>
      <c r="O2" s="191"/>
      <c r="P2" s="191"/>
      <c r="Q2" s="191"/>
      <c r="R2" s="191"/>
      <c r="S2" s="191"/>
      <c r="T2" s="191"/>
      <c r="U2" s="191"/>
      <c r="V2" s="191"/>
      <c r="AT2" s="2" t="s">
        <v>83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80</v>
      </c>
    </row>
    <row r="4" spans="2:46" s="2" customFormat="1" ht="37.5" customHeight="1">
      <c r="B4" s="10"/>
      <c r="C4" s="11"/>
      <c r="D4" s="12" t="s">
        <v>85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27" t="str">
        <f>'Rekapitulace stavby'!$K$6</f>
        <v>Oprava budovy č.p. 150 - sklad v zadní části</v>
      </c>
      <c r="F7" s="195"/>
      <c r="G7" s="195"/>
      <c r="H7" s="195"/>
      <c r="J7" s="11"/>
      <c r="K7" s="13"/>
    </row>
    <row r="8" spans="2:11" s="6" customFormat="1" ht="15.75" customHeight="1">
      <c r="B8" s="23"/>
      <c r="C8" s="24"/>
      <c r="D8" s="19" t="s">
        <v>86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10" t="s">
        <v>1090</v>
      </c>
      <c r="F9" s="202"/>
      <c r="G9" s="202"/>
      <c r="H9" s="202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19</v>
      </c>
      <c r="E11" s="24"/>
      <c r="F11" s="17"/>
      <c r="G11" s="24"/>
      <c r="H11" s="24"/>
      <c r="I11" s="88" t="s">
        <v>20</v>
      </c>
      <c r="J11" s="17"/>
      <c r="K11" s="27"/>
    </row>
    <row r="12" spans="2:11" s="6" customFormat="1" ht="15" customHeight="1">
      <c r="B12" s="23"/>
      <c r="C12" s="24"/>
      <c r="D12" s="19" t="s">
        <v>22</v>
      </c>
      <c r="E12" s="24"/>
      <c r="F12" s="17" t="s">
        <v>23</v>
      </c>
      <c r="G12" s="24"/>
      <c r="H12" s="24"/>
      <c r="I12" s="88" t="s">
        <v>24</v>
      </c>
      <c r="J12" s="52" t="str">
        <f>'Rekapitulace stavby'!$AN$8</f>
        <v>09.01.2016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28</v>
      </c>
      <c r="E14" s="24"/>
      <c r="F14" s="24"/>
      <c r="G14" s="24"/>
      <c r="H14" s="24"/>
      <c r="I14" s="88" t="s">
        <v>29</v>
      </c>
      <c r="J14" s="17"/>
      <c r="K14" s="27"/>
    </row>
    <row r="15" spans="2:11" s="6" customFormat="1" ht="18.75" customHeight="1">
      <c r="B15" s="23"/>
      <c r="C15" s="24"/>
      <c r="D15" s="24"/>
      <c r="E15" s="17" t="s">
        <v>30</v>
      </c>
      <c r="F15" s="24"/>
      <c r="G15" s="24"/>
      <c r="H15" s="24"/>
      <c r="I15" s="88" t="s">
        <v>31</v>
      </c>
      <c r="J15" s="17"/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32</v>
      </c>
      <c r="E17" s="24"/>
      <c r="F17" s="24"/>
      <c r="G17" s="24"/>
      <c r="H17" s="24"/>
      <c r="I17" s="88" t="s">
        <v>29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31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34</v>
      </c>
      <c r="E20" s="24"/>
      <c r="F20" s="24"/>
      <c r="G20" s="24"/>
      <c r="H20" s="24"/>
      <c r="I20" s="88" t="s">
        <v>29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31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37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198"/>
      <c r="F24" s="228"/>
      <c r="G24" s="228"/>
      <c r="H24" s="228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38</v>
      </c>
      <c r="E27" s="24"/>
      <c r="F27" s="24"/>
      <c r="G27" s="24"/>
      <c r="H27" s="24"/>
      <c r="J27" s="67">
        <f>ROUND($J$78,2)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40</v>
      </c>
      <c r="G29" s="24"/>
      <c r="H29" s="24"/>
      <c r="I29" s="95" t="s">
        <v>39</v>
      </c>
      <c r="J29" s="28" t="s">
        <v>41</v>
      </c>
      <c r="K29" s="27"/>
    </row>
    <row r="30" spans="2:11" s="6" customFormat="1" ht="15" customHeight="1">
      <c r="B30" s="23"/>
      <c r="C30" s="24"/>
      <c r="D30" s="30" t="s">
        <v>42</v>
      </c>
      <c r="E30" s="30" t="s">
        <v>43</v>
      </c>
      <c r="F30" s="96">
        <f>ROUND(SUM($BE$78:$BE$96),2)</f>
        <v>0</v>
      </c>
      <c r="G30" s="24"/>
      <c r="H30" s="24"/>
      <c r="I30" s="97">
        <v>0.21</v>
      </c>
      <c r="J30" s="96">
        <f>ROUND(ROUND((SUM($BE$78:$BE$96)),2)*$I$30,2)</f>
        <v>0</v>
      </c>
      <c r="K30" s="27"/>
    </row>
    <row r="31" spans="2:11" s="6" customFormat="1" ht="15" customHeight="1">
      <c r="B31" s="23"/>
      <c r="C31" s="24"/>
      <c r="D31" s="24"/>
      <c r="E31" s="30" t="s">
        <v>44</v>
      </c>
      <c r="F31" s="96">
        <f>ROUND(SUM($BF$78:$BF$96),2)</f>
        <v>0</v>
      </c>
      <c r="G31" s="24"/>
      <c r="H31" s="24"/>
      <c r="I31" s="97">
        <v>0.15</v>
      </c>
      <c r="J31" s="96">
        <f>ROUND(ROUND((SUM($BF$78:$BF$96)),2)*$I$31,2)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45</v>
      </c>
      <c r="F32" s="96">
        <f>ROUND(SUM($BG$78:$BG$96),2)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46</v>
      </c>
      <c r="F33" s="96">
        <f>ROUND(SUM($BH$78:$BH$96),2)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47</v>
      </c>
      <c r="F34" s="96">
        <f>ROUND(SUM($BI$78:$BI$96),2)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48</v>
      </c>
      <c r="E36" s="34"/>
      <c r="F36" s="34"/>
      <c r="G36" s="98" t="s">
        <v>49</v>
      </c>
      <c r="H36" s="35" t="s">
        <v>50</v>
      </c>
      <c r="I36" s="99"/>
      <c r="J36" s="36">
        <f>SUM($J$27:$J$34)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88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16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27" t="str">
        <f>$E$7</f>
        <v>Oprava budovy č.p. 150 - sklad v zadní části</v>
      </c>
      <c r="F45" s="202"/>
      <c r="G45" s="202"/>
      <c r="H45" s="202"/>
      <c r="J45" s="24"/>
      <c r="K45" s="27"/>
    </row>
    <row r="46" spans="2:11" s="6" customFormat="1" ht="15" customHeight="1">
      <c r="B46" s="23"/>
      <c r="C46" s="19" t="s">
        <v>86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10" t="str">
        <f>$E$9</f>
        <v>02 - VRN - Vedlejší rozpočtové náklady</v>
      </c>
      <c r="F47" s="202"/>
      <c r="G47" s="202"/>
      <c r="H47" s="202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22</v>
      </c>
      <c r="D49" s="24"/>
      <c r="E49" s="24"/>
      <c r="F49" s="17" t="str">
        <f>$F$12</f>
        <v>Obec Jablunkov</v>
      </c>
      <c r="G49" s="24"/>
      <c r="H49" s="24"/>
      <c r="I49" s="88" t="s">
        <v>24</v>
      </c>
      <c r="J49" s="52" t="str">
        <f>IF($J$12="","",$J$12)</f>
        <v>09.01.2016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28</v>
      </c>
      <c r="D51" s="24"/>
      <c r="E51" s="24"/>
      <c r="F51" s="17" t="str">
        <f>$E$15</f>
        <v>Město Jablunkov, Dukelská 144, 739 91</v>
      </c>
      <c r="G51" s="24"/>
      <c r="H51" s="24"/>
      <c r="I51" s="88" t="s">
        <v>34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32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89</v>
      </c>
      <c r="D54" s="32"/>
      <c r="E54" s="32"/>
      <c r="F54" s="32"/>
      <c r="G54" s="32"/>
      <c r="H54" s="32"/>
      <c r="I54" s="106"/>
      <c r="J54" s="107" t="s">
        <v>90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91</v>
      </c>
      <c r="D56" s="24"/>
      <c r="E56" s="24"/>
      <c r="F56" s="24"/>
      <c r="G56" s="24"/>
      <c r="H56" s="24"/>
      <c r="J56" s="67">
        <f>$J$78</f>
        <v>0</v>
      </c>
      <c r="K56" s="27"/>
      <c r="AU56" s="6" t="s">
        <v>92</v>
      </c>
    </row>
    <row r="57" spans="2:11" s="73" customFormat="1" ht="25.5" customHeight="1">
      <c r="B57" s="108"/>
      <c r="C57" s="109"/>
      <c r="D57" s="110" t="s">
        <v>82</v>
      </c>
      <c r="E57" s="110"/>
      <c r="F57" s="110"/>
      <c r="G57" s="110"/>
      <c r="H57" s="110"/>
      <c r="I57" s="111"/>
      <c r="J57" s="112">
        <f>$J$79</f>
        <v>0</v>
      </c>
      <c r="K57" s="113"/>
    </row>
    <row r="58" spans="2:11" s="114" customFormat="1" ht="21" customHeight="1">
      <c r="B58" s="115"/>
      <c r="C58" s="116"/>
      <c r="D58" s="117" t="s">
        <v>1091</v>
      </c>
      <c r="E58" s="117"/>
      <c r="F58" s="117"/>
      <c r="G58" s="117"/>
      <c r="H58" s="117"/>
      <c r="I58" s="118"/>
      <c r="J58" s="119">
        <f>$J$80</f>
        <v>0</v>
      </c>
      <c r="K58" s="120"/>
    </row>
    <row r="59" spans="2:11" s="6" customFormat="1" ht="22.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11" s="6" customFormat="1" ht="7.5" customHeight="1">
      <c r="B60" s="38"/>
      <c r="C60" s="39"/>
      <c r="D60" s="39"/>
      <c r="E60" s="39"/>
      <c r="F60" s="39"/>
      <c r="G60" s="39"/>
      <c r="H60" s="39"/>
      <c r="I60" s="101"/>
      <c r="J60" s="39"/>
      <c r="K60" s="40"/>
    </row>
    <row r="64" spans="2:12" s="6" customFormat="1" ht="7.5" customHeight="1">
      <c r="B64" s="41"/>
      <c r="C64" s="42"/>
      <c r="D64" s="42"/>
      <c r="E64" s="42"/>
      <c r="F64" s="42"/>
      <c r="G64" s="42"/>
      <c r="H64" s="42"/>
      <c r="I64" s="103"/>
      <c r="J64" s="42"/>
      <c r="K64" s="42"/>
      <c r="L64" s="43"/>
    </row>
    <row r="65" spans="2:12" s="6" customFormat="1" ht="37.5" customHeight="1">
      <c r="B65" s="23"/>
      <c r="C65" s="12" t="s">
        <v>116</v>
      </c>
      <c r="D65" s="24"/>
      <c r="E65" s="24"/>
      <c r="F65" s="24"/>
      <c r="G65" s="24"/>
      <c r="H65" s="24"/>
      <c r="J65" s="24"/>
      <c r="K65" s="24"/>
      <c r="L65" s="43"/>
    </row>
    <row r="66" spans="2:12" s="6" customFormat="1" ht="7.5" customHeight="1">
      <c r="B66" s="23"/>
      <c r="C66" s="24"/>
      <c r="D66" s="24"/>
      <c r="E66" s="24"/>
      <c r="F66" s="24"/>
      <c r="G66" s="24"/>
      <c r="H66" s="24"/>
      <c r="J66" s="24"/>
      <c r="K66" s="24"/>
      <c r="L66" s="43"/>
    </row>
    <row r="67" spans="2:12" s="6" customFormat="1" ht="15" customHeight="1">
      <c r="B67" s="23"/>
      <c r="C67" s="19" t="s">
        <v>16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16.5" customHeight="1">
      <c r="B68" s="23"/>
      <c r="C68" s="24"/>
      <c r="D68" s="24"/>
      <c r="E68" s="227" t="str">
        <f>$E$7</f>
        <v>Oprava budovy č.p. 150 - sklad v zadní části</v>
      </c>
      <c r="F68" s="202"/>
      <c r="G68" s="202"/>
      <c r="H68" s="202"/>
      <c r="J68" s="24"/>
      <c r="K68" s="24"/>
      <c r="L68" s="43"/>
    </row>
    <row r="69" spans="2:12" s="6" customFormat="1" ht="15" customHeight="1">
      <c r="B69" s="23"/>
      <c r="C69" s="19" t="s">
        <v>86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9.5" customHeight="1">
      <c r="B70" s="23"/>
      <c r="C70" s="24"/>
      <c r="D70" s="24"/>
      <c r="E70" s="210" t="str">
        <f>$E$9</f>
        <v>02 - VRN - Vedlejší rozpočtové náklady</v>
      </c>
      <c r="F70" s="202"/>
      <c r="G70" s="202"/>
      <c r="H70" s="202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8.75" customHeight="1">
      <c r="B72" s="23"/>
      <c r="C72" s="19" t="s">
        <v>22</v>
      </c>
      <c r="D72" s="24"/>
      <c r="E72" s="24"/>
      <c r="F72" s="17" t="str">
        <f>$F$12</f>
        <v>Obec Jablunkov</v>
      </c>
      <c r="G72" s="24"/>
      <c r="H72" s="24"/>
      <c r="I72" s="88" t="s">
        <v>24</v>
      </c>
      <c r="J72" s="52" t="str">
        <f>IF($J$12="","",$J$12)</f>
        <v>09.01.2016</v>
      </c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.75" customHeight="1">
      <c r="B74" s="23"/>
      <c r="C74" s="19" t="s">
        <v>28</v>
      </c>
      <c r="D74" s="24"/>
      <c r="E74" s="24"/>
      <c r="F74" s="17" t="str">
        <f>$E$15</f>
        <v>Město Jablunkov, Dukelská 144, 739 91</v>
      </c>
      <c r="G74" s="24"/>
      <c r="H74" s="24"/>
      <c r="I74" s="88" t="s">
        <v>34</v>
      </c>
      <c r="J74" s="17" t="str">
        <f>$E$21</f>
        <v> </v>
      </c>
      <c r="K74" s="24"/>
      <c r="L74" s="43"/>
    </row>
    <row r="75" spans="2:12" s="6" customFormat="1" ht="15" customHeight="1">
      <c r="B75" s="23"/>
      <c r="C75" s="19" t="s">
        <v>32</v>
      </c>
      <c r="D75" s="24"/>
      <c r="E75" s="24"/>
      <c r="F75" s="17">
        <f>IF($E$18="","",$E$18)</f>
      </c>
      <c r="G75" s="24"/>
      <c r="H75" s="24"/>
      <c r="J75" s="24"/>
      <c r="K75" s="24"/>
      <c r="L75" s="43"/>
    </row>
    <row r="76" spans="2:12" s="6" customFormat="1" ht="11.2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20" s="121" customFormat="1" ht="30" customHeight="1">
      <c r="B77" s="122"/>
      <c r="C77" s="123" t="s">
        <v>117</v>
      </c>
      <c r="D77" s="124" t="s">
        <v>57</v>
      </c>
      <c r="E77" s="124" t="s">
        <v>53</v>
      </c>
      <c r="F77" s="124" t="s">
        <v>118</v>
      </c>
      <c r="G77" s="124" t="s">
        <v>119</v>
      </c>
      <c r="H77" s="124" t="s">
        <v>120</v>
      </c>
      <c r="I77" s="125" t="s">
        <v>121</v>
      </c>
      <c r="J77" s="124" t="s">
        <v>122</v>
      </c>
      <c r="K77" s="126" t="s">
        <v>123</v>
      </c>
      <c r="L77" s="127"/>
      <c r="M77" s="59" t="s">
        <v>124</v>
      </c>
      <c r="N77" s="60" t="s">
        <v>42</v>
      </c>
      <c r="O77" s="60" t="s">
        <v>125</v>
      </c>
      <c r="P77" s="60" t="s">
        <v>126</v>
      </c>
      <c r="Q77" s="60" t="s">
        <v>127</v>
      </c>
      <c r="R77" s="60" t="s">
        <v>128</v>
      </c>
      <c r="S77" s="60" t="s">
        <v>129</v>
      </c>
      <c r="T77" s="61" t="s">
        <v>130</v>
      </c>
    </row>
    <row r="78" spans="2:63" s="6" customFormat="1" ht="30" customHeight="1">
      <c r="B78" s="23"/>
      <c r="C78" s="66" t="s">
        <v>91</v>
      </c>
      <c r="D78" s="24"/>
      <c r="E78" s="24"/>
      <c r="F78" s="24"/>
      <c r="G78" s="24"/>
      <c r="H78" s="24"/>
      <c r="J78" s="128">
        <f>$BK$78</f>
        <v>0</v>
      </c>
      <c r="K78" s="24"/>
      <c r="L78" s="43"/>
      <c r="M78" s="63"/>
      <c r="N78" s="64"/>
      <c r="O78" s="64"/>
      <c r="P78" s="129">
        <f>$P$79</f>
        <v>0</v>
      </c>
      <c r="Q78" s="64"/>
      <c r="R78" s="129">
        <f>$R$79</f>
        <v>0</v>
      </c>
      <c r="S78" s="64"/>
      <c r="T78" s="130">
        <f>$T$79</f>
        <v>0</v>
      </c>
      <c r="AT78" s="6" t="s">
        <v>71</v>
      </c>
      <c r="AU78" s="6" t="s">
        <v>92</v>
      </c>
      <c r="BK78" s="131">
        <f>$BK$79</f>
        <v>0</v>
      </c>
    </row>
    <row r="79" spans="2:63" s="132" customFormat="1" ht="37.5" customHeight="1">
      <c r="B79" s="133"/>
      <c r="C79" s="134"/>
      <c r="D79" s="134" t="s">
        <v>71</v>
      </c>
      <c r="E79" s="135" t="s">
        <v>1092</v>
      </c>
      <c r="F79" s="135" t="s">
        <v>1093</v>
      </c>
      <c r="G79" s="134"/>
      <c r="H79" s="134"/>
      <c r="J79" s="136">
        <f>$BK$79</f>
        <v>0</v>
      </c>
      <c r="K79" s="134"/>
      <c r="L79" s="137"/>
      <c r="M79" s="138"/>
      <c r="N79" s="134"/>
      <c r="O79" s="134"/>
      <c r="P79" s="139">
        <f>$P$80</f>
        <v>0</v>
      </c>
      <c r="Q79" s="134"/>
      <c r="R79" s="139">
        <f>$R$80</f>
        <v>0</v>
      </c>
      <c r="S79" s="134"/>
      <c r="T79" s="140">
        <f>$T$80</f>
        <v>0</v>
      </c>
      <c r="AR79" s="141" t="s">
        <v>161</v>
      </c>
      <c r="AT79" s="141" t="s">
        <v>71</v>
      </c>
      <c r="AU79" s="141" t="s">
        <v>72</v>
      </c>
      <c r="AY79" s="141" t="s">
        <v>133</v>
      </c>
      <c r="BK79" s="142">
        <f>$BK$80</f>
        <v>0</v>
      </c>
    </row>
    <row r="80" spans="2:63" s="132" customFormat="1" ht="21" customHeight="1">
      <c r="B80" s="133"/>
      <c r="C80" s="134"/>
      <c r="D80" s="134" t="s">
        <v>71</v>
      </c>
      <c r="E80" s="143" t="s">
        <v>72</v>
      </c>
      <c r="F80" s="143" t="s">
        <v>1093</v>
      </c>
      <c r="G80" s="134"/>
      <c r="H80" s="134"/>
      <c r="J80" s="144">
        <f>$BK$80</f>
        <v>0</v>
      </c>
      <c r="K80" s="134"/>
      <c r="L80" s="137"/>
      <c r="M80" s="138"/>
      <c r="N80" s="134"/>
      <c r="O80" s="134"/>
      <c r="P80" s="139">
        <f>SUM($P$81:$P$96)</f>
        <v>0</v>
      </c>
      <c r="Q80" s="134"/>
      <c r="R80" s="139">
        <f>SUM($R$81:$R$96)</f>
        <v>0</v>
      </c>
      <c r="S80" s="134"/>
      <c r="T80" s="140">
        <f>SUM($T$81:$T$96)</f>
        <v>0</v>
      </c>
      <c r="AR80" s="141" t="s">
        <v>161</v>
      </c>
      <c r="AT80" s="141" t="s">
        <v>71</v>
      </c>
      <c r="AU80" s="141" t="s">
        <v>21</v>
      </c>
      <c r="AY80" s="141" t="s">
        <v>133</v>
      </c>
      <c r="BK80" s="142">
        <f>SUM($BK$81:$BK$96)</f>
        <v>0</v>
      </c>
    </row>
    <row r="81" spans="2:65" s="6" customFormat="1" ht="15.75" customHeight="1">
      <c r="B81" s="23"/>
      <c r="C81" s="145" t="s">
        <v>21</v>
      </c>
      <c r="D81" s="145" t="s">
        <v>135</v>
      </c>
      <c r="E81" s="146" t="s">
        <v>1094</v>
      </c>
      <c r="F81" s="147" t="s">
        <v>1095</v>
      </c>
      <c r="G81" s="148" t="s">
        <v>1086</v>
      </c>
      <c r="H81" s="149">
        <v>1</v>
      </c>
      <c r="I81" s="150"/>
      <c r="J81" s="151">
        <f>ROUND($I$81*$H$81,2)</f>
        <v>0</v>
      </c>
      <c r="K81" s="147" t="s">
        <v>1096</v>
      </c>
      <c r="L81" s="43"/>
      <c r="M81" s="152"/>
      <c r="N81" s="153" t="s">
        <v>43</v>
      </c>
      <c r="O81" s="24"/>
      <c r="P81" s="154">
        <f>$O$81*$H$81</f>
        <v>0</v>
      </c>
      <c r="Q81" s="154">
        <v>0</v>
      </c>
      <c r="R81" s="154">
        <f>$Q$81*$H$81</f>
        <v>0</v>
      </c>
      <c r="S81" s="154">
        <v>0</v>
      </c>
      <c r="T81" s="155">
        <f>$S$81*$H$81</f>
        <v>0</v>
      </c>
      <c r="AR81" s="89" t="s">
        <v>1087</v>
      </c>
      <c r="AT81" s="89" t="s">
        <v>135</v>
      </c>
      <c r="AU81" s="89" t="s">
        <v>80</v>
      </c>
      <c r="AY81" s="6" t="s">
        <v>133</v>
      </c>
      <c r="BE81" s="156">
        <f>IF($N$81="základní",$J$81,0)</f>
        <v>0</v>
      </c>
      <c r="BF81" s="156">
        <f>IF($N$81="snížená",$J$81,0)</f>
        <v>0</v>
      </c>
      <c r="BG81" s="156">
        <f>IF($N$81="zákl. přenesená",$J$81,0)</f>
        <v>0</v>
      </c>
      <c r="BH81" s="156">
        <f>IF($N$81="sníž. přenesená",$J$81,0)</f>
        <v>0</v>
      </c>
      <c r="BI81" s="156">
        <f>IF($N$81="nulová",$J$81,0)</f>
        <v>0</v>
      </c>
      <c r="BJ81" s="89" t="s">
        <v>21</v>
      </c>
      <c r="BK81" s="156">
        <f>ROUND($I$81*$H$81,2)</f>
        <v>0</v>
      </c>
      <c r="BL81" s="89" t="s">
        <v>1087</v>
      </c>
      <c r="BM81" s="89" t="s">
        <v>1097</v>
      </c>
    </row>
    <row r="82" spans="2:47" s="6" customFormat="1" ht="16.5" customHeight="1">
      <c r="B82" s="23"/>
      <c r="C82" s="24"/>
      <c r="D82" s="157" t="s">
        <v>142</v>
      </c>
      <c r="E82" s="24"/>
      <c r="F82" s="158" t="s">
        <v>1095</v>
      </c>
      <c r="G82" s="24"/>
      <c r="H82" s="24"/>
      <c r="J82" s="24"/>
      <c r="K82" s="24"/>
      <c r="L82" s="43"/>
      <c r="M82" s="56"/>
      <c r="N82" s="24"/>
      <c r="O82" s="24"/>
      <c r="P82" s="24"/>
      <c r="Q82" s="24"/>
      <c r="R82" s="24"/>
      <c r="S82" s="24"/>
      <c r="T82" s="57"/>
      <c r="AT82" s="6" t="s">
        <v>142</v>
      </c>
      <c r="AU82" s="6" t="s">
        <v>80</v>
      </c>
    </row>
    <row r="83" spans="2:65" s="6" customFormat="1" ht="15.75" customHeight="1">
      <c r="B83" s="23"/>
      <c r="C83" s="145" t="s">
        <v>80</v>
      </c>
      <c r="D83" s="145" t="s">
        <v>135</v>
      </c>
      <c r="E83" s="146" t="s">
        <v>1098</v>
      </c>
      <c r="F83" s="147" t="s">
        <v>1099</v>
      </c>
      <c r="G83" s="148" t="s">
        <v>1086</v>
      </c>
      <c r="H83" s="149">
        <v>1</v>
      </c>
      <c r="I83" s="150"/>
      <c r="J83" s="151">
        <f>ROUND($I$83*$H$83,2)</f>
        <v>0</v>
      </c>
      <c r="K83" s="147" t="s">
        <v>139</v>
      </c>
      <c r="L83" s="43"/>
      <c r="M83" s="152"/>
      <c r="N83" s="153" t="s">
        <v>43</v>
      </c>
      <c r="O83" s="24"/>
      <c r="P83" s="154">
        <f>$O$83*$H$83</f>
        <v>0</v>
      </c>
      <c r="Q83" s="154">
        <v>0</v>
      </c>
      <c r="R83" s="154">
        <f>$Q$83*$H$83</f>
        <v>0</v>
      </c>
      <c r="S83" s="154">
        <v>0</v>
      </c>
      <c r="T83" s="155">
        <f>$S$83*$H$83</f>
        <v>0</v>
      </c>
      <c r="AR83" s="89" t="s">
        <v>1087</v>
      </c>
      <c r="AT83" s="89" t="s">
        <v>135</v>
      </c>
      <c r="AU83" s="89" t="s">
        <v>80</v>
      </c>
      <c r="AY83" s="6" t="s">
        <v>133</v>
      </c>
      <c r="BE83" s="156">
        <f>IF($N$83="základní",$J$83,0)</f>
        <v>0</v>
      </c>
      <c r="BF83" s="156">
        <f>IF($N$83="snížená",$J$83,0)</f>
        <v>0</v>
      </c>
      <c r="BG83" s="156">
        <f>IF($N$83="zákl. přenesená",$J$83,0)</f>
        <v>0</v>
      </c>
      <c r="BH83" s="156">
        <f>IF($N$83="sníž. přenesená",$J$83,0)</f>
        <v>0</v>
      </c>
      <c r="BI83" s="156">
        <f>IF($N$83="nulová",$J$83,0)</f>
        <v>0</v>
      </c>
      <c r="BJ83" s="89" t="s">
        <v>21</v>
      </c>
      <c r="BK83" s="156">
        <f>ROUND($I$83*$H$83,2)</f>
        <v>0</v>
      </c>
      <c r="BL83" s="89" t="s">
        <v>1087</v>
      </c>
      <c r="BM83" s="89" t="s">
        <v>1100</v>
      </c>
    </row>
    <row r="84" spans="2:47" s="6" customFormat="1" ht="16.5" customHeight="1">
      <c r="B84" s="23"/>
      <c r="C84" s="24"/>
      <c r="D84" s="157" t="s">
        <v>142</v>
      </c>
      <c r="E84" s="24"/>
      <c r="F84" s="158" t="s">
        <v>1099</v>
      </c>
      <c r="G84" s="24"/>
      <c r="H84" s="24"/>
      <c r="J84" s="24"/>
      <c r="K84" s="24"/>
      <c r="L84" s="43"/>
      <c r="M84" s="56"/>
      <c r="N84" s="24"/>
      <c r="O84" s="24"/>
      <c r="P84" s="24"/>
      <c r="Q84" s="24"/>
      <c r="R84" s="24"/>
      <c r="S84" s="24"/>
      <c r="T84" s="57"/>
      <c r="AT84" s="6" t="s">
        <v>142</v>
      </c>
      <c r="AU84" s="6" t="s">
        <v>80</v>
      </c>
    </row>
    <row r="85" spans="2:65" s="6" customFormat="1" ht="15.75" customHeight="1">
      <c r="B85" s="23"/>
      <c r="C85" s="145" t="s">
        <v>150</v>
      </c>
      <c r="D85" s="145" t="s">
        <v>135</v>
      </c>
      <c r="E85" s="146" t="s">
        <v>1101</v>
      </c>
      <c r="F85" s="147" t="s">
        <v>1102</v>
      </c>
      <c r="G85" s="148" t="s">
        <v>1086</v>
      </c>
      <c r="H85" s="149">
        <v>1</v>
      </c>
      <c r="I85" s="150"/>
      <c r="J85" s="151">
        <f>ROUND($I$85*$H$85,2)</f>
        <v>0</v>
      </c>
      <c r="K85" s="147" t="s">
        <v>139</v>
      </c>
      <c r="L85" s="43"/>
      <c r="M85" s="152"/>
      <c r="N85" s="153" t="s">
        <v>43</v>
      </c>
      <c r="O85" s="24"/>
      <c r="P85" s="154">
        <f>$O$85*$H$85</f>
        <v>0</v>
      </c>
      <c r="Q85" s="154">
        <v>0</v>
      </c>
      <c r="R85" s="154">
        <f>$Q$85*$H$85</f>
        <v>0</v>
      </c>
      <c r="S85" s="154">
        <v>0</v>
      </c>
      <c r="T85" s="155">
        <f>$S$85*$H$85</f>
        <v>0</v>
      </c>
      <c r="AR85" s="89" t="s">
        <v>1087</v>
      </c>
      <c r="AT85" s="89" t="s">
        <v>135</v>
      </c>
      <c r="AU85" s="89" t="s">
        <v>80</v>
      </c>
      <c r="AY85" s="6" t="s">
        <v>133</v>
      </c>
      <c r="BE85" s="156">
        <f>IF($N$85="základní",$J$85,0)</f>
        <v>0</v>
      </c>
      <c r="BF85" s="156">
        <f>IF($N$85="snížená",$J$85,0)</f>
        <v>0</v>
      </c>
      <c r="BG85" s="156">
        <f>IF($N$85="zákl. přenesená",$J$85,0)</f>
        <v>0</v>
      </c>
      <c r="BH85" s="156">
        <f>IF($N$85="sníž. přenesená",$J$85,0)</f>
        <v>0</v>
      </c>
      <c r="BI85" s="156">
        <f>IF($N$85="nulová",$J$85,0)</f>
        <v>0</v>
      </c>
      <c r="BJ85" s="89" t="s">
        <v>21</v>
      </c>
      <c r="BK85" s="156">
        <f>ROUND($I$85*$H$85,2)</f>
        <v>0</v>
      </c>
      <c r="BL85" s="89" t="s">
        <v>1087</v>
      </c>
      <c r="BM85" s="89" t="s">
        <v>1103</v>
      </c>
    </row>
    <row r="86" spans="2:47" s="6" customFormat="1" ht="16.5" customHeight="1">
      <c r="B86" s="23"/>
      <c r="C86" s="24"/>
      <c r="D86" s="157" t="s">
        <v>142</v>
      </c>
      <c r="E86" s="24"/>
      <c r="F86" s="158" t="s">
        <v>1104</v>
      </c>
      <c r="G86" s="24"/>
      <c r="H86" s="24"/>
      <c r="J86" s="24"/>
      <c r="K86" s="24"/>
      <c r="L86" s="43"/>
      <c r="M86" s="56"/>
      <c r="N86" s="24"/>
      <c r="O86" s="24"/>
      <c r="P86" s="24"/>
      <c r="Q86" s="24"/>
      <c r="R86" s="24"/>
      <c r="S86" s="24"/>
      <c r="T86" s="57"/>
      <c r="AT86" s="6" t="s">
        <v>142</v>
      </c>
      <c r="AU86" s="6" t="s">
        <v>80</v>
      </c>
    </row>
    <row r="87" spans="2:65" s="6" customFormat="1" ht="15.75" customHeight="1">
      <c r="B87" s="23"/>
      <c r="C87" s="145" t="s">
        <v>140</v>
      </c>
      <c r="D87" s="145" t="s">
        <v>135</v>
      </c>
      <c r="E87" s="146" t="s">
        <v>1105</v>
      </c>
      <c r="F87" s="147" t="s">
        <v>1106</v>
      </c>
      <c r="G87" s="148" t="s">
        <v>1086</v>
      </c>
      <c r="H87" s="149">
        <v>1</v>
      </c>
      <c r="I87" s="150"/>
      <c r="J87" s="151">
        <f>ROUND($I$87*$H$87,2)</f>
        <v>0</v>
      </c>
      <c r="K87" s="147" t="s">
        <v>139</v>
      </c>
      <c r="L87" s="43"/>
      <c r="M87" s="152"/>
      <c r="N87" s="153" t="s">
        <v>43</v>
      </c>
      <c r="O87" s="24"/>
      <c r="P87" s="154">
        <f>$O$87*$H$87</f>
        <v>0</v>
      </c>
      <c r="Q87" s="154">
        <v>0</v>
      </c>
      <c r="R87" s="154">
        <f>$Q$87*$H$87</f>
        <v>0</v>
      </c>
      <c r="S87" s="154">
        <v>0</v>
      </c>
      <c r="T87" s="155">
        <f>$S$87*$H$87</f>
        <v>0</v>
      </c>
      <c r="AR87" s="89" t="s">
        <v>1087</v>
      </c>
      <c r="AT87" s="89" t="s">
        <v>135</v>
      </c>
      <c r="AU87" s="89" t="s">
        <v>80</v>
      </c>
      <c r="AY87" s="6" t="s">
        <v>133</v>
      </c>
      <c r="BE87" s="156">
        <f>IF($N$87="základní",$J$87,0)</f>
        <v>0</v>
      </c>
      <c r="BF87" s="156">
        <f>IF($N$87="snížená",$J$87,0)</f>
        <v>0</v>
      </c>
      <c r="BG87" s="156">
        <f>IF($N$87="zákl. přenesená",$J$87,0)</f>
        <v>0</v>
      </c>
      <c r="BH87" s="156">
        <f>IF($N$87="sníž. přenesená",$J$87,0)</f>
        <v>0</v>
      </c>
      <c r="BI87" s="156">
        <f>IF($N$87="nulová",$J$87,0)</f>
        <v>0</v>
      </c>
      <c r="BJ87" s="89" t="s">
        <v>21</v>
      </c>
      <c r="BK87" s="156">
        <f>ROUND($I$87*$H$87,2)</f>
        <v>0</v>
      </c>
      <c r="BL87" s="89" t="s">
        <v>1087</v>
      </c>
      <c r="BM87" s="89" t="s">
        <v>1107</v>
      </c>
    </row>
    <row r="88" spans="2:47" s="6" customFormat="1" ht="16.5" customHeight="1">
      <c r="B88" s="23"/>
      <c r="C88" s="24"/>
      <c r="D88" s="157" t="s">
        <v>142</v>
      </c>
      <c r="E88" s="24"/>
      <c r="F88" s="158" t="s">
        <v>1106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142</v>
      </c>
      <c r="AU88" s="6" t="s">
        <v>80</v>
      </c>
    </row>
    <row r="89" spans="2:65" s="6" customFormat="1" ht="15.75" customHeight="1">
      <c r="B89" s="23"/>
      <c r="C89" s="145" t="s">
        <v>161</v>
      </c>
      <c r="D89" s="145" t="s">
        <v>135</v>
      </c>
      <c r="E89" s="146" t="s">
        <v>1108</v>
      </c>
      <c r="F89" s="147" t="s">
        <v>1109</v>
      </c>
      <c r="G89" s="148" t="s">
        <v>1086</v>
      </c>
      <c r="H89" s="149">
        <v>1</v>
      </c>
      <c r="I89" s="150"/>
      <c r="J89" s="151">
        <f>ROUND($I$89*$H$89,2)</f>
        <v>0</v>
      </c>
      <c r="K89" s="147" t="s">
        <v>139</v>
      </c>
      <c r="L89" s="43"/>
      <c r="M89" s="152"/>
      <c r="N89" s="153" t="s">
        <v>43</v>
      </c>
      <c r="O89" s="24"/>
      <c r="P89" s="154">
        <f>$O$89*$H$89</f>
        <v>0</v>
      </c>
      <c r="Q89" s="154">
        <v>0</v>
      </c>
      <c r="R89" s="154">
        <f>$Q$89*$H$89</f>
        <v>0</v>
      </c>
      <c r="S89" s="154">
        <v>0</v>
      </c>
      <c r="T89" s="155">
        <f>$S$89*$H$89</f>
        <v>0</v>
      </c>
      <c r="AR89" s="89" t="s">
        <v>1087</v>
      </c>
      <c r="AT89" s="89" t="s">
        <v>135</v>
      </c>
      <c r="AU89" s="89" t="s">
        <v>80</v>
      </c>
      <c r="AY89" s="6" t="s">
        <v>133</v>
      </c>
      <c r="BE89" s="156">
        <f>IF($N$89="základní",$J$89,0)</f>
        <v>0</v>
      </c>
      <c r="BF89" s="156">
        <f>IF($N$89="snížená",$J$89,0)</f>
        <v>0</v>
      </c>
      <c r="BG89" s="156">
        <f>IF($N$89="zákl. přenesená",$J$89,0)</f>
        <v>0</v>
      </c>
      <c r="BH89" s="156">
        <f>IF($N$89="sníž. přenesená",$J$89,0)</f>
        <v>0</v>
      </c>
      <c r="BI89" s="156">
        <f>IF($N$89="nulová",$J$89,0)</f>
        <v>0</v>
      </c>
      <c r="BJ89" s="89" t="s">
        <v>21</v>
      </c>
      <c r="BK89" s="156">
        <f>ROUND($I$89*$H$89,2)</f>
        <v>0</v>
      </c>
      <c r="BL89" s="89" t="s">
        <v>1087</v>
      </c>
      <c r="BM89" s="89" t="s">
        <v>1110</v>
      </c>
    </row>
    <row r="90" spans="2:47" s="6" customFormat="1" ht="16.5" customHeight="1">
      <c r="B90" s="23"/>
      <c r="C90" s="24"/>
      <c r="D90" s="157" t="s">
        <v>142</v>
      </c>
      <c r="E90" s="24"/>
      <c r="F90" s="158" t="s">
        <v>1109</v>
      </c>
      <c r="G90" s="24"/>
      <c r="H90" s="24"/>
      <c r="J90" s="24"/>
      <c r="K90" s="24"/>
      <c r="L90" s="43"/>
      <c r="M90" s="56"/>
      <c r="N90" s="24"/>
      <c r="O90" s="24"/>
      <c r="P90" s="24"/>
      <c r="Q90" s="24"/>
      <c r="R90" s="24"/>
      <c r="S90" s="24"/>
      <c r="T90" s="57"/>
      <c r="AT90" s="6" t="s">
        <v>142</v>
      </c>
      <c r="AU90" s="6" t="s">
        <v>80</v>
      </c>
    </row>
    <row r="91" spans="2:65" s="6" customFormat="1" ht="15.75" customHeight="1">
      <c r="B91" s="23"/>
      <c r="C91" s="145" t="s">
        <v>168</v>
      </c>
      <c r="D91" s="145" t="s">
        <v>135</v>
      </c>
      <c r="E91" s="146" t="s">
        <v>1111</v>
      </c>
      <c r="F91" s="147" t="s">
        <v>1112</v>
      </c>
      <c r="G91" s="148" t="s">
        <v>1086</v>
      </c>
      <c r="H91" s="149">
        <v>1</v>
      </c>
      <c r="I91" s="150"/>
      <c r="J91" s="151">
        <f>ROUND($I$91*$H$91,2)</f>
        <v>0</v>
      </c>
      <c r="K91" s="147" t="s">
        <v>139</v>
      </c>
      <c r="L91" s="43"/>
      <c r="M91" s="152"/>
      <c r="N91" s="153" t="s">
        <v>43</v>
      </c>
      <c r="O91" s="24"/>
      <c r="P91" s="154">
        <f>$O$91*$H$91</f>
        <v>0</v>
      </c>
      <c r="Q91" s="154">
        <v>0</v>
      </c>
      <c r="R91" s="154">
        <f>$Q$91*$H$91</f>
        <v>0</v>
      </c>
      <c r="S91" s="154">
        <v>0</v>
      </c>
      <c r="T91" s="155">
        <f>$S$91*$H$91</f>
        <v>0</v>
      </c>
      <c r="AR91" s="89" t="s">
        <v>1087</v>
      </c>
      <c r="AT91" s="89" t="s">
        <v>135</v>
      </c>
      <c r="AU91" s="89" t="s">
        <v>80</v>
      </c>
      <c r="AY91" s="6" t="s">
        <v>133</v>
      </c>
      <c r="BE91" s="156">
        <f>IF($N$91="základní",$J$91,0)</f>
        <v>0</v>
      </c>
      <c r="BF91" s="156">
        <f>IF($N$91="snížená",$J$91,0)</f>
        <v>0</v>
      </c>
      <c r="BG91" s="156">
        <f>IF($N$91="zákl. přenesená",$J$91,0)</f>
        <v>0</v>
      </c>
      <c r="BH91" s="156">
        <f>IF($N$91="sníž. přenesená",$J$91,0)</f>
        <v>0</v>
      </c>
      <c r="BI91" s="156">
        <f>IF($N$91="nulová",$J$91,0)</f>
        <v>0</v>
      </c>
      <c r="BJ91" s="89" t="s">
        <v>21</v>
      </c>
      <c r="BK91" s="156">
        <f>ROUND($I$91*$H$91,2)</f>
        <v>0</v>
      </c>
      <c r="BL91" s="89" t="s">
        <v>1087</v>
      </c>
      <c r="BM91" s="89" t="s">
        <v>1113</v>
      </c>
    </row>
    <row r="92" spans="2:47" s="6" customFormat="1" ht="16.5" customHeight="1">
      <c r="B92" s="23"/>
      <c r="C92" s="24"/>
      <c r="D92" s="157" t="s">
        <v>142</v>
      </c>
      <c r="E92" s="24"/>
      <c r="F92" s="158" t="s">
        <v>1112</v>
      </c>
      <c r="G92" s="24"/>
      <c r="H92" s="24"/>
      <c r="J92" s="24"/>
      <c r="K92" s="24"/>
      <c r="L92" s="43"/>
      <c r="M92" s="56"/>
      <c r="N92" s="24"/>
      <c r="O92" s="24"/>
      <c r="P92" s="24"/>
      <c r="Q92" s="24"/>
      <c r="R92" s="24"/>
      <c r="S92" s="24"/>
      <c r="T92" s="57"/>
      <c r="AT92" s="6" t="s">
        <v>142</v>
      </c>
      <c r="AU92" s="6" t="s">
        <v>80</v>
      </c>
    </row>
    <row r="93" spans="2:65" s="6" customFormat="1" ht="15.75" customHeight="1">
      <c r="B93" s="23"/>
      <c r="C93" s="145" t="s">
        <v>175</v>
      </c>
      <c r="D93" s="145" t="s">
        <v>135</v>
      </c>
      <c r="E93" s="146" t="s">
        <v>1114</v>
      </c>
      <c r="F93" s="147" t="s">
        <v>1115</v>
      </c>
      <c r="G93" s="148" t="s">
        <v>1086</v>
      </c>
      <c r="H93" s="149">
        <v>1</v>
      </c>
      <c r="I93" s="150"/>
      <c r="J93" s="151">
        <f>ROUND($I$93*$H$93,2)</f>
        <v>0</v>
      </c>
      <c r="K93" s="147" t="s">
        <v>139</v>
      </c>
      <c r="L93" s="43"/>
      <c r="M93" s="152"/>
      <c r="N93" s="153" t="s">
        <v>43</v>
      </c>
      <c r="O93" s="24"/>
      <c r="P93" s="154">
        <f>$O$93*$H$93</f>
        <v>0</v>
      </c>
      <c r="Q93" s="154">
        <v>0</v>
      </c>
      <c r="R93" s="154">
        <f>$Q$93*$H$93</f>
        <v>0</v>
      </c>
      <c r="S93" s="154">
        <v>0</v>
      </c>
      <c r="T93" s="155">
        <f>$S$93*$H$93</f>
        <v>0</v>
      </c>
      <c r="AR93" s="89" t="s">
        <v>1087</v>
      </c>
      <c r="AT93" s="89" t="s">
        <v>135</v>
      </c>
      <c r="AU93" s="89" t="s">
        <v>80</v>
      </c>
      <c r="AY93" s="6" t="s">
        <v>133</v>
      </c>
      <c r="BE93" s="156">
        <f>IF($N$93="základní",$J$93,0)</f>
        <v>0</v>
      </c>
      <c r="BF93" s="156">
        <f>IF($N$93="snížená",$J$93,0)</f>
        <v>0</v>
      </c>
      <c r="BG93" s="156">
        <f>IF($N$93="zákl. přenesená",$J$93,0)</f>
        <v>0</v>
      </c>
      <c r="BH93" s="156">
        <f>IF($N$93="sníž. přenesená",$J$93,0)</f>
        <v>0</v>
      </c>
      <c r="BI93" s="156">
        <f>IF($N$93="nulová",$J$93,0)</f>
        <v>0</v>
      </c>
      <c r="BJ93" s="89" t="s">
        <v>21</v>
      </c>
      <c r="BK93" s="156">
        <f>ROUND($I$93*$H$93,2)</f>
        <v>0</v>
      </c>
      <c r="BL93" s="89" t="s">
        <v>1087</v>
      </c>
      <c r="BM93" s="89" t="s">
        <v>1116</v>
      </c>
    </row>
    <row r="94" spans="2:47" s="6" customFormat="1" ht="16.5" customHeight="1">
      <c r="B94" s="23"/>
      <c r="C94" s="24"/>
      <c r="D94" s="157" t="s">
        <v>142</v>
      </c>
      <c r="E94" s="24"/>
      <c r="F94" s="158" t="s">
        <v>1115</v>
      </c>
      <c r="G94" s="24"/>
      <c r="H94" s="24"/>
      <c r="J94" s="24"/>
      <c r="K94" s="24"/>
      <c r="L94" s="43"/>
      <c r="M94" s="56"/>
      <c r="N94" s="24"/>
      <c r="O94" s="24"/>
      <c r="P94" s="24"/>
      <c r="Q94" s="24"/>
      <c r="R94" s="24"/>
      <c r="S94" s="24"/>
      <c r="T94" s="57"/>
      <c r="AT94" s="6" t="s">
        <v>142</v>
      </c>
      <c r="AU94" s="6" t="s">
        <v>80</v>
      </c>
    </row>
    <row r="95" spans="2:65" s="6" customFormat="1" ht="15.75" customHeight="1">
      <c r="B95" s="23"/>
      <c r="C95" s="145" t="s">
        <v>181</v>
      </c>
      <c r="D95" s="145" t="s">
        <v>135</v>
      </c>
      <c r="E95" s="146" t="s">
        <v>1117</v>
      </c>
      <c r="F95" s="147" t="s">
        <v>1118</v>
      </c>
      <c r="G95" s="148" t="s">
        <v>1086</v>
      </c>
      <c r="H95" s="149">
        <v>1</v>
      </c>
      <c r="I95" s="150"/>
      <c r="J95" s="151">
        <f>ROUND($I$95*$H$95,2)</f>
        <v>0</v>
      </c>
      <c r="K95" s="147" t="s">
        <v>139</v>
      </c>
      <c r="L95" s="43"/>
      <c r="M95" s="152"/>
      <c r="N95" s="153" t="s">
        <v>43</v>
      </c>
      <c r="O95" s="24"/>
      <c r="P95" s="154">
        <f>$O$95*$H$95</f>
        <v>0</v>
      </c>
      <c r="Q95" s="154">
        <v>0</v>
      </c>
      <c r="R95" s="154">
        <f>$Q$95*$H$95</f>
        <v>0</v>
      </c>
      <c r="S95" s="154">
        <v>0</v>
      </c>
      <c r="T95" s="155">
        <f>$S$95*$H$95</f>
        <v>0</v>
      </c>
      <c r="AR95" s="89" t="s">
        <v>1087</v>
      </c>
      <c r="AT95" s="89" t="s">
        <v>135</v>
      </c>
      <c r="AU95" s="89" t="s">
        <v>80</v>
      </c>
      <c r="AY95" s="6" t="s">
        <v>133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21</v>
      </c>
      <c r="BK95" s="156">
        <f>ROUND($I$95*$H$95,2)</f>
        <v>0</v>
      </c>
      <c r="BL95" s="89" t="s">
        <v>1087</v>
      </c>
      <c r="BM95" s="89" t="s">
        <v>1119</v>
      </c>
    </row>
    <row r="96" spans="2:47" s="6" customFormat="1" ht="16.5" customHeight="1">
      <c r="B96" s="23"/>
      <c r="C96" s="24"/>
      <c r="D96" s="157" t="s">
        <v>142</v>
      </c>
      <c r="E96" s="24"/>
      <c r="F96" s="158" t="s">
        <v>1118</v>
      </c>
      <c r="G96" s="24"/>
      <c r="H96" s="24"/>
      <c r="J96" s="24"/>
      <c r="K96" s="24"/>
      <c r="L96" s="43"/>
      <c r="M96" s="187"/>
      <c r="N96" s="188"/>
      <c r="O96" s="188"/>
      <c r="P96" s="188"/>
      <c r="Q96" s="188"/>
      <c r="R96" s="188"/>
      <c r="S96" s="188"/>
      <c r="T96" s="189"/>
      <c r="AT96" s="6" t="s">
        <v>142</v>
      </c>
      <c r="AU96" s="6" t="s">
        <v>80</v>
      </c>
    </row>
    <row r="97" spans="2:12" s="6" customFormat="1" ht="7.5" customHeight="1">
      <c r="B97" s="38"/>
      <c r="C97" s="39"/>
      <c r="D97" s="39"/>
      <c r="E97" s="39"/>
      <c r="F97" s="39"/>
      <c r="G97" s="39"/>
      <c r="H97" s="39"/>
      <c r="I97" s="101"/>
      <c r="J97" s="39"/>
      <c r="K97" s="39"/>
      <c r="L97" s="43"/>
    </row>
    <row r="574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245" customFormat="1" ht="45" customHeight="1">
      <c r="B3" s="242"/>
      <c r="C3" s="243" t="s">
        <v>1127</v>
      </c>
      <c r="D3" s="243"/>
      <c r="E3" s="243"/>
      <c r="F3" s="243"/>
      <c r="G3" s="243"/>
      <c r="H3" s="243"/>
      <c r="I3" s="243"/>
      <c r="J3" s="243"/>
      <c r="K3" s="244"/>
    </row>
    <row r="4" spans="2:11" ht="25.5" customHeight="1">
      <c r="B4" s="246"/>
      <c r="C4" s="247" t="s">
        <v>1128</v>
      </c>
      <c r="D4" s="247"/>
      <c r="E4" s="247"/>
      <c r="F4" s="247"/>
      <c r="G4" s="247"/>
      <c r="H4" s="247"/>
      <c r="I4" s="247"/>
      <c r="J4" s="247"/>
      <c r="K4" s="248"/>
    </row>
    <row r="5" spans="2:11" ht="5.25" customHeight="1">
      <c r="B5" s="246"/>
      <c r="C5" s="249"/>
      <c r="D5" s="249"/>
      <c r="E5" s="249"/>
      <c r="F5" s="249"/>
      <c r="G5" s="249"/>
      <c r="H5" s="249"/>
      <c r="I5" s="249"/>
      <c r="J5" s="249"/>
      <c r="K5" s="248"/>
    </row>
    <row r="6" spans="2:11" ht="15" customHeight="1">
      <c r="B6" s="246"/>
      <c r="C6" s="250" t="s">
        <v>1129</v>
      </c>
      <c r="D6" s="250"/>
      <c r="E6" s="250"/>
      <c r="F6" s="250"/>
      <c r="G6" s="250"/>
      <c r="H6" s="250"/>
      <c r="I6" s="250"/>
      <c r="J6" s="250"/>
      <c r="K6" s="248"/>
    </row>
    <row r="7" spans="2:11" ht="15" customHeight="1">
      <c r="B7" s="251"/>
      <c r="C7" s="250" t="s">
        <v>1130</v>
      </c>
      <c r="D7" s="250"/>
      <c r="E7" s="250"/>
      <c r="F7" s="250"/>
      <c r="G7" s="250"/>
      <c r="H7" s="250"/>
      <c r="I7" s="250"/>
      <c r="J7" s="250"/>
      <c r="K7" s="248"/>
    </row>
    <row r="8" spans="2:11" ht="12.75" customHeight="1">
      <c r="B8" s="251"/>
      <c r="C8" s="252"/>
      <c r="D8" s="252"/>
      <c r="E8" s="252"/>
      <c r="F8" s="252"/>
      <c r="G8" s="252"/>
      <c r="H8" s="252"/>
      <c r="I8" s="252"/>
      <c r="J8" s="252"/>
      <c r="K8" s="248"/>
    </row>
    <row r="9" spans="2:11" ht="15" customHeight="1">
      <c r="B9" s="251"/>
      <c r="C9" s="250" t="s">
        <v>1131</v>
      </c>
      <c r="D9" s="250"/>
      <c r="E9" s="250"/>
      <c r="F9" s="250"/>
      <c r="G9" s="250"/>
      <c r="H9" s="250"/>
      <c r="I9" s="250"/>
      <c r="J9" s="250"/>
      <c r="K9" s="248"/>
    </row>
    <row r="10" spans="2:11" ht="15" customHeight="1">
      <c r="B10" s="251"/>
      <c r="C10" s="252"/>
      <c r="D10" s="250" t="s">
        <v>1132</v>
      </c>
      <c r="E10" s="250"/>
      <c r="F10" s="250"/>
      <c r="G10" s="250"/>
      <c r="H10" s="250"/>
      <c r="I10" s="250"/>
      <c r="J10" s="250"/>
      <c r="K10" s="248"/>
    </row>
    <row r="11" spans="2:11" ht="15" customHeight="1">
      <c r="B11" s="251"/>
      <c r="C11" s="253"/>
      <c r="D11" s="250" t="s">
        <v>1133</v>
      </c>
      <c r="E11" s="250"/>
      <c r="F11" s="250"/>
      <c r="G11" s="250"/>
      <c r="H11" s="250"/>
      <c r="I11" s="250"/>
      <c r="J11" s="250"/>
      <c r="K11" s="248"/>
    </row>
    <row r="12" spans="2:11" ht="12.75" customHeight="1">
      <c r="B12" s="251"/>
      <c r="C12" s="253"/>
      <c r="D12" s="253"/>
      <c r="E12" s="253"/>
      <c r="F12" s="253"/>
      <c r="G12" s="253"/>
      <c r="H12" s="253"/>
      <c r="I12" s="253"/>
      <c r="J12" s="253"/>
      <c r="K12" s="248"/>
    </row>
    <row r="13" spans="2:11" ht="15" customHeight="1">
      <c r="B13" s="251"/>
      <c r="C13" s="253"/>
      <c r="D13" s="250" t="s">
        <v>1134</v>
      </c>
      <c r="E13" s="250"/>
      <c r="F13" s="250"/>
      <c r="G13" s="250"/>
      <c r="H13" s="250"/>
      <c r="I13" s="250"/>
      <c r="J13" s="250"/>
      <c r="K13" s="248"/>
    </row>
    <row r="14" spans="2:11" ht="15" customHeight="1">
      <c r="B14" s="251"/>
      <c r="C14" s="253"/>
      <c r="D14" s="250" t="s">
        <v>1135</v>
      </c>
      <c r="E14" s="250"/>
      <c r="F14" s="250"/>
      <c r="G14" s="250"/>
      <c r="H14" s="250"/>
      <c r="I14" s="250"/>
      <c r="J14" s="250"/>
      <c r="K14" s="248"/>
    </row>
    <row r="15" spans="2:11" ht="15" customHeight="1">
      <c r="B15" s="251"/>
      <c r="C15" s="253"/>
      <c r="D15" s="250" t="s">
        <v>1136</v>
      </c>
      <c r="E15" s="250"/>
      <c r="F15" s="250"/>
      <c r="G15" s="250"/>
      <c r="H15" s="250"/>
      <c r="I15" s="250"/>
      <c r="J15" s="250"/>
      <c r="K15" s="248"/>
    </row>
    <row r="16" spans="2:11" ht="15" customHeight="1">
      <c r="B16" s="251"/>
      <c r="C16" s="253"/>
      <c r="D16" s="253"/>
      <c r="E16" s="254" t="s">
        <v>78</v>
      </c>
      <c r="F16" s="250" t="s">
        <v>1137</v>
      </c>
      <c r="G16" s="250"/>
      <c r="H16" s="250"/>
      <c r="I16" s="250"/>
      <c r="J16" s="250"/>
      <c r="K16" s="248"/>
    </row>
    <row r="17" spans="2:11" ht="15" customHeight="1">
      <c r="B17" s="251"/>
      <c r="C17" s="253"/>
      <c r="D17" s="253"/>
      <c r="E17" s="254" t="s">
        <v>1138</v>
      </c>
      <c r="F17" s="250" t="s">
        <v>1139</v>
      </c>
      <c r="G17" s="250"/>
      <c r="H17" s="250"/>
      <c r="I17" s="250"/>
      <c r="J17" s="250"/>
      <c r="K17" s="248"/>
    </row>
    <row r="18" spans="2:11" ht="15" customHeight="1">
      <c r="B18" s="251"/>
      <c r="C18" s="253"/>
      <c r="D18" s="253"/>
      <c r="E18" s="254" t="s">
        <v>1140</v>
      </c>
      <c r="F18" s="250" t="s">
        <v>1141</v>
      </c>
      <c r="G18" s="250"/>
      <c r="H18" s="250"/>
      <c r="I18" s="250"/>
      <c r="J18" s="250"/>
      <c r="K18" s="248"/>
    </row>
    <row r="19" spans="2:11" ht="15" customHeight="1">
      <c r="B19" s="251"/>
      <c r="C19" s="253"/>
      <c r="D19" s="253"/>
      <c r="E19" s="254" t="s">
        <v>1142</v>
      </c>
      <c r="F19" s="250" t="s">
        <v>1143</v>
      </c>
      <c r="G19" s="250"/>
      <c r="H19" s="250"/>
      <c r="I19" s="250"/>
      <c r="J19" s="250"/>
      <c r="K19" s="248"/>
    </row>
    <row r="20" spans="2:11" ht="15" customHeight="1">
      <c r="B20" s="251"/>
      <c r="C20" s="253"/>
      <c r="D20" s="253"/>
      <c r="E20" s="254" t="s">
        <v>1144</v>
      </c>
      <c r="F20" s="250" t="s">
        <v>1145</v>
      </c>
      <c r="G20" s="250"/>
      <c r="H20" s="250"/>
      <c r="I20" s="250"/>
      <c r="J20" s="250"/>
      <c r="K20" s="248"/>
    </row>
    <row r="21" spans="2:11" ht="15" customHeight="1">
      <c r="B21" s="251"/>
      <c r="C21" s="253"/>
      <c r="D21" s="253"/>
      <c r="E21" s="254" t="s">
        <v>1146</v>
      </c>
      <c r="F21" s="250" t="s">
        <v>1147</v>
      </c>
      <c r="G21" s="250"/>
      <c r="H21" s="250"/>
      <c r="I21" s="250"/>
      <c r="J21" s="250"/>
      <c r="K21" s="248"/>
    </row>
    <row r="22" spans="2:11" ht="12.75" customHeight="1">
      <c r="B22" s="251"/>
      <c r="C22" s="253"/>
      <c r="D22" s="253"/>
      <c r="E22" s="253"/>
      <c r="F22" s="253"/>
      <c r="G22" s="253"/>
      <c r="H22" s="253"/>
      <c r="I22" s="253"/>
      <c r="J22" s="253"/>
      <c r="K22" s="248"/>
    </row>
    <row r="23" spans="2:11" ht="15" customHeight="1">
      <c r="B23" s="251"/>
      <c r="C23" s="250" t="s">
        <v>1148</v>
      </c>
      <c r="D23" s="250"/>
      <c r="E23" s="250"/>
      <c r="F23" s="250"/>
      <c r="G23" s="250"/>
      <c r="H23" s="250"/>
      <c r="I23" s="250"/>
      <c r="J23" s="250"/>
      <c r="K23" s="248"/>
    </row>
    <row r="24" spans="2:11" ht="15" customHeight="1">
      <c r="B24" s="251"/>
      <c r="C24" s="250" t="s">
        <v>1149</v>
      </c>
      <c r="D24" s="250"/>
      <c r="E24" s="250"/>
      <c r="F24" s="250"/>
      <c r="G24" s="250"/>
      <c r="H24" s="250"/>
      <c r="I24" s="250"/>
      <c r="J24" s="250"/>
      <c r="K24" s="248"/>
    </row>
    <row r="25" spans="2:11" ht="15" customHeight="1">
      <c r="B25" s="251"/>
      <c r="C25" s="252"/>
      <c r="D25" s="250" t="s">
        <v>1150</v>
      </c>
      <c r="E25" s="250"/>
      <c r="F25" s="250"/>
      <c r="G25" s="250"/>
      <c r="H25" s="250"/>
      <c r="I25" s="250"/>
      <c r="J25" s="250"/>
      <c r="K25" s="248"/>
    </row>
    <row r="26" spans="2:11" ht="15" customHeight="1">
      <c r="B26" s="251"/>
      <c r="C26" s="253"/>
      <c r="D26" s="250" t="s">
        <v>1151</v>
      </c>
      <c r="E26" s="250"/>
      <c r="F26" s="250"/>
      <c r="G26" s="250"/>
      <c r="H26" s="250"/>
      <c r="I26" s="250"/>
      <c r="J26" s="250"/>
      <c r="K26" s="248"/>
    </row>
    <row r="27" spans="2:11" ht="12.75" customHeight="1">
      <c r="B27" s="251"/>
      <c r="C27" s="253"/>
      <c r="D27" s="253"/>
      <c r="E27" s="253"/>
      <c r="F27" s="253"/>
      <c r="G27" s="253"/>
      <c r="H27" s="253"/>
      <c r="I27" s="253"/>
      <c r="J27" s="253"/>
      <c r="K27" s="248"/>
    </row>
    <row r="28" spans="2:11" ht="15" customHeight="1">
      <c r="B28" s="251"/>
      <c r="C28" s="253"/>
      <c r="D28" s="250" t="s">
        <v>1152</v>
      </c>
      <c r="E28" s="250"/>
      <c r="F28" s="250"/>
      <c r="G28" s="250"/>
      <c r="H28" s="250"/>
      <c r="I28" s="250"/>
      <c r="J28" s="250"/>
      <c r="K28" s="248"/>
    </row>
    <row r="29" spans="2:11" ht="15" customHeight="1">
      <c r="B29" s="251"/>
      <c r="C29" s="253"/>
      <c r="D29" s="250" t="s">
        <v>1153</v>
      </c>
      <c r="E29" s="250"/>
      <c r="F29" s="250"/>
      <c r="G29" s="250"/>
      <c r="H29" s="250"/>
      <c r="I29" s="250"/>
      <c r="J29" s="250"/>
      <c r="K29" s="248"/>
    </row>
    <row r="30" spans="2:11" ht="12.75" customHeight="1">
      <c r="B30" s="251"/>
      <c r="C30" s="253"/>
      <c r="D30" s="253"/>
      <c r="E30" s="253"/>
      <c r="F30" s="253"/>
      <c r="G30" s="253"/>
      <c r="H30" s="253"/>
      <c r="I30" s="253"/>
      <c r="J30" s="253"/>
      <c r="K30" s="248"/>
    </row>
    <row r="31" spans="2:11" ht="15" customHeight="1">
      <c r="B31" s="251"/>
      <c r="C31" s="253"/>
      <c r="D31" s="250" t="s">
        <v>1154</v>
      </c>
      <c r="E31" s="250"/>
      <c r="F31" s="250"/>
      <c r="G31" s="250"/>
      <c r="H31" s="250"/>
      <c r="I31" s="250"/>
      <c r="J31" s="250"/>
      <c r="K31" s="248"/>
    </row>
    <row r="32" spans="2:11" ht="15" customHeight="1">
      <c r="B32" s="251"/>
      <c r="C32" s="253"/>
      <c r="D32" s="250" t="s">
        <v>1155</v>
      </c>
      <c r="E32" s="250"/>
      <c r="F32" s="250"/>
      <c r="G32" s="250"/>
      <c r="H32" s="250"/>
      <c r="I32" s="250"/>
      <c r="J32" s="250"/>
      <c r="K32" s="248"/>
    </row>
    <row r="33" spans="2:11" ht="15" customHeight="1">
      <c r="B33" s="251"/>
      <c r="C33" s="253"/>
      <c r="D33" s="250" t="s">
        <v>1156</v>
      </c>
      <c r="E33" s="250"/>
      <c r="F33" s="250"/>
      <c r="G33" s="250"/>
      <c r="H33" s="250"/>
      <c r="I33" s="250"/>
      <c r="J33" s="250"/>
      <c r="K33" s="248"/>
    </row>
    <row r="34" spans="2:11" ht="15" customHeight="1">
      <c r="B34" s="251"/>
      <c r="C34" s="253"/>
      <c r="D34" s="252"/>
      <c r="E34" s="255" t="s">
        <v>117</v>
      </c>
      <c r="F34" s="252"/>
      <c r="G34" s="250" t="s">
        <v>1157</v>
      </c>
      <c r="H34" s="250"/>
      <c r="I34" s="250"/>
      <c r="J34" s="250"/>
      <c r="K34" s="248"/>
    </row>
    <row r="35" spans="2:11" ht="30.75" customHeight="1">
      <c r="B35" s="251"/>
      <c r="C35" s="253"/>
      <c r="D35" s="252"/>
      <c r="E35" s="255" t="s">
        <v>1158</v>
      </c>
      <c r="F35" s="252"/>
      <c r="G35" s="250" t="s">
        <v>1159</v>
      </c>
      <c r="H35" s="250"/>
      <c r="I35" s="250"/>
      <c r="J35" s="250"/>
      <c r="K35" s="248"/>
    </row>
    <row r="36" spans="2:11" ht="15" customHeight="1">
      <c r="B36" s="251"/>
      <c r="C36" s="253"/>
      <c r="D36" s="252"/>
      <c r="E36" s="255" t="s">
        <v>53</v>
      </c>
      <c r="F36" s="252"/>
      <c r="G36" s="250" t="s">
        <v>1160</v>
      </c>
      <c r="H36" s="250"/>
      <c r="I36" s="250"/>
      <c r="J36" s="250"/>
      <c r="K36" s="248"/>
    </row>
    <row r="37" spans="2:11" ht="15" customHeight="1">
      <c r="B37" s="251"/>
      <c r="C37" s="253"/>
      <c r="D37" s="252"/>
      <c r="E37" s="255" t="s">
        <v>118</v>
      </c>
      <c r="F37" s="252"/>
      <c r="G37" s="250" t="s">
        <v>1161</v>
      </c>
      <c r="H37" s="250"/>
      <c r="I37" s="250"/>
      <c r="J37" s="250"/>
      <c r="K37" s="248"/>
    </row>
    <row r="38" spans="2:11" ht="15" customHeight="1">
      <c r="B38" s="251"/>
      <c r="C38" s="253"/>
      <c r="D38" s="252"/>
      <c r="E38" s="255" t="s">
        <v>119</v>
      </c>
      <c r="F38" s="252"/>
      <c r="G38" s="250" t="s">
        <v>1162</v>
      </c>
      <c r="H38" s="250"/>
      <c r="I38" s="250"/>
      <c r="J38" s="250"/>
      <c r="K38" s="248"/>
    </row>
    <row r="39" spans="2:11" ht="15" customHeight="1">
      <c r="B39" s="251"/>
      <c r="C39" s="253"/>
      <c r="D39" s="252"/>
      <c r="E39" s="255" t="s">
        <v>120</v>
      </c>
      <c r="F39" s="252"/>
      <c r="G39" s="250" t="s">
        <v>1163</v>
      </c>
      <c r="H39" s="250"/>
      <c r="I39" s="250"/>
      <c r="J39" s="250"/>
      <c r="K39" s="248"/>
    </row>
    <row r="40" spans="2:11" ht="15" customHeight="1">
      <c r="B40" s="251"/>
      <c r="C40" s="253"/>
      <c r="D40" s="252"/>
      <c r="E40" s="255" t="s">
        <v>1164</v>
      </c>
      <c r="F40" s="252"/>
      <c r="G40" s="250" t="s">
        <v>1165</v>
      </c>
      <c r="H40" s="250"/>
      <c r="I40" s="250"/>
      <c r="J40" s="250"/>
      <c r="K40" s="248"/>
    </row>
    <row r="41" spans="2:11" ht="15" customHeight="1">
      <c r="B41" s="251"/>
      <c r="C41" s="253"/>
      <c r="D41" s="252"/>
      <c r="E41" s="255"/>
      <c r="F41" s="252"/>
      <c r="G41" s="250" t="s">
        <v>1166</v>
      </c>
      <c r="H41" s="250"/>
      <c r="I41" s="250"/>
      <c r="J41" s="250"/>
      <c r="K41" s="248"/>
    </row>
    <row r="42" spans="2:11" ht="15" customHeight="1">
      <c r="B42" s="251"/>
      <c r="C42" s="253"/>
      <c r="D42" s="252"/>
      <c r="E42" s="255" t="s">
        <v>1167</v>
      </c>
      <c r="F42" s="252"/>
      <c r="G42" s="250" t="s">
        <v>1168</v>
      </c>
      <c r="H42" s="250"/>
      <c r="I42" s="250"/>
      <c r="J42" s="250"/>
      <c r="K42" s="248"/>
    </row>
    <row r="43" spans="2:11" ht="15" customHeight="1">
      <c r="B43" s="251"/>
      <c r="C43" s="253"/>
      <c r="D43" s="252"/>
      <c r="E43" s="255" t="s">
        <v>123</v>
      </c>
      <c r="F43" s="252"/>
      <c r="G43" s="250" t="s">
        <v>1169</v>
      </c>
      <c r="H43" s="250"/>
      <c r="I43" s="250"/>
      <c r="J43" s="250"/>
      <c r="K43" s="248"/>
    </row>
    <row r="44" spans="2:11" ht="12.75" customHeight="1">
      <c r="B44" s="251"/>
      <c r="C44" s="253"/>
      <c r="D44" s="252"/>
      <c r="E44" s="252"/>
      <c r="F44" s="252"/>
      <c r="G44" s="252"/>
      <c r="H44" s="252"/>
      <c r="I44" s="252"/>
      <c r="J44" s="252"/>
      <c r="K44" s="248"/>
    </row>
    <row r="45" spans="2:11" ht="15" customHeight="1">
      <c r="B45" s="251"/>
      <c r="C45" s="253"/>
      <c r="D45" s="250" t="s">
        <v>1170</v>
      </c>
      <c r="E45" s="250"/>
      <c r="F45" s="250"/>
      <c r="G45" s="250"/>
      <c r="H45" s="250"/>
      <c r="I45" s="250"/>
      <c r="J45" s="250"/>
      <c r="K45" s="248"/>
    </row>
    <row r="46" spans="2:11" ht="15" customHeight="1">
      <c r="B46" s="251"/>
      <c r="C46" s="253"/>
      <c r="D46" s="253"/>
      <c r="E46" s="250" t="s">
        <v>1171</v>
      </c>
      <c r="F46" s="250"/>
      <c r="G46" s="250"/>
      <c r="H46" s="250"/>
      <c r="I46" s="250"/>
      <c r="J46" s="250"/>
      <c r="K46" s="248"/>
    </row>
    <row r="47" spans="2:11" ht="15" customHeight="1">
      <c r="B47" s="251"/>
      <c r="C47" s="253"/>
      <c r="D47" s="253"/>
      <c r="E47" s="250" t="s">
        <v>1172</v>
      </c>
      <c r="F47" s="250"/>
      <c r="G47" s="250"/>
      <c r="H47" s="250"/>
      <c r="I47" s="250"/>
      <c r="J47" s="250"/>
      <c r="K47" s="248"/>
    </row>
    <row r="48" spans="2:11" ht="15" customHeight="1">
      <c r="B48" s="251"/>
      <c r="C48" s="253"/>
      <c r="D48" s="253"/>
      <c r="E48" s="250" t="s">
        <v>1173</v>
      </c>
      <c r="F48" s="250"/>
      <c r="G48" s="250"/>
      <c r="H48" s="250"/>
      <c r="I48" s="250"/>
      <c r="J48" s="250"/>
      <c r="K48" s="248"/>
    </row>
    <row r="49" spans="2:11" ht="15" customHeight="1">
      <c r="B49" s="251"/>
      <c r="C49" s="253"/>
      <c r="D49" s="250" t="s">
        <v>1174</v>
      </c>
      <c r="E49" s="250"/>
      <c r="F49" s="250"/>
      <c r="G49" s="250"/>
      <c r="H49" s="250"/>
      <c r="I49" s="250"/>
      <c r="J49" s="250"/>
      <c r="K49" s="248"/>
    </row>
    <row r="50" spans="2:11" ht="25.5" customHeight="1">
      <c r="B50" s="246"/>
      <c r="C50" s="247" t="s">
        <v>1175</v>
      </c>
      <c r="D50" s="247"/>
      <c r="E50" s="247"/>
      <c r="F50" s="247"/>
      <c r="G50" s="247"/>
      <c r="H50" s="247"/>
      <c r="I50" s="247"/>
      <c r="J50" s="247"/>
      <c r="K50" s="248"/>
    </row>
    <row r="51" spans="2:11" ht="5.25" customHeight="1">
      <c r="B51" s="246"/>
      <c r="C51" s="249"/>
      <c r="D51" s="249"/>
      <c r="E51" s="249"/>
      <c r="F51" s="249"/>
      <c r="G51" s="249"/>
      <c r="H51" s="249"/>
      <c r="I51" s="249"/>
      <c r="J51" s="249"/>
      <c r="K51" s="248"/>
    </row>
    <row r="52" spans="2:11" ht="15" customHeight="1">
      <c r="B52" s="246"/>
      <c r="C52" s="250" t="s">
        <v>1176</v>
      </c>
      <c r="D52" s="250"/>
      <c r="E52" s="250"/>
      <c r="F52" s="250"/>
      <c r="G52" s="250"/>
      <c r="H52" s="250"/>
      <c r="I52" s="250"/>
      <c r="J52" s="250"/>
      <c r="K52" s="248"/>
    </row>
    <row r="53" spans="2:11" ht="15" customHeight="1">
      <c r="B53" s="246"/>
      <c r="C53" s="250" t="s">
        <v>1177</v>
      </c>
      <c r="D53" s="250"/>
      <c r="E53" s="250"/>
      <c r="F53" s="250"/>
      <c r="G53" s="250"/>
      <c r="H53" s="250"/>
      <c r="I53" s="250"/>
      <c r="J53" s="250"/>
      <c r="K53" s="248"/>
    </row>
    <row r="54" spans="2:11" ht="12.75" customHeight="1">
      <c r="B54" s="246"/>
      <c r="C54" s="252"/>
      <c r="D54" s="252"/>
      <c r="E54" s="252"/>
      <c r="F54" s="252"/>
      <c r="G54" s="252"/>
      <c r="H54" s="252"/>
      <c r="I54" s="252"/>
      <c r="J54" s="252"/>
      <c r="K54" s="248"/>
    </row>
    <row r="55" spans="2:11" ht="15" customHeight="1">
      <c r="B55" s="246"/>
      <c r="C55" s="250" t="s">
        <v>1178</v>
      </c>
      <c r="D55" s="250"/>
      <c r="E55" s="250"/>
      <c r="F55" s="250"/>
      <c r="G55" s="250"/>
      <c r="H55" s="250"/>
      <c r="I55" s="250"/>
      <c r="J55" s="250"/>
      <c r="K55" s="248"/>
    </row>
    <row r="56" spans="2:11" ht="15" customHeight="1">
      <c r="B56" s="246"/>
      <c r="C56" s="253"/>
      <c r="D56" s="250" t="s">
        <v>1179</v>
      </c>
      <c r="E56" s="250"/>
      <c r="F56" s="250"/>
      <c r="G56" s="250"/>
      <c r="H56" s="250"/>
      <c r="I56" s="250"/>
      <c r="J56" s="250"/>
      <c r="K56" s="248"/>
    </row>
    <row r="57" spans="2:11" ht="15" customHeight="1">
      <c r="B57" s="246"/>
      <c r="C57" s="253"/>
      <c r="D57" s="250" t="s">
        <v>1180</v>
      </c>
      <c r="E57" s="250"/>
      <c r="F57" s="250"/>
      <c r="G57" s="250"/>
      <c r="H57" s="250"/>
      <c r="I57" s="250"/>
      <c r="J57" s="250"/>
      <c r="K57" s="248"/>
    </row>
    <row r="58" spans="2:11" ht="15" customHeight="1">
      <c r="B58" s="246"/>
      <c r="C58" s="253"/>
      <c r="D58" s="250" t="s">
        <v>1181</v>
      </c>
      <c r="E58" s="250"/>
      <c r="F58" s="250"/>
      <c r="G58" s="250"/>
      <c r="H58" s="250"/>
      <c r="I58" s="250"/>
      <c r="J58" s="250"/>
      <c r="K58" s="248"/>
    </row>
    <row r="59" spans="2:11" ht="15" customHeight="1">
      <c r="B59" s="246"/>
      <c r="C59" s="253"/>
      <c r="D59" s="250" t="s">
        <v>1182</v>
      </c>
      <c r="E59" s="250"/>
      <c r="F59" s="250"/>
      <c r="G59" s="250"/>
      <c r="H59" s="250"/>
      <c r="I59" s="250"/>
      <c r="J59" s="250"/>
      <c r="K59" s="248"/>
    </row>
    <row r="60" spans="2:11" ht="15" customHeight="1">
      <c r="B60" s="246"/>
      <c r="C60" s="253"/>
      <c r="D60" s="256" t="s">
        <v>1183</v>
      </c>
      <c r="E60" s="256"/>
      <c r="F60" s="256"/>
      <c r="G60" s="256"/>
      <c r="H60" s="256"/>
      <c r="I60" s="256"/>
      <c r="J60" s="256"/>
      <c r="K60" s="248"/>
    </row>
    <row r="61" spans="2:11" ht="15" customHeight="1">
      <c r="B61" s="246"/>
      <c r="C61" s="253"/>
      <c r="D61" s="250" t="s">
        <v>1184</v>
      </c>
      <c r="E61" s="250"/>
      <c r="F61" s="250"/>
      <c r="G61" s="250"/>
      <c r="H61" s="250"/>
      <c r="I61" s="250"/>
      <c r="J61" s="250"/>
      <c r="K61" s="248"/>
    </row>
    <row r="62" spans="2:11" ht="12.75" customHeight="1">
      <c r="B62" s="246"/>
      <c r="C62" s="253"/>
      <c r="D62" s="253"/>
      <c r="E62" s="257"/>
      <c r="F62" s="253"/>
      <c r="G62" s="253"/>
      <c r="H62" s="253"/>
      <c r="I62" s="253"/>
      <c r="J62" s="253"/>
      <c r="K62" s="248"/>
    </row>
    <row r="63" spans="2:11" ht="15" customHeight="1">
      <c r="B63" s="246"/>
      <c r="C63" s="253"/>
      <c r="D63" s="250" t="s">
        <v>1185</v>
      </c>
      <c r="E63" s="250"/>
      <c r="F63" s="250"/>
      <c r="G63" s="250"/>
      <c r="H63" s="250"/>
      <c r="I63" s="250"/>
      <c r="J63" s="250"/>
      <c r="K63" s="248"/>
    </row>
    <row r="64" spans="2:11" ht="15" customHeight="1">
      <c r="B64" s="246"/>
      <c r="C64" s="253"/>
      <c r="D64" s="256" t="s">
        <v>1186</v>
      </c>
      <c r="E64" s="256"/>
      <c r="F64" s="256"/>
      <c r="G64" s="256"/>
      <c r="H64" s="256"/>
      <c r="I64" s="256"/>
      <c r="J64" s="256"/>
      <c r="K64" s="248"/>
    </row>
    <row r="65" spans="2:11" ht="15" customHeight="1">
      <c r="B65" s="246"/>
      <c r="C65" s="253"/>
      <c r="D65" s="250" t="s">
        <v>1187</v>
      </c>
      <c r="E65" s="250"/>
      <c r="F65" s="250"/>
      <c r="G65" s="250"/>
      <c r="H65" s="250"/>
      <c r="I65" s="250"/>
      <c r="J65" s="250"/>
      <c r="K65" s="248"/>
    </row>
    <row r="66" spans="2:11" ht="15" customHeight="1">
      <c r="B66" s="246"/>
      <c r="C66" s="253"/>
      <c r="D66" s="250" t="s">
        <v>1188</v>
      </c>
      <c r="E66" s="250"/>
      <c r="F66" s="250"/>
      <c r="G66" s="250"/>
      <c r="H66" s="250"/>
      <c r="I66" s="250"/>
      <c r="J66" s="250"/>
      <c r="K66" s="248"/>
    </row>
    <row r="67" spans="2:11" ht="15" customHeight="1">
      <c r="B67" s="246"/>
      <c r="C67" s="253"/>
      <c r="D67" s="250" t="s">
        <v>1189</v>
      </c>
      <c r="E67" s="250"/>
      <c r="F67" s="250"/>
      <c r="G67" s="250"/>
      <c r="H67" s="250"/>
      <c r="I67" s="250"/>
      <c r="J67" s="250"/>
      <c r="K67" s="248"/>
    </row>
    <row r="68" spans="2:11" ht="15" customHeight="1">
      <c r="B68" s="246"/>
      <c r="C68" s="253"/>
      <c r="D68" s="250" t="s">
        <v>1190</v>
      </c>
      <c r="E68" s="250"/>
      <c r="F68" s="250"/>
      <c r="G68" s="250"/>
      <c r="H68" s="250"/>
      <c r="I68" s="250"/>
      <c r="J68" s="250"/>
      <c r="K68" s="248"/>
    </row>
    <row r="69" spans="2:11" ht="12.75" customHeight="1">
      <c r="B69" s="258"/>
      <c r="C69" s="259"/>
      <c r="D69" s="259"/>
      <c r="E69" s="259"/>
      <c r="F69" s="259"/>
      <c r="G69" s="259"/>
      <c r="H69" s="259"/>
      <c r="I69" s="259"/>
      <c r="J69" s="259"/>
      <c r="K69" s="260"/>
    </row>
    <row r="70" spans="2:11" ht="18.75" customHeight="1">
      <c r="B70" s="261"/>
      <c r="C70" s="261"/>
      <c r="D70" s="261"/>
      <c r="E70" s="261"/>
      <c r="F70" s="261"/>
      <c r="G70" s="261"/>
      <c r="H70" s="261"/>
      <c r="I70" s="261"/>
      <c r="J70" s="261"/>
      <c r="K70" s="262"/>
    </row>
    <row r="71" spans="2:11" ht="18.75" customHeight="1">
      <c r="B71" s="262"/>
      <c r="C71" s="262"/>
      <c r="D71" s="262"/>
      <c r="E71" s="262"/>
      <c r="F71" s="262"/>
      <c r="G71" s="262"/>
      <c r="H71" s="262"/>
      <c r="I71" s="262"/>
      <c r="J71" s="262"/>
      <c r="K71" s="262"/>
    </row>
    <row r="72" spans="2:11" ht="7.5" customHeight="1">
      <c r="B72" s="263"/>
      <c r="C72" s="264"/>
      <c r="D72" s="264"/>
      <c r="E72" s="264"/>
      <c r="F72" s="264"/>
      <c r="G72" s="264"/>
      <c r="H72" s="264"/>
      <c r="I72" s="264"/>
      <c r="J72" s="264"/>
      <c r="K72" s="265"/>
    </row>
    <row r="73" spans="2:11" ht="45" customHeight="1">
      <c r="B73" s="266"/>
      <c r="C73" s="267" t="s">
        <v>1126</v>
      </c>
      <c r="D73" s="267"/>
      <c r="E73" s="267"/>
      <c r="F73" s="267"/>
      <c r="G73" s="267"/>
      <c r="H73" s="267"/>
      <c r="I73" s="267"/>
      <c r="J73" s="267"/>
      <c r="K73" s="268"/>
    </row>
    <row r="74" spans="2:11" ht="17.25" customHeight="1">
      <c r="B74" s="266"/>
      <c r="C74" s="269" t="s">
        <v>1191</v>
      </c>
      <c r="D74" s="269"/>
      <c r="E74" s="269"/>
      <c r="F74" s="269" t="s">
        <v>1192</v>
      </c>
      <c r="G74" s="270"/>
      <c r="H74" s="269" t="s">
        <v>118</v>
      </c>
      <c r="I74" s="269" t="s">
        <v>57</v>
      </c>
      <c r="J74" s="269" t="s">
        <v>1193</v>
      </c>
      <c r="K74" s="268"/>
    </row>
    <row r="75" spans="2:11" ht="17.25" customHeight="1">
      <c r="B75" s="266"/>
      <c r="C75" s="271" t="s">
        <v>1194</v>
      </c>
      <c r="D75" s="271"/>
      <c r="E75" s="271"/>
      <c r="F75" s="272" t="s">
        <v>1195</v>
      </c>
      <c r="G75" s="273"/>
      <c r="H75" s="271"/>
      <c r="I75" s="271"/>
      <c r="J75" s="271" t="s">
        <v>1196</v>
      </c>
      <c r="K75" s="268"/>
    </row>
    <row r="76" spans="2:11" ht="5.25" customHeight="1">
      <c r="B76" s="266"/>
      <c r="C76" s="274"/>
      <c r="D76" s="274"/>
      <c r="E76" s="274"/>
      <c r="F76" s="274"/>
      <c r="G76" s="275"/>
      <c r="H76" s="274"/>
      <c r="I76" s="274"/>
      <c r="J76" s="274"/>
      <c r="K76" s="268"/>
    </row>
    <row r="77" spans="2:11" ht="15" customHeight="1">
      <c r="B77" s="266"/>
      <c r="C77" s="255" t="s">
        <v>53</v>
      </c>
      <c r="D77" s="274"/>
      <c r="E77" s="274"/>
      <c r="F77" s="276" t="s">
        <v>1197</v>
      </c>
      <c r="G77" s="275"/>
      <c r="H77" s="255" t="s">
        <v>1198</v>
      </c>
      <c r="I77" s="255" t="s">
        <v>1199</v>
      </c>
      <c r="J77" s="255">
        <v>20</v>
      </c>
      <c r="K77" s="268"/>
    </row>
    <row r="78" spans="2:11" ht="15" customHeight="1">
      <c r="B78" s="266"/>
      <c r="C78" s="255" t="s">
        <v>1200</v>
      </c>
      <c r="D78" s="255"/>
      <c r="E78" s="255"/>
      <c r="F78" s="276" t="s">
        <v>1197</v>
      </c>
      <c r="G78" s="275"/>
      <c r="H78" s="255" t="s">
        <v>1201</v>
      </c>
      <c r="I78" s="255" t="s">
        <v>1199</v>
      </c>
      <c r="J78" s="255">
        <v>120</v>
      </c>
      <c r="K78" s="268"/>
    </row>
    <row r="79" spans="2:11" ht="15" customHeight="1">
      <c r="B79" s="277"/>
      <c r="C79" s="255" t="s">
        <v>1202</v>
      </c>
      <c r="D79" s="255"/>
      <c r="E79" s="255"/>
      <c r="F79" s="276" t="s">
        <v>1203</v>
      </c>
      <c r="G79" s="275"/>
      <c r="H79" s="255" t="s">
        <v>1204</v>
      </c>
      <c r="I79" s="255" t="s">
        <v>1199</v>
      </c>
      <c r="J79" s="255">
        <v>50</v>
      </c>
      <c r="K79" s="268"/>
    </row>
    <row r="80" spans="2:11" ht="15" customHeight="1">
      <c r="B80" s="277"/>
      <c r="C80" s="255" t="s">
        <v>1205</v>
      </c>
      <c r="D80" s="255"/>
      <c r="E80" s="255"/>
      <c r="F80" s="276" t="s">
        <v>1197</v>
      </c>
      <c r="G80" s="275"/>
      <c r="H80" s="255" t="s">
        <v>1206</v>
      </c>
      <c r="I80" s="255" t="s">
        <v>1207</v>
      </c>
      <c r="J80" s="255"/>
      <c r="K80" s="268"/>
    </row>
    <row r="81" spans="2:11" ht="15" customHeight="1">
      <c r="B81" s="277"/>
      <c r="C81" s="278" t="s">
        <v>1208</v>
      </c>
      <c r="D81" s="278"/>
      <c r="E81" s="278"/>
      <c r="F81" s="279" t="s">
        <v>1203</v>
      </c>
      <c r="G81" s="278"/>
      <c r="H81" s="278" t="s">
        <v>1209</v>
      </c>
      <c r="I81" s="278" t="s">
        <v>1199</v>
      </c>
      <c r="J81" s="278">
        <v>15</v>
      </c>
      <c r="K81" s="268"/>
    </row>
    <row r="82" spans="2:11" ht="15" customHeight="1">
      <c r="B82" s="277"/>
      <c r="C82" s="278" t="s">
        <v>1210</v>
      </c>
      <c r="D82" s="278"/>
      <c r="E82" s="278"/>
      <c r="F82" s="279" t="s">
        <v>1203</v>
      </c>
      <c r="G82" s="278"/>
      <c r="H82" s="278" t="s">
        <v>1211</v>
      </c>
      <c r="I82" s="278" t="s">
        <v>1199</v>
      </c>
      <c r="J82" s="278">
        <v>15</v>
      </c>
      <c r="K82" s="268"/>
    </row>
    <row r="83" spans="2:11" ht="15" customHeight="1">
      <c r="B83" s="277"/>
      <c r="C83" s="278" t="s">
        <v>1212</v>
      </c>
      <c r="D83" s="278"/>
      <c r="E83" s="278"/>
      <c r="F83" s="279" t="s">
        <v>1203</v>
      </c>
      <c r="G83" s="278"/>
      <c r="H83" s="278" t="s">
        <v>1213</v>
      </c>
      <c r="I83" s="278" t="s">
        <v>1199</v>
      </c>
      <c r="J83" s="278">
        <v>20</v>
      </c>
      <c r="K83" s="268"/>
    </row>
    <row r="84" spans="2:11" ht="15" customHeight="1">
      <c r="B84" s="277"/>
      <c r="C84" s="278" t="s">
        <v>1214</v>
      </c>
      <c r="D84" s="278"/>
      <c r="E84" s="278"/>
      <c r="F84" s="279" t="s">
        <v>1203</v>
      </c>
      <c r="G84" s="278"/>
      <c r="H84" s="278" t="s">
        <v>1215</v>
      </c>
      <c r="I84" s="278" t="s">
        <v>1199</v>
      </c>
      <c r="J84" s="278">
        <v>20</v>
      </c>
      <c r="K84" s="268"/>
    </row>
    <row r="85" spans="2:11" ht="15" customHeight="1">
      <c r="B85" s="277"/>
      <c r="C85" s="255" t="s">
        <v>1216</v>
      </c>
      <c r="D85" s="255"/>
      <c r="E85" s="255"/>
      <c r="F85" s="276" t="s">
        <v>1203</v>
      </c>
      <c r="G85" s="275"/>
      <c r="H85" s="255" t="s">
        <v>1217</v>
      </c>
      <c r="I85" s="255" t="s">
        <v>1199</v>
      </c>
      <c r="J85" s="255">
        <v>50</v>
      </c>
      <c r="K85" s="268"/>
    </row>
    <row r="86" spans="2:11" ht="15" customHeight="1">
      <c r="B86" s="277"/>
      <c r="C86" s="255" t="s">
        <v>1218</v>
      </c>
      <c r="D86" s="255"/>
      <c r="E86" s="255"/>
      <c r="F86" s="276" t="s">
        <v>1203</v>
      </c>
      <c r="G86" s="275"/>
      <c r="H86" s="255" t="s">
        <v>1219</v>
      </c>
      <c r="I86" s="255" t="s">
        <v>1199</v>
      </c>
      <c r="J86" s="255">
        <v>20</v>
      </c>
      <c r="K86" s="268"/>
    </row>
    <row r="87" spans="2:11" ht="15" customHeight="1">
      <c r="B87" s="277"/>
      <c r="C87" s="255" t="s">
        <v>1220</v>
      </c>
      <c r="D87" s="255"/>
      <c r="E87" s="255"/>
      <c r="F87" s="276" t="s">
        <v>1203</v>
      </c>
      <c r="G87" s="275"/>
      <c r="H87" s="255" t="s">
        <v>1221</v>
      </c>
      <c r="I87" s="255" t="s">
        <v>1199</v>
      </c>
      <c r="J87" s="255">
        <v>20</v>
      </c>
      <c r="K87" s="268"/>
    </row>
    <row r="88" spans="2:11" ht="15" customHeight="1">
      <c r="B88" s="277"/>
      <c r="C88" s="255" t="s">
        <v>1222</v>
      </c>
      <c r="D88" s="255"/>
      <c r="E88" s="255"/>
      <c r="F88" s="276" t="s">
        <v>1203</v>
      </c>
      <c r="G88" s="275"/>
      <c r="H88" s="255" t="s">
        <v>1223</v>
      </c>
      <c r="I88" s="255" t="s">
        <v>1199</v>
      </c>
      <c r="J88" s="255">
        <v>50</v>
      </c>
      <c r="K88" s="268"/>
    </row>
    <row r="89" spans="2:11" ht="15" customHeight="1">
      <c r="B89" s="277"/>
      <c r="C89" s="255" t="s">
        <v>1224</v>
      </c>
      <c r="D89" s="255"/>
      <c r="E89" s="255"/>
      <c r="F89" s="276" t="s">
        <v>1203</v>
      </c>
      <c r="G89" s="275"/>
      <c r="H89" s="255" t="s">
        <v>1224</v>
      </c>
      <c r="I89" s="255" t="s">
        <v>1199</v>
      </c>
      <c r="J89" s="255">
        <v>50</v>
      </c>
      <c r="K89" s="268"/>
    </row>
    <row r="90" spans="2:11" ht="15" customHeight="1">
      <c r="B90" s="277"/>
      <c r="C90" s="255" t="s">
        <v>124</v>
      </c>
      <c r="D90" s="255"/>
      <c r="E90" s="255"/>
      <c r="F90" s="276" t="s">
        <v>1203</v>
      </c>
      <c r="G90" s="275"/>
      <c r="H90" s="255" t="s">
        <v>1225</v>
      </c>
      <c r="I90" s="255" t="s">
        <v>1199</v>
      </c>
      <c r="J90" s="255">
        <v>255</v>
      </c>
      <c r="K90" s="268"/>
    </row>
    <row r="91" spans="2:11" ht="15" customHeight="1">
      <c r="B91" s="277"/>
      <c r="C91" s="255" t="s">
        <v>1226</v>
      </c>
      <c r="D91" s="255"/>
      <c r="E91" s="255"/>
      <c r="F91" s="276" t="s">
        <v>1197</v>
      </c>
      <c r="G91" s="275"/>
      <c r="H91" s="255" t="s">
        <v>1227</v>
      </c>
      <c r="I91" s="255" t="s">
        <v>1228</v>
      </c>
      <c r="J91" s="255"/>
      <c r="K91" s="268"/>
    </row>
    <row r="92" spans="2:11" ht="15" customHeight="1">
      <c r="B92" s="277"/>
      <c r="C92" s="255" t="s">
        <v>1229</v>
      </c>
      <c r="D92" s="255"/>
      <c r="E92" s="255"/>
      <c r="F92" s="276" t="s">
        <v>1197</v>
      </c>
      <c r="G92" s="275"/>
      <c r="H92" s="255" t="s">
        <v>1230</v>
      </c>
      <c r="I92" s="255" t="s">
        <v>1231</v>
      </c>
      <c r="J92" s="255"/>
      <c r="K92" s="268"/>
    </row>
    <row r="93" spans="2:11" ht="15" customHeight="1">
      <c r="B93" s="277"/>
      <c r="C93" s="255" t="s">
        <v>1232</v>
      </c>
      <c r="D93" s="255"/>
      <c r="E93" s="255"/>
      <c r="F93" s="276" t="s">
        <v>1197</v>
      </c>
      <c r="G93" s="275"/>
      <c r="H93" s="255" t="s">
        <v>1232</v>
      </c>
      <c r="I93" s="255" t="s">
        <v>1231</v>
      </c>
      <c r="J93" s="255"/>
      <c r="K93" s="268"/>
    </row>
    <row r="94" spans="2:11" ht="15" customHeight="1">
      <c r="B94" s="277"/>
      <c r="C94" s="255" t="s">
        <v>38</v>
      </c>
      <c r="D94" s="255"/>
      <c r="E94" s="255"/>
      <c r="F94" s="276" t="s">
        <v>1197</v>
      </c>
      <c r="G94" s="275"/>
      <c r="H94" s="255" t="s">
        <v>1233</v>
      </c>
      <c r="I94" s="255" t="s">
        <v>1231</v>
      </c>
      <c r="J94" s="255"/>
      <c r="K94" s="268"/>
    </row>
    <row r="95" spans="2:11" ht="15" customHeight="1">
      <c r="B95" s="277"/>
      <c r="C95" s="255" t="s">
        <v>48</v>
      </c>
      <c r="D95" s="255"/>
      <c r="E95" s="255"/>
      <c r="F95" s="276" t="s">
        <v>1197</v>
      </c>
      <c r="G95" s="275"/>
      <c r="H95" s="255" t="s">
        <v>1234</v>
      </c>
      <c r="I95" s="255" t="s">
        <v>1231</v>
      </c>
      <c r="J95" s="255"/>
      <c r="K95" s="268"/>
    </row>
    <row r="96" spans="2:11" ht="15" customHeight="1">
      <c r="B96" s="280"/>
      <c r="C96" s="281"/>
      <c r="D96" s="281"/>
      <c r="E96" s="281"/>
      <c r="F96" s="281"/>
      <c r="G96" s="281"/>
      <c r="H96" s="281"/>
      <c r="I96" s="281"/>
      <c r="J96" s="281"/>
      <c r="K96" s="282"/>
    </row>
    <row r="97" spans="2:11" ht="18.75" customHeight="1">
      <c r="B97" s="283"/>
      <c r="C97" s="284"/>
      <c r="D97" s="284"/>
      <c r="E97" s="284"/>
      <c r="F97" s="284"/>
      <c r="G97" s="284"/>
      <c r="H97" s="284"/>
      <c r="I97" s="284"/>
      <c r="J97" s="284"/>
      <c r="K97" s="283"/>
    </row>
    <row r="98" spans="2:11" ht="18.75" customHeight="1">
      <c r="B98" s="262"/>
      <c r="C98" s="262"/>
      <c r="D98" s="262"/>
      <c r="E98" s="262"/>
      <c r="F98" s="262"/>
      <c r="G98" s="262"/>
      <c r="H98" s="262"/>
      <c r="I98" s="262"/>
      <c r="J98" s="262"/>
      <c r="K98" s="262"/>
    </row>
    <row r="99" spans="2:11" ht="7.5" customHeight="1">
      <c r="B99" s="263"/>
      <c r="C99" s="264"/>
      <c r="D99" s="264"/>
      <c r="E99" s="264"/>
      <c r="F99" s="264"/>
      <c r="G99" s="264"/>
      <c r="H99" s="264"/>
      <c r="I99" s="264"/>
      <c r="J99" s="264"/>
      <c r="K99" s="265"/>
    </row>
    <row r="100" spans="2:11" ht="45" customHeight="1">
      <c r="B100" s="266"/>
      <c r="C100" s="267" t="s">
        <v>1235</v>
      </c>
      <c r="D100" s="267"/>
      <c r="E100" s="267"/>
      <c r="F100" s="267"/>
      <c r="G100" s="267"/>
      <c r="H100" s="267"/>
      <c r="I100" s="267"/>
      <c r="J100" s="267"/>
      <c r="K100" s="268"/>
    </row>
    <row r="101" spans="2:11" ht="17.25" customHeight="1">
      <c r="B101" s="266"/>
      <c r="C101" s="269" t="s">
        <v>1191</v>
      </c>
      <c r="D101" s="269"/>
      <c r="E101" s="269"/>
      <c r="F101" s="269" t="s">
        <v>1192</v>
      </c>
      <c r="G101" s="270"/>
      <c r="H101" s="269" t="s">
        <v>118</v>
      </c>
      <c r="I101" s="269" t="s">
        <v>57</v>
      </c>
      <c r="J101" s="269" t="s">
        <v>1193</v>
      </c>
      <c r="K101" s="268"/>
    </row>
    <row r="102" spans="2:11" ht="17.25" customHeight="1">
      <c r="B102" s="266"/>
      <c r="C102" s="271" t="s">
        <v>1194</v>
      </c>
      <c r="D102" s="271"/>
      <c r="E102" s="271"/>
      <c r="F102" s="272" t="s">
        <v>1195</v>
      </c>
      <c r="G102" s="273"/>
      <c r="H102" s="271"/>
      <c r="I102" s="271"/>
      <c r="J102" s="271" t="s">
        <v>1196</v>
      </c>
      <c r="K102" s="268"/>
    </row>
    <row r="103" spans="2:11" ht="5.25" customHeight="1">
      <c r="B103" s="266"/>
      <c r="C103" s="269"/>
      <c r="D103" s="269"/>
      <c r="E103" s="269"/>
      <c r="F103" s="269"/>
      <c r="G103" s="285"/>
      <c r="H103" s="269"/>
      <c r="I103" s="269"/>
      <c r="J103" s="269"/>
      <c r="K103" s="268"/>
    </row>
    <row r="104" spans="2:11" ht="15" customHeight="1">
      <c r="B104" s="266"/>
      <c r="C104" s="255" t="s">
        <v>53</v>
      </c>
      <c r="D104" s="274"/>
      <c r="E104" s="274"/>
      <c r="F104" s="276" t="s">
        <v>1197</v>
      </c>
      <c r="G104" s="285"/>
      <c r="H104" s="255" t="s">
        <v>1236</v>
      </c>
      <c r="I104" s="255" t="s">
        <v>1199</v>
      </c>
      <c r="J104" s="255">
        <v>20</v>
      </c>
      <c r="K104" s="268"/>
    </row>
    <row r="105" spans="2:11" ht="15" customHeight="1">
      <c r="B105" s="266"/>
      <c r="C105" s="255" t="s">
        <v>1200</v>
      </c>
      <c r="D105" s="255"/>
      <c r="E105" s="255"/>
      <c r="F105" s="276" t="s">
        <v>1197</v>
      </c>
      <c r="G105" s="255"/>
      <c r="H105" s="255" t="s">
        <v>1236</v>
      </c>
      <c r="I105" s="255" t="s">
        <v>1199</v>
      </c>
      <c r="J105" s="255">
        <v>120</v>
      </c>
      <c r="K105" s="268"/>
    </row>
    <row r="106" spans="2:11" ht="15" customHeight="1">
      <c r="B106" s="277"/>
      <c r="C106" s="255" t="s">
        <v>1202</v>
      </c>
      <c r="D106" s="255"/>
      <c r="E106" s="255"/>
      <c r="F106" s="276" t="s">
        <v>1203</v>
      </c>
      <c r="G106" s="255"/>
      <c r="H106" s="255" t="s">
        <v>1236</v>
      </c>
      <c r="I106" s="255" t="s">
        <v>1199</v>
      </c>
      <c r="J106" s="255">
        <v>50</v>
      </c>
      <c r="K106" s="268"/>
    </row>
    <row r="107" spans="2:11" ht="15" customHeight="1">
      <c r="B107" s="277"/>
      <c r="C107" s="255" t="s">
        <v>1205</v>
      </c>
      <c r="D107" s="255"/>
      <c r="E107" s="255"/>
      <c r="F107" s="276" t="s">
        <v>1197</v>
      </c>
      <c r="G107" s="255"/>
      <c r="H107" s="255" t="s">
        <v>1236</v>
      </c>
      <c r="I107" s="255" t="s">
        <v>1207</v>
      </c>
      <c r="J107" s="255"/>
      <c r="K107" s="268"/>
    </row>
    <row r="108" spans="2:11" ht="15" customHeight="1">
      <c r="B108" s="277"/>
      <c r="C108" s="255" t="s">
        <v>1216</v>
      </c>
      <c r="D108" s="255"/>
      <c r="E108" s="255"/>
      <c r="F108" s="276" t="s">
        <v>1203</v>
      </c>
      <c r="G108" s="255"/>
      <c r="H108" s="255" t="s">
        <v>1236</v>
      </c>
      <c r="I108" s="255" t="s">
        <v>1199</v>
      </c>
      <c r="J108" s="255">
        <v>50</v>
      </c>
      <c r="K108" s="268"/>
    </row>
    <row r="109" spans="2:11" ht="15" customHeight="1">
      <c r="B109" s="277"/>
      <c r="C109" s="255" t="s">
        <v>1224</v>
      </c>
      <c r="D109" s="255"/>
      <c r="E109" s="255"/>
      <c r="F109" s="276" t="s">
        <v>1203</v>
      </c>
      <c r="G109" s="255"/>
      <c r="H109" s="255" t="s">
        <v>1236</v>
      </c>
      <c r="I109" s="255" t="s">
        <v>1199</v>
      </c>
      <c r="J109" s="255">
        <v>50</v>
      </c>
      <c r="K109" s="268"/>
    </row>
    <row r="110" spans="2:11" ht="15" customHeight="1">
      <c r="B110" s="277"/>
      <c r="C110" s="255" t="s">
        <v>1222</v>
      </c>
      <c r="D110" s="255"/>
      <c r="E110" s="255"/>
      <c r="F110" s="276" t="s">
        <v>1203</v>
      </c>
      <c r="G110" s="255"/>
      <c r="H110" s="255" t="s">
        <v>1236</v>
      </c>
      <c r="I110" s="255" t="s">
        <v>1199</v>
      </c>
      <c r="J110" s="255">
        <v>50</v>
      </c>
      <c r="K110" s="268"/>
    </row>
    <row r="111" spans="2:11" ht="15" customHeight="1">
      <c r="B111" s="277"/>
      <c r="C111" s="255" t="s">
        <v>53</v>
      </c>
      <c r="D111" s="255"/>
      <c r="E111" s="255"/>
      <c r="F111" s="276" t="s">
        <v>1197</v>
      </c>
      <c r="G111" s="255"/>
      <c r="H111" s="255" t="s">
        <v>1237</v>
      </c>
      <c r="I111" s="255" t="s">
        <v>1199</v>
      </c>
      <c r="J111" s="255">
        <v>20</v>
      </c>
      <c r="K111" s="268"/>
    </row>
    <row r="112" spans="2:11" ht="15" customHeight="1">
      <c r="B112" s="277"/>
      <c r="C112" s="255" t="s">
        <v>1238</v>
      </c>
      <c r="D112" s="255"/>
      <c r="E112" s="255"/>
      <c r="F112" s="276" t="s">
        <v>1197</v>
      </c>
      <c r="G112" s="255"/>
      <c r="H112" s="255" t="s">
        <v>1239</v>
      </c>
      <c r="I112" s="255" t="s">
        <v>1199</v>
      </c>
      <c r="J112" s="255">
        <v>120</v>
      </c>
      <c r="K112" s="268"/>
    </row>
    <row r="113" spans="2:11" ht="15" customHeight="1">
      <c r="B113" s="277"/>
      <c r="C113" s="255" t="s">
        <v>38</v>
      </c>
      <c r="D113" s="255"/>
      <c r="E113" s="255"/>
      <c r="F113" s="276" t="s">
        <v>1197</v>
      </c>
      <c r="G113" s="255"/>
      <c r="H113" s="255" t="s">
        <v>1240</v>
      </c>
      <c r="I113" s="255" t="s">
        <v>1231</v>
      </c>
      <c r="J113" s="255"/>
      <c r="K113" s="268"/>
    </row>
    <row r="114" spans="2:11" ht="15" customHeight="1">
      <c r="B114" s="277"/>
      <c r="C114" s="255" t="s">
        <v>48</v>
      </c>
      <c r="D114" s="255"/>
      <c r="E114" s="255"/>
      <c r="F114" s="276" t="s">
        <v>1197</v>
      </c>
      <c r="G114" s="255"/>
      <c r="H114" s="255" t="s">
        <v>1241</v>
      </c>
      <c r="I114" s="255" t="s">
        <v>1231</v>
      </c>
      <c r="J114" s="255"/>
      <c r="K114" s="268"/>
    </row>
    <row r="115" spans="2:11" ht="15" customHeight="1">
      <c r="B115" s="277"/>
      <c r="C115" s="255" t="s">
        <v>57</v>
      </c>
      <c r="D115" s="255"/>
      <c r="E115" s="255"/>
      <c r="F115" s="276" t="s">
        <v>1197</v>
      </c>
      <c r="G115" s="255"/>
      <c r="H115" s="255" t="s">
        <v>1242</v>
      </c>
      <c r="I115" s="255" t="s">
        <v>1243</v>
      </c>
      <c r="J115" s="255"/>
      <c r="K115" s="268"/>
    </row>
    <row r="116" spans="2:11" ht="15" customHeight="1">
      <c r="B116" s="280"/>
      <c r="C116" s="286"/>
      <c r="D116" s="286"/>
      <c r="E116" s="286"/>
      <c r="F116" s="286"/>
      <c r="G116" s="286"/>
      <c r="H116" s="286"/>
      <c r="I116" s="286"/>
      <c r="J116" s="286"/>
      <c r="K116" s="282"/>
    </row>
    <row r="117" spans="2:11" ht="18.75" customHeight="1">
      <c r="B117" s="287"/>
      <c r="C117" s="252"/>
      <c r="D117" s="252"/>
      <c r="E117" s="252"/>
      <c r="F117" s="288"/>
      <c r="G117" s="252"/>
      <c r="H117" s="252"/>
      <c r="I117" s="252"/>
      <c r="J117" s="252"/>
      <c r="K117" s="287"/>
    </row>
    <row r="118" spans="2:11" ht="18.75" customHeight="1">
      <c r="B118" s="262"/>
      <c r="C118" s="262"/>
      <c r="D118" s="262"/>
      <c r="E118" s="262"/>
      <c r="F118" s="262"/>
      <c r="G118" s="262"/>
      <c r="H118" s="262"/>
      <c r="I118" s="262"/>
      <c r="J118" s="262"/>
      <c r="K118" s="262"/>
    </row>
    <row r="119" spans="2:11" ht="7.5" customHeight="1">
      <c r="B119" s="289"/>
      <c r="C119" s="290"/>
      <c r="D119" s="290"/>
      <c r="E119" s="290"/>
      <c r="F119" s="290"/>
      <c r="G119" s="290"/>
      <c r="H119" s="290"/>
      <c r="I119" s="290"/>
      <c r="J119" s="290"/>
      <c r="K119" s="291"/>
    </row>
    <row r="120" spans="2:11" ht="45" customHeight="1">
      <c r="B120" s="292"/>
      <c r="C120" s="243" t="s">
        <v>1244</v>
      </c>
      <c r="D120" s="243"/>
      <c r="E120" s="243"/>
      <c r="F120" s="243"/>
      <c r="G120" s="243"/>
      <c r="H120" s="243"/>
      <c r="I120" s="243"/>
      <c r="J120" s="243"/>
      <c r="K120" s="293"/>
    </row>
    <row r="121" spans="2:11" ht="17.25" customHeight="1">
      <c r="B121" s="294"/>
      <c r="C121" s="269" t="s">
        <v>1191</v>
      </c>
      <c r="D121" s="269"/>
      <c r="E121" s="269"/>
      <c r="F121" s="269" t="s">
        <v>1192</v>
      </c>
      <c r="G121" s="270"/>
      <c r="H121" s="269" t="s">
        <v>118</v>
      </c>
      <c r="I121" s="269" t="s">
        <v>57</v>
      </c>
      <c r="J121" s="269" t="s">
        <v>1193</v>
      </c>
      <c r="K121" s="295"/>
    </row>
    <row r="122" spans="2:11" ht="17.25" customHeight="1">
      <c r="B122" s="294"/>
      <c r="C122" s="271" t="s">
        <v>1194</v>
      </c>
      <c r="D122" s="271"/>
      <c r="E122" s="271"/>
      <c r="F122" s="272" t="s">
        <v>1195</v>
      </c>
      <c r="G122" s="273"/>
      <c r="H122" s="271"/>
      <c r="I122" s="271"/>
      <c r="J122" s="271" t="s">
        <v>1196</v>
      </c>
      <c r="K122" s="295"/>
    </row>
    <row r="123" spans="2:11" ht="5.25" customHeight="1">
      <c r="B123" s="296"/>
      <c r="C123" s="274"/>
      <c r="D123" s="274"/>
      <c r="E123" s="274"/>
      <c r="F123" s="274"/>
      <c r="G123" s="255"/>
      <c r="H123" s="274"/>
      <c r="I123" s="274"/>
      <c r="J123" s="274"/>
      <c r="K123" s="297"/>
    </row>
    <row r="124" spans="2:11" ht="15" customHeight="1">
      <c r="B124" s="296"/>
      <c r="C124" s="255" t="s">
        <v>1200</v>
      </c>
      <c r="D124" s="274"/>
      <c r="E124" s="274"/>
      <c r="F124" s="276" t="s">
        <v>1197</v>
      </c>
      <c r="G124" s="255"/>
      <c r="H124" s="255" t="s">
        <v>1236</v>
      </c>
      <c r="I124" s="255" t="s">
        <v>1199</v>
      </c>
      <c r="J124" s="255">
        <v>120</v>
      </c>
      <c r="K124" s="298"/>
    </row>
    <row r="125" spans="2:11" ht="15" customHeight="1">
      <c r="B125" s="296"/>
      <c r="C125" s="255" t="s">
        <v>1245</v>
      </c>
      <c r="D125" s="255"/>
      <c r="E125" s="255"/>
      <c r="F125" s="276" t="s">
        <v>1197</v>
      </c>
      <c r="G125" s="255"/>
      <c r="H125" s="255" t="s">
        <v>1246</v>
      </c>
      <c r="I125" s="255" t="s">
        <v>1199</v>
      </c>
      <c r="J125" s="255" t="s">
        <v>1247</v>
      </c>
      <c r="K125" s="298"/>
    </row>
    <row r="126" spans="2:11" ht="15" customHeight="1">
      <c r="B126" s="296"/>
      <c r="C126" s="255" t="s">
        <v>1146</v>
      </c>
      <c r="D126" s="255"/>
      <c r="E126" s="255"/>
      <c r="F126" s="276" t="s">
        <v>1197</v>
      </c>
      <c r="G126" s="255"/>
      <c r="H126" s="255" t="s">
        <v>1248</v>
      </c>
      <c r="I126" s="255" t="s">
        <v>1199</v>
      </c>
      <c r="J126" s="255" t="s">
        <v>1247</v>
      </c>
      <c r="K126" s="298"/>
    </row>
    <row r="127" spans="2:11" ht="15" customHeight="1">
      <c r="B127" s="296"/>
      <c r="C127" s="255" t="s">
        <v>1208</v>
      </c>
      <c r="D127" s="255"/>
      <c r="E127" s="255"/>
      <c r="F127" s="276" t="s">
        <v>1203</v>
      </c>
      <c r="G127" s="255"/>
      <c r="H127" s="255" t="s">
        <v>1209</v>
      </c>
      <c r="I127" s="255" t="s">
        <v>1199</v>
      </c>
      <c r="J127" s="255">
        <v>15</v>
      </c>
      <c r="K127" s="298"/>
    </row>
    <row r="128" spans="2:11" ht="15" customHeight="1">
      <c r="B128" s="296"/>
      <c r="C128" s="278" t="s">
        <v>1210</v>
      </c>
      <c r="D128" s="278"/>
      <c r="E128" s="278"/>
      <c r="F128" s="279" t="s">
        <v>1203</v>
      </c>
      <c r="G128" s="278"/>
      <c r="H128" s="278" t="s">
        <v>1211</v>
      </c>
      <c r="I128" s="278" t="s">
        <v>1199</v>
      </c>
      <c r="J128" s="278">
        <v>15</v>
      </c>
      <c r="K128" s="298"/>
    </row>
    <row r="129" spans="2:11" ht="15" customHeight="1">
      <c r="B129" s="296"/>
      <c r="C129" s="278" t="s">
        <v>1212</v>
      </c>
      <c r="D129" s="278"/>
      <c r="E129" s="278"/>
      <c r="F129" s="279" t="s">
        <v>1203</v>
      </c>
      <c r="G129" s="278"/>
      <c r="H129" s="278" t="s">
        <v>1213</v>
      </c>
      <c r="I129" s="278" t="s">
        <v>1199</v>
      </c>
      <c r="J129" s="278">
        <v>20</v>
      </c>
      <c r="K129" s="298"/>
    </row>
    <row r="130" spans="2:11" ht="15" customHeight="1">
      <c r="B130" s="296"/>
      <c r="C130" s="278" t="s">
        <v>1214</v>
      </c>
      <c r="D130" s="278"/>
      <c r="E130" s="278"/>
      <c r="F130" s="279" t="s">
        <v>1203</v>
      </c>
      <c r="G130" s="278"/>
      <c r="H130" s="278" t="s">
        <v>1215</v>
      </c>
      <c r="I130" s="278" t="s">
        <v>1199</v>
      </c>
      <c r="J130" s="278">
        <v>20</v>
      </c>
      <c r="K130" s="298"/>
    </row>
    <row r="131" spans="2:11" ht="15" customHeight="1">
      <c r="B131" s="296"/>
      <c r="C131" s="255" t="s">
        <v>1202</v>
      </c>
      <c r="D131" s="255"/>
      <c r="E131" s="255"/>
      <c r="F131" s="276" t="s">
        <v>1203</v>
      </c>
      <c r="G131" s="255"/>
      <c r="H131" s="255" t="s">
        <v>1236</v>
      </c>
      <c r="I131" s="255" t="s">
        <v>1199</v>
      </c>
      <c r="J131" s="255">
        <v>50</v>
      </c>
      <c r="K131" s="298"/>
    </row>
    <row r="132" spans="2:11" ht="15" customHeight="1">
      <c r="B132" s="296"/>
      <c r="C132" s="255" t="s">
        <v>1216</v>
      </c>
      <c r="D132" s="255"/>
      <c r="E132" s="255"/>
      <c r="F132" s="276" t="s">
        <v>1203</v>
      </c>
      <c r="G132" s="255"/>
      <c r="H132" s="255" t="s">
        <v>1236</v>
      </c>
      <c r="I132" s="255" t="s">
        <v>1199</v>
      </c>
      <c r="J132" s="255">
        <v>50</v>
      </c>
      <c r="K132" s="298"/>
    </row>
    <row r="133" spans="2:11" ht="15" customHeight="1">
      <c r="B133" s="296"/>
      <c r="C133" s="255" t="s">
        <v>1222</v>
      </c>
      <c r="D133" s="255"/>
      <c r="E133" s="255"/>
      <c r="F133" s="276" t="s">
        <v>1203</v>
      </c>
      <c r="G133" s="255"/>
      <c r="H133" s="255" t="s">
        <v>1236</v>
      </c>
      <c r="I133" s="255" t="s">
        <v>1199</v>
      </c>
      <c r="J133" s="255">
        <v>50</v>
      </c>
      <c r="K133" s="298"/>
    </row>
    <row r="134" spans="2:11" ht="15" customHeight="1">
      <c r="B134" s="296"/>
      <c r="C134" s="255" t="s">
        <v>1224</v>
      </c>
      <c r="D134" s="255"/>
      <c r="E134" s="255"/>
      <c r="F134" s="276" t="s">
        <v>1203</v>
      </c>
      <c r="G134" s="255"/>
      <c r="H134" s="255" t="s">
        <v>1236</v>
      </c>
      <c r="I134" s="255" t="s">
        <v>1199</v>
      </c>
      <c r="J134" s="255">
        <v>50</v>
      </c>
      <c r="K134" s="298"/>
    </row>
    <row r="135" spans="2:11" ht="15" customHeight="1">
      <c r="B135" s="296"/>
      <c r="C135" s="255" t="s">
        <v>124</v>
      </c>
      <c r="D135" s="255"/>
      <c r="E135" s="255"/>
      <c r="F135" s="276" t="s">
        <v>1203</v>
      </c>
      <c r="G135" s="255"/>
      <c r="H135" s="255" t="s">
        <v>1249</v>
      </c>
      <c r="I135" s="255" t="s">
        <v>1199</v>
      </c>
      <c r="J135" s="255">
        <v>255</v>
      </c>
      <c r="K135" s="298"/>
    </row>
    <row r="136" spans="2:11" ht="15" customHeight="1">
      <c r="B136" s="296"/>
      <c r="C136" s="255" t="s">
        <v>1226</v>
      </c>
      <c r="D136" s="255"/>
      <c r="E136" s="255"/>
      <c r="F136" s="276" t="s">
        <v>1197</v>
      </c>
      <c r="G136" s="255"/>
      <c r="H136" s="255" t="s">
        <v>1250</v>
      </c>
      <c r="I136" s="255" t="s">
        <v>1228</v>
      </c>
      <c r="J136" s="255"/>
      <c r="K136" s="298"/>
    </row>
    <row r="137" spans="2:11" ht="15" customHeight="1">
      <c r="B137" s="296"/>
      <c r="C137" s="255" t="s">
        <v>1229</v>
      </c>
      <c r="D137" s="255"/>
      <c r="E137" s="255"/>
      <c r="F137" s="276" t="s">
        <v>1197</v>
      </c>
      <c r="G137" s="255"/>
      <c r="H137" s="255" t="s">
        <v>1251</v>
      </c>
      <c r="I137" s="255" t="s">
        <v>1231</v>
      </c>
      <c r="J137" s="255"/>
      <c r="K137" s="298"/>
    </row>
    <row r="138" spans="2:11" ht="15" customHeight="1">
      <c r="B138" s="296"/>
      <c r="C138" s="255" t="s">
        <v>1232</v>
      </c>
      <c r="D138" s="255"/>
      <c r="E138" s="255"/>
      <c r="F138" s="276" t="s">
        <v>1197</v>
      </c>
      <c r="G138" s="255"/>
      <c r="H138" s="255" t="s">
        <v>1232</v>
      </c>
      <c r="I138" s="255" t="s">
        <v>1231</v>
      </c>
      <c r="J138" s="255"/>
      <c r="K138" s="298"/>
    </row>
    <row r="139" spans="2:11" ht="15" customHeight="1">
      <c r="B139" s="296"/>
      <c r="C139" s="255" t="s">
        <v>38</v>
      </c>
      <c r="D139" s="255"/>
      <c r="E139" s="255"/>
      <c r="F139" s="276" t="s">
        <v>1197</v>
      </c>
      <c r="G139" s="255"/>
      <c r="H139" s="255" t="s">
        <v>1252</v>
      </c>
      <c r="I139" s="255" t="s">
        <v>1231</v>
      </c>
      <c r="J139" s="255"/>
      <c r="K139" s="298"/>
    </row>
    <row r="140" spans="2:11" ht="15" customHeight="1">
      <c r="B140" s="296"/>
      <c r="C140" s="255" t="s">
        <v>1253</v>
      </c>
      <c r="D140" s="255"/>
      <c r="E140" s="255"/>
      <c r="F140" s="276" t="s">
        <v>1197</v>
      </c>
      <c r="G140" s="255"/>
      <c r="H140" s="255" t="s">
        <v>1254</v>
      </c>
      <c r="I140" s="255" t="s">
        <v>1231</v>
      </c>
      <c r="J140" s="255"/>
      <c r="K140" s="298"/>
    </row>
    <row r="141" spans="2:11" ht="15" customHeight="1">
      <c r="B141" s="299"/>
      <c r="C141" s="300"/>
      <c r="D141" s="300"/>
      <c r="E141" s="300"/>
      <c r="F141" s="300"/>
      <c r="G141" s="300"/>
      <c r="H141" s="300"/>
      <c r="I141" s="300"/>
      <c r="J141" s="300"/>
      <c r="K141" s="301"/>
    </row>
    <row r="142" spans="2:11" ht="18.75" customHeight="1">
      <c r="B142" s="252"/>
      <c r="C142" s="252"/>
      <c r="D142" s="252"/>
      <c r="E142" s="252"/>
      <c r="F142" s="288"/>
      <c r="G142" s="252"/>
      <c r="H142" s="252"/>
      <c r="I142" s="252"/>
      <c r="J142" s="252"/>
      <c r="K142" s="252"/>
    </row>
    <row r="143" spans="2:11" ht="18.75" customHeight="1">
      <c r="B143" s="262"/>
      <c r="C143" s="262"/>
      <c r="D143" s="262"/>
      <c r="E143" s="262"/>
      <c r="F143" s="262"/>
      <c r="G143" s="262"/>
      <c r="H143" s="262"/>
      <c r="I143" s="262"/>
      <c r="J143" s="262"/>
      <c r="K143" s="262"/>
    </row>
    <row r="144" spans="2:11" ht="7.5" customHeight="1">
      <c r="B144" s="263"/>
      <c r="C144" s="264"/>
      <c r="D144" s="264"/>
      <c r="E144" s="264"/>
      <c r="F144" s="264"/>
      <c r="G144" s="264"/>
      <c r="H144" s="264"/>
      <c r="I144" s="264"/>
      <c r="J144" s="264"/>
      <c r="K144" s="265"/>
    </row>
    <row r="145" spans="2:11" ht="45" customHeight="1">
      <c r="B145" s="266"/>
      <c r="C145" s="267" t="s">
        <v>1255</v>
      </c>
      <c r="D145" s="267"/>
      <c r="E145" s="267"/>
      <c r="F145" s="267"/>
      <c r="G145" s="267"/>
      <c r="H145" s="267"/>
      <c r="I145" s="267"/>
      <c r="J145" s="267"/>
      <c r="K145" s="268"/>
    </row>
    <row r="146" spans="2:11" ht="17.25" customHeight="1">
      <c r="B146" s="266"/>
      <c r="C146" s="269" t="s">
        <v>1191</v>
      </c>
      <c r="D146" s="269"/>
      <c r="E146" s="269"/>
      <c r="F146" s="269" t="s">
        <v>1192</v>
      </c>
      <c r="G146" s="270"/>
      <c r="H146" s="269" t="s">
        <v>118</v>
      </c>
      <c r="I146" s="269" t="s">
        <v>57</v>
      </c>
      <c r="J146" s="269" t="s">
        <v>1193</v>
      </c>
      <c r="K146" s="268"/>
    </row>
    <row r="147" spans="2:11" ht="17.25" customHeight="1">
      <c r="B147" s="266"/>
      <c r="C147" s="271" t="s">
        <v>1194</v>
      </c>
      <c r="D147" s="271"/>
      <c r="E147" s="271"/>
      <c r="F147" s="272" t="s">
        <v>1195</v>
      </c>
      <c r="G147" s="273"/>
      <c r="H147" s="271"/>
      <c r="I147" s="271"/>
      <c r="J147" s="271" t="s">
        <v>1196</v>
      </c>
      <c r="K147" s="268"/>
    </row>
    <row r="148" spans="2:11" ht="5.25" customHeight="1">
      <c r="B148" s="277"/>
      <c r="C148" s="274"/>
      <c r="D148" s="274"/>
      <c r="E148" s="274"/>
      <c r="F148" s="274"/>
      <c r="G148" s="275"/>
      <c r="H148" s="274"/>
      <c r="I148" s="274"/>
      <c r="J148" s="274"/>
      <c r="K148" s="298"/>
    </row>
    <row r="149" spans="2:11" ht="15" customHeight="1">
      <c r="B149" s="277"/>
      <c r="C149" s="302" t="s">
        <v>1200</v>
      </c>
      <c r="D149" s="255"/>
      <c r="E149" s="255"/>
      <c r="F149" s="303" t="s">
        <v>1197</v>
      </c>
      <c r="G149" s="255"/>
      <c r="H149" s="302" t="s">
        <v>1236</v>
      </c>
      <c r="I149" s="302" t="s">
        <v>1199</v>
      </c>
      <c r="J149" s="302">
        <v>120</v>
      </c>
      <c r="K149" s="298"/>
    </row>
    <row r="150" spans="2:11" ht="15" customHeight="1">
      <c r="B150" s="277"/>
      <c r="C150" s="302" t="s">
        <v>1245</v>
      </c>
      <c r="D150" s="255"/>
      <c r="E150" s="255"/>
      <c r="F150" s="303" t="s">
        <v>1197</v>
      </c>
      <c r="G150" s="255"/>
      <c r="H150" s="302" t="s">
        <v>1256</v>
      </c>
      <c r="I150" s="302" t="s">
        <v>1199</v>
      </c>
      <c r="J150" s="302" t="s">
        <v>1247</v>
      </c>
      <c r="K150" s="298"/>
    </row>
    <row r="151" spans="2:11" ht="15" customHeight="1">
      <c r="B151" s="277"/>
      <c r="C151" s="302" t="s">
        <v>1146</v>
      </c>
      <c r="D151" s="255"/>
      <c r="E151" s="255"/>
      <c r="F151" s="303" t="s">
        <v>1197</v>
      </c>
      <c r="G151" s="255"/>
      <c r="H151" s="302" t="s">
        <v>1257</v>
      </c>
      <c r="I151" s="302" t="s">
        <v>1199</v>
      </c>
      <c r="J151" s="302" t="s">
        <v>1247</v>
      </c>
      <c r="K151" s="298"/>
    </row>
    <row r="152" spans="2:11" ht="15" customHeight="1">
      <c r="B152" s="277"/>
      <c r="C152" s="302" t="s">
        <v>1202</v>
      </c>
      <c r="D152" s="255"/>
      <c r="E152" s="255"/>
      <c r="F152" s="303" t="s">
        <v>1203</v>
      </c>
      <c r="G152" s="255"/>
      <c r="H152" s="302" t="s">
        <v>1236</v>
      </c>
      <c r="I152" s="302" t="s">
        <v>1199</v>
      </c>
      <c r="J152" s="302">
        <v>50</v>
      </c>
      <c r="K152" s="298"/>
    </row>
    <row r="153" spans="2:11" ht="15" customHeight="1">
      <c r="B153" s="277"/>
      <c r="C153" s="302" t="s">
        <v>1205</v>
      </c>
      <c r="D153" s="255"/>
      <c r="E153" s="255"/>
      <c r="F153" s="303" t="s">
        <v>1197</v>
      </c>
      <c r="G153" s="255"/>
      <c r="H153" s="302" t="s">
        <v>1236</v>
      </c>
      <c r="I153" s="302" t="s">
        <v>1207</v>
      </c>
      <c r="J153" s="302"/>
      <c r="K153" s="298"/>
    </row>
    <row r="154" spans="2:11" ht="15" customHeight="1">
      <c r="B154" s="277"/>
      <c r="C154" s="302" t="s">
        <v>1216</v>
      </c>
      <c r="D154" s="255"/>
      <c r="E154" s="255"/>
      <c r="F154" s="303" t="s">
        <v>1203</v>
      </c>
      <c r="G154" s="255"/>
      <c r="H154" s="302" t="s">
        <v>1236</v>
      </c>
      <c r="I154" s="302" t="s">
        <v>1199</v>
      </c>
      <c r="J154" s="302">
        <v>50</v>
      </c>
      <c r="K154" s="298"/>
    </row>
    <row r="155" spans="2:11" ht="15" customHeight="1">
      <c r="B155" s="277"/>
      <c r="C155" s="302" t="s">
        <v>1224</v>
      </c>
      <c r="D155" s="255"/>
      <c r="E155" s="255"/>
      <c r="F155" s="303" t="s">
        <v>1203</v>
      </c>
      <c r="G155" s="255"/>
      <c r="H155" s="302" t="s">
        <v>1236</v>
      </c>
      <c r="I155" s="302" t="s">
        <v>1199</v>
      </c>
      <c r="J155" s="302">
        <v>50</v>
      </c>
      <c r="K155" s="298"/>
    </row>
    <row r="156" spans="2:11" ht="15" customHeight="1">
      <c r="B156" s="277"/>
      <c r="C156" s="302" t="s">
        <v>1222</v>
      </c>
      <c r="D156" s="255"/>
      <c r="E156" s="255"/>
      <c r="F156" s="303" t="s">
        <v>1203</v>
      </c>
      <c r="G156" s="255"/>
      <c r="H156" s="302" t="s">
        <v>1236</v>
      </c>
      <c r="I156" s="302" t="s">
        <v>1199</v>
      </c>
      <c r="J156" s="302">
        <v>50</v>
      </c>
      <c r="K156" s="298"/>
    </row>
    <row r="157" spans="2:11" ht="15" customHeight="1">
      <c r="B157" s="277"/>
      <c r="C157" s="302" t="s">
        <v>89</v>
      </c>
      <c r="D157" s="255"/>
      <c r="E157" s="255"/>
      <c r="F157" s="303" t="s">
        <v>1197</v>
      </c>
      <c r="G157" s="255"/>
      <c r="H157" s="302" t="s">
        <v>1258</v>
      </c>
      <c r="I157" s="302" t="s">
        <v>1199</v>
      </c>
      <c r="J157" s="302" t="s">
        <v>1259</v>
      </c>
      <c r="K157" s="298"/>
    </row>
    <row r="158" spans="2:11" ht="15" customHeight="1">
      <c r="B158" s="277"/>
      <c r="C158" s="302" t="s">
        <v>1260</v>
      </c>
      <c r="D158" s="255"/>
      <c r="E158" s="255"/>
      <c r="F158" s="303" t="s">
        <v>1197</v>
      </c>
      <c r="G158" s="255"/>
      <c r="H158" s="302" t="s">
        <v>1261</v>
      </c>
      <c r="I158" s="302" t="s">
        <v>1231</v>
      </c>
      <c r="J158" s="302"/>
      <c r="K158" s="298"/>
    </row>
    <row r="159" spans="2:11" ht="15" customHeight="1">
      <c r="B159" s="304"/>
      <c r="C159" s="286"/>
      <c r="D159" s="286"/>
      <c r="E159" s="286"/>
      <c r="F159" s="286"/>
      <c r="G159" s="286"/>
      <c r="H159" s="286"/>
      <c r="I159" s="286"/>
      <c r="J159" s="286"/>
      <c r="K159" s="305"/>
    </row>
    <row r="160" spans="2:11" ht="18.75" customHeight="1">
      <c r="B160" s="252"/>
      <c r="C160" s="255"/>
      <c r="D160" s="255"/>
      <c r="E160" s="255"/>
      <c r="F160" s="276"/>
      <c r="G160" s="255"/>
      <c r="H160" s="255"/>
      <c r="I160" s="255"/>
      <c r="J160" s="255"/>
      <c r="K160" s="252"/>
    </row>
    <row r="161" spans="2:11" ht="18.75" customHeight="1">
      <c r="B161" s="262"/>
      <c r="C161" s="262"/>
      <c r="D161" s="262"/>
      <c r="E161" s="262"/>
      <c r="F161" s="262"/>
      <c r="G161" s="262"/>
      <c r="H161" s="262"/>
      <c r="I161" s="262"/>
      <c r="J161" s="262"/>
      <c r="K161" s="262"/>
    </row>
    <row r="162" spans="2:11" ht="7.5" customHeight="1">
      <c r="B162" s="239"/>
      <c r="C162" s="240"/>
      <c r="D162" s="240"/>
      <c r="E162" s="240"/>
      <c r="F162" s="240"/>
      <c r="G162" s="240"/>
      <c r="H162" s="240"/>
      <c r="I162" s="240"/>
      <c r="J162" s="240"/>
      <c r="K162" s="241"/>
    </row>
    <row r="163" spans="2:11" ht="45" customHeight="1">
      <c r="B163" s="242"/>
      <c r="C163" s="243" t="s">
        <v>1262</v>
      </c>
      <c r="D163" s="243"/>
      <c r="E163" s="243"/>
      <c r="F163" s="243"/>
      <c r="G163" s="243"/>
      <c r="H163" s="243"/>
      <c r="I163" s="243"/>
      <c r="J163" s="243"/>
      <c r="K163" s="244"/>
    </row>
    <row r="164" spans="2:11" ht="17.25" customHeight="1">
      <c r="B164" s="242"/>
      <c r="C164" s="269" t="s">
        <v>1191</v>
      </c>
      <c r="D164" s="269"/>
      <c r="E164" s="269"/>
      <c r="F164" s="269" t="s">
        <v>1192</v>
      </c>
      <c r="G164" s="306"/>
      <c r="H164" s="307" t="s">
        <v>118</v>
      </c>
      <c r="I164" s="307" t="s">
        <v>57</v>
      </c>
      <c r="J164" s="269" t="s">
        <v>1193</v>
      </c>
      <c r="K164" s="244"/>
    </row>
    <row r="165" spans="2:11" ht="17.25" customHeight="1">
      <c r="B165" s="246"/>
      <c r="C165" s="271" t="s">
        <v>1194</v>
      </c>
      <c r="D165" s="271"/>
      <c r="E165" s="271"/>
      <c r="F165" s="272" t="s">
        <v>1195</v>
      </c>
      <c r="G165" s="308"/>
      <c r="H165" s="309"/>
      <c r="I165" s="309"/>
      <c r="J165" s="271" t="s">
        <v>1196</v>
      </c>
      <c r="K165" s="248"/>
    </row>
    <row r="166" spans="2:11" ht="5.25" customHeight="1">
      <c r="B166" s="277"/>
      <c r="C166" s="274"/>
      <c r="D166" s="274"/>
      <c r="E166" s="274"/>
      <c r="F166" s="274"/>
      <c r="G166" s="275"/>
      <c r="H166" s="274"/>
      <c r="I166" s="274"/>
      <c r="J166" s="274"/>
      <c r="K166" s="298"/>
    </row>
    <row r="167" spans="2:11" ht="15" customHeight="1">
      <c r="B167" s="277"/>
      <c r="C167" s="255" t="s">
        <v>1200</v>
      </c>
      <c r="D167" s="255"/>
      <c r="E167" s="255"/>
      <c r="F167" s="276" t="s">
        <v>1197</v>
      </c>
      <c r="G167" s="255"/>
      <c r="H167" s="255" t="s">
        <v>1236</v>
      </c>
      <c r="I167" s="255" t="s">
        <v>1199</v>
      </c>
      <c r="J167" s="255">
        <v>120</v>
      </c>
      <c r="K167" s="298"/>
    </row>
    <row r="168" spans="2:11" ht="15" customHeight="1">
      <c r="B168" s="277"/>
      <c r="C168" s="255" t="s">
        <v>1245</v>
      </c>
      <c r="D168" s="255"/>
      <c r="E168" s="255"/>
      <c r="F168" s="276" t="s">
        <v>1197</v>
      </c>
      <c r="G168" s="255"/>
      <c r="H168" s="255" t="s">
        <v>1246</v>
      </c>
      <c r="I168" s="255" t="s">
        <v>1199</v>
      </c>
      <c r="J168" s="255" t="s">
        <v>1247</v>
      </c>
      <c r="K168" s="298"/>
    </row>
    <row r="169" spans="2:11" ht="15" customHeight="1">
      <c r="B169" s="277"/>
      <c r="C169" s="255" t="s">
        <v>1146</v>
      </c>
      <c r="D169" s="255"/>
      <c r="E169" s="255"/>
      <c r="F169" s="276" t="s">
        <v>1197</v>
      </c>
      <c r="G169" s="255"/>
      <c r="H169" s="255" t="s">
        <v>1263</v>
      </c>
      <c r="I169" s="255" t="s">
        <v>1199</v>
      </c>
      <c r="J169" s="255" t="s">
        <v>1247</v>
      </c>
      <c r="K169" s="298"/>
    </row>
    <row r="170" spans="2:11" ht="15" customHeight="1">
      <c r="B170" s="277"/>
      <c r="C170" s="255" t="s">
        <v>1202</v>
      </c>
      <c r="D170" s="255"/>
      <c r="E170" s="255"/>
      <c r="F170" s="276" t="s">
        <v>1203</v>
      </c>
      <c r="G170" s="255"/>
      <c r="H170" s="255" t="s">
        <v>1263</v>
      </c>
      <c r="I170" s="255" t="s">
        <v>1199</v>
      </c>
      <c r="J170" s="255">
        <v>50</v>
      </c>
      <c r="K170" s="298"/>
    </row>
    <row r="171" spans="2:11" ht="15" customHeight="1">
      <c r="B171" s="277"/>
      <c r="C171" s="255" t="s">
        <v>1205</v>
      </c>
      <c r="D171" s="255"/>
      <c r="E171" s="255"/>
      <c r="F171" s="276" t="s">
        <v>1197</v>
      </c>
      <c r="G171" s="255"/>
      <c r="H171" s="255" t="s">
        <v>1263</v>
      </c>
      <c r="I171" s="255" t="s">
        <v>1207</v>
      </c>
      <c r="J171" s="255"/>
      <c r="K171" s="298"/>
    </row>
    <row r="172" spans="2:11" ht="15" customHeight="1">
      <c r="B172" s="277"/>
      <c r="C172" s="255" t="s">
        <v>1216</v>
      </c>
      <c r="D172" s="255"/>
      <c r="E172" s="255"/>
      <c r="F172" s="276" t="s">
        <v>1203</v>
      </c>
      <c r="G172" s="255"/>
      <c r="H172" s="255" t="s">
        <v>1263</v>
      </c>
      <c r="I172" s="255" t="s">
        <v>1199</v>
      </c>
      <c r="J172" s="255">
        <v>50</v>
      </c>
      <c r="K172" s="298"/>
    </row>
    <row r="173" spans="2:11" ht="15" customHeight="1">
      <c r="B173" s="277"/>
      <c r="C173" s="255" t="s">
        <v>1224</v>
      </c>
      <c r="D173" s="255"/>
      <c r="E173" s="255"/>
      <c r="F173" s="276" t="s">
        <v>1203</v>
      </c>
      <c r="G173" s="255"/>
      <c r="H173" s="255" t="s">
        <v>1263</v>
      </c>
      <c r="I173" s="255" t="s">
        <v>1199</v>
      </c>
      <c r="J173" s="255">
        <v>50</v>
      </c>
      <c r="K173" s="298"/>
    </row>
    <row r="174" spans="2:11" ht="15" customHeight="1">
      <c r="B174" s="277"/>
      <c r="C174" s="255" t="s">
        <v>1222</v>
      </c>
      <c r="D174" s="255"/>
      <c r="E174" s="255"/>
      <c r="F174" s="276" t="s">
        <v>1203</v>
      </c>
      <c r="G174" s="255"/>
      <c r="H174" s="255" t="s">
        <v>1263</v>
      </c>
      <c r="I174" s="255" t="s">
        <v>1199</v>
      </c>
      <c r="J174" s="255">
        <v>50</v>
      </c>
      <c r="K174" s="298"/>
    </row>
    <row r="175" spans="2:11" ht="15" customHeight="1">
      <c r="B175" s="277"/>
      <c r="C175" s="255" t="s">
        <v>117</v>
      </c>
      <c r="D175" s="255"/>
      <c r="E175" s="255"/>
      <c r="F175" s="276" t="s">
        <v>1197</v>
      </c>
      <c r="G175" s="255"/>
      <c r="H175" s="255" t="s">
        <v>1264</v>
      </c>
      <c r="I175" s="255" t="s">
        <v>1265</v>
      </c>
      <c r="J175" s="255"/>
      <c r="K175" s="298"/>
    </row>
    <row r="176" spans="2:11" ht="15" customHeight="1">
      <c r="B176" s="277"/>
      <c r="C176" s="255" t="s">
        <v>57</v>
      </c>
      <c r="D176" s="255"/>
      <c r="E176" s="255"/>
      <c r="F176" s="276" t="s">
        <v>1197</v>
      </c>
      <c r="G176" s="255"/>
      <c r="H176" s="255" t="s">
        <v>1266</v>
      </c>
      <c r="I176" s="255" t="s">
        <v>1267</v>
      </c>
      <c r="J176" s="255">
        <v>1</v>
      </c>
      <c r="K176" s="298"/>
    </row>
    <row r="177" spans="2:11" ht="15" customHeight="1">
      <c r="B177" s="277"/>
      <c r="C177" s="255" t="s">
        <v>53</v>
      </c>
      <c r="D177" s="255"/>
      <c r="E177" s="255"/>
      <c r="F177" s="276" t="s">
        <v>1197</v>
      </c>
      <c r="G177" s="255"/>
      <c r="H177" s="255" t="s">
        <v>1268</v>
      </c>
      <c r="I177" s="255" t="s">
        <v>1199</v>
      </c>
      <c r="J177" s="255">
        <v>20</v>
      </c>
      <c r="K177" s="298"/>
    </row>
    <row r="178" spans="2:11" ht="15" customHeight="1">
      <c r="B178" s="277"/>
      <c r="C178" s="255" t="s">
        <v>118</v>
      </c>
      <c r="D178" s="255"/>
      <c r="E178" s="255"/>
      <c r="F178" s="276" t="s">
        <v>1197</v>
      </c>
      <c r="G178" s="255"/>
      <c r="H178" s="255" t="s">
        <v>1269</v>
      </c>
      <c r="I178" s="255" t="s">
        <v>1199</v>
      </c>
      <c r="J178" s="255">
        <v>255</v>
      </c>
      <c r="K178" s="298"/>
    </row>
    <row r="179" spans="2:11" ht="15" customHeight="1">
      <c r="B179" s="277"/>
      <c r="C179" s="255" t="s">
        <v>119</v>
      </c>
      <c r="D179" s="255"/>
      <c r="E179" s="255"/>
      <c r="F179" s="276" t="s">
        <v>1197</v>
      </c>
      <c r="G179" s="255"/>
      <c r="H179" s="255" t="s">
        <v>1162</v>
      </c>
      <c r="I179" s="255" t="s">
        <v>1199</v>
      </c>
      <c r="J179" s="255">
        <v>10</v>
      </c>
      <c r="K179" s="298"/>
    </row>
    <row r="180" spans="2:11" ht="15" customHeight="1">
      <c r="B180" s="277"/>
      <c r="C180" s="255" t="s">
        <v>120</v>
      </c>
      <c r="D180" s="255"/>
      <c r="E180" s="255"/>
      <c r="F180" s="276" t="s">
        <v>1197</v>
      </c>
      <c r="G180" s="255"/>
      <c r="H180" s="255" t="s">
        <v>1270</v>
      </c>
      <c r="I180" s="255" t="s">
        <v>1231</v>
      </c>
      <c r="J180" s="255"/>
      <c r="K180" s="298"/>
    </row>
    <row r="181" spans="2:11" ht="15" customHeight="1">
      <c r="B181" s="277"/>
      <c r="C181" s="255" t="s">
        <v>1271</v>
      </c>
      <c r="D181" s="255"/>
      <c r="E181" s="255"/>
      <c r="F181" s="276" t="s">
        <v>1197</v>
      </c>
      <c r="G181" s="255"/>
      <c r="H181" s="255" t="s">
        <v>1272</v>
      </c>
      <c r="I181" s="255" t="s">
        <v>1231</v>
      </c>
      <c r="J181" s="255"/>
      <c r="K181" s="298"/>
    </row>
    <row r="182" spans="2:11" ht="15" customHeight="1">
      <c r="B182" s="277"/>
      <c r="C182" s="255" t="s">
        <v>1260</v>
      </c>
      <c r="D182" s="255"/>
      <c r="E182" s="255"/>
      <c r="F182" s="276" t="s">
        <v>1197</v>
      </c>
      <c r="G182" s="255"/>
      <c r="H182" s="255" t="s">
        <v>1273</v>
      </c>
      <c r="I182" s="255" t="s">
        <v>1231</v>
      </c>
      <c r="J182" s="255"/>
      <c r="K182" s="298"/>
    </row>
    <row r="183" spans="2:11" ht="15" customHeight="1">
      <c r="B183" s="277"/>
      <c r="C183" s="255" t="s">
        <v>123</v>
      </c>
      <c r="D183" s="255"/>
      <c r="E183" s="255"/>
      <c r="F183" s="276" t="s">
        <v>1203</v>
      </c>
      <c r="G183" s="255"/>
      <c r="H183" s="255" t="s">
        <v>1274</v>
      </c>
      <c r="I183" s="255" t="s">
        <v>1199</v>
      </c>
      <c r="J183" s="255">
        <v>50</v>
      </c>
      <c r="K183" s="298"/>
    </row>
    <row r="184" spans="2:11" ht="15" customHeight="1">
      <c r="B184" s="304"/>
      <c r="C184" s="286"/>
      <c r="D184" s="286"/>
      <c r="E184" s="286"/>
      <c r="F184" s="286"/>
      <c r="G184" s="286"/>
      <c r="H184" s="286"/>
      <c r="I184" s="286"/>
      <c r="J184" s="286"/>
      <c r="K184" s="305"/>
    </row>
    <row r="185" spans="2:11" ht="18.75" customHeight="1">
      <c r="B185" s="252"/>
      <c r="C185" s="255"/>
      <c r="D185" s="255"/>
      <c r="E185" s="255"/>
      <c r="F185" s="276"/>
      <c r="G185" s="255"/>
      <c r="H185" s="255"/>
      <c r="I185" s="255"/>
      <c r="J185" s="255"/>
      <c r="K185" s="252"/>
    </row>
    <row r="186" spans="2:11" ht="18.75" customHeight="1">
      <c r="B186" s="262"/>
      <c r="C186" s="262"/>
      <c r="D186" s="262"/>
      <c r="E186" s="262"/>
      <c r="F186" s="262"/>
      <c r="G186" s="262"/>
      <c r="H186" s="262"/>
      <c r="I186" s="262"/>
      <c r="J186" s="262"/>
      <c r="K186" s="262"/>
    </row>
    <row r="187" spans="2:11" ht="13.5">
      <c r="B187" s="239"/>
      <c r="C187" s="240"/>
      <c r="D187" s="240"/>
      <c r="E187" s="240"/>
      <c r="F187" s="240"/>
      <c r="G187" s="240"/>
      <c r="H187" s="240"/>
      <c r="I187" s="240"/>
      <c r="J187" s="240"/>
      <c r="K187" s="241"/>
    </row>
    <row r="188" spans="2:11" ht="21">
      <c r="B188" s="242"/>
      <c r="C188" s="243" t="s">
        <v>1275</v>
      </c>
      <c r="D188" s="243"/>
      <c r="E188" s="243"/>
      <c r="F188" s="243"/>
      <c r="G188" s="243"/>
      <c r="H188" s="243"/>
      <c r="I188" s="243"/>
      <c r="J188" s="243"/>
      <c r="K188" s="244"/>
    </row>
    <row r="189" spans="2:11" ht="25.5" customHeight="1">
      <c r="B189" s="242"/>
      <c r="C189" s="310" t="s">
        <v>1276</v>
      </c>
      <c r="D189" s="310"/>
      <c r="E189" s="310"/>
      <c r="F189" s="310" t="s">
        <v>1277</v>
      </c>
      <c r="G189" s="311"/>
      <c r="H189" s="312" t="s">
        <v>1278</v>
      </c>
      <c r="I189" s="312"/>
      <c r="J189" s="312"/>
      <c r="K189" s="244"/>
    </row>
    <row r="190" spans="2:11" ht="5.25" customHeight="1">
      <c r="B190" s="277"/>
      <c r="C190" s="274"/>
      <c r="D190" s="274"/>
      <c r="E190" s="274"/>
      <c r="F190" s="274"/>
      <c r="G190" s="255"/>
      <c r="H190" s="274"/>
      <c r="I190" s="274"/>
      <c r="J190" s="274"/>
      <c r="K190" s="298"/>
    </row>
    <row r="191" spans="2:11" ht="15" customHeight="1">
      <c r="B191" s="277"/>
      <c r="C191" s="255" t="s">
        <v>1279</v>
      </c>
      <c r="D191" s="255"/>
      <c r="E191" s="255"/>
      <c r="F191" s="276" t="s">
        <v>43</v>
      </c>
      <c r="G191" s="255"/>
      <c r="H191" s="313" t="s">
        <v>1280</v>
      </c>
      <c r="I191" s="313"/>
      <c r="J191" s="313"/>
      <c r="K191" s="298"/>
    </row>
    <row r="192" spans="2:11" ht="15" customHeight="1">
      <c r="B192" s="277"/>
      <c r="C192" s="283"/>
      <c r="D192" s="255"/>
      <c r="E192" s="255"/>
      <c r="F192" s="276" t="s">
        <v>44</v>
      </c>
      <c r="G192" s="255"/>
      <c r="H192" s="313" t="s">
        <v>1281</v>
      </c>
      <c r="I192" s="313"/>
      <c r="J192" s="313"/>
      <c r="K192" s="298"/>
    </row>
    <row r="193" spans="2:11" ht="15" customHeight="1">
      <c r="B193" s="277"/>
      <c r="C193" s="283"/>
      <c r="D193" s="255"/>
      <c r="E193" s="255"/>
      <c r="F193" s="276" t="s">
        <v>47</v>
      </c>
      <c r="G193" s="255"/>
      <c r="H193" s="313" t="s">
        <v>1282</v>
      </c>
      <c r="I193" s="313"/>
      <c r="J193" s="313"/>
      <c r="K193" s="298"/>
    </row>
    <row r="194" spans="2:11" ht="15" customHeight="1">
      <c r="B194" s="277"/>
      <c r="C194" s="255"/>
      <c r="D194" s="255"/>
      <c r="E194" s="255"/>
      <c r="F194" s="276" t="s">
        <v>45</v>
      </c>
      <c r="G194" s="255"/>
      <c r="H194" s="313" t="s">
        <v>1283</v>
      </c>
      <c r="I194" s="313"/>
      <c r="J194" s="313"/>
      <c r="K194" s="298"/>
    </row>
    <row r="195" spans="2:11" ht="15" customHeight="1">
      <c r="B195" s="277"/>
      <c r="C195" s="255"/>
      <c r="D195" s="255"/>
      <c r="E195" s="255"/>
      <c r="F195" s="276" t="s">
        <v>46</v>
      </c>
      <c r="G195" s="255"/>
      <c r="H195" s="313" t="s">
        <v>1284</v>
      </c>
      <c r="I195" s="313"/>
      <c r="J195" s="313"/>
      <c r="K195" s="298"/>
    </row>
    <row r="196" spans="2:11" ht="15" customHeight="1">
      <c r="B196" s="277"/>
      <c r="C196" s="255"/>
      <c r="D196" s="255"/>
      <c r="E196" s="255"/>
      <c r="F196" s="276"/>
      <c r="G196" s="255"/>
      <c r="H196" s="255"/>
      <c r="I196" s="255"/>
      <c r="J196" s="255"/>
      <c r="K196" s="298"/>
    </row>
    <row r="197" spans="2:11" ht="15" customHeight="1">
      <c r="B197" s="277"/>
      <c r="C197" s="255" t="s">
        <v>1243</v>
      </c>
      <c r="D197" s="255"/>
      <c r="E197" s="255"/>
      <c r="F197" s="276" t="s">
        <v>78</v>
      </c>
      <c r="G197" s="255"/>
      <c r="H197" s="313" t="s">
        <v>1285</v>
      </c>
      <c r="I197" s="313"/>
      <c r="J197" s="313"/>
      <c r="K197" s="298"/>
    </row>
    <row r="198" spans="2:11" ht="15" customHeight="1">
      <c r="B198" s="277"/>
      <c r="C198" s="283"/>
      <c r="D198" s="255"/>
      <c r="E198" s="255"/>
      <c r="F198" s="276" t="s">
        <v>1140</v>
      </c>
      <c r="G198" s="255"/>
      <c r="H198" s="313" t="s">
        <v>1141</v>
      </c>
      <c r="I198" s="313"/>
      <c r="J198" s="313"/>
      <c r="K198" s="298"/>
    </row>
    <row r="199" spans="2:11" ht="15" customHeight="1">
      <c r="B199" s="277"/>
      <c r="C199" s="255"/>
      <c r="D199" s="255"/>
      <c r="E199" s="255"/>
      <c r="F199" s="276" t="s">
        <v>1138</v>
      </c>
      <c r="G199" s="255"/>
      <c r="H199" s="313" t="s">
        <v>1286</v>
      </c>
      <c r="I199" s="313"/>
      <c r="J199" s="313"/>
      <c r="K199" s="298"/>
    </row>
    <row r="200" spans="2:11" ht="15" customHeight="1">
      <c r="B200" s="314"/>
      <c r="C200" s="283"/>
      <c r="D200" s="283"/>
      <c r="E200" s="283"/>
      <c r="F200" s="276" t="s">
        <v>1142</v>
      </c>
      <c r="G200" s="261"/>
      <c r="H200" s="315" t="s">
        <v>1143</v>
      </c>
      <c r="I200" s="315"/>
      <c r="J200" s="315"/>
      <c r="K200" s="316"/>
    </row>
    <row r="201" spans="2:11" ht="15" customHeight="1">
      <c r="B201" s="314"/>
      <c r="C201" s="283"/>
      <c r="D201" s="283"/>
      <c r="E201" s="283"/>
      <c r="F201" s="276" t="s">
        <v>1144</v>
      </c>
      <c r="G201" s="261"/>
      <c r="H201" s="315" t="s">
        <v>1287</v>
      </c>
      <c r="I201" s="315"/>
      <c r="J201" s="315"/>
      <c r="K201" s="316"/>
    </row>
    <row r="202" spans="2:11" ht="15" customHeight="1">
      <c r="B202" s="314"/>
      <c r="C202" s="283"/>
      <c r="D202" s="283"/>
      <c r="E202" s="283"/>
      <c r="F202" s="317"/>
      <c r="G202" s="261"/>
      <c r="H202" s="318"/>
      <c r="I202" s="318"/>
      <c r="J202" s="318"/>
      <c r="K202" s="316"/>
    </row>
    <row r="203" spans="2:11" ht="15" customHeight="1">
      <c r="B203" s="314"/>
      <c r="C203" s="255" t="s">
        <v>1267</v>
      </c>
      <c r="D203" s="283"/>
      <c r="E203" s="283"/>
      <c r="F203" s="276">
        <v>1</v>
      </c>
      <c r="G203" s="261"/>
      <c r="H203" s="315" t="s">
        <v>1288</v>
      </c>
      <c r="I203" s="315"/>
      <c r="J203" s="315"/>
      <c r="K203" s="316"/>
    </row>
    <row r="204" spans="2:11" ht="15" customHeight="1">
      <c r="B204" s="314"/>
      <c r="C204" s="283"/>
      <c r="D204" s="283"/>
      <c r="E204" s="283"/>
      <c r="F204" s="276">
        <v>2</v>
      </c>
      <c r="G204" s="261"/>
      <c r="H204" s="315" t="s">
        <v>1289</v>
      </c>
      <c r="I204" s="315"/>
      <c r="J204" s="315"/>
      <c r="K204" s="316"/>
    </row>
    <row r="205" spans="2:11" ht="15" customHeight="1">
      <c r="B205" s="314"/>
      <c r="C205" s="283"/>
      <c r="D205" s="283"/>
      <c r="E205" s="283"/>
      <c r="F205" s="276">
        <v>3</v>
      </c>
      <c r="G205" s="261"/>
      <c r="H205" s="315" t="s">
        <v>1290</v>
      </c>
      <c r="I205" s="315"/>
      <c r="J205" s="315"/>
      <c r="K205" s="316"/>
    </row>
    <row r="206" spans="2:11" ht="15" customHeight="1">
      <c r="B206" s="314"/>
      <c r="C206" s="283"/>
      <c r="D206" s="283"/>
      <c r="E206" s="283"/>
      <c r="F206" s="276">
        <v>4</v>
      </c>
      <c r="G206" s="261"/>
      <c r="H206" s="315" t="s">
        <v>1291</v>
      </c>
      <c r="I206" s="315"/>
      <c r="J206" s="315"/>
      <c r="K206" s="316"/>
    </row>
    <row r="207" spans="2:11" ht="12.75" customHeight="1">
      <c r="B207" s="319"/>
      <c r="C207" s="320"/>
      <c r="D207" s="320"/>
      <c r="E207" s="320"/>
      <c r="F207" s="320"/>
      <c r="G207" s="320"/>
      <c r="H207" s="320"/>
      <c r="I207" s="320"/>
      <c r="J207" s="320"/>
      <c r="K207" s="321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</cp:lastModifiedBy>
  <dcterms:modified xsi:type="dcterms:W3CDTF">2016-01-11T07:38:49Z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