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Rekapitulace stavby" sheetId="1" r:id="rId1"/>
    <sheet name="01 - Oprava běžného ploto..." sheetId="2" r:id="rId2"/>
    <sheet name="02 - VRN_Vedlejší rozpočt..." sheetId="3" r:id="rId3"/>
    <sheet name="Pokyny pro vyplnění" sheetId="4" r:id="rId4"/>
  </sheets>
  <definedNames>
    <definedName name="_xlnm._FilterDatabase" localSheetId="1" hidden="1">'01 - Oprava běžného ploto...'!$C$85:$K$85</definedName>
    <definedName name="_xlnm._FilterDatabase" localSheetId="2" hidden="1">'02 - VRN_Vedlejší rozpočt...'!$C$77:$K$77</definedName>
    <definedName name="_xlnm.Print_Titles" localSheetId="1">'01 - Oprava běžného ploto...'!$85:$85</definedName>
    <definedName name="_xlnm.Print_Titles" localSheetId="2">'02 - VRN_Vedlejší rozpočt...'!$77:$77</definedName>
    <definedName name="_xlnm.Print_Titles" localSheetId="0">'Rekapitulace stavby'!$49:$49</definedName>
    <definedName name="_xlnm.Print_Area" localSheetId="1">'01 - Oprava běžného ploto...'!$C$4:$J$36,'01 - Oprava běžného ploto...'!$C$42:$J$67,'01 - Oprava běžného ploto...'!$C$73:$K$191</definedName>
    <definedName name="_xlnm.Print_Area" localSheetId="2">'02 - VRN_Vedlejší rozpočt...'!$C$4:$J$36,'02 - VRN_Vedlejší rozpočt...'!$C$42:$J$59,'02 - VRN_Vedlejší rozpočt...'!$C$65:$K$98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<sst xmlns="http://schemas.openxmlformats.org/spreadsheetml/2006/main" count="1812" uniqueCount="552">
  <si>
    <t>Export VZ</t>
  </si>
  <si>
    <t>List obsahuje:</t>
  </si>
  <si>
    <t>3.0</t>
  </si>
  <si>
    <t>ZAMOK</t>
  </si>
  <si>
    <t>False</t>
  </si>
  <si>
    <t>{C77229FB-9F29-4219-9BD2-DC038F20B951}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</si>
  <si>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</si>
  <si>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</si>
  <si>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</si>
  <si>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</si>
  <si>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</si>
  <si>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</si>
  <si>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</si>
  <si>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</si>
  <si>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L2015-42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</si>
  <si>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</si>
  <si>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</si>
  <si>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kamenného oplocení hřbitova - s výměnou plotové výplně</t>
  </si>
  <si>
    <t>0,1</t>
  </si>
  <si>
    <t>KSO:</t>
  </si>
  <si>
    <t>CC-CZ:</t>
  </si>
  <si>
    <t>1</t>
  </si>
  <si>
    <t>Místo:</t>
  </si>
  <si>
    <t>Město Jablunkov</t>
  </si>
  <si>
    <t>Datum:</t>
  </si>
  <si>
    <t>07.08.2015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</si>
  <si>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</si>
  <si>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</si>
  <si>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</si>
  <si>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</si>
  <si>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</si>
  <si>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</si>
  <si>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</si>
  <si>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</si>
  <si>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</si>
  <si>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</si>
  <si>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</si>
  <si>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</si>
  <si>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</si>
  <si>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</si>
  <si>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</si>
  <si>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</si>
  <si>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</si>
  <si>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</si>
  <si>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</si>
  <si>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</si>
  <si>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</si>
  <si>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</si>
  <si>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</si>
  <si>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</si>
  <si>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</si>
  <si>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</si>
  <si>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</si>
  <si>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</si>
  <si>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</si>
  <si>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</si>
  <si>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</si>
  <si>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</si>
  <si>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</si>
  <si>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</si>
  <si>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</si>
  <si>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</si>
  <si>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</si>
  <si>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</si>
  <si>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</si>
  <si>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</si>
  <si>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</si>
  <si>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</si>
  <si>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</si>
  <si>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</si>
  <si>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</si>
  <si>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</si>
  <si>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</si>
  <si>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</si>
  <si>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</si>
  <si>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</si>
  <si>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</si>
  <si>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běžného plotového pole</t>
  </si>
  <si>
    <t>STA</t>
  </si>
  <si>
    <t>{17C8B373-E9DF-41E5-AB1D-2A89E68C051F}</t>
  </si>
  <si>
    <t>2</t>
  </si>
  <si>
    <t>02</t>
  </si>
  <si>
    <t>VRN_Vedlejší rozpočtové náklady</t>
  </si>
  <si>
    <t>{41D6E7D4-8364-4D0E-8844-F75DCE13AB18}</t>
  </si>
  <si>
    <t>Zpět na list:</t>
  </si>
  <si>
    <t>KRYCÍ LIST SOUPISU</t>
  </si>
  <si>
    <t>Objekt:</t>
  </si>
  <si>
    <t>01 - Oprava běžného plotového pole</t>
  </si>
  <si>
    <t>Město Jablunkov, Dukelská 140, 739 91 Jablunkov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</si>
  <si>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</si>
  <si>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</si>
  <si>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</si>
  <si>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</si>
  <si>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</si>
  <si>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</si>
  <si>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</si>
  <si>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</si>
  <si>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</si>
  <si>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</si>
  <si>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</si>
  <si>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</si>
  <si>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</si>
  <si>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</si>
  <si>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25-M - Povrchová úprava strojů a zařízení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</si>
  <si>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</si>
  <si>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</si>
  <si>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</si>
  <si>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</si>
  <si>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</si>
  <si>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</si>
  <si>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</si>
  <si>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</si>
  <si>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</si>
  <si>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</si>
  <si>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</si>
  <si>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</si>
  <si>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</si>
  <si>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</si>
  <si>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</si>
  <si>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</si>
  <si>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</si>
  <si>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</si>
  <si>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</si>
  <si>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</si>
  <si>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</si>
  <si>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316121001R01</t>
  </si>
  <si>
    <t>Montáž krycí prefabrikované plotové desky na mrazuvzdorný flexi tmel</t>
  </si>
  <si>
    <t>kus</t>
  </si>
  <si>
    <t>4</t>
  </si>
  <si>
    <t>997353436</t>
  </si>
  <si>
    <t>PP</t>
  </si>
  <si>
    <t>VV</t>
  </si>
  <si>
    <t>6</t>
  </si>
  <si>
    <t>M</t>
  </si>
  <si>
    <t>000100</t>
  </si>
  <si>
    <t>zákrytová deska průběžná ZD 1-40 - přírodní</t>
  </si>
  <si>
    <t>8</t>
  </si>
  <si>
    <t>-1733787795</t>
  </si>
  <si>
    <t>zákrytová deska průběžná ZD 1-40 (rozměr 800x500x80 mm) přírodní</t>
  </si>
  <si>
    <t>4*1,05</t>
  </si>
  <si>
    <t>000101</t>
  </si>
  <si>
    <t>zákrytová deska pilíře ZD 3-40 - přírodní</t>
  </si>
  <si>
    <t>-351666501</t>
  </si>
  <si>
    <t>zákrytová deska pilíře ZD 3-40 (rozměr 500x500x80 mm) přírodní</t>
  </si>
  <si>
    <t>2*1,05</t>
  </si>
  <si>
    <t>348941111</t>
  </si>
  <si>
    <t>Osazování rámového oplocení na MC v rámu 1500 mm</t>
  </si>
  <si>
    <t>m</t>
  </si>
  <si>
    <t>CS ÚRS 2015 01</t>
  </si>
  <si>
    <t>1489296517</t>
  </si>
  <si>
    <t>Osazování rámového oplocení na cementovou maltu min. MC-10, bez spárování, do zděných nebo betonových sloupků, výška rámu do 1500 mm</t>
  </si>
  <si>
    <t>9</t>
  </si>
  <si>
    <t>Ostatní konstrukce a práce-bourání</t>
  </si>
  <si>
    <t>5</t>
  </si>
  <si>
    <t>919726121</t>
  </si>
  <si>
    <t>Geotextilie pro ochranu, separaci a filtraci netkaná měrná hmotnost do 200 g/m2</t>
  </si>
  <si>
    <t>m2</t>
  </si>
  <si>
    <t>1513010298</t>
  </si>
  <si>
    <t>Geotextilie netkaná pro ochranu, separaci nebo filtraci měrná hmotnost do 200 g/m2</t>
  </si>
  <si>
    <t>(3+2)*1,2"ochrana náhrobků +20% na přeložení</t>
  </si>
  <si>
    <t>949101111</t>
  </si>
  <si>
    <t>Lešení pomocné pro objekty pozemních staveb s lešeňovou podlahou v do 1,9 m zatížení do 150 kg/m2</t>
  </si>
  <si>
    <t>636275111</t>
  </si>
  <si>
    <t>Lešení pomocné pracovní pro objekty pozemních staveb pro zatížení do 150 kg/m2, o výšce lešeňové podlahy do 1,9 m</t>
  </si>
  <si>
    <t>2*4</t>
  </si>
  <si>
    <t>7</t>
  </si>
  <si>
    <t>953942421</t>
  </si>
  <si>
    <t>Osazování ocelových plotových rámů do zdiva bez jejich dodání</t>
  </si>
  <si>
    <t>-1603718969</t>
  </si>
  <si>
    <t>Osazování drobných kovových předmětů se zalitím maltou cementovou, do vysekaných kapes nebo připravených otvorů ocelového čtvercového rámu velikosti do 1000x1000 mm, s podlitím rámu</t>
  </si>
  <si>
    <t>953961214</t>
  </si>
  <si>
    <t>Kotvy chemickou patronou M 16 hl 125 mm do betonu, ŽB nebo kamene s vyvrtáním otvoru</t>
  </si>
  <si>
    <t>1051709170</t>
  </si>
  <si>
    <t>Kotvy chemické s vyvrtáním otvoru do betonu, železobetonu nebo tvrdého kamene chemická patrona, velikost M 16, hloubka 125 mm</t>
  </si>
  <si>
    <t>8"uchycení plotové mříže</t>
  </si>
  <si>
    <t>966049831</t>
  </si>
  <si>
    <t>Rozebrání prefabrikovaných plotových desek betonových</t>
  </si>
  <si>
    <t>2046469235</t>
  </si>
  <si>
    <t>966072810R01</t>
  </si>
  <si>
    <t>Rozebrání rámového oplocení na zděné sloupky výšky do 1m</t>
  </si>
  <si>
    <t>-1832596856</t>
  </si>
  <si>
    <t>Rozebrání oplocení z dílců rámových na zděné sloupky, výšky do 1 m, včetně odstranění kotevních prvků</t>
  </si>
  <si>
    <t>11</t>
  </si>
  <si>
    <t>985131111</t>
  </si>
  <si>
    <t>Očištění ploch stěn, rubu kleneb a podlah tlakovou vodou</t>
  </si>
  <si>
    <t>-1812054169</t>
  </si>
  <si>
    <t>0,45*4*1,4*2"malý pilíř</t>
  </si>
  <si>
    <t>0,75*(3,13+0,45*2)*2"podezdívka</t>
  </si>
  <si>
    <t>12</t>
  </si>
  <si>
    <t>985142111</t>
  </si>
  <si>
    <t>Vysekání spojovací hmoty ze spár zdiva hl do 40 mm dl do 6 m/m2</t>
  </si>
  <si>
    <t>83087367</t>
  </si>
  <si>
    <t>Vysekání spojovací hmoty ze spár zdiva včetně vyčištění hloubky spáry do 40 mm délky spáry na 1 m2 upravované plochy do 6 m</t>
  </si>
  <si>
    <t>6,045*0,3</t>
  </si>
  <si>
    <t>13</t>
  </si>
  <si>
    <t>985211111</t>
  </si>
  <si>
    <t>Vyklínování uvolněných kamenů ve zdivu se spárami dl do 6 m/m2</t>
  </si>
  <si>
    <t>187007708</t>
  </si>
  <si>
    <t>Vyklínování uvolněných kamenů zdiva úlomky kamene, popřípadě cihel délky spáry na 1 m2 upravované plochy do 6 m</t>
  </si>
  <si>
    <t>14</t>
  </si>
  <si>
    <t>985221111</t>
  </si>
  <si>
    <t>Doplnění zdiva kamenem do aktivované malty ve zdivu se spárami dl do 6 m/m2</t>
  </si>
  <si>
    <t>m3</t>
  </si>
  <si>
    <t>112218320</t>
  </si>
  <si>
    <t>Doplnění kamenného zdiva ručně kamenem osazeným do aktivované malty délky spáry na 1 m2 upravované plochy do 6 m</t>
  </si>
  <si>
    <t>6,045*0,15*0,1"odhad výměny nebo doplnění kamene 10%</t>
  </si>
  <si>
    <t>583807100</t>
  </si>
  <si>
    <t>kámen lomový neupravený netříděný pískovec</t>
  </si>
  <si>
    <t>t</t>
  </si>
  <si>
    <t>1996671111</t>
  </si>
  <si>
    <t>kámen přírodní pro zdivo (kámen lomový, kopáky, haklíky, kvádry) kámen lomový neupravený ČSN 72 1860, ON 72 1861 pískovec (materiálová skupina III/2) pískovec Hořický LKN neupravený netříděný</t>
  </si>
  <si>
    <t>0,091*3,2*1,2</t>
  </si>
  <si>
    <t>16</t>
  </si>
  <si>
    <t>985231111</t>
  </si>
  <si>
    <t>Spárování zdiva aktivovanou maltou spára hl do 40 mm dl do 6 m/m2</t>
  </si>
  <si>
    <t>2115836919</t>
  </si>
  <si>
    <t>Spárování zdiva hloubky do 40 mm aktivovanou maltou délky spáry na 1 m2 upravované plochy do 6 m</t>
  </si>
  <si>
    <t>17</t>
  </si>
  <si>
    <t>985232111</t>
  </si>
  <si>
    <t>Hloubkové spárování zdiva aktivovanou maltou spára hl do 80 mm dl do 6 m/m2</t>
  </si>
  <si>
    <t>1889339473</t>
  </si>
  <si>
    <t>Hloubkové spárování zdiva hloubky přes 40 do 80 mm aktivovanou maltou délky spáry na 1 m2 upravované plochy do 6 m</t>
  </si>
  <si>
    <t>18</t>
  </si>
  <si>
    <t>985233111</t>
  </si>
  <si>
    <t>Úprava spár po spárování zdiva uhlazením spára dl do 6 m/m2</t>
  </si>
  <si>
    <t>-408038456</t>
  </si>
  <si>
    <t>Úprava spár po spárování zdiva kamenného nebo cihelného délky spáry na 1 m2 upravované plochy do 6 m uhlazením</t>
  </si>
  <si>
    <t>997</t>
  </si>
  <si>
    <t>Přesun sutě</t>
  </si>
  <si>
    <t>19</t>
  </si>
  <si>
    <t>997006511</t>
  </si>
  <si>
    <t>Vodorovná doprava suti s naložením a složením na skládku do 100 m</t>
  </si>
  <si>
    <t>-771870567</t>
  </si>
  <si>
    <t>Vodorovná doprava suti na skládku s naložením na dopravní prostředek a složením do 100 m</t>
  </si>
  <si>
    <t>20</t>
  </si>
  <si>
    <t>997006512</t>
  </si>
  <si>
    <t>Vodorovné doprava suti s naložením a složením na skládku do 1 km</t>
  </si>
  <si>
    <t>590515486</t>
  </si>
  <si>
    <t>Vodorovná doprava suti na skládku s naložením na dopravní prostředek a složením přes 100 m do 1 km</t>
  </si>
  <si>
    <t>997006519</t>
  </si>
  <si>
    <t>Příplatek k vodorovnému přemístění suti na skládku ZKD 1 km přes 1 km</t>
  </si>
  <si>
    <t>-1082751781</t>
  </si>
  <si>
    <t>Vodorovná doprava suti na skládku s naložením na dopravní prostředek a složením Příplatek k ceně za každý další i započatý 1 km</t>
  </si>
  <si>
    <t>0,049*15</t>
  </si>
  <si>
    <t>22</t>
  </si>
  <si>
    <t>997013801</t>
  </si>
  <si>
    <t>Poplatek za uložení stavebního betonového odpadu na skládce (skládkovné)</t>
  </si>
  <si>
    <t>1963103275</t>
  </si>
  <si>
    <t>Poplatek za uložení stavebního odpadu na skládce (skládkovné) betonového</t>
  </si>
  <si>
    <t>998</t>
  </si>
  <si>
    <t>Přesun hmot</t>
  </si>
  <si>
    <t>23</t>
  </si>
  <si>
    <t>998232111</t>
  </si>
  <si>
    <t>Přesun hmot pro oplocení zděné z cihel nebo tvárnic v do 10 m</t>
  </si>
  <si>
    <t>-254258845</t>
  </si>
  <si>
    <t>Přesun hmot pro oplocení se svislou nosnou konstrukcí zděnou z cihel, tvárnic, bloků, popř. kovovou nebo dřevěnou vodorovná dopravní vzdálenost do 50 m, pro oplocení výšky do 10 m</t>
  </si>
  <si>
    <t>24</t>
  </si>
  <si>
    <t>998232121</t>
  </si>
  <si>
    <t>Příplatek k přesunu hmot pro oplocení zděné za zvětšený přesun do 1000 m</t>
  </si>
  <si>
    <t>906026917</t>
  </si>
  <si>
    <t>Přesun hmot pro oplocení Příplatek k ceně za zvětšený přesun přes vymezenou největší dopravní vzdálenost do 1000 m</t>
  </si>
  <si>
    <t>PSV</t>
  </si>
  <si>
    <t>Práce a dodávky PSV</t>
  </si>
  <si>
    <t>767</t>
  </si>
  <si>
    <t>Konstrukce zámečnické</t>
  </si>
  <si>
    <t>25</t>
  </si>
  <si>
    <t>767662110</t>
  </si>
  <si>
    <t>Montáž mříží pevných šroubovaných, včetně zajištění dílce proti krádeži</t>
  </si>
  <si>
    <t>-1252075634</t>
  </si>
  <si>
    <t>Montáž mříží pevných, připevněných šroubováním</t>
  </si>
  <si>
    <t>3,2*1</t>
  </si>
  <si>
    <t>26</t>
  </si>
  <si>
    <t>767995114</t>
  </si>
  <si>
    <t>Montáž atypických zámečnických konstrukcí hmotnosti do 50 kg</t>
  </si>
  <si>
    <t>kg</t>
  </si>
  <si>
    <t>189308685</t>
  </si>
  <si>
    <t>Montáž ostatních atypických zámečnických konstrukcí hmotnosti přes 20 do 50 kg</t>
  </si>
  <si>
    <t>27</t>
  </si>
  <si>
    <t>145501400</t>
  </si>
  <si>
    <t>profil ocelový obdélníkový svařovaný 50x35x2 mm</t>
  </si>
  <si>
    <t>32</t>
  </si>
  <si>
    <t>126107879</t>
  </si>
  <si>
    <t>profily ocelové tenkostěnné uzavřené svařované profily obdélníkové, jakost 11 375, délka 6m 50x35x2 mm</t>
  </si>
  <si>
    <t>P</t>
  </si>
  <si>
    <t>Poznámka k položce:
Hmotnost: 2,5kg/m</t>
  </si>
  <si>
    <t>(3,2+1)*2*2,85*1,1/1000</t>
  </si>
  <si>
    <t>28</t>
  </si>
  <si>
    <t>130101620</t>
  </si>
  <si>
    <t>tyč ocelová plochá, v jakosti 11 375, 20 x 5 mm</t>
  </si>
  <si>
    <t>-1680674118</t>
  </si>
  <si>
    <t>ocel profilová v jakosti 11 375 ocel profilová plochá konstrukční ocel válcovaná za tepla 20 x 5 mm</t>
  </si>
  <si>
    <t>Poznámka k položce:
Hmotnost: 0,79 kg/m</t>
  </si>
  <si>
    <t>1*28*1,103*1,1/1000</t>
  </si>
  <si>
    <t>29</t>
  </si>
  <si>
    <t>130102180</t>
  </si>
  <si>
    <t>tyč ocelová plochá, v jakosti 11 375, 50 x 5  mm</t>
  </si>
  <si>
    <t>-909980236</t>
  </si>
  <si>
    <t>ocel profilová v jakosti 11 375 ocel profilová plochá konstrukční ocel válcovaná za tepla 50 x 5  mm</t>
  </si>
  <si>
    <t>Poznámka k položce:
Hmotnost: 2,1 kg/m</t>
  </si>
  <si>
    <t>(0,35+0,1)*4*2,1*1,1/1000</t>
  </si>
  <si>
    <t>30</t>
  </si>
  <si>
    <t>998767101</t>
  </si>
  <si>
    <t>Přesun hmot tonážní pro zámečnické konstrukce v objektech v do 6 m</t>
  </si>
  <si>
    <t>-1546155670</t>
  </si>
  <si>
    <t>Přesun hmot pro zámečnické konstrukce stanovený z hmotnosti přesunovaného materiálu vodorovná dopravní vzdálenost do 50 m v objektech výšky do 6 m</t>
  </si>
  <si>
    <t>31</t>
  </si>
  <si>
    <t>998767192</t>
  </si>
  <si>
    <t>Příplatek k přesunu hmot tonážní 767 za zvětšený přesun do 100 m</t>
  </si>
  <si>
    <t>807677810</t>
  </si>
  <si>
    <t>Přesun hmot pro zámečnické konstrukce stanovený z hmotnosti přesunovaného materiálu Příplatek k cenám za zvětšený přesun přes vymezenou největší dopravní vzdálenost do 100 m</t>
  </si>
  <si>
    <t>783</t>
  </si>
  <si>
    <t>Dokončovací práce - nátěry</t>
  </si>
  <si>
    <t>783122210</t>
  </si>
  <si>
    <t>Nátěry syntetické OK těžkých "A" barva pro vnější prostředí jednonásobné a 2x email</t>
  </si>
  <si>
    <t>583292520</t>
  </si>
  <si>
    <t>Nátěry ocelových konstrukcí syntetické na vzduchu schnoucí standardními barvami konstrukcí těžkých "A" jednonásobné a 2x email na Pozinkované konstrukce do vnějšího prostředí</t>
  </si>
  <si>
    <t>Práce a dodávky M</t>
  </si>
  <si>
    <t>25-M</t>
  </si>
  <si>
    <t>Povrchová úprava strojů a zařízení</t>
  </si>
  <si>
    <t>33</t>
  </si>
  <si>
    <t>250030071</t>
  </si>
  <si>
    <t>Odmaštění povrchů průmyslového potrubí do DN 50</t>
  </si>
  <si>
    <t>64</t>
  </si>
  <si>
    <t>-838342079</t>
  </si>
  <si>
    <t>Úprava povrchů průmyslového potrubí před vlastní povrchovou úpravou odmaštění do DN 50</t>
  </si>
  <si>
    <t>34</t>
  </si>
  <si>
    <t>250040188R01</t>
  </si>
  <si>
    <t>Žárové máčení zinkem tl 200 µm vnitřních uzavřených nádob</t>
  </si>
  <si>
    <t>-126140149</t>
  </si>
  <si>
    <t>Žárové máčení kovových konstrukcí i vnitřních povrchů uzavřených nádobách zinkem, tloušťky 200 µm (2,528 kg Zn/m2)</t>
  </si>
  <si>
    <t>(0,05+0,35)*2*8,4</t>
  </si>
  <si>
    <t>(0,025+0,005)*2*1*28</t>
  </si>
  <si>
    <t>(0,35+0,1+0,01)*2</t>
  </si>
  <si>
    <t>Mezisoučet</t>
  </si>
  <si>
    <t>9,32*1,2"20% navýšení plochy</t>
  </si>
  <si>
    <t>02 - VRN_Vedlejší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</si>
  <si>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</si>
  <si>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</si>
  <si>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</si>
  <si>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</si>
  <si>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</si>
  <si>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</si>
  <si>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032002000</t>
  </si>
  <si>
    <t>Vybavení staveniště</t>
  </si>
  <si>
    <t>komplet</t>
  </si>
  <si>
    <t>1024</t>
  </si>
  <si>
    <t>594000635</t>
  </si>
  <si>
    <t>Hlavní tituly průvodních činností a nákladů zařízení staveniště vybavení staveniště</t>
  </si>
  <si>
    <t>033002000</t>
  </si>
  <si>
    <t>Připojení staveniště na inženýrské sítě - voda</t>
  </si>
  <si>
    <t>-1254512263</t>
  </si>
  <si>
    <t>Hlavní tituly průvodních činností a nákladů zařízení staveniště připojení na inženýrské sítě</t>
  </si>
  <si>
    <t>034103000</t>
  </si>
  <si>
    <t>Energie pro zařízení staveniště a provádění stavby</t>
  </si>
  <si>
    <t>792858851</t>
  </si>
  <si>
    <t>Zařízení staveniště zabezpečení staveniště energie pro zařízení staveniště</t>
  </si>
  <si>
    <t>034203000</t>
  </si>
  <si>
    <t>Oplocení staveniště, mobilní V=1,8 m, montáž + odstranění</t>
  </si>
  <si>
    <t>1740541113</t>
  </si>
  <si>
    <t>Zařízení staveniště zabezpečení staveniště oplocení staveniště</t>
  </si>
  <si>
    <t>034303000</t>
  </si>
  <si>
    <t>Opatření na ochranu náhrobků OSB deskami, zřízení + odstranění</t>
  </si>
  <si>
    <t>-1656270108</t>
  </si>
  <si>
    <t>Zařízení staveniště zabezpečení staveniště opatření na ochranu sousedních pozemků</t>
  </si>
  <si>
    <t>034403000</t>
  </si>
  <si>
    <t>Dopravní značení na staveništi</t>
  </si>
  <si>
    <t>1185628300</t>
  </si>
  <si>
    <t>Zařízení staveniště zabezpečení staveniště dopravní značení na staveništi</t>
  </si>
  <si>
    <t>034503000</t>
  </si>
  <si>
    <t>Informační tabule na staveništi</t>
  </si>
  <si>
    <t>1418456976</t>
  </si>
  <si>
    <t>Zařízení staveniště zabezpečení staveniště informační tabule</t>
  </si>
  <si>
    <t>039002000</t>
  </si>
  <si>
    <t>Zrušení zařízení staveniště</t>
  </si>
  <si>
    <t>410994024</t>
  </si>
  <si>
    <t>Hlavní tituly průvodních činností a nákladů zařízení staveniště zrušení zařízení staveniště</t>
  </si>
  <si>
    <t>039203000</t>
  </si>
  <si>
    <t>Úprava terénu po zrušení zařízení staveniště</t>
  </si>
  <si>
    <t>814944014</t>
  </si>
  <si>
    <t>Zařízení staveniště zrušení zařízení staveniště úprava terénu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</si>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</sst>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CD0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C2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5C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CD0E.tmp" descr="C:\KROSplusData\System\Temp\rad6CD0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EC22.tmp" descr="C:\KROSplusData\System\Temp\rad3EC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A5C1.tmp" descr="C:\KROSplusData\System\Temp\rad0A5C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8" t="s">
        <v>0</v>
      </c>
      <c r="B1" s="199"/>
      <c r="C1" s="199"/>
      <c r="D1" s="200" t="s">
        <v>1</v>
      </c>
      <c r="E1" s="199"/>
      <c r="F1" s="199"/>
      <c r="G1" s="199"/>
      <c r="H1" s="199"/>
      <c r="I1" s="199"/>
      <c r="J1" s="199"/>
      <c r="K1" s="201" t="s">
        <v>380</v>
      </c>
      <c r="L1" s="201"/>
      <c r="M1" s="201"/>
      <c r="N1" s="201"/>
      <c r="O1" s="201"/>
      <c r="P1" s="201"/>
      <c r="Q1" s="201"/>
      <c r="R1" s="201"/>
      <c r="S1" s="201"/>
      <c r="T1" s="199"/>
      <c r="U1" s="199"/>
      <c r="V1" s="199"/>
      <c r="W1" s="201" t="s">
        <v>381</v>
      </c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19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7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11"/>
      <c r="AQ5" s="13"/>
      <c r="BE5" s="305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11"/>
      <c r="AQ6" s="13"/>
      <c r="BE6" s="278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78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78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78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78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278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8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278"/>
      <c r="BS13" s="6" t="s">
        <v>18</v>
      </c>
    </row>
    <row r="14" spans="2:71" s="2" customFormat="1" ht="15.75" customHeight="1">
      <c r="B14" s="10"/>
      <c r="C14" s="11"/>
      <c r="D14" s="11"/>
      <c r="E14" s="309" t="s">
        <v>33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278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8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78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278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8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8"/>
      <c r="BS19" s="6" t="s">
        <v>6</v>
      </c>
    </row>
    <row r="20" spans="2:71" s="2" customFormat="1" ht="15.75" customHeight="1">
      <c r="B20" s="10"/>
      <c r="C20" s="11"/>
      <c r="D20" s="11"/>
      <c r="E20" s="310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11"/>
      <c r="AP20" s="11"/>
      <c r="AQ20" s="13"/>
      <c r="BE20" s="278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8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78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11">
        <f>ROUND($AG$51,2)</f>
        <v>0</v>
      </c>
      <c r="AL23" s="312"/>
      <c r="AM23" s="312"/>
      <c r="AN23" s="312"/>
      <c r="AO23" s="312"/>
      <c r="AP23" s="24"/>
      <c r="AQ23" s="27"/>
      <c r="BE23" s="30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3" t="s">
        <v>39</v>
      </c>
      <c r="M25" s="295"/>
      <c r="N25" s="295"/>
      <c r="O25" s="295"/>
      <c r="P25" s="24"/>
      <c r="Q25" s="24"/>
      <c r="R25" s="24"/>
      <c r="S25" s="24"/>
      <c r="T25" s="24"/>
      <c r="U25" s="24"/>
      <c r="V25" s="24"/>
      <c r="W25" s="313" t="s">
        <v>40</v>
      </c>
      <c r="X25" s="295"/>
      <c r="Y25" s="295"/>
      <c r="Z25" s="295"/>
      <c r="AA25" s="295"/>
      <c r="AB25" s="295"/>
      <c r="AC25" s="295"/>
      <c r="AD25" s="295"/>
      <c r="AE25" s="295"/>
      <c r="AF25" s="24"/>
      <c r="AG25" s="24"/>
      <c r="AH25" s="24"/>
      <c r="AI25" s="24"/>
      <c r="AJ25" s="24"/>
      <c r="AK25" s="313" t="s">
        <v>41</v>
      </c>
      <c r="AL25" s="295"/>
      <c r="AM25" s="295"/>
      <c r="AN25" s="295"/>
      <c r="AO25" s="295"/>
      <c r="AP25" s="24"/>
      <c r="AQ25" s="27"/>
      <c r="BE25" s="300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302">
        <v>0.21</v>
      </c>
      <c r="M26" s="303"/>
      <c r="N26" s="303"/>
      <c r="O26" s="303"/>
      <c r="P26" s="30"/>
      <c r="Q26" s="30"/>
      <c r="R26" s="30"/>
      <c r="S26" s="30"/>
      <c r="T26" s="30"/>
      <c r="U26" s="30"/>
      <c r="V26" s="30"/>
      <c r="W26" s="304">
        <f>ROUND($AZ$51,2)</f>
        <v>0</v>
      </c>
      <c r="X26" s="303"/>
      <c r="Y26" s="303"/>
      <c r="Z26" s="303"/>
      <c r="AA26" s="303"/>
      <c r="AB26" s="303"/>
      <c r="AC26" s="303"/>
      <c r="AD26" s="303"/>
      <c r="AE26" s="303"/>
      <c r="AF26" s="30"/>
      <c r="AG26" s="30"/>
      <c r="AH26" s="30"/>
      <c r="AI26" s="30"/>
      <c r="AJ26" s="30"/>
      <c r="AK26" s="304">
        <f>ROUND($AV$51,2)</f>
        <v>0</v>
      </c>
      <c r="AL26" s="303"/>
      <c r="AM26" s="303"/>
      <c r="AN26" s="303"/>
      <c r="AO26" s="303"/>
      <c r="AP26" s="30"/>
      <c r="AQ26" s="31"/>
      <c r="BE26" s="306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302">
        <v>0.15</v>
      </c>
      <c r="M27" s="303"/>
      <c r="N27" s="303"/>
      <c r="O27" s="303"/>
      <c r="P27" s="30"/>
      <c r="Q27" s="30"/>
      <c r="R27" s="30"/>
      <c r="S27" s="30"/>
      <c r="T27" s="30"/>
      <c r="U27" s="30"/>
      <c r="V27" s="30"/>
      <c r="W27" s="304">
        <f>ROUND($BA$51,2)</f>
        <v>0</v>
      </c>
      <c r="X27" s="303"/>
      <c r="Y27" s="303"/>
      <c r="Z27" s="303"/>
      <c r="AA27" s="303"/>
      <c r="AB27" s="303"/>
      <c r="AC27" s="303"/>
      <c r="AD27" s="303"/>
      <c r="AE27" s="303"/>
      <c r="AF27" s="30"/>
      <c r="AG27" s="30"/>
      <c r="AH27" s="30"/>
      <c r="AI27" s="30"/>
      <c r="AJ27" s="30"/>
      <c r="AK27" s="304">
        <f>ROUND($AW$51,2)</f>
        <v>0</v>
      </c>
      <c r="AL27" s="303"/>
      <c r="AM27" s="303"/>
      <c r="AN27" s="303"/>
      <c r="AO27" s="303"/>
      <c r="AP27" s="30"/>
      <c r="AQ27" s="31"/>
      <c r="BE27" s="306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302">
        <v>0.21</v>
      </c>
      <c r="M28" s="303"/>
      <c r="N28" s="303"/>
      <c r="O28" s="303"/>
      <c r="P28" s="30"/>
      <c r="Q28" s="30"/>
      <c r="R28" s="30"/>
      <c r="S28" s="30"/>
      <c r="T28" s="30"/>
      <c r="U28" s="30"/>
      <c r="V28" s="30"/>
      <c r="W28" s="304">
        <f>ROUND($BB$51,2)</f>
        <v>0</v>
      </c>
      <c r="X28" s="303"/>
      <c r="Y28" s="303"/>
      <c r="Z28" s="303"/>
      <c r="AA28" s="303"/>
      <c r="AB28" s="303"/>
      <c r="AC28" s="303"/>
      <c r="AD28" s="303"/>
      <c r="AE28" s="303"/>
      <c r="AF28" s="30"/>
      <c r="AG28" s="30"/>
      <c r="AH28" s="30"/>
      <c r="AI28" s="30"/>
      <c r="AJ28" s="30"/>
      <c r="AK28" s="304">
        <v>0</v>
      </c>
      <c r="AL28" s="303"/>
      <c r="AM28" s="303"/>
      <c r="AN28" s="303"/>
      <c r="AO28" s="303"/>
      <c r="AP28" s="30"/>
      <c r="AQ28" s="31"/>
      <c r="BE28" s="306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302">
        <v>0.15</v>
      </c>
      <c r="M29" s="303"/>
      <c r="N29" s="303"/>
      <c r="O29" s="303"/>
      <c r="P29" s="30"/>
      <c r="Q29" s="30"/>
      <c r="R29" s="30"/>
      <c r="S29" s="30"/>
      <c r="T29" s="30"/>
      <c r="U29" s="30"/>
      <c r="V29" s="30"/>
      <c r="W29" s="304">
        <f>ROUND($BC$51,2)</f>
        <v>0</v>
      </c>
      <c r="X29" s="303"/>
      <c r="Y29" s="303"/>
      <c r="Z29" s="303"/>
      <c r="AA29" s="303"/>
      <c r="AB29" s="303"/>
      <c r="AC29" s="303"/>
      <c r="AD29" s="303"/>
      <c r="AE29" s="303"/>
      <c r="AF29" s="30"/>
      <c r="AG29" s="30"/>
      <c r="AH29" s="30"/>
      <c r="AI29" s="30"/>
      <c r="AJ29" s="30"/>
      <c r="AK29" s="304">
        <v>0</v>
      </c>
      <c r="AL29" s="303"/>
      <c r="AM29" s="303"/>
      <c r="AN29" s="303"/>
      <c r="AO29" s="303"/>
      <c r="AP29" s="30"/>
      <c r="AQ29" s="31"/>
      <c r="BE29" s="306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302">
        <v>0</v>
      </c>
      <c r="M30" s="303"/>
      <c r="N30" s="303"/>
      <c r="O30" s="303"/>
      <c r="P30" s="30"/>
      <c r="Q30" s="30"/>
      <c r="R30" s="30"/>
      <c r="S30" s="30"/>
      <c r="T30" s="30"/>
      <c r="U30" s="30"/>
      <c r="V30" s="30"/>
      <c r="W30" s="304">
        <f>ROUND($BD$51,2)</f>
        <v>0</v>
      </c>
      <c r="X30" s="303"/>
      <c r="Y30" s="303"/>
      <c r="Z30" s="303"/>
      <c r="AA30" s="303"/>
      <c r="AB30" s="303"/>
      <c r="AC30" s="303"/>
      <c r="AD30" s="303"/>
      <c r="AE30" s="303"/>
      <c r="AF30" s="30"/>
      <c r="AG30" s="30"/>
      <c r="AH30" s="30"/>
      <c r="AI30" s="30"/>
      <c r="AJ30" s="30"/>
      <c r="AK30" s="304">
        <v>0</v>
      </c>
      <c r="AL30" s="303"/>
      <c r="AM30" s="303"/>
      <c r="AN30" s="303"/>
      <c r="AO30" s="303"/>
      <c r="AP30" s="30"/>
      <c r="AQ30" s="31"/>
      <c r="BE30" s="30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0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89" t="s">
        <v>50</v>
      </c>
      <c r="Y32" s="286"/>
      <c r="Z32" s="286"/>
      <c r="AA32" s="286"/>
      <c r="AB32" s="286"/>
      <c r="AC32" s="34"/>
      <c r="AD32" s="34"/>
      <c r="AE32" s="34"/>
      <c r="AF32" s="34"/>
      <c r="AG32" s="34"/>
      <c r="AH32" s="34"/>
      <c r="AI32" s="34"/>
      <c r="AJ32" s="34"/>
      <c r="AK32" s="290">
        <f>SUM($AK$23:$AK$30)</f>
        <v>0</v>
      </c>
      <c r="AL32" s="286"/>
      <c r="AM32" s="286"/>
      <c r="AN32" s="286"/>
      <c r="AO32" s="291"/>
      <c r="AP32" s="32"/>
      <c r="AQ32" s="37"/>
      <c r="BE32" s="30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L2015-42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92" t="str">
        <f>$K$6</f>
        <v>Oprava kamenného oplocení hřbitova - s výměnou plotové výplně</v>
      </c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Město Jablunkov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94" t="str">
        <f>IF($AN$8="","",$AN$8)</f>
        <v>07.08.2015</v>
      </c>
      <c r="AN44" s="29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Jablunkov, Dukelská 144, 739 91 Jablunkov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296" t="str">
        <f>IF($E$17="","",$E$17)</f>
        <v> </v>
      </c>
      <c r="AN46" s="295"/>
      <c r="AO46" s="295"/>
      <c r="AP46" s="295"/>
      <c r="AQ46" s="24"/>
      <c r="AR46" s="43"/>
      <c r="AS46" s="297" t="s">
        <v>52</v>
      </c>
      <c r="AT46" s="298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99"/>
      <c r="AT47" s="30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01"/>
      <c r="AT48" s="295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5" t="s">
        <v>53</v>
      </c>
      <c r="D49" s="286"/>
      <c r="E49" s="286"/>
      <c r="F49" s="286"/>
      <c r="G49" s="286"/>
      <c r="H49" s="34"/>
      <c r="I49" s="287" t="s">
        <v>54</v>
      </c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8" t="s">
        <v>55</v>
      </c>
      <c r="AH49" s="286"/>
      <c r="AI49" s="286"/>
      <c r="AJ49" s="286"/>
      <c r="AK49" s="286"/>
      <c r="AL49" s="286"/>
      <c r="AM49" s="286"/>
      <c r="AN49" s="287" t="s">
        <v>56</v>
      </c>
      <c r="AO49" s="286"/>
      <c r="AP49" s="286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83">
        <f>ROUND(SUM($AG$52:$AG$53),2)</f>
        <v>0</v>
      </c>
      <c r="AH51" s="284"/>
      <c r="AI51" s="284"/>
      <c r="AJ51" s="284"/>
      <c r="AK51" s="284"/>
      <c r="AL51" s="284"/>
      <c r="AM51" s="284"/>
      <c r="AN51" s="283">
        <f>SUM($AG$51,$AT$51)</f>
        <v>0</v>
      </c>
      <c r="AO51" s="284"/>
      <c r="AP51" s="284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71</v>
      </c>
      <c r="BT51" s="47" t="s">
        <v>72</v>
      </c>
      <c r="BU51" s="73" t="s">
        <v>73</v>
      </c>
      <c r="BV51" s="47" t="s">
        <v>74</v>
      </c>
      <c r="BW51" s="47" t="s">
        <v>5</v>
      </c>
      <c r="BX51" s="47" t="s">
        <v>75</v>
      </c>
    </row>
    <row r="52" spans="1:91" s="74" customFormat="1" ht="28.5" customHeight="1">
      <c r="A52" s="194" t="s">
        <v>382</v>
      </c>
      <c r="B52" s="75"/>
      <c r="C52" s="76"/>
      <c r="D52" s="281" t="s">
        <v>76</v>
      </c>
      <c r="E52" s="282"/>
      <c r="F52" s="282"/>
      <c r="G52" s="282"/>
      <c r="H52" s="282"/>
      <c r="I52" s="76"/>
      <c r="J52" s="281" t="s">
        <v>77</v>
      </c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79">
        <f>'01 - Oprava běžného ploto...'!$J$27</f>
        <v>0</v>
      </c>
      <c r="AH52" s="280"/>
      <c r="AI52" s="280"/>
      <c r="AJ52" s="280"/>
      <c r="AK52" s="280"/>
      <c r="AL52" s="280"/>
      <c r="AM52" s="280"/>
      <c r="AN52" s="279">
        <f>SUM($AG$52,$AT$52)</f>
        <v>0</v>
      </c>
      <c r="AO52" s="280"/>
      <c r="AP52" s="280"/>
      <c r="AQ52" s="77" t="s">
        <v>78</v>
      </c>
      <c r="AR52" s="78"/>
      <c r="AS52" s="79">
        <v>0</v>
      </c>
      <c r="AT52" s="80">
        <f>ROUND(SUM($AV$52:$AW$52),2)</f>
        <v>0</v>
      </c>
      <c r="AU52" s="81">
        <f>'01 - Oprava běžného ploto...'!$P$86</f>
        <v>0</v>
      </c>
      <c r="AV52" s="80">
        <f>'01 - Oprava běžného ploto...'!$J$30</f>
        <v>0</v>
      </c>
      <c r="AW52" s="80">
        <f>'01 - Oprava běžného ploto...'!$J$31</f>
        <v>0</v>
      </c>
      <c r="AX52" s="80">
        <f>'01 - Oprava běžného ploto...'!$J$32</f>
        <v>0</v>
      </c>
      <c r="AY52" s="80">
        <f>'01 - Oprava běžného ploto...'!$J$33</f>
        <v>0</v>
      </c>
      <c r="AZ52" s="80">
        <f>'01 - Oprava běžného ploto...'!$F$30</f>
        <v>0</v>
      </c>
      <c r="BA52" s="80">
        <f>'01 - Oprava běžného ploto...'!$F$31</f>
        <v>0</v>
      </c>
      <c r="BB52" s="80">
        <f>'01 - Oprava běžného ploto...'!$F$32</f>
        <v>0</v>
      </c>
      <c r="BC52" s="80">
        <f>'01 - Oprava běžného ploto...'!$F$33</f>
        <v>0</v>
      </c>
      <c r="BD52" s="82">
        <f>'01 - Oprava běžného ploto...'!$F$34</f>
        <v>0</v>
      </c>
      <c r="BT52" s="74" t="s">
        <v>21</v>
      </c>
      <c r="BV52" s="74" t="s">
        <v>74</v>
      </c>
      <c r="BW52" s="74" t="s">
        <v>79</v>
      </c>
      <c r="BX52" s="74" t="s">
        <v>5</v>
      </c>
      <c r="CM52" s="74" t="s">
        <v>80</v>
      </c>
    </row>
    <row r="53" spans="1:91" s="74" customFormat="1" ht="28.5" customHeight="1">
      <c r="A53" s="194" t="s">
        <v>382</v>
      </c>
      <c r="B53" s="75"/>
      <c r="C53" s="76"/>
      <c r="D53" s="281" t="s">
        <v>81</v>
      </c>
      <c r="E53" s="282"/>
      <c r="F53" s="282"/>
      <c r="G53" s="282"/>
      <c r="H53" s="282"/>
      <c r="I53" s="76"/>
      <c r="J53" s="281" t="s">
        <v>82</v>
      </c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79">
        <f>'02 - VRN_Vedlejší rozpočt...'!$J$27</f>
        <v>0</v>
      </c>
      <c r="AH53" s="280"/>
      <c r="AI53" s="280"/>
      <c r="AJ53" s="280"/>
      <c r="AK53" s="280"/>
      <c r="AL53" s="280"/>
      <c r="AM53" s="280"/>
      <c r="AN53" s="279">
        <f>SUM($AG$53,$AT$53)</f>
        <v>0</v>
      </c>
      <c r="AO53" s="280"/>
      <c r="AP53" s="280"/>
      <c r="AQ53" s="77" t="s">
        <v>78</v>
      </c>
      <c r="AR53" s="78"/>
      <c r="AS53" s="83">
        <v>0</v>
      </c>
      <c r="AT53" s="84">
        <f>ROUND(SUM($AV$53:$AW$53),2)</f>
        <v>0</v>
      </c>
      <c r="AU53" s="85">
        <f>'02 - VRN_Vedlejší rozpočt...'!$P$78</f>
        <v>0</v>
      </c>
      <c r="AV53" s="84">
        <f>'02 - VRN_Vedlejší rozpočt...'!$J$30</f>
        <v>0</v>
      </c>
      <c r="AW53" s="84">
        <f>'02 - VRN_Vedlejší rozpočt...'!$J$31</f>
        <v>0</v>
      </c>
      <c r="AX53" s="84">
        <f>'02 - VRN_Vedlejší rozpočt...'!$J$32</f>
        <v>0</v>
      </c>
      <c r="AY53" s="84">
        <f>'02 - VRN_Vedlejší rozpočt...'!$J$33</f>
        <v>0</v>
      </c>
      <c r="AZ53" s="84">
        <f>'02 - VRN_Vedlejší rozpočt...'!$F$30</f>
        <v>0</v>
      </c>
      <c r="BA53" s="84">
        <f>'02 - VRN_Vedlejší rozpočt...'!$F$31</f>
        <v>0</v>
      </c>
      <c r="BB53" s="84">
        <f>'02 - VRN_Vedlejší rozpočt...'!$F$32</f>
        <v>0</v>
      </c>
      <c r="BC53" s="84">
        <f>'02 - VRN_Vedlejší rozpočt...'!$F$33</f>
        <v>0</v>
      </c>
      <c r="BD53" s="86">
        <f>'02 - VRN_Vedlejší rozpočt...'!$F$34</f>
        <v>0</v>
      </c>
      <c r="BT53" s="74" t="s">
        <v>21</v>
      </c>
      <c r="BV53" s="74" t="s">
        <v>74</v>
      </c>
      <c r="BW53" s="74" t="s">
        <v>83</v>
      </c>
      <c r="BX53" s="74" t="s">
        <v>5</v>
      </c>
      <c r="CM53" s="74" t="s">
        <v>80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Oprava běžného ploto...'!C2" tooltip="01 - Oprava běžného ploto..." display="/"/>
    <hyperlink ref="A53" location="'02 - VRN_Vedlejší rozpočt...'!C2" tooltip="02 - VRN_Vedlejší rozpoč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6"/>
      <c r="C1" s="196"/>
      <c r="D1" s="195" t="s">
        <v>1</v>
      </c>
      <c r="E1" s="196"/>
      <c r="F1" s="197" t="s">
        <v>383</v>
      </c>
      <c r="G1" s="314" t="s">
        <v>384</v>
      </c>
      <c r="H1" s="314"/>
      <c r="I1" s="196"/>
      <c r="J1" s="197" t="s">
        <v>385</v>
      </c>
      <c r="K1" s="195" t="s">
        <v>84</v>
      </c>
      <c r="L1" s="197" t="s">
        <v>386</v>
      </c>
      <c r="M1" s="197"/>
      <c r="N1" s="197"/>
      <c r="O1" s="197"/>
      <c r="P1" s="197"/>
      <c r="Q1" s="197"/>
      <c r="R1" s="197"/>
      <c r="S1" s="197"/>
      <c r="T1" s="197"/>
      <c r="U1" s="193"/>
      <c r="V1" s="1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7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5" t="str">
        <f>'Rekapitulace stavby'!$K$6</f>
        <v>Oprava kamenného oplocení hřbitova - s výměnou plotové výplně</v>
      </c>
      <c r="F7" s="307"/>
      <c r="G7" s="307"/>
      <c r="H7" s="30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2" t="s">
        <v>87</v>
      </c>
      <c r="F9" s="295"/>
      <c r="G9" s="295"/>
      <c r="H9" s="29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35</v>
      </c>
      <c r="G12" s="24"/>
      <c r="H12" s="24"/>
      <c r="I12" s="88" t="s">
        <v>24</v>
      </c>
      <c r="J12" s="52" t="str">
        <f>'Rekapitulace stavby'!$AN$8</f>
        <v>07.08.2015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88</v>
      </c>
      <c r="F15" s="24"/>
      <c r="G15" s="24"/>
      <c r="H15" s="24"/>
      <c r="I15" s="88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0"/>
      <c r="F24" s="316"/>
      <c r="G24" s="316"/>
      <c r="H24" s="31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ROUND(SUM($BE$86:$BE$191),2)</f>
        <v>0</v>
      </c>
      <c r="G30" s="24"/>
      <c r="H30" s="24"/>
      <c r="I30" s="97">
        <v>0.21</v>
      </c>
      <c r="J30" s="96">
        <f>ROUND(ROUND((SUM($BE$86:$BE$191)),2)*$I$30,2)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ROUND(SUM($BF$86:$BF$191),2)</f>
        <v>0</v>
      </c>
      <c r="G31" s="24"/>
      <c r="H31" s="24"/>
      <c r="I31" s="97">
        <v>0.15</v>
      </c>
      <c r="J31" s="96">
        <f>ROUND(ROUND((SUM($BF$86:$BF$191)),2)*$I$31,2)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ROUND(SUM($BG$86:$BG$191),2)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ROUND(SUM($BH$86:$BH$191),2)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ROUND(SUM($BI$86:$BI$191),2)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5" t="str">
        <f>$E$7</f>
        <v>Oprava kamenného oplocení hřbitova - s výměnou plotové výplně</v>
      </c>
      <c r="F45" s="295"/>
      <c r="G45" s="295"/>
      <c r="H45" s="295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2" t="str">
        <f>$E$9</f>
        <v>01 - Oprava běžného plotového pole</v>
      </c>
      <c r="F47" s="295"/>
      <c r="G47" s="295"/>
      <c r="H47" s="29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 </v>
      </c>
      <c r="G49" s="24"/>
      <c r="H49" s="24"/>
      <c r="I49" s="88" t="s">
        <v>24</v>
      </c>
      <c r="J49" s="52" t="str">
        <f>IF($J$12="","",$J$12)</f>
        <v>07.08.2015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140, 739 91 Jablunkov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$J$86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94</v>
      </c>
      <c r="E57" s="110"/>
      <c r="F57" s="110"/>
      <c r="G57" s="110"/>
      <c r="H57" s="110"/>
      <c r="I57" s="111"/>
      <c r="J57" s="112">
        <f>$J$87</f>
        <v>0</v>
      </c>
      <c r="K57" s="113"/>
    </row>
    <row r="58" spans="2:11" s="114" customFormat="1" ht="21" customHeight="1">
      <c r="B58" s="115"/>
      <c r="C58" s="116"/>
      <c r="D58" s="117" t="s">
        <v>95</v>
      </c>
      <c r="E58" s="117"/>
      <c r="F58" s="117"/>
      <c r="G58" s="117"/>
      <c r="H58" s="117"/>
      <c r="I58" s="118"/>
      <c r="J58" s="119">
        <f>$J$88</f>
        <v>0</v>
      </c>
      <c r="K58" s="120"/>
    </row>
    <row r="59" spans="2:11" s="114" customFormat="1" ht="21" customHeight="1">
      <c r="B59" s="115"/>
      <c r="C59" s="116"/>
      <c r="D59" s="117" t="s">
        <v>96</v>
      </c>
      <c r="E59" s="117"/>
      <c r="F59" s="117"/>
      <c r="G59" s="117"/>
      <c r="H59" s="117"/>
      <c r="I59" s="118"/>
      <c r="J59" s="119">
        <f>$J$100</f>
        <v>0</v>
      </c>
      <c r="K59" s="120"/>
    </row>
    <row r="60" spans="2:11" s="114" customFormat="1" ht="21" customHeight="1">
      <c r="B60" s="115"/>
      <c r="C60" s="116"/>
      <c r="D60" s="117" t="s">
        <v>97</v>
      </c>
      <c r="E60" s="117"/>
      <c r="F60" s="117"/>
      <c r="G60" s="117"/>
      <c r="H60" s="117"/>
      <c r="I60" s="118"/>
      <c r="J60" s="119">
        <f>$J$140</f>
        <v>0</v>
      </c>
      <c r="K60" s="120"/>
    </row>
    <row r="61" spans="2:11" s="114" customFormat="1" ht="21" customHeight="1">
      <c r="B61" s="115"/>
      <c r="C61" s="116"/>
      <c r="D61" s="117" t="s">
        <v>98</v>
      </c>
      <c r="E61" s="117"/>
      <c r="F61" s="117"/>
      <c r="G61" s="117"/>
      <c r="H61" s="117"/>
      <c r="I61" s="118"/>
      <c r="J61" s="119">
        <f>$J$150</f>
        <v>0</v>
      </c>
      <c r="K61" s="120"/>
    </row>
    <row r="62" spans="2:11" s="73" customFormat="1" ht="25.5" customHeight="1">
      <c r="B62" s="108"/>
      <c r="C62" s="109"/>
      <c r="D62" s="110" t="s">
        <v>99</v>
      </c>
      <c r="E62" s="110"/>
      <c r="F62" s="110"/>
      <c r="G62" s="110"/>
      <c r="H62" s="110"/>
      <c r="I62" s="111"/>
      <c r="J62" s="112">
        <f>$J$155</f>
        <v>0</v>
      </c>
      <c r="K62" s="113"/>
    </row>
    <row r="63" spans="2:11" s="114" customFormat="1" ht="21" customHeight="1">
      <c r="B63" s="115"/>
      <c r="C63" s="116"/>
      <c r="D63" s="117" t="s">
        <v>100</v>
      </c>
      <c r="E63" s="117"/>
      <c r="F63" s="117"/>
      <c r="G63" s="117"/>
      <c r="H63" s="117"/>
      <c r="I63" s="118"/>
      <c r="J63" s="119">
        <f>$J$156</f>
        <v>0</v>
      </c>
      <c r="K63" s="120"/>
    </row>
    <row r="64" spans="2:11" s="114" customFormat="1" ht="21" customHeight="1">
      <c r="B64" s="115"/>
      <c r="C64" s="116"/>
      <c r="D64" s="117" t="s">
        <v>101</v>
      </c>
      <c r="E64" s="117"/>
      <c r="F64" s="117"/>
      <c r="G64" s="117"/>
      <c r="H64" s="117"/>
      <c r="I64" s="118"/>
      <c r="J64" s="119">
        <f>$J$178</f>
        <v>0</v>
      </c>
      <c r="K64" s="120"/>
    </row>
    <row r="65" spans="2:11" s="73" customFormat="1" ht="25.5" customHeight="1">
      <c r="B65" s="108"/>
      <c r="C65" s="109"/>
      <c r="D65" s="110" t="s">
        <v>102</v>
      </c>
      <c r="E65" s="110"/>
      <c r="F65" s="110"/>
      <c r="G65" s="110"/>
      <c r="H65" s="110"/>
      <c r="I65" s="111"/>
      <c r="J65" s="112">
        <f>$J$181</f>
        <v>0</v>
      </c>
      <c r="K65" s="113"/>
    </row>
    <row r="66" spans="2:11" s="114" customFormat="1" ht="21" customHeight="1">
      <c r="B66" s="115"/>
      <c r="C66" s="116"/>
      <c r="D66" s="117" t="s">
        <v>103</v>
      </c>
      <c r="E66" s="117"/>
      <c r="F66" s="117"/>
      <c r="G66" s="117"/>
      <c r="H66" s="117"/>
      <c r="I66" s="118"/>
      <c r="J66" s="119">
        <f>$J$182</f>
        <v>0</v>
      </c>
      <c r="K66" s="120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104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315" t="str">
        <f>$E$7</f>
        <v>Oprava kamenného oplocení hřbitova - s výměnou plotové výplně</v>
      </c>
      <c r="F76" s="295"/>
      <c r="G76" s="295"/>
      <c r="H76" s="295"/>
      <c r="J76" s="24"/>
      <c r="K76" s="24"/>
      <c r="L76" s="43"/>
    </row>
    <row r="77" spans="2:12" s="6" customFormat="1" ht="15" customHeight="1">
      <c r="B77" s="23"/>
      <c r="C77" s="19" t="s">
        <v>86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92" t="str">
        <f>$E$9</f>
        <v>01 - Oprava běžného plotového pole</v>
      </c>
      <c r="F78" s="295"/>
      <c r="G78" s="295"/>
      <c r="H78" s="295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$F$12</f>
        <v> </v>
      </c>
      <c r="G80" s="24"/>
      <c r="H80" s="24"/>
      <c r="I80" s="88" t="s">
        <v>24</v>
      </c>
      <c r="J80" s="52" t="str">
        <f>IF($J$12="","",$J$12)</f>
        <v>07.08.2015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$E$15</f>
        <v>Město Jablunkov, Dukelská 140, 739 91 Jablunkov</v>
      </c>
      <c r="G82" s="24"/>
      <c r="H82" s="24"/>
      <c r="I82" s="88" t="s">
        <v>34</v>
      </c>
      <c r="J82" s="17" t="str">
        <f>$E$21</f>
        <v> </v>
      </c>
      <c r="K82" s="24"/>
      <c r="L82" s="43"/>
    </row>
    <row r="83" spans="2:12" s="6" customFormat="1" ht="15" customHeight="1">
      <c r="B83" s="23"/>
      <c r="C83" s="19" t="s">
        <v>32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105</v>
      </c>
      <c r="D85" s="124" t="s">
        <v>57</v>
      </c>
      <c r="E85" s="124" t="s">
        <v>53</v>
      </c>
      <c r="F85" s="124" t="s">
        <v>106</v>
      </c>
      <c r="G85" s="124" t="s">
        <v>107</v>
      </c>
      <c r="H85" s="124" t="s">
        <v>108</v>
      </c>
      <c r="I85" s="125" t="s">
        <v>109</v>
      </c>
      <c r="J85" s="124" t="s">
        <v>110</v>
      </c>
      <c r="K85" s="126" t="s">
        <v>111</v>
      </c>
      <c r="L85" s="127"/>
      <c r="M85" s="59" t="s">
        <v>112</v>
      </c>
      <c r="N85" s="60" t="s">
        <v>42</v>
      </c>
      <c r="O85" s="60" t="s">
        <v>113</v>
      </c>
      <c r="P85" s="60" t="s">
        <v>114</v>
      </c>
      <c r="Q85" s="60" t="s">
        <v>115</v>
      </c>
      <c r="R85" s="60" t="s">
        <v>116</v>
      </c>
      <c r="S85" s="60" t="s">
        <v>117</v>
      </c>
      <c r="T85" s="61" t="s">
        <v>118</v>
      </c>
    </row>
    <row r="86" spans="2:63" s="6" customFormat="1" ht="30" customHeight="1">
      <c r="B86" s="23"/>
      <c r="C86" s="66" t="s">
        <v>92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$P$87+$P$155+$P$181</f>
        <v>0</v>
      </c>
      <c r="Q86" s="64"/>
      <c r="R86" s="129">
        <f>$R$87+$R$155+$R$181</f>
        <v>1.2984561199999998</v>
      </c>
      <c r="S86" s="64"/>
      <c r="T86" s="130">
        <f>$T$87+$T$155+$T$181</f>
        <v>0.0494684</v>
      </c>
      <c r="AT86" s="6" t="s">
        <v>71</v>
      </c>
      <c r="AU86" s="6" t="s">
        <v>93</v>
      </c>
      <c r="BK86" s="131">
        <f>$BK$87+$BK$155+$BK$181</f>
        <v>0</v>
      </c>
    </row>
    <row r="87" spans="2:63" s="132" customFormat="1" ht="37.5" customHeight="1">
      <c r="B87" s="133"/>
      <c r="C87" s="134"/>
      <c r="D87" s="134" t="s">
        <v>71</v>
      </c>
      <c r="E87" s="135" t="s">
        <v>119</v>
      </c>
      <c r="F87" s="135" t="s">
        <v>120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$P$88+$P$100+$P$140+$P$150</f>
        <v>0</v>
      </c>
      <c r="Q87" s="134"/>
      <c r="R87" s="139">
        <f>$R$88+$R$100+$R$140+$R$150</f>
        <v>1.2047798799999998</v>
      </c>
      <c r="S87" s="134"/>
      <c r="T87" s="140">
        <f>$T$88+$T$100+$T$140+$T$150</f>
        <v>0.0494684</v>
      </c>
      <c r="AR87" s="141" t="s">
        <v>21</v>
      </c>
      <c r="AT87" s="141" t="s">
        <v>71</v>
      </c>
      <c r="AU87" s="141" t="s">
        <v>72</v>
      </c>
      <c r="AY87" s="141" t="s">
        <v>121</v>
      </c>
      <c r="BK87" s="142">
        <f>$BK$88+$BK$100+$BK$140+$BK$150</f>
        <v>0</v>
      </c>
    </row>
    <row r="88" spans="2:63" s="132" customFormat="1" ht="21" customHeight="1">
      <c r="B88" s="133"/>
      <c r="C88" s="134"/>
      <c r="D88" s="134" t="s">
        <v>71</v>
      </c>
      <c r="E88" s="143" t="s">
        <v>122</v>
      </c>
      <c r="F88" s="143" t="s">
        <v>123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SUM($P$89:$P$99)</f>
        <v>0</v>
      </c>
      <c r="Q88" s="134"/>
      <c r="R88" s="139">
        <f>SUM($R$89:$R$99)</f>
        <v>0.585796</v>
      </c>
      <c r="S88" s="134"/>
      <c r="T88" s="140">
        <f>SUM($T$89:$T$99)</f>
        <v>0</v>
      </c>
      <c r="AR88" s="141" t="s">
        <v>21</v>
      </c>
      <c r="AT88" s="141" t="s">
        <v>71</v>
      </c>
      <c r="AU88" s="141" t="s">
        <v>21</v>
      </c>
      <c r="AY88" s="141" t="s">
        <v>121</v>
      </c>
      <c r="BK88" s="142">
        <f>SUM($BK$89:$BK$99)</f>
        <v>0</v>
      </c>
    </row>
    <row r="89" spans="2:65" s="6" customFormat="1" ht="15.75" customHeight="1">
      <c r="B89" s="23"/>
      <c r="C89" s="145" t="s">
        <v>21</v>
      </c>
      <c r="D89" s="145" t="s">
        <v>124</v>
      </c>
      <c r="E89" s="146" t="s">
        <v>125</v>
      </c>
      <c r="F89" s="147" t="s">
        <v>126</v>
      </c>
      <c r="G89" s="148" t="s">
        <v>127</v>
      </c>
      <c r="H89" s="149">
        <v>6</v>
      </c>
      <c r="I89" s="150"/>
      <c r="J89" s="151">
        <f>ROUND($I$89*$H$89,2)</f>
        <v>0</v>
      </c>
      <c r="K89" s="147"/>
      <c r="L89" s="43"/>
      <c r="M89" s="152"/>
      <c r="N89" s="153" t="s">
        <v>43</v>
      </c>
      <c r="O89" s="24"/>
      <c r="P89" s="154">
        <f>$O$89*$H$89</f>
        <v>0</v>
      </c>
      <c r="Q89" s="154">
        <v>0.01606</v>
      </c>
      <c r="R89" s="154">
        <f>$Q$89*$H$89</f>
        <v>0.09636</v>
      </c>
      <c r="S89" s="154">
        <v>0</v>
      </c>
      <c r="T89" s="155">
        <f>$S$89*$H$89</f>
        <v>0</v>
      </c>
      <c r="AR89" s="89" t="s">
        <v>128</v>
      </c>
      <c r="AT89" s="89" t="s">
        <v>124</v>
      </c>
      <c r="AU89" s="89" t="s">
        <v>80</v>
      </c>
      <c r="AY89" s="6" t="s">
        <v>121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128</v>
      </c>
      <c r="BM89" s="89" t="s">
        <v>129</v>
      </c>
    </row>
    <row r="90" spans="2:47" s="6" customFormat="1" ht="16.5" customHeight="1">
      <c r="B90" s="23"/>
      <c r="C90" s="24"/>
      <c r="D90" s="157" t="s">
        <v>130</v>
      </c>
      <c r="E90" s="24"/>
      <c r="F90" s="158" t="s">
        <v>126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130</v>
      </c>
      <c r="AU90" s="6" t="s">
        <v>80</v>
      </c>
    </row>
    <row r="91" spans="2:51" s="6" customFormat="1" ht="15.75" customHeight="1">
      <c r="B91" s="159"/>
      <c r="C91" s="160"/>
      <c r="D91" s="161" t="s">
        <v>131</v>
      </c>
      <c r="E91" s="160"/>
      <c r="F91" s="162" t="s">
        <v>132</v>
      </c>
      <c r="G91" s="160"/>
      <c r="H91" s="163">
        <v>6</v>
      </c>
      <c r="J91" s="160"/>
      <c r="K91" s="160"/>
      <c r="L91" s="164"/>
      <c r="M91" s="165"/>
      <c r="N91" s="160"/>
      <c r="O91" s="160"/>
      <c r="P91" s="160"/>
      <c r="Q91" s="160"/>
      <c r="R91" s="160"/>
      <c r="S91" s="160"/>
      <c r="T91" s="166"/>
      <c r="AT91" s="167" t="s">
        <v>131</v>
      </c>
      <c r="AU91" s="167" t="s">
        <v>80</v>
      </c>
      <c r="AV91" s="167" t="s">
        <v>80</v>
      </c>
      <c r="AW91" s="167" t="s">
        <v>93</v>
      </c>
      <c r="AX91" s="167" t="s">
        <v>21</v>
      </c>
      <c r="AY91" s="167" t="s">
        <v>121</v>
      </c>
    </row>
    <row r="92" spans="2:65" s="6" customFormat="1" ht="15.75" customHeight="1">
      <c r="B92" s="23"/>
      <c r="C92" s="168" t="s">
        <v>80</v>
      </c>
      <c r="D92" s="168" t="s">
        <v>133</v>
      </c>
      <c r="E92" s="169" t="s">
        <v>134</v>
      </c>
      <c r="F92" s="170" t="s">
        <v>135</v>
      </c>
      <c r="G92" s="171" t="s">
        <v>127</v>
      </c>
      <c r="H92" s="172">
        <v>4.2</v>
      </c>
      <c r="I92" s="173"/>
      <c r="J92" s="174">
        <f>ROUND($I$92*$H$92,2)</f>
        <v>0</v>
      </c>
      <c r="K92" s="170"/>
      <c r="L92" s="175"/>
      <c r="M92" s="176"/>
      <c r="N92" s="177" t="s">
        <v>43</v>
      </c>
      <c r="O92" s="24"/>
      <c r="P92" s="154">
        <f>$O$92*$H$92</f>
        <v>0</v>
      </c>
      <c r="Q92" s="154">
        <v>0.065</v>
      </c>
      <c r="R92" s="154">
        <f>$Q$92*$H$92</f>
        <v>0.273</v>
      </c>
      <c r="S92" s="154">
        <v>0</v>
      </c>
      <c r="T92" s="155">
        <f>$S$92*$H$92</f>
        <v>0</v>
      </c>
      <c r="AR92" s="89" t="s">
        <v>136</v>
      </c>
      <c r="AT92" s="89" t="s">
        <v>133</v>
      </c>
      <c r="AU92" s="89" t="s">
        <v>80</v>
      </c>
      <c r="AY92" s="6" t="s">
        <v>121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128</v>
      </c>
      <c r="BM92" s="89" t="s">
        <v>137</v>
      </c>
    </row>
    <row r="93" spans="2:47" s="6" customFormat="1" ht="16.5" customHeight="1">
      <c r="B93" s="23"/>
      <c r="C93" s="24"/>
      <c r="D93" s="157" t="s">
        <v>130</v>
      </c>
      <c r="E93" s="24"/>
      <c r="F93" s="158" t="s">
        <v>138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130</v>
      </c>
      <c r="AU93" s="6" t="s">
        <v>80</v>
      </c>
    </row>
    <row r="94" spans="2:51" s="6" customFormat="1" ht="15.75" customHeight="1">
      <c r="B94" s="159"/>
      <c r="C94" s="160"/>
      <c r="D94" s="161" t="s">
        <v>131</v>
      </c>
      <c r="E94" s="160"/>
      <c r="F94" s="162" t="s">
        <v>139</v>
      </c>
      <c r="G94" s="160"/>
      <c r="H94" s="163">
        <v>4.2</v>
      </c>
      <c r="J94" s="160"/>
      <c r="K94" s="160"/>
      <c r="L94" s="164"/>
      <c r="M94" s="165"/>
      <c r="N94" s="160"/>
      <c r="O94" s="160"/>
      <c r="P94" s="160"/>
      <c r="Q94" s="160"/>
      <c r="R94" s="160"/>
      <c r="S94" s="160"/>
      <c r="T94" s="166"/>
      <c r="AT94" s="167" t="s">
        <v>131</v>
      </c>
      <c r="AU94" s="167" t="s">
        <v>80</v>
      </c>
      <c r="AV94" s="167" t="s">
        <v>80</v>
      </c>
      <c r="AW94" s="167" t="s">
        <v>93</v>
      </c>
      <c r="AX94" s="167" t="s">
        <v>21</v>
      </c>
      <c r="AY94" s="167" t="s">
        <v>121</v>
      </c>
    </row>
    <row r="95" spans="2:65" s="6" customFormat="1" ht="15.75" customHeight="1">
      <c r="B95" s="23"/>
      <c r="C95" s="168" t="s">
        <v>122</v>
      </c>
      <c r="D95" s="168" t="s">
        <v>133</v>
      </c>
      <c r="E95" s="169" t="s">
        <v>140</v>
      </c>
      <c r="F95" s="170" t="s">
        <v>141</v>
      </c>
      <c r="G95" s="171" t="s">
        <v>127</v>
      </c>
      <c r="H95" s="172">
        <v>2.1</v>
      </c>
      <c r="I95" s="173"/>
      <c r="J95" s="174">
        <f>ROUND($I$95*$H$95,2)</f>
        <v>0</v>
      </c>
      <c r="K95" s="170"/>
      <c r="L95" s="175"/>
      <c r="M95" s="176"/>
      <c r="N95" s="177" t="s">
        <v>43</v>
      </c>
      <c r="O95" s="24"/>
      <c r="P95" s="154">
        <f>$O$95*$H$95</f>
        <v>0</v>
      </c>
      <c r="Q95" s="154">
        <v>0.065</v>
      </c>
      <c r="R95" s="154">
        <f>$Q$95*$H$95</f>
        <v>0.1365</v>
      </c>
      <c r="S95" s="154">
        <v>0</v>
      </c>
      <c r="T95" s="155">
        <f>$S$95*$H$95</f>
        <v>0</v>
      </c>
      <c r="AR95" s="89" t="s">
        <v>136</v>
      </c>
      <c r="AT95" s="89" t="s">
        <v>133</v>
      </c>
      <c r="AU95" s="89" t="s">
        <v>80</v>
      </c>
      <c r="AY95" s="6" t="s">
        <v>121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128</v>
      </c>
      <c r="BM95" s="89" t="s">
        <v>142</v>
      </c>
    </row>
    <row r="96" spans="2:47" s="6" customFormat="1" ht="16.5" customHeight="1">
      <c r="B96" s="23"/>
      <c r="C96" s="24"/>
      <c r="D96" s="157" t="s">
        <v>130</v>
      </c>
      <c r="E96" s="24"/>
      <c r="F96" s="158" t="s">
        <v>143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130</v>
      </c>
      <c r="AU96" s="6" t="s">
        <v>80</v>
      </c>
    </row>
    <row r="97" spans="2:51" s="6" customFormat="1" ht="15.75" customHeight="1">
      <c r="B97" s="159"/>
      <c r="C97" s="160"/>
      <c r="D97" s="161" t="s">
        <v>131</v>
      </c>
      <c r="E97" s="160"/>
      <c r="F97" s="162" t="s">
        <v>144</v>
      </c>
      <c r="G97" s="160"/>
      <c r="H97" s="163">
        <v>2.1</v>
      </c>
      <c r="J97" s="160"/>
      <c r="K97" s="160"/>
      <c r="L97" s="164"/>
      <c r="M97" s="165"/>
      <c r="N97" s="160"/>
      <c r="O97" s="160"/>
      <c r="P97" s="160"/>
      <c r="Q97" s="160"/>
      <c r="R97" s="160"/>
      <c r="S97" s="160"/>
      <c r="T97" s="166"/>
      <c r="AT97" s="167" t="s">
        <v>131</v>
      </c>
      <c r="AU97" s="167" t="s">
        <v>80</v>
      </c>
      <c r="AV97" s="167" t="s">
        <v>80</v>
      </c>
      <c r="AW97" s="167" t="s">
        <v>93</v>
      </c>
      <c r="AX97" s="167" t="s">
        <v>21</v>
      </c>
      <c r="AY97" s="167" t="s">
        <v>121</v>
      </c>
    </row>
    <row r="98" spans="2:65" s="6" customFormat="1" ht="15.75" customHeight="1">
      <c r="B98" s="23"/>
      <c r="C98" s="145" t="s">
        <v>128</v>
      </c>
      <c r="D98" s="145" t="s">
        <v>124</v>
      </c>
      <c r="E98" s="146" t="s">
        <v>145</v>
      </c>
      <c r="F98" s="147" t="s">
        <v>146</v>
      </c>
      <c r="G98" s="148" t="s">
        <v>147</v>
      </c>
      <c r="H98" s="149">
        <v>3.2</v>
      </c>
      <c r="I98" s="150"/>
      <c r="J98" s="151">
        <f>ROUND($I$98*$H$98,2)</f>
        <v>0</v>
      </c>
      <c r="K98" s="147" t="s">
        <v>148</v>
      </c>
      <c r="L98" s="43"/>
      <c r="M98" s="152"/>
      <c r="N98" s="153" t="s">
        <v>43</v>
      </c>
      <c r="O98" s="24"/>
      <c r="P98" s="154">
        <f>$O$98*$H$98</f>
        <v>0</v>
      </c>
      <c r="Q98" s="154">
        <v>0.02498</v>
      </c>
      <c r="R98" s="154">
        <f>$Q$98*$H$98</f>
        <v>0.07993600000000001</v>
      </c>
      <c r="S98" s="154">
        <v>0</v>
      </c>
      <c r="T98" s="155">
        <f>$S$98*$H$98</f>
        <v>0</v>
      </c>
      <c r="AR98" s="89" t="s">
        <v>128</v>
      </c>
      <c r="AT98" s="89" t="s">
        <v>124</v>
      </c>
      <c r="AU98" s="89" t="s">
        <v>80</v>
      </c>
      <c r="AY98" s="6" t="s">
        <v>121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128</v>
      </c>
      <c r="BM98" s="89" t="s">
        <v>149</v>
      </c>
    </row>
    <row r="99" spans="2:47" s="6" customFormat="1" ht="27" customHeight="1">
      <c r="B99" s="23"/>
      <c r="C99" s="24"/>
      <c r="D99" s="157" t="s">
        <v>130</v>
      </c>
      <c r="E99" s="24"/>
      <c r="F99" s="158" t="s">
        <v>150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130</v>
      </c>
      <c r="AU99" s="6" t="s">
        <v>80</v>
      </c>
    </row>
    <row r="100" spans="2:63" s="132" customFormat="1" ht="30.75" customHeight="1">
      <c r="B100" s="133"/>
      <c r="C100" s="134"/>
      <c r="D100" s="134" t="s">
        <v>71</v>
      </c>
      <c r="E100" s="143" t="s">
        <v>151</v>
      </c>
      <c r="F100" s="143" t="s">
        <v>152</v>
      </c>
      <c r="G100" s="134"/>
      <c r="H100" s="134"/>
      <c r="J100" s="144">
        <f>$BK$100</f>
        <v>0</v>
      </c>
      <c r="K100" s="134"/>
      <c r="L100" s="137"/>
      <c r="M100" s="138"/>
      <c r="N100" s="134"/>
      <c r="O100" s="134"/>
      <c r="P100" s="139">
        <f>SUM($P$101:$P$139)</f>
        <v>0</v>
      </c>
      <c r="Q100" s="134"/>
      <c r="R100" s="139">
        <f>SUM($R$101:$R$139)</f>
        <v>0.6189838799999999</v>
      </c>
      <c r="S100" s="134"/>
      <c r="T100" s="140">
        <f>SUM($T$101:$T$139)</f>
        <v>0.0494684</v>
      </c>
      <c r="AR100" s="141" t="s">
        <v>21</v>
      </c>
      <c r="AT100" s="141" t="s">
        <v>71</v>
      </c>
      <c r="AU100" s="141" t="s">
        <v>21</v>
      </c>
      <c r="AY100" s="141" t="s">
        <v>121</v>
      </c>
      <c r="BK100" s="142">
        <f>SUM($BK$101:$BK$139)</f>
        <v>0</v>
      </c>
    </row>
    <row r="101" spans="2:65" s="6" customFormat="1" ht="15.75" customHeight="1">
      <c r="B101" s="23"/>
      <c r="C101" s="145" t="s">
        <v>153</v>
      </c>
      <c r="D101" s="145" t="s">
        <v>124</v>
      </c>
      <c r="E101" s="146" t="s">
        <v>154</v>
      </c>
      <c r="F101" s="147" t="s">
        <v>155</v>
      </c>
      <c r="G101" s="148" t="s">
        <v>156</v>
      </c>
      <c r="H101" s="149">
        <v>6</v>
      </c>
      <c r="I101" s="150"/>
      <c r="J101" s="151">
        <f>ROUND($I$101*$H$101,2)</f>
        <v>0</v>
      </c>
      <c r="K101" s="147" t="s">
        <v>148</v>
      </c>
      <c r="L101" s="43"/>
      <c r="M101" s="152"/>
      <c r="N101" s="153" t="s">
        <v>43</v>
      </c>
      <c r="O101" s="24"/>
      <c r="P101" s="154">
        <f>$O$101*$H$101</f>
        <v>0</v>
      </c>
      <c r="Q101" s="154">
        <v>0.00036</v>
      </c>
      <c r="R101" s="154">
        <f>$Q$101*$H$101</f>
        <v>0.00216</v>
      </c>
      <c r="S101" s="154">
        <v>0</v>
      </c>
      <c r="T101" s="155">
        <f>$S$101*$H$101</f>
        <v>0</v>
      </c>
      <c r="AR101" s="89" t="s">
        <v>128</v>
      </c>
      <c r="AT101" s="89" t="s">
        <v>124</v>
      </c>
      <c r="AU101" s="89" t="s">
        <v>80</v>
      </c>
      <c r="AY101" s="6" t="s">
        <v>121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128</v>
      </c>
      <c r="BM101" s="89" t="s">
        <v>157</v>
      </c>
    </row>
    <row r="102" spans="2:47" s="6" customFormat="1" ht="16.5" customHeight="1">
      <c r="B102" s="23"/>
      <c r="C102" s="24"/>
      <c r="D102" s="157" t="s">
        <v>130</v>
      </c>
      <c r="E102" s="24"/>
      <c r="F102" s="158" t="s">
        <v>158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130</v>
      </c>
      <c r="AU102" s="6" t="s">
        <v>80</v>
      </c>
    </row>
    <row r="103" spans="2:51" s="6" customFormat="1" ht="15.75" customHeight="1">
      <c r="B103" s="159"/>
      <c r="C103" s="160"/>
      <c r="D103" s="161" t="s">
        <v>131</v>
      </c>
      <c r="E103" s="160"/>
      <c r="F103" s="162" t="s">
        <v>159</v>
      </c>
      <c r="G103" s="160"/>
      <c r="H103" s="163">
        <v>6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131</v>
      </c>
      <c r="AU103" s="167" t="s">
        <v>80</v>
      </c>
      <c r="AV103" s="167" t="s">
        <v>80</v>
      </c>
      <c r="AW103" s="167" t="s">
        <v>93</v>
      </c>
      <c r="AX103" s="167" t="s">
        <v>21</v>
      </c>
      <c r="AY103" s="167" t="s">
        <v>121</v>
      </c>
    </row>
    <row r="104" spans="2:65" s="6" customFormat="1" ht="15.75" customHeight="1">
      <c r="B104" s="23"/>
      <c r="C104" s="145" t="s">
        <v>132</v>
      </c>
      <c r="D104" s="145" t="s">
        <v>124</v>
      </c>
      <c r="E104" s="146" t="s">
        <v>160</v>
      </c>
      <c r="F104" s="147" t="s">
        <v>161</v>
      </c>
      <c r="G104" s="148" t="s">
        <v>156</v>
      </c>
      <c r="H104" s="149">
        <v>8</v>
      </c>
      <c r="I104" s="150"/>
      <c r="J104" s="151">
        <f>ROUND($I$104*$H$104,2)</f>
        <v>0</v>
      </c>
      <c r="K104" s="147" t="s">
        <v>148</v>
      </c>
      <c r="L104" s="43"/>
      <c r="M104" s="152"/>
      <c r="N104" s="153" t="s">
        <v>43</v>
      </c>
      <c r="O104" s="24"/>
      <c r="P104" s="154">
        <f>$O$104*$H$104</f>
        <v>0</v>
      </c>
      <c r="Q104" s="154">
        <v>0.00013</v>
      </c>
      <c r="R104" s="154">
        <f>$Q$104*$H$104</f>
        <v>0.00104</v>
      </c>
      <c r="S104" s="154">
        <v>0</v>
      </c>
      <c r="T104" s="155">
        <f>$S$104*$H$104</f>
        <v>0</v>
      </c>
      <c r="AR104" s="89" t="s">
        <v>128</v>
      </c>
      <c r="AT104" s="89" t="s">
        <v>124</v>
      </c>
      <c r="AU104" s="89" t="s">
        <v>80</v>
      </c>
      <c r="AY104" s="6" t="s">
        <v>121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128</v>
      </c>
      <c r="BM104" s="89" t="s">
        <v>162</v>
      </c>
    </row>
    <row r="105" spans="2:47" s="6" customFormat="1" ht="16.5" customHeight="1">
      <c r="B105" s="23"/>
      <c r="C105" s="24"/>
      <c r="D105" s="157" t="s">
        <v>130</v>
      </c>
      <c r="E105" s="24"/>
      <c r="F105" s="158" t="s">
        <v>163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130</v>
      </c>
      <c r="AU105" s="6" t="s">
        <v>80</v>
      </c>
    </row>
    <row r="106" spans="2:51" s="6" customFormat="1" ht="15.75" customHeight="1">
      <c r="B106" s="159"/>
      <c r="C106" s="160"/>
      <c r="D106" s="161" t="s">
        <v>131</v>
      </c>
      <c r="E106" s="160"/>
      <c r="F106" s="162" t="s">
        <v>164</v>
      </c>
      <c r="G106" s="160"/>
      <c r="H106" s="163">
        <v>8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131</v>
      </c>
      <c r="AU106" s="167" t="s">
        <v>80</v>
      </c>
      <c r="AV106" s="167" t="s">
        <v>80</v>
      </c>
      <c r="AW106" s="167" t="s">
        <v>93</v>
      </c>
      <c r="AX106" s="167" t="s">
        <v>21</v>
      </c>
      <c r="AY106" s="167" t="s">
        <v>121</v>
      </c>
    </row>
    <row r="107" spans="2:65" s="6" customFormat="1" ht="15.75" customHeight="1">
      <c r="B107" s="23"/>
      <c r="C107" s="145" t="s">
        <v>165</v>
      </c>
      <c r="D107" s="145" t="s">
        <v>124</v>
      </c>
      <c r="E107" s="146" t="s">
        <v>166</v>
      </c>
      <c r="F107" s="147" t="s">
        <v>167</v>
      </c>
      <c r="G107" s="148" t="s">
        <v>127</v>
      </c>
      <c r="H107" s="149">
        <v>4</v>
      </c>
      <c r="I107" s="150"/>
      <c r="J107" s="151">
        <f>ROUND($I$107*$H$107,2)</f>
        <v>0</v>
      </c>
      <c r="K107" s="147" t="s">
        <v>148</v>
      </c>
      <c r="L107" s="43"/>
      <c r="M107" s="152"/>
      <c r="N107" s="153" t="s">
        <v>43</v>
      </c>
      <c r="O107" s="24"/>
      <c r="P107" s="154">
        <f>$O$107*$H$107</f>
        <v>0</v>
      </c>
      <c r="Q107" s="154">
        <v>0.02864</v>
      </c>
      <c r="R107" s="154">
        <f>$Q$107*$H$107</f>
        <v>0.11456</v>
      </c>
      <c r="S107" s="154">
        <v>0</v>
      </c>
      <c r="T107" s="155">
        <f>$S$107*$H$107</f>
        <v>0</v>
      </c>
      <c r="AR107" s="89" t="s">
        <v>128</v>
      </c>
      <c r="AT107" s="89" t="s">
        <v>124</v>
      </c>
      <c r="AU107" s="89" t="s">
        <v>80</v>
      </c>
      <c r="AY107" s="6" t="s">
        <v>121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128</v>
      </c>
      <c r="BM107" s="89" t="s">
        <v>168</v>
      </c>
    </row>
    <row r="108" spans="2:47" s="6" customFormat="1" ht="27" customHeight="1">
      <c r="B108" s="23"/>
      <c r="C108" s="24"/>
      <c r="D108" s="157" t="s">
        <v>130</v>
      </c>
      <c r="E108" s="24"/>
      <c r="F108" s="158" t="s">
        <v>169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130</v>
      </c>
      <c r="AU108" s="6" t="s">
        <v>80</v>
      </c>
    </row>
    <row r="109" spans="2:65" s="6" customFormat="1" ht="15.75" customHeight="1">
      <c r="B109" s="23"/>
      <c r="C109" s="145" t="s">
        <v>136</v>
      </c>
      <c r="D109" s="145" t="s">
        <v>124</v>
      </c>
      <c r="E109" s="146" t="s">
        <v>170</v>
      </c>
      <c r="F109" s="147" t="s">
        <v>171</v>
      </c>
      <c r="G109" s="148" t="s">
        <v>127</v>
      </c>
      <c r="H109" s="149">
        <v>8</v>
      </c>
      <c r="I109" s="150"/>
      <c r="J109" s="151">
        <f>ROUND($I$109*$H$109,2)</f>
        <v>0</v>
      </c>
      <c r="K109" s="147" t="s">
        <v>148</v>
      </c>
      <c r="L109" s="43"/>
      <c r="M109" s="152"/>
      <c r="N109" s="153" t="s">
        <v>43</v>
      </c>
      <c r="O109" s="24"/>
      <c r="P109" s="154">
        <f>$O$109*$H$109</f>
        <v>0</v>
      </c>
      <c r="Q109" s="154">
        <v>4E-05</v>
      </c>
      <c r="R109" s="154">
        <f>$Q$109*$H$109</f>
        <v>0.00032</v>
      </c>
      <c r="S109" s="154">
        <v>0</v>
      </c>
      <c r="T109" s="155">
        <f>$S$109*$H$109</f>
        <v>0</v>
      </c>
      <c r="AR109" s="89" t="s">
        <v>128</v>
      </c>
      <c r="AT109" s="89" t="s">
        <v>124</v>
      </c>
      <c r="AU109" s="89" t="s">
        <v>80</v>
      </c>
      <c r="AY109" s="6" t="s">
        <v>121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21</v>
      </c>
      <c r="BK109" s="156">
        <f>ROUND($I$109*$H$109,2)</f>
        <v>0</v>
      </c>
      <c r="BL109" s="89" t="s">
        <v>128</v>
      </c>
      <c r="BM109" s="89" t="s">
        <v>172</v>
      </c>
    </row>
    <row r="110" spans="2:47" s="6" customFormat="1" ht="27" customHeight="1">
      <c r="B110" s="23"/>
      <c r="C110" s="24"/>
      <c r="D110" s="157" t="s">
        <v>130</v>
      </c>
      <c r="E110" s="24"/>
      <c r="F110" s="158" t="s">
        <v>173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130</v>
      </c>
      <c r="AU110" s="6" t="s">
        <v>80</v>
      </c>
    </row>
    <row r="111" spans="2:51" s="6" customFormat="1" ht="15.75" customHeight="1">
      <c r="B111" s="159"/>
      <c r="C111" s="160"/>
      <c r="D111" s="161" t="s">
        <v>131</v>
      </c>
      <c r="E111" s="160"/>
      <c r="F111" s="162" t="s">
        <v>174</v>
      </c>
      <c r="G111" s="160"/>
      <c r="H111" s="163">
        <v>8</v>
      </c>
      <c r="J111" s="160"/>
      <c r="K111" s="160"/>
      <c r="L111" s="164"/>
      <c r="M111" s="165"/>
      <c r="N111" s="160"/>
      <c r="O111" s="160"/>
      <c r="P111" s="160"/>
      <c r="Q111" s="160"/>
      <c r="R111" s="160"/>
      <c r="S111" s="160"/>
      <c r="T111" s="166"/>
      <c r="AT111" s="167" t="s">
        <v>131</v>
      </c>
      <c r="AU111" s="167" t="s">
        <v>80</v>
      </c>
      <c r="AV111" s="167" t="s">
        <v>80</v>
      </c>
      <c r="AW111" s="167" t="s">
        <v>93</v>
      </c>
      <c r="AX111" s="167" t="s">
        <v>21</v>
      </c>
      <c r="AY111" s="167" t="s">
        <v>121</v>
      </c>
    </row>
    <row r="112" spans="2:65" s="6" customFormat="1" ht="15.75" customHeight="1">
      <c r="B112" s="23"/>
      <c r="C112" s="145" t="s">
        <v>151</v>
      </c>
      <c r="D112" s="145" t="s">
        <v>124</v>
      </c>
      <c r="E112" s="146" t="s">
        <v>175</v>
      </c>
      <c r="F112" s="147" t="s">
        <v>176</v>
      </c>
      <c r="G112" s="148" t="s">
        <v>127</v>
      </c>
      <c r="H112" s="149">
        <v>5</v>
      </c>
      <c r="I112" s="150"/>
      <c r="J112" s="151">
        <f>ROUND($I$112*$H$112,2)</f>
        <v>0</v>
      </c>
      <c r="K112" s="147" t="s">
        <v>148</v>
      </c>
      <c r="L112" s="43"/>
      <c r="M112" s="152"/>
      <c r="N112" s="153" t="s">
        <v>43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128</v>
      </c>
      <c r="AT112" s="89" t="s">
        <v>124</v>
      </c>
      <c r="AU112" s="89" t="s">
        <v>80</v>
      </c>
      <c r="AY112" s="6" t="s">
        <v>121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128</v>
      </c>
      <c r="BM112" s="89" t="s">
        <v>177</v>
      </c>
    </row>
    <row r="113" spans="2:47" s="6" customFormat="1" ht="16.5" customHeight="1">
      <c r="B113" s="23"/>
      <c r="C113" s="24"/>
      <c r="D113" s="157" t="s">
        <v>130</v>
      </c>
      <c r="E113" s="24"/>
      <c r="F113" s="158" t="s">
        <v>176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130</v>
      </c>
      <c r="AU113" s="6" t="s">
        <v>80</v>
      </c>
    </row>
    <row r="114" spans="2:65" s="6" customFormat="1" ht="15.75" customHeight="1">
      <c r="B114" s="23"/>
      <c r="C114" s="145" t="s">
        <v>26</v>
      </c>
      <c r="D114" s="145" t="s">
        <v>124</v>
      </c>
      <c r="E114" s="146" t="s">
        <v>178</v>
      </c>
      <c r="F114" s="147" t="s">
        <v>179</v>
      </c>
      <c r="G114" s="148" t="s">
        <v>147</v>
      </c>
      <c r="H114" s="149">
        <v>3.2</v>
      </c>
      <c r="I114" s="150"/>
      <c r="J114" s="151">
        <f>ROUND($I$114*$H$114,2)</f>
        <v>0</v>
      </c>
      <c r="K114" s="147"/>
      <c r="L114" s="43"/>
      <c r="M114" s="152"/>
      <c r="N114" s="153" t="s">
        <v>43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0.00945</v>
      </c>
      <c r="T114" s="155">
        <f>$S$114*$H$114</f>
        <v>0.030240000000000003</v>
      </c>
      <c r="AR114" s="89" t="s">
        <v>128</v>
      </c>
      <c r="AT114" s="89" t="s">
        <v>124</v>
      </c>
      <c r="AU114" s="89" t="s">
        <v>80</v>
      </c>
      <c r="AY114" s="6" t="s">
        <v>121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128</v>
      </c>
      <c r="BM114" s="89" t="s">
        <v>180</v>
      </c>
    </row>
    <row r="115" spans="2:47" s="6" customFormat="1" ht="16.5" customHeight="1">
      <c r="B115" s="23"/>
      <c r="C115" s="24"/>
      <c r="D115" s="157" t="s">
        <v>130</v>
      </c>
      <c r="E115" s="24"/>
      <c r="F115" s="158" t="s">
        <v>181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130</v>
      </c>
      <c r="AU115" s="6" t="s">
        <v>80</v>
      </c>
    </row>
    <row r="116" spans="2:65" s="6" customFormat="1" ht="15.75" customHeight="1">
      <c r="B116" s="23"/>
      <c r="C116" s="145" t="s">
        <v>182</v>
      </c>
      <c r="D116" s="145" t="s">
        <v>124</v>
      </c>
      <c r="E116" s="146" t="s">
        <v>183</v>
      </c>
      <c r="F116" s="147" t="s">
        <v>184</v>
      </c>
      <c r="G116" s="148" t="s">
        <v>156</v>
      </c>
      <c r="H116" s="149">
        <v>6.045</v>
      </c>
      <c r="I116" s="150"/>
      <c r="J116" s="151">
        <f>ROUND($I$116*$H$116,2)</f>
        <v>0</v>
      </c>
      <c r="K116" s="147" t="s">
        <v>148</v>
      </c>
      <c r="L116" s="43"/>
      <c r="M116" s="152"/>
      <c r="N116" s="153" t="s">
        <v>43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128</v>
      </c>
      <c r="AT116" s="89" t="s">
        <v>124</v>
      </c>
      <c r="AU116" s="89" t="s">
        <v>80</v>
      </c>
      <c r="AY116" s="6" t="s">
        <v>121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128</v>
      </c>
      <c r="BM116" s="89" t="s">
        <v>185</v>
      </c>
    </row>
    <row r="117" spans="2:47" s="6" customFormat="1" ht="16.5" customHeight="1">
      <c r="B117" s="23"/>
      <c r="C117" s="24"/>
      <c r="D117" s="157" t="s">
        <v>130</v>
      </c>
      <c r="E117" s="24"/>
      <c r="F117" s="158" t="s">
        <v>184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130</v>
      </c>
      <c r="AU117" s="6" t="s">
        <v>80</v>
      </c>
    </row>
    <row r="118" spans="2:51" s="6" customFormat="1" ht="15.75" customHeight="1">
      <c r="B118" s="159"/>
      <c r="C118" s="160"/>
      <c r="D118" s="161" t="s">
        <v>131</v>
      </c>
      <c r="E118" s="160"/>
      <c r="F118" s="162" t="s">
        <v>186</v>
      </c>
      <c r="G118" s="160"/>
      <c r="H118" s="163">
        <v>5.04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131</v>
      </c>
      <c r="AU118" s="167" t="s">
        <v>80</v>
      </c>
      <c r="AV118" s="167" t="s">
        <v>80</v>
      </c>
      <c r="AW118" s="167" t="s">
        <v>93</v>
      </c>
      <c r="AX118" s="167" t="s">
        <v>72</v>
      </c>
      <c r="AY118" s="167" t="s">
        <v>121</v>
      </c>
    </row>
    <row r="119" spans="2:51" s="6" customFormat="1" ht="15.75" customHeight="1">
      <c r="B119" s="159"/>
      <c r="C119" s="160"/>
      <c r="D119" s="161" t="s">
        <v>131</v>
      </c>
      <c r="E119" s="160"/>
      <c r="F119" s="162" t="s">
        <v>187</v>
      </c>
      <c r="G119" s="160"/>
      <c r="H119" s="163">
        <v>6.045</v>
      </c>
      <c r="J119" s="160"/>
      <c r="K119" s="160"/>
      <c r="L119" s="164"/>
      <c r="M119" s="165"/>
      <c r="N119" s="160"/>
      <c r="O119" s="160"/>
      <c r="P119" s="160"/>
      <c r="Q119" s="160"/>
      <c r="R119" s="160"/>
      <c r="S119" s="160"/>
      <c r="T119" s="166"/>
      <c r="AT119" s="167" t="s">
        <v>131</v>
      </c>
      <c r="AU119" s="167" t="s">
        <v>80</v>
      </c>
      <c r="AV119" s="167" t="s">
        <v>80</v>
      </c>
      <c r="AW119" s="167" t="s">
        <v>93</v>
      </c>
      <c r="AX119" s="167" t="s">
        <v>21</v>
      </c>
      <c r="AY119" s="167" t="s">
        <v>121</v>
      </c>
    </row>
    <row r="120" spans="2:65" s="6" customFormat="1" ht="15.75" customHeight="1">
      <c r="B120" s="23"/>
      <c r="C120" s="145" t="s">
        <v>188</v>
      </c>
      <c r="D120" s="145" t="s">
        <v>124</v>
      </c>
      <c r="E120" s="146" t="s">
        <v>189</v>
      </c>
      <c r="F120" s="147" t="s">
        <v>190</v>
      </c>
      <c r="G120" s="148" t="s">
        <v>156</v>
      </c>
      <c r="H120" s="149">
        <v>1.814</v>
      </c>
      <c r="I120" s="150"/>
      <c r="J120" s="151">
        <f>ROUND($I$120*$H$120,2)</f>
        <v>0</v>
      </c>
      <c r="K120" s="147" t="s">
        <v>148</v>
      </c>
      <c r="L120" s="43"/>
      <c r="M120" s="152"/>
      <c r="N120" s="153" t="s">
        <v>43</v>
      </c>
      <c r="O120" s="24"/>
      <c r="P120" s="154">
        <f>$O$120*$H$120</f>
        <v>0</v>
      </c>
      <c r="Q120" s="154">
        <v>0</v>
      </c>
      <c r="R120" s="154">
        <f>$Q$120*$H$120</f>
        <v>0</v>
      </c>
      <c r="S120" s="154">
        <v>0.0106</v>
      </c>
      <c r="T120" s="155">
        <f>$S$120*$H$120</f>
        <v>0.0192284</v>
      </c>
      <c r="AR120" s="89" t="s">
        <v>128</v>
      </c>
      <c r="AT120" s="89" t="s">
        <v>124</v>
      </c>
      <c r="AU120" s="89" t="s">
        <v>80</v>
      </c>
      <c r="AY120" s="6" t="s">
        <v>121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128</v>
      </c>
      <c r="BM120" s="89" t="s">
        <v>191</v>
      </c>
    </row>
    <row r="121" spans="2:47" s="6" customFormat="1" ht="27" customHeight="1">
      <c r="B121" s="23"/>
      <c r="C121" s="24"/>
      <c r="D121" s="157" t="s">
        <v>130</v>
      </c>
      <c r="E121" s="24"/>
      <c r="F121" s="158" t="s">
        <v>192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130</v>
      </c>
      <c r="AU121" s="6" t="s">
        <v>80</v>
      </c>
    </row>
    <row r="122" spans="2:51" s="6" customFormat="1" ht="15.75" customHeight="1">
      <c r="B122" s="159"/>
      <c r="C122" s="160"/>
      <c r="D122" s="161" t="s">
        <v>131</v>
      </c>
      <c r="E122" s="160"/>
      <c r="F122" s="162" t="s">
        <v>193</v>
      </c>
      <c r="G122" s="160"/>
      <c r="H122" s="163">
        <v>1.814</v>
      </c>
      <c r="J122" s="160"/>
      <c r="K122" s="160"/>
      <c r="L122" s="164"/>
      <c r="M122" s="165"/>
      <c r="N122" s="160"/>
      <c r="O122" s="160"/>
      <c r="P122" s="160"/>
      <c r="Q122" s="160"/>
      <c r="R122" s="160"/>
      <c r="S122" s="160"/>
      <c r="T122" s="166"/>
      <c r="AT122" s="167" t="s">
        <v>131</v>
      </c>
      <c r="AU122" s="167" t="s">
        <v>80</v>
      </c>
      <c r="AV122" s="167" t="s">
        <v>80</v>
      </c>
      <c r="AW122" s="167" t="s">
        <v>93</v>
      </c>
      <c r="AX122" s="167" t="s">
        <v>21</v>
      </c>
      <c r="AY122" s="167" t="s">
        <v>121</v>
      </c>
    </row>
    <row r="123" spans="2:65" s="6" customFormat="1" ht="15.75" customHeight="1">
      <c r="B123" s="23"/>
      <c r="C123" s="145" t="s">
        <v>194</v>
      </c>
      <c r="D123" s="145" t="s">
        <v>124</v>
      </c>
      <c r="E123" s="146" t="s">
        <v>195</v>
      </c>
      <c r="F123" s="147" t="s">
        <v>196</v>
      </c>
      <c r="G123" s="148" t="s">
        <v>156</v>
      </c>
      <c r="H123" s="149">
        <v>1.814</v>
      </c>
      <c r="I123" s="150"/>
      <c r="J123" s="151">
        <f>ROUND($I$123*$H$123,2)</f>
        <v>0</v>
      </c>
      <c r="K123" s="147" t="s">
        <v>148</v>
      </c>
      <c r="L123" s="43"/>
      <c r="M123" s="152"/>
      <c r="N123" s="153" t="s">
        <v>43</v>
      </c>
      <c r="O123" s="24"/>
      <c r="P123" s="154">
        <f>$O$123*$H$123</f>
        <v>0</v>
      </c>
      <c r="Q123" s="154">
        <v>0.00855</v>
      </c>
      <c r="R123" s="154">
        <f>$Q$123*$H$123</f>
        <v>0.015509700000000001</v>
      </c>
      <c r="S123" s="154">
        <v>0</v>
      </c>
      <c r="T123" s="155">
        <f>$S$123*$H$123</f>
        <v>0</v>
      </c>
      <c r="AR123" s="89" t="s">
        <v>128</v>
      </c>
      <c r="AT123" s="89" t="s">
        <v>124</v>
      </c>
      <c r="AU123" s="89" t="s">
        <v>80</v>
      </c>
      <c r="AY123" s="6" t="s">
        <v>121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21</v>
      </c>
      <c r="BK123" s="156">
        <f>ROUND($I$123*$H$123,2)</f>
        <v>0</v>
      </c>
      <c r="BL123" s="89" t="s">
        <v>128</v>
      </c>
      <c r="BM123" s="89" t="s">
        <v>197</v>
      </c>
    </row>
    <row r="124" spans="2:47" s="6" customFormat="1" ht="16.5" customHeight="1">
      <c r="B124" s="23"/>
      <c r="C124" s="24"/>
      <c r="D124" s="157" t="s">
        <v>130</v>
      </c>
      <c r="E124" s="24"/>
      <c r="F124" s="158" t="s">
        <v>198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130</v>
      </c>
      <c r="AU124" s="6" t="s">
        <v>80</v>
      </c>
    </row>
    <row r="125" spans="2:51" s="6" customFormat="1" ht="15.75" customHeight="1">
      <c r="B125" s="159"/>
      <c r="C125" s="160"/>
      <c r="D125" s="161" t="s">
        <v>131</v>
      </c>
      <c r="E125" s="160"/>
      <c r="F125" s="162" t="s">
        <v>193</v>
      </c>
      <c r="G125" s="160"/>
      <c r="H125" s="163">
        <v>1.814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131</v>
      </c>
      <c r="AU125" s="167" t="s">
        <v>80</v>
      </c>
      <c r="AV125" s="167" t="s">
        <v>80</v>
      </c>
      <c r="AW125" s="167" t="s">
        <v>93</v>
      </c>
      <c r="AX125" s="167" t="s">
        <v>21</v>
      </c>
      <c r="AY125" s="167" t="s">
        <v>121</v>
      </c>
    </row>
    <row r="126" spans="2:65" s="6" customFormat="1" ht="15.75" customHeight="1">
      <c r="B126" s="23"/>
      <c r="C126" s="145" t="s">
        <v>199</v>
      </c>
      <c r="D126" s="145" t="s">
        <v>124</v>
      </c>
      <c r="E126" s="146" t="s">
        <v>200</v>
      </c>
      <c r="F126" s="147" t="s">
        <v>201</v>
      </c>
      <c r="G126" s="148" t="s">
        <v>202</v>
      </c>
      <c r="H126" s="149">
        <v>0.091</v>
      </c>
      <c r="I126" s="150"/>
      <c r="J126" s="151">
        <f>ROUND($I$126*$H$126,2)</f>
        <v>0</v>
      </c>
      <c r="K126" s="147" t="s">
        <v>148</v>
      </c>
      <c r="L126" s="43"/>
      <c r="M126" s="152"/>
      <c r="N126" s="153" t="s">
        <v>43</v>
      </c>
      <c r="O126" s="24"/>
      <c r="P126" s="154">
        <f>$O$126*$H$126</f>
        <v>0</v>
      </c>
      <c r="Q126" s="154">
        <v>0.48818</v>
      </c>
      <c r="R126" s="154">
        <f>$Q$126*$H$126</f>
        <v>0.04442438</v>
      </c>
      <c r="S126" s="154">
        <v>0</v>
      </c>
      <c r="T126" s="155">
        <f>$S$126*$H$126</f>
        <v>0</v>
      </c>
      <c r="AR126" s="89" t="s">
        <v>128</v>
      </c>
      <c r="AT126" s="89" t="s">
        <v>124</v>
      </c>
      <c r="AU126" s="89" t="s">
        <v>80</v>
      </c>
      <c r="AY126" s="6" t="s">
        <v>121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128</v>
      </c>
      <c r="BM126" s="89" t="s">
        <v>203</v>
      </c>
    </row>
    <row r="127" spans="2:47" s="6" customFormat="1" ht="16.5" customHeight="1">
      <c r="B127" s="23"/>
      <c r="C127" s="24"/>
      <c r="D127" s="157" t="s">
        <v>130</v>
      </c>
      <c r="E127" s="24"/>
      <c r="F127" s="158" t="s">
        <v>204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130</v>
      </c>
      <c r="AU127" s="6" t="s">
        <v>80</v>
      </c>
    </row>
    <row r="128" spans="2:51" s="6" customFormat="1" ht="15.75" customHeight="1">
      <c r="B128" s="159"/>
      <c r="C128" s="160"/>
      <c r="D128" s="161" t="s">
        <v>131</v>
      </c>
      <c r="E128" s="160"/>
      <c r="F128" s="162" t="s">
        <v>205</v>
      </c>
      <c r="G128" s="160"/>
      <c r="H128" s="163">
        <v>0.091</v>
      </c>
      <c r="J128" s="160"/>
      <c r="K128" s="160"/>
      <c r="L128" s="164"/>
      <c r="M128" s="165"/>
      <c r="N128" s="160"/>
      <c r="O128" s="160"/>
      <c r="P128" s="160"/>
      <c r="Q128" s="160"/>
      <c r="R128" s="160"/>
      <c r="S128" s="160"/>
      <c r="T128" s="166"/>
      <c r="AT128" s="167" t="s">
        <v>131</v>
      </c>
      <c r="AU128" s="167" t="s">
        <v>80</v>
      </c>
      <c r="AV128" s="167" t="s">
        <v>80</v>
      </c>
      <c r="AW128" s="167" t="s">
        <v>93</v>
      </c>
      <c r="AX128" s="167" t="s">
        <v>21</v>
      </c>
      <c r="AY128" s="167" t="s">
        <v>121</v>
      </c>
    </row>
    <row r="129" spans="2:65" s="6" customFormat="1" ht="15.75" customHeight="1">
      <c r="B129" s="23"/>
      <c r="C129" s="168" t="s">
        <v>8</v>
      </c>
      <c r="D129" s="168" t="s">
        <v>133</v>
      </c>
      <c r="E129" s="169" t="s">
        <v>206</v>
      </c>
      <c r="F129" s="170" t="s">
        <v>207</v>
      </c>
      <c r="G129" s="171" t="s">
        <v>208</v>
      </c>
      <c r="H129" s="172">
        <v>0.349</v>
      </c>
      <c r="I129" s="173"/>
      <c r="J129" s="174">
        <f>ROUND($I$129*$H$129,2)</f>
        <v>0</v>
      </c>
      <c r="K129" s="170" t="s">
        <v>148</v>
      </c>
      <c r="L129" s="175"/>
      <c r="M129" s="176"/>
      <c r="N129" s="177" t="s">
        <v>43</v>
      </c>
      <c r="O129" s="24"/>
      <c r="P129" s="154">
        <f>$O$129*$H$129</f>
        <v>0</v>
      </c>
      <c r="Q129" s="154">
        <v>1</v>
      </c>
      <c r="R129" s="154">
        <f>$Q$129*$H$129</f>
        <v>0.349</v>
      </c>
      <c r="S129" s="154">
        <v>0</v>
      </c>
      <c r="T129" s="155">
        <f>$S$129*$H$129</f>
        <v>0</v>
      </c>
      <c r="AR129" s="89" t="s">
        <v>136</v>
      </c>
      <c r="AT129" s="89" t="s">
        <v>133</v>
      </c>
      <c r="AU129" s="89" t="s">
        <v>80</v>
      </c>
      <c r="AY129" s="6" t="s">
        <v>121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128</v>
      </c>
      <c r="BM129" s="89" t="s">
        <v>209</v>
      </c>
    </row>
    <row r="130" spans="2:47" s="6" customFormat="1" ht="27" customHeight="1">
      <c r="B130" s="23"/>
      <c r="C130" s="24"/>
      <c r="D130" s="157" t="s">
        <v>130</v>
      </c>
      <c r="E130" s="24"/>
      <c r="F130" s="158" t="s">
        <v>210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130</v>
      </c>
      <c r="AU130" s="6" t="s">
        <v>80</v>
      </c>
    </row>
    <row r="131" spans="2:51" s="6" customFormat="1" ht="15.75" customHeight="1">
      <c r="B131" s="159"/>
      <c r="C131" s="160"/>
      <c r="D131" s="161" t="s">
        <v>131</v>
      </c>
      <c r="E131" s="160"/>
      <c r="F131" s="162" t="s">
        <v>211</v>
      </c>
      <c r="G131" s="160"/>
      <c r="H131" s="163">
        <v>0.349</v>
      </c>
      <c r="J131" s="160"/>
      <c r="K131" s="160"/>
      <c r="L131" s="164"/>
      <c r="M131" s="165"/>
      <c r="N131" s="160"/>
      <c r="O131" s="160"/>
      <c r="P131" s="160"/>
      <c r="Q131" s="160"/>
      <c r="R131" s="160"/>
      <c r="S131" s="160"/>
      <c r="T131" s="166"/>
      <c r="AT131" s="167" t="s">
        <v>131</v>
      </c>
      <c r="AU131" s="167" t="s">
        <v>80</v>
      </c>
      <c r="AV131" s="167" t="s">
        <v>80</v>
      </c>
      <c r="AW131" s="167" t="s">
        <v>93</v>
      </c>
      <c r="AX131" s="167" t="s">
        <v>21</v>
      </c>
      <c r="AY131" s="167" t="s">
        <v>121</v>
      </c>
    </row>
    <row r="132" spans="2:65" s="6" customFormat="1" ht="15.75" customHeight="1">
      <c r="B132" s="23"/>
      <c r="C132" s="145" t="s">
        <v>212</v>
      </c>
      <c r="D132" s="145" t="s">
        <v>124</v>
      </c>
      <c r="E132" s="146" t="s">
        <v>213</v>
      </c>
      <c r="F132" s="147" t="s">
        <v>214</v>
      </c>
      <c r="G132" s="148" t="s">
        <v>156</v>
      </c>
      <c r="H132" s="149">
        <v>1.814</v>
      </c>
      <c r="I132" s="150"/>
      <c r="J132" s="151">
        <f>ROUND($I$132*$H$132,2)</f>
        <v>0</v>
      </c>
      <c r="K132" s="147" t="s">
        <v>148</v>
      </c>
      <c r="L132" s="43"/>
      <c r="M132" s="152"/>
      <c r="N132" s="153" t="s">
        <v>43</v>
      </c>
      <c r="O132" s="24"/>
      <c r="P132" s="154">
        <f>$O$132*$H$132</f>
        <v>0</v>
      </c>
      <c r="Q132" s="154">
        <v>0.01162</v>
      </c>
      <c r="R132" s="154">
        <f>$Q$132*$H$132</f>
        <v>0.021078680000000002</v>
      </c>
      <c r="S132" s="154">
        <v>0</v>
      </c>
      <c r="T132" s="155">
        <f>$S$132*$H$132</f>
        <v>0</v>
      </c>
      <c r="AR132" s="89" t="s">
        <v>128</v>
      </c>
      <c r="AT132" s="89" t="s">
        <v>124</v>
      </c>
      <c r="AU132" s="89" t="s">
        <v>80</v>
      </c>
      <c r="AY132" s="6" t="s">
        <v>121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21</v>
      </c>
      <c r="BK132" s="156">
        <f>ROUND($I$132*$H$132,2)</f>
        <v>0</v>
      </c>
      <c r="BL132" s="89" t="s">
        <v>128</v>
      </c>
      <c r="BM132" s="89" t="s">
        <v>215</v>
      </c>
    </row>
    <row r="133" spans="2:47" s="6" customFormat="1" ht="16.5" customHeight="1">
      <c r="B133" s="23"/>
      <c r="C133" s="24"/>
      <c r="D133" s="157" t="s">
        <v>130</v>
      </c>
      <c r="E133" s="24"/>
      <c r="F133" s="158" t="s">
        <v>216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130</v>
      </c>
      <c r="AU133" s="6" t="s">
        <v>80</v>
      </c>
    </row>
    <row r="134" spans="2:51" s="6" customFormat="1" ht="15.75" customHeight="1">
      <c r="B134" s="159"/>
      <c r="C134" s="160"/>
      <c r="D134" s="161" t="s">
        <v>131</v>
      </c>
      <c r="E134" s="160"/>
      <c r="F134" s="162" t="s">
        <v>193</v>
      </c>
      <c r="G134" s="160"/>
      <c r="H134" s="163">
        <v>1.814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131</v>
      </c>
      <c r="AU134" s="167" t="s">
        <v>80</v>
      </c>
      <c r="AV134" s="167" t="s">
        <v>80</v>
      </c>
      <c r="AW134" s="167" t="s">
        <v>93</v>
      </c>
      <c r="AX134" s="167" t="s">
        <v>21</v>
      </c>
      <c r="AY134" s="167" t="s">
        <v>121</v>
      </c>
    </row>
    <row r="135" spans="2:65" s="6" customFormat="1" ht="15.75" customHeight="1">
      <c r="B135" s="23"/>
      <c r="C135" s="145" t="s">
        <v>217</v>
      </c>
      <c r="D135" s="145" t="s">
        <v>124</v>
      </c>
      <c r="E135" s="146" t="s">
        <v>218</v>
      </c>
      <c r="F135" s="147" t="s">
        <v>219</v>
      </c>
      <c r="G135" s="148" t="s">
        <v>156</v>
      </c>
      <c r="H135" s="149">
        <v>1.814</v>
      </c>
      <c r="I135" s="150"/>
      <c r="J135" s="151">
        <f>ROUND($I$135*$H$135,2)</f>
        <v>0</v>
      </c>
      <c r="K135" s="147" t="s">
        <v>148</v>
      </c>
      <c r="L135" s="43"/>
      <c r="M135" s="152"/>
      <c r="N135" s="153" t="s">
        <v>43</v>
      </c>
      <c r="O135" s="24"/>
      <c r="P135" s="154">
        <f>$O$135*$H$135</f>
        <v>0</v>
      </c>
      <c r="Q135" s="154">
        <v>0.03908</v>
      </c>
      <c r="R135" s="154">
        <f>$Q$135*$H$135</f>
        <v>0.07089112</v>
      </c>
      <c r="S135" s="154">
        <v>0</v>
      </c>
      <c r="T135" s="155">
        <f>$S$135*$H$135</f>
        <v>0</v>
      </c>
      <c r="AR135" s="89" t="s">
        <v>128</v>
      </c>
      <c r="AT135" s="89" t="s">
        <v>124</v>
      </c>
      <c r="AU135" s="89" t="s">
        <v>80</v>
      </c>
      <c r="AY135" s="6" t="s">
        <v>121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128</v>
      </c>
      <c r="BM135" s="89" t="s">
        <v>220</v>
      </c>
    </row>
    <row r="136" spans="2:47" s="6" customFormat="1" ht="16.5" customHeight="1">
      <c r="B136" s="23"/>
      <c r="C136" s="24"/>
      <c r="D136" s="157" t="s">
        <v>130</v>
      </c>
      <c r="E136" s="24"/>
      <c r="F136" s="158" t="s">
        <v>221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130</v>
      </c>
      <c r="AU136" s="6" t="s">
        <v>80</v>
      </c>
    </row>
    <row r="137" spans="2:51" s="6" customFormat="1" ht="15.75" customHeight="1">
      <c r="B137" s="159"/>
      <c r="C137" s="160"/>
      <c r="D137" s="161" t="s">
        <v>131</v>
      </c>
      <c r="E137" s="160"/>
      <c r="F137" s="162" t="s">
        <v>193</v>
      </c>
      <c r="G137" s="160"/>
      <c r="H137" s="163">
        <v>1.814</v>
      </c>
      <c r="J137" s="160"/>
      <c r="K137" s="160"/>
      <c r="L137" s="164"/>
      <c r="M137" s="165"/>
      <c r="N137" s="160"/>
      <c r="O137" s="160"/>
      <c r="P137" s="160"/>
      <c r="Q137" s="160"/>
      <c r="R137" s="160"/>
      <c r="S137" s="160"/>
      <c r="T137" s="166"/>
      <c r="AT137" s="167" t="s">
        <v>131</v>
      </c>
      <c r="AU137" s="167" t="s">
        <v>80</v>
      </c>
      <c r="AV137" s="167" t="s">
        <v>80</v>
      </c>
      <c r="AW137" s="167" t="s">
        <v>93</v>
      </c>
      <c r="AX137" s="167" t="s">
        <v>21</v>
      </c>
      <c r="AY137" s="167" t="s">
        <v>121</v>
      </c>
    </row>
    <row r="138" spans="2:65" s="6" customFormat="1" ht="15.75" customHeight="1">
      <c r="B138" s="23"/>
      <c r="C138" s="145" t="s">
        <v>222</v>
      </c>
      <c r="D138" s="145" t="s">
        <v>124</v>
      </c>
      <c r="E138" s="146" t="s">
        <v>223</v>
      </c>
      <c r="F138" s="147" t="s">
        <v>224</v>
      </c>
      <c r="G138" s="148" t="s">
        <v>156</v>
      </c>
      <c r="H138" s="149">
        <v>1.814</v>
      </c>
      <c r="I138" s="150"/>
      <c r="J138" s="151">
        <f>ROUND($I$138*$H$138,2)</f>
        <v>0</v>
      </c>
      <c r="K138" s="147" t="s">
        <v>148</v>
      </c>
      <c r="L138" s="43"/>
      <c r="M138" s="152"/>
      <c r="N138" s="153" t="s">
        <v>43</v>
      </c>
      <c r="O138" s="24"/>
      <c r="P138" s="154">
        <f>$O$138*$H$138</f>
        <v>0</v>
      </c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128</v>
      </c>
      <c r="AT138" s="89" t="s">
        <v>124</v>
      </c>
      <c r="AU138" s="89" t="s">
        <v>80</v>
      </c>
      <c r="AY138" s="6" t="s">
        <v>121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21</v>
      </c>
      <c r="BK138" s="156">
        <f>ROUND($I$138*$H$138,2)</f>
        <v>0</v>
      </c>
      <c r="BL138" s="89" t="s">
        <v>128</v>
      </c>
      <c r="BM138" s="89" t="s">
        <v>225</v>
      </c>
    </row>
    <row r="139" spans="2:47" s="6" customFormat="1" ht="16.5" customHeight="1">
      <c r="B139" s="23"/>
      <c r="C139" s="24"/>
      <c r="D139" s="157" t="s">
        <v>130</v>
      </c>
      <c r="E139" s="24"/>
      <c r="F139" s="158" t="s">
        <v>226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130</v>
      </c>
      <c r="AU139" s="6" t="s">
        <v>80</v>
      </c>
    </row>
    <row r="140" spans="2:63" s="132" customFormat="1" ht="30.75" customHeight="1">
      <c r="B140" s="133"/>
      <c r="C140" s="134"/>
      <c r="D140" s="134" t="s">
        <v>71</v>
      </c>
      <c r="E140" s="143" t="s">
        <v>227</v>
      </c>
      <c r="F140" s="143" t="s">
        <v>228</v>
      </c>
      <c r="G140" s="134"/>
      <c r="H140" s="134"/>
      <c r="J140" s="144">
        <f>$BK$140</f>
        <v>0</v>
      </c>
      <c r="K140" s="134"/>
      <c r="L140" s="137"/>
      <c r="M140" s="138"/>
      <c r="N140" s="134"/>
      <c r="O140" s="134"/>
      <c r="P140" s="139">
        <f>SUM($P$141:$P$149)</f>
        <v>0</v>
      </c>
      <c r="Q140" s="134"/>
      <c r="R140" s="139">
        <f>SUM($R$141:$R$149)</f>
        <v>0</v>
      </c>
      <c r="S140" s="134"/>
      <c r="T140" s="140">
        <f>SUM($T$141:$T$149)</f>
        <v>0</v>
      </c>
      <c r="AR140" s="141" t="s">
        <v>21</v>
      </c>
      <c r="AT140" s="141" t="s">
        <v>71</v>
      </c>
      <c r="AU140" s="141" t="s">
        <v>21</v>
      </c>
      <c r="AY140" s="141" t="s">
        <v>121</v>
      </c>
      <c r="BK140" s="142">
        <f>SUM($BK$141:$BK$149)</f>
        <v>0</v>
      </c>
    </row>
    <row r="141" spans="2:65" s="6" customFormat="1" ht="15.75" customHeight="1">
      <c r="B141" s="23"/>
      <c r="C141" s="145" t="s">
        <v>229</v>
      </c>
      <c r="D141" s="145" t="s">
        <v>124</v>
      </c>
      <c r="E141" s="146" t="s">
        <v>230</v>
      </c>
      <c r="F141" s="147" t="s">
        <v>231</v>
      </c>
      <c r="G141" s="148" t="s">
        <v>208</v>
      </c>
      <c r="H141" s="149">
        <v>0.049</v>
      </c>
      <c r="I141" s="150"/>
      <c r="J141" s="151">
        <f>ROUND($I$141*$H$141,2)</f>
        <v>0</v>
      </c>
      <c r="K141" s="147" t="s">
        <v>148</v>
      </c>
      <c r="L141" s="43"/>
      <c r="M141" s="152"/>
      <c r="N141" s="153" t="s">
        <v>43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128</v>
      </c>
      <c r="AT141" s="89" t="s">
        <v>124</v>
      </c>
      <c r="AU141" s="89" t="s">
        <v>80</v>
      </c>
      <c r="AY141" s="6" t="s">
        <v>121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128</v>
      </c>
      <c r="BM141" s="89" t="s">
        <v>232</v>
      </c>
    </row>
    <row r="142" spans="2:47" s="6" customFormat="1" ht="16.5" customHeight="1">
      <c r="B142" s="23"/>
      <c r="C142" s="24"/>
      <c r="D142" s="157" t="s">
        <v>130</v>
      </c>
      <c r="E142" s="24"/>
      <c r="F142" s="158" t="s">
        <v>233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130</v>
      </c>
      <c r="AU142" s="6" t="s">
        <v>80</v>
      </c>
    </row>
    <row r="143" spans="2:65" s="6" customFormat="1" ht="15.75" customHeight="1">
      <c r="B143" s="23"/>
      <c r="C143" s="145" t="s">
        <v>234</v>
      </c>
      <c r="D143" s="145" t="s">
        <v>124</v>
      </c>
      <c r="E143" s="146" t="s">
        <v>235</v>
      </c>
      <c r="F143" s="147" t="s">
        <v>236</v>
      </c>
      <c r="G143" s="148" t="s">
        <v>208</v>
      </c>
      <c r="H143" s="149">
        <v>0.049</v>
      </c>
      <c r="I143" s="150"/>
      <c r="J143" s="151">
        <f>ROUND($I$143*$H$143,2)</f>
        <v>0</v>
      </c>
      <c r="K143" s="147" t="s">
        <v>148</v>
      </c>
      <c r="L143" s="43"/>
      <c r="M143" s="152"/>
      <c r="N143" s="153" t="s">
        <v>43</v>
      </c>
      <c r="O143" s="24"/>
      <c r="P143" s="154">
        <f>$O$143*$H$143</f>
        <v>0</v>
      </c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128</v>
      </c>
      <c r="AT143" s="89" t="s">
        <v>124</v>
      </c>
      <c r="AU143" s="89" t="s">
        <v>80</v>
      </c>
      <c r="AY143" s="6" t="s">
        <v>121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21</v>
      </c>
      <c r="BK143" s="156">
        <f>ROUND($I$143*$H$143,2)</f>
        <v>0</v>
      </c>
      <c r="BL143" s="89" t="s">
        <v>128</v>
      </c>
      <c r="BM143" s="89" t="s">
        <v>237</v>
      </c>
    </row>
    <row r="144" spans="2:47" s="6" customFormat="1" ht="16.5" customHeight="1">
      <c r="B144" s="23"/>
      <c r="C144" s="24"/>
      <c r="D144" s="157" t="s">
        <v>130</v>
      </c>
      <c r="E144" s="24"/>
      <c r="F144" s="158" t="s">
        <v>238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130</v>
      </c>
      <c r="AU144" s="6" t="s">
        <v>80</v>
      </c>
    </row>
    <row r="145" spans="2:65" s="6" customFormat="1" ht="15.75" customHeight="1">
      <c r="B145" s="23"/>
      <c r="C145" s="145" t="s">
        <v>7</v>
      </c>
      <c r="D145" s="145" t="s">
        <v>124</v>
      </c>
      <c r="E145" s="146" t="s">
        <v>239</v>
      </c>
      <c r="F145" s="147" t="s">
        <v>240</v>
      </c>
      <c r="G145" s="148" t="s">
        <v>208</v>
      </c>
      <c r="H145" s="149">
        <v>0.735</v>
      </c>
      <c r="I145" s="150"/>
      <c r="J145" s="151">
        <f>ROUND($I$145*$H$145,2)</f>
        <v>0</v>
      </c>
      <c r="K145" s="147" t="s">
        <v>148</v>
      </c>
      <c r="L145" s="43"/>
      <c r="M145" s="152"/>
      <c r="N145" s="153" t="s">
        <v>43</v>
      </c>
      <c r="O145" s="24"/>
      <c r="P145" s="154">
        <f>$O$145*$H$145</f>
        <v>0</v>
      </c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128</v>
      </c>
      <c r="AT145" s="89" t="s">
        <v>124</v>
      </c>
      <c r="AU145" s="89" t="s">
        <v>80</v>
      </c>
      <c r="AY145" s="6" t="s">
        <v>121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21</v>
      </c>
      <c r="BK145" s="156">
        <f>ROUND($I$145*$H$145,2)</f>
        <v>0</v>
      </c>
      <c r="BL145" s="89" t="s">
        <v>128</v>
      </c>
      <c r="BM145" s="89" t="s">
        <v>241</v>
      </c>
    </row>
    <row r="146" spans="2:47" s="6" customFormat="1" ht="27" customHeight="1">
      <c r="B146" s="23"/>
      <c r="C146" s="24"/>
      <c r="D146" s="157" t="s">
        <v>130</v>
      </c>
      <c r="E146" s="24"/>
      <c r="F146" s="158" t="s">
        <v>242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130</v>
      </c>
      <c r="AU146" s="6" t="s">
        <v>80</v>
      </c>
    </row>
    <row r="147" spans="2:51" s="6" customFormat="1" ht="15.75" customHeight="1">
      <c r="B147" s="159"/>
      <c r="C147" s="160"/>
      <c r="D147" s="161" t="s">
        <v>131</v>
      </c>
      <c r="E147" s="160"/>
      <c r="F147" s="162" t="s">
        <v>243</v>
      </c>
      <c r="G147" s="160"/>
      <c r="H147" s="163">
        <v>0.735</v>
      </c>
      <c r="J147" s="160"/>
      <c r="K147" s="160"/>
      <c r="L147" s="164"/>
      <c r="M147" s="165"/>
      <c r="N147" s="160"/>
      <c r="O147" s="160"/>
      <c r="P147" s="160"/>
      <c r="Q147" s="160"/>
      <c r="R147" s="160"/>
      <c r="S147" s="160"/>
      <c r="T147" s="166"/>
      <c r="AT147" s="167" t="s">
        <v>131</v>
      </c>
      <c r="AU147" s="167" t="s">
        <v>80</v>
      </c>
      <c r="AV147" s="167" t="s">
        <v>80</v>
      </c>
      <c r="AW147" s="167" t="s">
        <v>93</v>
      </c>
      <c r="AX147" s="167" t="s">
        <v>21</v>
      </c>
      <c r="AY147" s="167" t="s">
        <v>121</v>
      </c>
    </row>
    <row r="148" spans="2:65" s="6" customFormat="1" ht="15.75" customHeight="1">
      <c r="B148" s="23"/>
      <c r="C148" s="145" t="s">
        <v>244</v>
      </c>
      <c r="D148" s="145" t="s">
        <v>124</v>
      </c>
      <c r="E148" s="146" t="s">
        <v>245</v>
      </c>
      <c r="F148" s="147" t="s">
        <v>246</v>
      </c>
      <c r="G148" s="148" t="s">
        <v>208</v>
      </c>
      <c r="H148" s="149">
        <v>0.049</v>
      </c>
      <c r="I148" s="150"/>
      <c r="J148" s="151">
        <f>ROUND($I$148*$H$148,2)</f>
        <v>0</v>
      </c>
      <c r="K148" s="147" t="s">
        <v>148</v>
      </c>
      <c r="L148" s="43"/>
      <c r="M148" s="152"/>
      <c r="N148" s="153" t="s">
        <v>43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128</v>
      </c>
      <c r="AT148" s="89" t="s">
        <v>124</v>
      </c>
      <c r="AU148" s="89" t="s">
        <v>80</v>
      </c>
      <c r="AY148" s="6" t="s">
        <v>121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128</v>
      </c>
      <c r="BM148" s="89" t="s">
        <v>247</v>
      </c>
    </row>
    <row r="149" spans="2:47" s="6" customFormat="1" ht="16.5" customHeight="1">
      <c r="B149" s="23"/>
      <c r="C149" s="24"/>
      <c r="D149" s="157" t="s">
        <v>130</v>
      </c>
      <c r="E149" s="24"/>
      <c r="F149" s="158" t="s">
        <v>248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130</v>
      </c>
      <c r="AU149" s="6" t="s">
        <v>80</v>
      </c>
    </row>
    <row r="150" spans="2:63" s="132" customFormat="1" ht="30.75" customHeight="1">
      <c r="B150" s="133"/>
      <c r="C150" s="134"/>
      <c r="D150" s="134" t="s">
        <v>71</v>
      </c>
      <c r="E150" s="143" t="s">
        <v>249</v>
      </c>
      <c r="F150" s="143" t="s">
        <v>250</v>
      </c>
      <c r="G150" s="134"/>
      <c r="H150" s="134"/>
      <c r="J150" s="144">
        <f>$BK$150</f>
        <v>0</v>
      </c>
      <c r="K150" s="134"/>
      <c r="L150" s="137"/>
      <c r="M150" s="138"/>
      <c r="N150" s="134"/>
      <c r="O150" s="134"/>
      <c r="P150" s="139">
        <f>SUM($P$151:$P$154)</f>
        <v>0</v>
      </c>
      <c r="Q150" s="134"/>
      <c r="R150" s="139">
        <f>SUM($R$151:$R$154)</f>
        <v>0</v>
      </c>
      <c r="S150" s="134"/>
      <c r="T150" s="140">
        <f>SUM($T$151:$T$154)</f>
        <v>0</v>
      </c>
      <c r="AR150" s="141" t="s">
        <v>21</v>
      </c>
      <c r="AT150" s="141" t="s">
        <v>71</v>
      </c>
      <c r="AU150" s="141" t="s">
        <v>21</v>
      </c>
      <c r="AY150" s="141" t="s">
        <v>121</v>
      </c>
      <c r="BK150" s="142">
        <f>SUM($BK$151:$BK$154)</f>
        <v>0</v>
      </c>
    </row>
    <row r="151" spans="2:65" s="6" customFormat="1" ht="15.75" customHeight="1">
      <c r="B151" s="23"/>
      <c r="C151" s="145" t="s">
        <v>251</v>
      </c>
      <c r="D151" s="145" t="s">
        <v>124</v>
      </c>
      <c r="E151" s="146" t="s">
        <v>252</v>
      </c>
      <c r="F151" s="147" t="s">
        <v>253</v>
      </c>
      <c r="G151" s="148" t="s">
        <v>208</v>
      </c>
      <c r="H151" s="149">
        <v>1.205</v>
      </c>
      <c r="I151" s="150"/>
      <c r="J151" s="151">
        <f>ROUND($I$151*$H$151,2)</f>
        <v>0</v>
      </c>
      <c r="K151" s="147" t="s">
        <v>148</v>
      </c>
      <c r="L151" s="43"/>
      <c r="M151" s="152"/>
      <c r="N151" s="153" t="s">
        <v>43</v>
      </c>
      <c r="O151" s="24"/>
      <c r="P151" s="154">
        <f>$O$151*$H$151</f>
        <v>0</v>
      </c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128</v>
      </c>
      <c r="AT151" s="89" t="s">
        <v>124</v>
      </c>
      <c r="AU151" s="89" t="s">
        <v>80</v>
      </c>
      <c r="AY151" s="6" t="s">
        <v>121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21</v>
      </c>
      <c r="BK151" s="156">
        <f>ROUND($I$151*$H$151,2)</f>
        <v>0</v>
      </c>
      <c r="BL151" s="89" t="s">
        <v>128</v>
      </c>
      <c r="BM151" s="89" t="s">
        <v>254</v>
      </c>
    </row>
    <row r="152" spans="2:47" s="6" customFormat="1" ht="27" customHeight="1">
      <c r="B152" s="23"/>
      <c r="C152" s="24"/>
      <c r="D152" s="157" t="s">
        <v>130</v>
      </c>
      <c r="E152" s="24"/>
      <c r="F152" s="158" t="s">
        <v>255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130</v>
      </c>
      <c r="AU152" s="6" t="s">
        <v>80</v>
      </c>
    </row>
    <row r="153" spans="2:65" s="6" customFormat="1" ht="15.75" customHeight="1">
      <c r="B153" s="23"/>
      <c r="C153" s="145" t="s">
        <v>256</v>
      </c>
      <c r="D153" s="145" t="s">
        <v>124</v>
      </c>
      <c r="E153" s="146" t="s">
        <v>257</v>
      </c>
      <c r="F153" s="147" t="s">
        <v>258</v>
      </c>
      <c r="G153" s="148" t="s">
        <v>208</v>
      </c>
      <c r="H153" s="149">
        <v>1.205</v>
      </c>
      <c r="I153" s="150"/>
      <c r="J153" s="151">
        <f>ROUND($I$153*$H$153,2)</f>
        <v>0</v>
      </c>
      <c r="K153" s="147" t="s">
        <v>148</v>
      </c>
      <c r="L153" s="43"/>
      <c r="M153" s="152"/>
      <c r="N153" s="153" t="s">
        <v>43</v>
      </c>
      <c r="O153" s="24"/>
      <c r="P153" s="154">
        <f>$O$153*$H$153</f>
        <v>0</v>
      </c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128</v>
      </c>
      <c r="AT153" s="89" t="s">
        <v>124</v>
      </c>
      <c r="AU153" s="89" t="s">
        <v>80</v>
      </c>
      <c r="AY153" s="6" t="s">
        <v>121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21</v>
      </c>
      <c r="BK153" s="156">
        <f>ROUND($I$153*$H$153,2)</f>
        <v>0</v>
      </c>
      <c r="BL153" s="89" t="s">
        <v>128</v>
      </c>
      <c r="BM153" s="89" t="s">
        <v>259</v>
      </c>
    </row>
    <row r="154" spans="2:47" s="6" customFormat="1" ht="16.5" customHeight="1">
      <c r="B154" s="23"/>
      <c r="C154" s="24"/>
      <c r="D154" s="157" t="s">
        <v>130</v>
      </c>
      <c r="E154" s="24"/>
      <c r="F154" s="158" t="s">
        <v>260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130</v>
      </c>
      <c r="AU154" s="6" t="s">
        <v>80</v>
      </c>
    </row>
    <row r="155" spans="2:63" s="132" customFormat="1" ht="37.5" customHeight="1">
      <c r="B155" s="133"/>
      <c r="C155" s="134"/>
      <c r="D155" s="134" t="s">
        <v>71</v>
      </c>
      <c r="E155" s="135" t="s">
        <v>261</v>
      </c>
      <c r="F155" s="135" t="s">
        <v>262</v>
      </c>
      <c r="G155" s="134"/>
      <c r="H155" s="134"/>
      <c r="J155" s="136">
        <f>$BK$155</f>
        <v>0</v>
      </c>
      <c r="K155" s="134"/>
      <c r="L155" s="137"/>
      <c r="M155" s="138"/>
      <c r="N155" s="134"/>
      <c r="O155" s="134"/>
      <c r="P155" s="139">
        <f>$P$156+$P$178</f>
        <v>0</v>
      </c>
      <c r="Q155" s="134"/>
      <c r="R155" s="139">
        <f>$R$156+$R$178</f>
        <v>0.07153192000000001</v>
      </c>
      <c r="S155" s="134"/>
      <c r="T155" s="140">
        <f>$T$156+$T$178</f>
        <v>0</v>
      </c>
      <c r="AR155" s="141" t="s">
        <v>80</v>
      </c>
      <c r="AT155" s="141" t="s">
        <v>71</v>
      </c>
      <c r="AU155" s="141" t="s">
        <v>72</v>
      </c>
      <c r="AY155" s="141" t="s">
        <v>121</v>
      </c>
      <c r="BK155" s="142">
        <f>$BK$156+$BK$178</f>
        <v>0</v>
      </c>
    </row>
    <row r="156" spans="2:63" s="132" customFormat="1" ht="21" customHeight="1">
      <c r="B156" s="133"/>
      <c r="C156" s="134"/>
      <c r="D156" s="134" t="s">
        <v>71</v>
      </c>
      <c r="E156" s="143" t="s">
        <v>263</v>
      </c>
      <c r="F156" s="143" t="s">
        <v>264</v>
      </c>
      <c r="G156" s="134"/>
      <c r="H156" s="134"/>
      <c r="J156" s="144">
        <f>$BK$156</f>
        <v>0</v>
      </c>
      <c r="K156" s="134"/>
      <c r="L156" s="137"/>
      <c r="M156" s="138"/>
      <c r="N156" s="134"/>
      <c r="O156" s="134"/>
      <c r="P156" s="139">
        <f>SUM($P$157:$P$177)</f>
        <v>0</v>
      </c>
      <c r="Q156" s="134"/>
      <c r="R156" s="139">
        <f>SUM($R$157:$R$177)</f>
        <v>0.06728200000000001</v>
      </c>
      <c r="S156" s="134"/>
      <c r="T156" s="140">
        <f>SUM($T$157:$T$177)</f>
        <v>0</v>
      </c>
      <c r="AR156" s="141" t="s">
        <v>80</v>
      </c>
      <c r="AT156" s="141" t="s">
        <v>71</v>
      </c>
      <c r="AU156" s="141" t="s">
        <v>21</v>
      </c>
      <c r="AY156" s="141" t="s">
        <v>121</v>
      </c>
      <c r="BK156" s="142">
        <f>SUM($BK$157:$BK$177)</f>
        <v>0</v>
      </c>
    </row>
    <row r="157" spans="2:65" s="6" customFormat="1" ht="15.75" customHeight="1">
      <c r="B157" s="23"/>
      <c r="C157" s="145" t="s">
        <v>265</v>
      </c>
      <c r="D157" s="145" t="s">
        <v>124</v>
      </c>
      <c r="E157" s="146" t="s">
        <v>266</v>
      </c>
      <c r="F157" s="147" t="s">
        <v>267</v>
      </c>
      <c r="G157" s="148" t="s">
        <v>156</v>
      </c>
      <c r="H157" s="149">
        <v>3.2</v>
      </c>
      <c r="I157" s="150"/>
      <c r="J157" s="151">
        <f>ROUND($I$157*$H$157,2)</f>
        <v>0</v>
      </c>
      <c r="K157" s="147" t="s">
        <v>148</v>
      </c>
      <c r="L157" s="43"/>
      <c r="M157" s="152"/>
      <c r="N157" s="153" t="s">
        <v>43</v>
      </c>
      <c r="O157" s="24"/>
      <c r="P157" s="154">
        <f>$O$157*$H$157</f>
        <v>0</v>
      </c>
      <c r="Q157" s="154">
        <v>1E-05</v>
      </c>
      <c r="R157" s="154">
        <f>$Q$157*$H$157</f>
        <v>3.2000000000000005E-05</v>
      </c>
      <c r="S157" s="154">
        <v>0</v>
      </c>
      <c r="T157" s="155">
        <f>$S$157*$H$157</f>
        <v>0</v>
      </c>
      <c r="AR157" s="89" t="s">
        <v>212</v>
      </c>
      <c r="AT157" s="89" t="s">
        <v>124</v>
      </c>
      <c r="AU157" s="89" t="s">
        <v>80</v>
      </c>
      <c r="AY157" s="6" t="s">
        <v>121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212</v>
      </c>
      <c r="BM157" s="89" t="s">
        <v>268</v>
      </c>
    </row>
    <row r="158" spans="2:47" s="6" customFormat="1" ht="16.5" customHeight="1">
      <c r="B158" s="23"/>
      <c r="C158" s="24"/>
      <c r="D158" s="157" t="s">
        <v>130</v>
      </c>
      <c r="E158" s="24"/>
      <c r="F158" s="158" t="s">
        <v>269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130</v>
      </c>
      <c r="AU158" s="6" t="s">
        <v>80</v>
      </c>
    </row>
    <row r="159" spans="2:51" s="6" customFormat="1" ht="15.75" customHeight="1">
      <c r="B159" s="159"/>
      <c r="C159" s="160"/>
      <c r="D159" s="161" t="s">
        <v>131</v>
      </c>
      <c r="E159" s="160"/>
      <c r="F159" s="162" t="s">
        <v>270</v>
      </c>
      <c r="G159" s="160"/>
      <c r="H159" s="163">
        <v>3.2</v>
      </c>
      <c r="J159" s="160"/>
      <c r="K159" s="160"/>
      <c r="L159" s="164"/>
      <c r="M159" s="165"/>
      <c r="N159" s="160"/>
      <c r="O159" s="160"/>
      <c r="P159" s="160"/>
      <c r="Q159" s="160"/>
      <c r="R159" s="160"/>
      <c r="S159" s="160"/>
      <c r="T159" s="166"/>
      <c r="AT159" s="167" t="s">
        <v>131</v>
      </c>
      <c r="AU159" s="167" t="s">
        <v>80</v>
      </c>
      <c r="AV159" s="167" t="s">
        <v>80</v>
      </c>
      <c r="AW159" s="167" t="s">
        <v>93</v>
      </c>
      <c r="AX159" s="167" t="s">
        <v>21</v>
      </c>
      <c r="AY159" s="167" t="s">
        <v>121</v>
      </c>
    </row>
    <row r="160" spans="2:65" s="6" customFormat="1" ht="15.75" customHeight="1">
      <c r="B160" s="23"/>
      <c r="C160" s="145" t="s">
        <v>271</v>
      </c>
      <c r="D160" s="145" t="s">
        <v>124</v>
      </c>
      <c r="E160" s="146" t="s">
        <v>272</v>
      </c>
      <c r="F160" s="147" t="s">
        <v>273</v>
      </c>
      <c r="G160" s="148" t="s">
        <v>274</v>
      </c>
      <c r="H160" s="149">
        <v>65</v>
      </c>
      <c r="I160" s="150"/>
      <c r="J160" s="151">
        <f>ROUND($I$160*$H$160,2)</f>
        <v>0</v>
      </c>
      <c r="K160" s="147" t="s">
        <v>148</v>
      </c>
      <c r="L160" s="43"/>
      <c r="M160" s="152"/>
      <c r="N160" s="153" t="s">
        <v>43</v>
      </c>
      <c r="O160" s="24"/>
      <c r="P160" s="154">
        <f>$O$160*$H$160</f>
        <v>0</v>
      </c>
      <c r="Q160" s="154">
        <v>5E-05</v>
      </c>
      <c r="R160" s="154">
        <f>$Q$160*$H$160</f>
        <v>0.0032500000000000003</v>
      </c>
      <c r="S160" s="154">
        <v>0</v>
      </c>
      <c r="T160" s="155">
        <f>$S$160*$H$160</f>
        <v>0</v>
      </c>
      <c r="AR160" s="89" t="s">
        <v>212</v>
      </c>
      <c r="AT160" s="89" t="s">
        <v>124</v>
      </c>
      <c r="AU160" s="89" t="s">
        <v>80</v>
      </c>
      <c r="AY160" s="6" t="s">
        <v>121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21</v>
      </c>
      <c r="BK160" s="156">
        <f>ROUND($I$160*$H$160,2)</f>
        <v>0</v>
      </c>
      <c r="BL160" s="89" t="s">
        <v>212</v>
      </c>
      <c r="BM160" s="89" t="s">
        <v>275</v>
      </c>
    </row>
    <row r="161" spans="2:47" s="6" customFormat="1" ht="16.5" customHeight="1">
      <c r="B161" s="23"/>
      <c r="C161" s="24"/>
      <c r="D161" s="157" t="s">
        <v>130</v>
      </c>
      <c r="E161" s="24"/>
      <c r="F161" s="158" t="s">
        <v>276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130</v>
      </c>
      <c r="AU161" s="6" t="s">
        <v>80</v>
      </c>
    </row>
    <row r="162" spans="2:65" s="6" customFormat="1" ht="15.75" customHeight="1">
      <c r="B162" s="23"/>
      <c r="C162" s="168" t="s">
        <v>277</v>
      </c>
      <c r="D162" s="168" t="s">
        <v>133</v>
      </c>
      <c r="E162" s="169" t="s">
        <v>278</v>
      </c>
      <c r="F162" s="170" t="s">
        <v>279</v>
      </c>
      <c r="G162" s="171" t="s">
        <v>208</v>
      </c>
      <c r="H162" s="172">
        <v>0.026</v>
      </c>
      <c r="I162" s="173"/>
      <c r="J162" s="174">
        <f>ROUND($I$162*$H$162,2)</f>
        <v>0</v>
      </c>
      <c r="K162" s="170" t="s">
        <v>148</v>
      </c>
      <c r="L162" s="175"/>
      <c r="M162" s="176"/>
      <c r="N162" s="177" t="s">
        <v>43</v>
      </c>
      <c r="O162" s="24"/>
      <c r="P162" s="154">
        <f>$O$162*$H$162</f>
        <v>0</v>
      </c>
      <c r="Q162" s="154">
        <v>1</v>
      </c>
      <c r="R162" s="154">
        <f>$Q$162*$H$162</f>
        <v>0.026</v>
      </c>
      <c r="S162" s="154">
        <v>0</v>
      </c>
      <c r="T162" s="155">
        <f>$S$162*$H$162</f>
        <v>0</v>
      </c>
      <c r="AR162" s="89" t="s">
        <v>280</v>
      </c>
      <c r="AT162" s="89" t="s">
        <v>133</v>
      </c>
      <c r="AU162" s="89" t="s">
        <v>80</v>
      </c>
      <c r="AY162" s="6" t="s">
        <v>121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21</v>
      </c>
      <c r="BK162" s="156">
        <f>ROUND($I$162*$H$162,2)</f>
        <v>0</v>
      </c>
      <c r="BL162" s="89" t="s">
        <v>212</v>
      </c>
      <c r="BM162" s="89" t="s">
        <v>281</v>
      </c>
    </row>
    <row r="163" spans="2:47" s="6" customFormat="1" ht="16.5" customHeight="1">
      <c r="B163" s="23"/>
      <c r="C163" s="24"/>
      <c r="D163" s="157" t="s">
        <v>130</v>
      </c>
      <c r="E163" s="24"/>
      <c r="F163" s="158" t="s">
        <v>282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130</v>
      </c>
      <c r="AU163" s="6" t="s">
        <v>80</v>
      </c>
    </row>
    <row r="164" spans="2:47" s="6" customFormat="1" ht="30.75" customHeight="1">
      <c r="B164" s="23"/>
      <c r="C164" s="24"/>
      <c r="D164" s="161" t="s">
        <v>283</v>
      </c>
      <c r="E164" s="24"/>
      <c r="F164" s="178" t="s">
        <v>284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283</v>
      </c>
      <c r="AU164" s="6" t="s">
        <v>80</v>
      </c>
    </row>
    <row r="165" spans="2:51" s="6" customFormat="1" ht="15.75" customHeight="1">
      <c r="B165" s="159"/>
      <c r="C165" s="160"/>
      <c r="D165" s="161" t="s">
        <v>131</v>
      </c>
      <c r="E165" s="160"/>
      <c r="F165" s="162" t="s">
        <v>285</v>
      </c>
      <c r="G165" s="160"/>
      <c r="H165" s="163">
        <v>0.026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131</v>
      </c>
      <c r="AU165" s="167" t="s">
        <v>80</v>
      </c>
      <c r="AV165" s="167" t="s">
        <v>80</v>
      </c>
      <c r="AW165" s="167" t="s">
        <v>93</v>
      </c>
      <c r="AX165" s="167" t="s">
        <v>21</v>
      </c>
      <c r="AY165" s="167" t="s">
        <v>121</v>
      </c>
    </row>
    <row r="166" spans="2:65" s="6" customFormat="1" ht="15.75" customHeight="1">
      <c r="B166" s="23"/>
      <c r="C166" s="168" t="s">
        <v>286</v>
      </c>
      <c r="D166" s="168" t="s">
        <v>133</v>
      </c>
      <c r="E166" s="169" t="s">
        <v>287</v>
      </c>
      <c r="F166" s="170" t="s">
        <v>288</v>
      </c>
      <c r="G166" s="171" t="s">
        <v>208</v>
      </c>
      <c r="H166" s="172">
        <v>0.034</v>
      </c>
      <c r="I166" s="173"/>
      <c r="J166" s="174">
        <f>ROUND($I$166*$H$166,2)</f>
        <v>0</v>
      </c>
      <c r="K166" s="170" t="s">
        <v>148</v>
      </c>
      <c r="L166" s="175"/>
      <c r="M166" s="176"/>
      <c r="N166" s="177" t="s">
        <v>43</v>
      </c>
      <c r="O166" s="24"/>
      <c r="P166" s="154">
        <f>$O$166*$H$166</f>
        <v>0</v>
      </c>
      <c r="Q166" s="154">
        <v>1</v>
      </c>
      <c r="R166" s="154">
        <f>$Q$166*$H$166</f>
        <v>0.034</v>
      </c>
      <c r="S166" s="154">
        <v>0</v>
      </c>
      <c r="T166" s="155">
        <f>$S$166*$H$166</f>
        <v>0</v>
      </c>
      <c r="AR166" s="89" t="s">
        <v>280</v>
      </c>
      <c r="AT166" s="89" t="s">
        <v>133</v>
      </c>
      <c r="AU166" s="89" t="s">
        <v>80</v>
      </c>
      <c r="AY166" s="6" t="s">
        <v>121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21</v>
      </c>
      <c r="BK166" s="156">
        <f>ROUND($I$166*$H$166,2)</f>
        <v>0</v>
      </c>
      <c r="BL166" s="89" t="s">
        <v>212</v>
      </c>
      <c r="BM166" s="89" t="s">
        <v>289</v>
      </c>
    </row>
    <row r="167" spans="2:47" s="6" customFormat="1" ht="16.5" customHeight="1">
      <c r="B167" s="23"/>
      <c r="C167" s="24"/>
      <c r="D167" s="157" t="s">
        <v>130</v>
      </c>
      <c r="E167" s="24"/>
      <c r="F167" s="158" t="s">
        <v>290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130</v>
      </c>
      <c r="AU167" s="6" t="s">
        <v>80</v>
      </c>
    </row>
    <row r="168" spans="2:47" s="6" customFormat="1" ht="30.75" customHeight="1">
      <c r="B168" s="23"/>
      <c r="C168" s="24"/>
      <c r="D168" s="161" t="s">
        <v>283</v>
      </c>
      <c r="E168" s="24"/>
      <c r="F168" s="178" t="s">
        <v>291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283</v>
      </c>
      <c r="AU168" s="6" t="s">
        <v>80</v>
      </c>
    </row>
    <row r="169" spans="2:51" s="6" customFormat="1" ht="15.75" customHeight="1">
      <c r="B169" s="159"/>
      <c r="C169" s="160"/>
      <c r="D169" s="161" t="s">
        <v>131</v>
      </c>
      <c r="E169" s="160"/>
      <c r="F169" s="162" t="s">
        <v>292</v>
      </c>
      <c r="G169" s="160"/>
      <c r="H169" s="163">
        <v>0.034</v>
      </c>
      <c r="J169" s="160"/>
      <c r="K169" s="160"/>
      <c r="L169" s="164"/>
      <c r="M169" s="165"/>
      <c r="N169" s="160"/>
      <c r="O169" s="160"/>
      <c r="P169" s="160"/>
      <c r="Q169" s="160"/>
      <c r="R169" s="160"/>
      <c r="S169" s="160"/>
      <c r="T169" s="166"/>
      <c r="AT169" s="167" t="s">
        <v>131</v>
      </c>
      <c r="AU169" s="167" t="s">
        <v>80</v>
      </c>
      <c r="AV169" s="167" t="s">
        <v>80</v>
      </c>
      <c r="AW169" s="167" t="s">
        <v>93</v>
      </c>
      <c r="AX169" s="167" t="s">
        <v>21</v>
      </c>
      <c r="AY169" s="167" t="s">
        <v>121</v>
      </c>
    </row>
    <row r="170" spans="2:65" s="6" customFormat="1" ht="15.75" customHeight="1">
      <c r="B170" s="23"/>
      <c r="C170" s="168" t="s">
        <v>293</v>
      </c>
      <c r="D170" s="168" t="s">
        <v>133</v>
      </c>
      <c r="E170" s="169" t="s">
        <v>294</v>
      </c>
      <c r="F170" s="170" t="s">
        <v>295</v>
      </c>
      <c r="G170" s="171" t="s">
        <v>208</v>
      </c>
      <c r="H170" s="172">
        <v>0.004</v>
      </c>
      <c r="I170" s="173"/>
      <c r="J170" s="174">
        <f>ROUND($I$170*$H$170,2)</f>
        <v>0</v>
      </c>
      <c r="K170" s="170" t="s">
        <v>148</v>
      </c>
      <c r="L170" s="175"/>
      <c r="M170" s="176"/>
      <c r="N170" s="177" t="s">
        <v>43</v>
      </c>
      <c r="O170" s="24"/>
      <c r="P170" s="154">
        <f>$O$170*$H$170</f>
        <v>0</v>
      </c>
      <c r="Q170" s="154">
        <v>1</v>
      </c>
      <c r="R170" s="154">
        <f>$Q$170*$H$170</f>
        <v>0.004</v>
      </c>
      <c r="S170" s="154">
        <v>0</v>
      </c>
      <c r="T170" s="155">
        <f>$S$170*$H$170</f>
        <v>0</v>
      </c>
      <c r="AR170" s="89" t="s">
        <v>280</v>
      </c>
      <c r="AT170" s="89" t="s">
        <v>133</v>
      </c>
      <c r="AU170" s="89" t="s">
        <v>80</v>
      </c>
      <c r="AY170" s="6" t="s">
        <v>121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21</v>
      </c>
      <c r="BK170" s="156">
        <f>ROUND($I$170*$H$170,2)</f>
        <v>0</v>
      </c>
      <c r="BL170" s="89" t="s">
        <v>212</v>
      </c>
      <c r="BM170" s="89" t="s">
        <v>296</v>
      </c>
    </row>
    <row r="171" spans="2:47" s="6" customFormat="1" ht="16.5" customHeight="1">
      <c r="B171" s="23"/>
      <c r="C171" s="24"/>
      <c r="D171" s="157" t="s">
        <v>130</v>
      </c>
      <c r="E171" s="24"/>
      <c r="F171" s="158" t="s">
        <v>297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130</v>
      </c>
      <c r="AU171" s="6" t="s">
        <v>80</v>
      </c>
    </row>
    <row r="172" spans="2:47" s="6" customFormat="1" ht="30.75" customHeight="1">
      <c r="B172" s="23"/>
      <c r="C172" s="24"/>
      <c r="D172" s="161" t="s">
        <v>283</v>
      </c>
      <c r="E172" s="24"/>
      <c r="F172" s="178" t="s">
        <v>298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283</v>
      </c>
      <c r="AU172" s="6" t="s">
        <v>80</v>
      </c>
    </row>
    <row r="173" spans="2:51" s="6" customFormat="1" ht="15.75" customHeight="1">
      <c r="B173" s="159"/>
      <c r="C173" s="160"/>
      <c r="D173" s="161" t="s">
        <v>131</v>
      </c>
      <c r="E173" s="160"/>
      <c r="F173" s="162" t="s">
        <v>299</v>
      </c>
      <c r="G173" s="160"/>
      <c r="H173" s="163">
        <v>0.004</v>
      </c>
      <c r="J173" s="160"/>
      <c r="K173" s="160"/>
      <c r="L173" s="164"/>
      <c r="M173" s="165"/>
      <c r="N173" s="160"/>
      <c r="O173" s="160"/>
      <c r="P173" s="160"/>
      <c r="Q173" s="160"/>
      <c r="R173" s="160"/>
      <c r="S173" s="160"/>
      <c r="T173" s="166"/>
      <c r="AT173" s="167" t="s">
        <v>131</v>
      </c>
      <c r="AU173" s="167" t="s">
        <v>80</v>
      </c>
      <c r="AV173" s="167" t="s">
        <v>80</v>
      </c>
      <c r="AW173" s="167" t="s">
        <v>93</v>
      </c>
      <c r="AX173" s="167" t="s">
        <v>21</v>
      </c>
      <c r="AY173" s="167" t="s">
        <v>121</v>
      </c>
    </row>
    <row r="174" spans="2:65" s="6" customFormat="1" ht="15.75" customHeight="1">
      <c r="B174" s="23"/>
      <c r="C174" s="145" t="s">
        <v>300</v>
      </c>
      <c r="D174" s="145" t="s">
        <v>124</v>
      </c>
      <c r="E174" s="146" t="s">
        <v>301</v>
      </c>
      <c r="F174" s="147" t="s">
        <v>302</v>
      </c>
      <c r="G174" s="148" t="s">
        <v>208</v>
      </c>
      <c r="H174" s="149">
        <v>0.067</v>
      </c>
      <c r="I174" s="150"/>
      <c r="J174" s="151">
        <f>ROUND($I$174*$H$174,2)</f>
        <v>0</v>
      </c>
      <c r="K174" s="147" t="s">
        <v>148</v>
      </c>
      <c r="L174" s="43"/>
      <c r="M174" s="152"/>
      <c r="N174" s="153" t="s">
        <v>43</v>
      </c>
      <c r="O174" s="24"/>
      <c r="P174" s="154">
        <f>$O$174*$H$174</f>
        <v>0</v>
      </c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212</v>
      </c>
      <c r="AT174" s="89" t="s">
        <v>124</v>
      </c>
      <c r="AU174" s="89" t="s">
        <v>80</v>
      </c>
      <c r="AY174" s="6" t="s">
        <v>121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21</v>
      </c>
      <c r="BK174" s="156">
        <f>ROUND($I$174*$H$174,2)</f>
        <v>0</v>
      </c>
      <c r="BL174" s="89" t="s">
        <v>212</v>
      </c>
      <c r="BM174" s="89" t="s">
        <v>303</v>
      </c>
    </row>
    <row r="175" spans="2:47" s="6" customFormat="1" ht="27" customHeight="1">
      <c r="B175" s="23"/>
      <c r="C175" s="24"/>
      <c r="D175" s="157" t="s">
        <v>130</v>
      </c>
      <c r="E175" s="24"/>
      <c r="F175" s="158" t="s">
        <v>304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130</v>
      </c>
      <c r="AU175" s="6" t="s">
        <v>80</v>
      </c>
    </row>
    <row r="176" spans="2:65" s="6" customFormat="1" ht="15.75" customHeight="1">
      <c r="B176" s="23"/>
      <c r="C176" s="145" t="s">
        <v>305</v>
      </c>
      <c r="D176" s="145" t="s">
        <v>124</v>
      </c>
      <c r="E176" s="146" t="s">
        <v>306</v>
      </c>
      <c r="F176" s="147" t="s">
        <v>307</v>
      </c>
      <c r="G176" s="148" t="s">
        <v>208</v>
      </c>
      <c r="H176" s="149">
        <v>0.067</v>
      </c>
      <c r="I176" s="150"/>
      <c r="J176" s="151">
        <f>ROUND($I$176*$H$176,2)</f>
        <v>0</v>
      </c>
      <c r="K176" s="147" t="s">
        <v>148</v>
      </c>
      <c r="L176" s="43"/>
      <c r="M176" s="152"/>
      <c r="N176" s="153" t="s">
        <v>43</v>
      </c>
      <c r="O176" s="24"/>
      <c r="P176" s="154">
        <f>$O$176*$H$176</f>
        <v>0</v>
      </c>
      <c r="Q176" s="154">
        <v>0</v>
      </c>
      <c r="R176" s="154">
        <f>$Q$176*$H$176</f>
        <v>0</v>
      </c>
      <c r="S176" s="154">
        <v>0</v>
      </c>
      <c r="T176" s="155">
        <f>$S$176*$H$176</f>
        <v>0</v>
      </c>
      <c r="AR176" s="89" t="s">
        <v>212</v>
      </c>
      <c r="AT176" s="89" t="s">
        <v>124</v>
      </c>
      <c r="AU176" s="89" t="s">
        <v>80</v>
      </c>
      <c r="AY176" s="6" t="s">
        <v>121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21</v>
      </c>
      <c r="BK176" s="156">
        <f>ROUND($I$176*$H$176,2)</f>
        <v>0</v>
      </c>
      <c r="BL176" s="89" t="s">
        <v>212</v>
      </c>
      <c r="BM176" s="89" t="s">
        <v>308</v>
      </c>
    </row>
    <row r="177" spans="2:47" s="6" customFormat="1" ht="27" customHeight="1">
      <c r="B177" s="23"/>
      <c r="C177" s="24"/>
      <c r="D177" s="157" t="s">
        <v>130</v>
      </c>
      <c r="E177" s="24"/>
      <c r="F177" s="158" t="s">
        <v>309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130</v>
      </c>
      <c r="AU177" s="6" t="s">
        <v>80</v>
      </c>
    </row>
    <row r="178" spans="2:63" s="132" customFormat="1" ht="30.75" customHeight="1">
      <c r="B178" s="133"/>
      <c r="C178" s="134"/>
      <c r="D178" s="134" t="s">
        <v>71</v>
      </c>
      <c r="E178" s="143" t="s">
        <v>310</v>
      </c>
      <c r="F178" s="143" t="s">
        <v>311</v>
      </c>
      <c r="G178" s="134"/>
      <c r="H178" s="134"/>
      <c r="J178" s="144">
        <f>$BK$178</f>
        <v>0</v>
      </c>
      <c r="K178" s="134"/>
      <c r="L178" s="137"/>
      <c r="M178" s="138"/>
      <c r="N178" s="134"/>
      <c r="O178" s="134"/>
      <c r="P178" s="139">
        <f>SUM($P$179:$P$180)</f>
        <v>0</v>
      </c>
      <c r="Q178" s="134"/>
      <c r="R178" s="139">
        <f>SUM($R$179:$R$180)</f>
        <v>0.00424992</v>
      </c>
      <c r="S178" s="134"/>
      <c r="T178" s="140">
        <f>SUM($T$179:$T$180)</f>
        <v>0</v>
      </c>
      <c r="AR178" s="141" t="s">
        <v>80</v>
      </c>
      <c r="AT178" s="141" t="s">
        <v>71</v>
      </c>
      <c r="AU178" s="141" t="s">
        <v>21</v>
      </c>
      <c r="AY178" s="141" t="s">
        <v>121</v>
      </c>
      <c r="BK178" s="142">
        <f>SUM($BK$179:$BK$180)</f>
        <v>0</v>
      </c>
    </row>
    <row r="179" spans="2:65" s="6" customFormat="1" ht="15.75" customHeight="1">
      <c r="B179" s="23"/>
      <c r="C179" s="145" t="s">
        <v>280</v>
      </c>
      <c r="D179" s="145" t="s">
        <v>124</v>
      </c>
      <c r="E179" s="146" t="s">
        <v>312</v>
      </c>
      <c r="F179" s="147" t="s">
        <v>313</v>
      </c>
      <c r="G179" s="148" t="s">
        <v>156</v>
      </c>
      <c r="H179" s="149">
        <v>11.184</v>
      </c>
      <c r="I179" s="150"/>
      <c r="J179" s="151">
        <f>ROUND($I$179*$H$179,2)</f>
        <v>0</v>
      </c>
      <c r="K179" s="147" t="s">
        <v>148</v>
      </c>
      <c r="L179" s="43"/>
      <c r="M179" s="152"/>
      <c r="N179" s="153" t="s">
        <v>43</v>
      </c>
      <c r="O179" s="24"/>
      <c r="P179" s="154">
        <f>$O$179*$H$179</f>
        <v>0</v>
      </c>
      <c r="Q179" s="154">
        <v>0.00038</v>
      </c>
      <c r="R179" s="154">
        <f>$Q$179*$H$179</f>
        <v>0.00424992</v>
      </c>
      <c r="S179" s="154">
        <v>0</v>
      </c>
      <c r="T179" s="155">
        <f>$S$179*$H$179</f>
        <v>0</v>
      </c>
      <c r="AR179" s="89" t="s">
        <v>212</v>
      </c>
      <c r="AT179" s="89" t="s">
        <v>124</v>
      </c>
      <c r="AU179" s="89" t="s">
        <v>80</v>
      </c>
      <c r="AY179" s="6" t="s">
        <v>121</v>
      </c>
      <c r="BE179" s="156">
        <f>IF($N$179="základní",$J$179,0)</f>
        <v>0</v>
      </c>
      <c r="BF179" s="156">
        <f>IF($N$179="snížená",$J$179,0)</f>
        <v>0</v>
      </c>
      <c r="BG179" s="156">
        <f>IF($N$179="zákl. přenesená",$J$179,0)</f>
        <v>0</v>
      </c>
      <c r="BH179" s="156">
        <f>IF($N$179="sníž. přenesená",$J$179,0)</f>
        <v>0</v>
      </c>
      <c r="BI179" s="156">
        <f>IF($N$179="nulová",$J$179,0)</f>
        <v>0</v>
      </c>
      <c r="BJ179" s="89" t="s">
        <v>21</v>
      </c>
      <c r="BK179" s="156">
        <f>ROUND($I$179*$H$179,2)</f>
        <v>0</v>
      </c>
      <c r="BL179" s="89" t="s">
        <v>212</v>
      </c>
      <c r="BM179" s="89" t="s">
        <v>314</v>
      </c>
    </row>
    <row r="180" spans="2:47" s="6" customFormat="1" ht="27" customHeight="1">
      <c r="B180" s="23"/>
      <c r="C180" s="24"/>
      <c r="D180" s="157" t="s">
        <v>130</v>
      </c>
      <c r="E180" s="24"/>
      <c r="F180" s="158" t="s">
        <v>315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130</v>
      </c>
      <c r="AU180" s="6" t="s">
        <v>80</v>
      </c>
    </row>
    <row r="181" spans="2:63" s="132" customFormat="1" ht="37.5" customHeight="1">
      <c r="B181" s="133"/>
      <c r="C181" s="134"/>
      <c r="D181" s="134" t="s">
        <v>71</v>
      </c>
      <c r="E181" s="135" t="s">
        <v>133</v>
      </c>
      <c r="F181" s="135" t="s">
        <v>316</v>
      </c>
      <c r="G181" s="134"/>
      <c r="H181" s="134"/>
      <c r="J181" s="136">
        <f>$BK$181</f>
        <v>0</v>
      </c>
      <c r="K181" s="134"/>
      <c r="L181" s="137"/>
      <c r="M181" s="138"/>
      <c r="N181" s="134"/>
      <c r="O181" s="134"/>
      <c r="P181" s="139">
        <f>$P$182</f>
        <v>0</v>
      </c>
      <c r="Q181" s="134"/>
      <c r="R181" s="139">
        <f>$R$182</f>
        <v>0.02214432</v>
      </c>
      <c r="S181" s="134"/>
      <c r="T181" s="140">
        <f>$T$182</f>
        <v>0</v>
      </c>
      <c r="AR181" s="141" t="s">
        <v>122</v>
      </c>
      <c r="AT181" s="141" t="s">
        <v>71</v>
      </c>
      <c r="AU181" s="141" t="s">
        <v>72</v>
      </c>
      <c r="AY181" s="141" t="s">
        <v>121</v>
      </c>
      <c r="BK181" s="142">
        <f>$BK$182</f>
        <v>0</v>
      </c>
    </row>
    <row r="182" spans="2:63" s="132" customFormat="1" ht="21" customHeight="1">
      <c r="B182" s="133"/>
      <c r="C182" s="134"/>
      <c r="D182" s="134" t="s">
        <v>71</v>
      </c>
      <c r="E182" s="143" t="s">
        <v>317</v>
      </c>
      <c r="F182" s="143" t="s">
        <v>318</v>
      </c>
      <c r="G182" s="134"/>
      <c r="H182" s="134"/>
      <c r="J182" s="144">
        <f>$BK$182</f>
        <v>0</v>
      </c>
      <c r="K182" s="134"/>
      <c r="L182" s="137"/>
      <c r="M182" s="138"/>
      <c r="N182" s="134"/>
      <c r="O182" s="134"/>
      <c r="P182" s="139">
        <f>SUM($P$183:$P$191)</f>
        <v>0</v>
      </c>
      <c r="Q182" s="134"/>
      <c r="R182" s="139">
        <f>SUM($R$183:$R$191)</f>
        <v>0.02214432</v>
      </c>
      <c r="S182" s="134"/>
      <c r="T182" s="140">
        <f>SUM($T$183:$T$191)</f>
        <v>0</v>
      </c>
      <c r="AR182" s="141" t="s">
        <v>122</v>
      </c>
      <c r="AT182" s="141" t="s">
        <v>71</v>
      </c>
      <c r="AU182" s="141" t="s">
        <v>21</v>
      </c>
      <c r="AY182" s="141" t="s">
        <v>121</v>
      </c>
      <c r="BK182" s="142">
        <f>SUM($BK$183:$BK$191)</f>
        <v>0</v>
      </c>
    </row>
    <row r="183" spans="2:65" s="6" customFormat="1" ht="15.75" customHeight="1">
      <c r="B183" s="23"/>
      <c r="C183" s="145" t="s">
        <v>319</v>
      </c>
      <c r="D183" s="145" t="s">
        <v>124</v>
      </c>
      <c r="E183" s="146" t="s">
        <v>320</v>
      </c>
      <c r="F183" s="147" t="s">
        <v>321</v>
      </c>
      <c r="G183" s="148" t="s">
        <v>156</v>
      </c>
      <c r="H183" s="149">
        <v>11.184</v>
      </c>
      <c r="I183" s="150"/>
      <c r="J183" s="151">
        <f>ROUND($I$183*$H$183,2)</f>
        <v>0</v>
      </c>
      <c r="K183" s="147" t="s">
        <v>148</v>
      </c>
      <c r="L183" s="43"/>
      <c r="M183" s="152"/>
      <c r="N183" s="153" t="s">
        <v>43</v>
      </c>
      <c r="O183" s="24"/>
      <c r="P183" s="154">
        <f>$O$183*$H$183</f>
        <v>0</v>
      </c>
      <c r="Q183" s="154">
        <v>0</v>
      </c>
      <c r="R183" s="154">
        <f>$Q$183*$H$183</f>
        <v>0</v>
      </c>
      <c r="S183" s="154">
        <v>0</v>
      </c>
      <c r="T183" s="155">
        <f>$S$183*$H$183</f>
        <v>0</v>
      </c>
      <c r="AR183" s="89" t="s">
        <v>322</v>
      </c>
      <c r="AT183" s="89" t="s">
        <v>124</v>
      </c>
      <c r="AU183" s="89" t="s">
        <v>80</v>
      </c>
      <c r="AY183" s="6" t="s">
        <v>121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21</v>
      </c>
      <c r="BK183" s="156">
        <f>ROUND($I$183*$H$183,2)</f>
        <v>0</v>
      </c>
      <c r="BL183" s="89" t="s">
        <v>322</v>
      </c>
      <c r="BM183" s="89" t="s">
        <v>323</v>
      </c>
    </row>
    <row r="184" spans="2:47" s="6" customFormat="1" ht="16.5" customHeight="1">
      <c r="B184" s="23"/>
      <c r="C184" s="24"/>
      <c r="D184" s="157" t="s">
        <v>130</v>
      </c>
      <c r="E184" s="24"/>
      <c r="F184" s="158" t="s">
        <v>324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130</v>
      </c>
      <c r="AU184" s="6" t="s">
        <v>80</v>
      </c>
    </row>
    <row r="185" spans="2:65" s="6" customFormat="1" ht="15.75" customHeight="1">
      <c r="B185" s="23"/>
      <c r="C185" s="145" t="s">
        <v>325</v>
      </c>
      <c r="D185" s="145" t="s">
        <v>124</v>
      </c>
      <c r="E185" s="146" t="s">
        <v>326</v>
      </c>
      <c r="F185" s="147" t="s">
        <v>327</v>
      </c>
      <c r="G185" s="148" t="s">
        <v>156</v>
      </c>
      <c r="H185" s="149">
        <v>11.184</v>
      </c>
      <c r="I185" s="150"/>
      <c r="J185" s="151">
        <f>ROUND($I$185*$H$185,2)</f>
        <v>0</v>
      </c>
      <c r="K185" s="147"/>
      <c r="L185" s="43"/>
      <c r="M185" s="152"/>
      <c r="N185" s="153" t="s">
        <v>43</v>
      </c>
      <c r="O185" s="24"/>
      <c r="P185" s="154">
        <f>$O$185*$H$185</f>
        <v>0</v>
      </c>
      <c r="Q185" s="154">
        <v>0.00198</v>
      </c>
      <c r="R185" s="154">
        <f>$Q$185*$H$185</f>
        <v>0.02214432</v>
      </c>
      <c r="S185" s="154">
        <v>0</v>
      </c>
      <c r="T185" s="155">
        <f>$S$185*$H$185</f>
        <v>0</v>
      </c>
      <c r="AR185" s="89" t="s">
        <v>322</v>
      </c>
      <c r="AT185" s="89" t="s">
        <v>124</v>
      </c>
      <c r="AU185" s="89" t="s">
        <v>80</v>
      </c>
      <c r="AY185" s="6" t="s">
        <v>121</v>
      </c>
      <c r="BE185" s="156">
        <f>IF($N$185="základní",$J$185,0)</f>
        <v>0</v>
      </c>
      <c r="BF185" s="156">
        <f>IF($N$185="snížená",$J$185,0)</f>
        <v>0</v>
      </c>
      <c r="BG185" s="156">
        <f>IF($N$185="zákl. přenesená",$J$185,0)</f>
        <v>0</v>
      </c>
      <c r="BH185" s="156">
        <f>IF($N$185="sníž. přenesená",$J$185,0)</f>
        <v>0</v>
      </c>
      <c r="BI185" s="156">
        <f>IF($N$185="nulová",$J$185,0)</f>
        <v>0</v>
      </c>
      <c r="BJ185" s="89" t="s">
        <v>21</v>
      </c>
      <c r="BK185" s="156">
        <f>ROUND($I$185*$H$185,2)</f>
        <v>0</v>
      </c>
      <c r="BL185" s="89" t="s">
        <v>322</v>
      </c>
      <c r="BM185" s="89" t="s">
        <v>328</v>
      </c>
    </row>
    <row r="186" spans="2:47" s="6" customFormat="1" ht="16.5" customHeight="1">
      <c r="B186" s="23"/>
      <c r="C186" s="24"/>
      <c r="D186" s="157" t="s">
        <v>130</v>
      </c>
      <c r="E186" s="24"/>
      <c r="F186" s="158" t="s">
        <v>329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130</v>
      </c>
      <c r="AU186" s="6" t="s">
        <v>80</v>
      </c>
    </row>
    <row r="187" spans="2:51" s="6" customFormat="1" ht="15.75" customHeight="1">
      <c r="B187" s="159"/>
      <c r="C187" s="160"/>
      <c r="D187" s="161" t="s">
        <v>131</v>
      </c>
      <c r="E187" s="160"/>
      <c r="F187" s="162" t="s">
        <v>330</v>
      </c>
      <c r="G187" s="160"/>
      <c r="H187" s="163">
        <v>6.72</v>
      </c>
      <c r="J187" s="160"/>
      <c r="K187" s="160"/>
      <c r="L187" s="164"/>
      <c r="M187" s="165"/>
      <c r="N187" s="160"/>
      <c r="O187" s="160"/>
      <c r="P187" s="160"/>
      <c r="Q187" s="160"/>
      <c r="R187" s="160"/>
      <c r="S187" s="160"/>
      <c r="T187" s="166"/>
      <c r="AT187" s="167" t="s">
        <v>131</v>
      </c>
      <c r="AU187" s="167" t="s">
        <v>80</v>
      </c>
      <c r="AV187" s="167" t="s">
        <v>80</v>
      </c>
      <c r="AW187" s="167" t="s">
        <v>93</v>
      </c>
      <c r="AX187" s="167" t="s">
        <v>72</v>
      </c>
      <c r="AY187" s="167" t="s">
        <v>121</v>
      </c>
    </row>
    <row r="188" spans="2:51" s="6" customFormat="1" ht="15.75" customHeight="1">
      <c r="B188" s="159"/>
      <c r="C188" s="160"/>
      <c r="D188" s="161" t="s">
        <v>131</v>
      </c>
      <c r="E188" s="160"/>
      <c r="F188" s="162" t="s">
        <v>331</v>
      </c>
      <c r="G188" s="160"/>
      <c r="H188" s="163">
        <v>1.68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131</v>
      </c>
      <c r="AU188" s="167" t="s">
        <v>80</v>
      </c>
      <c r="AV188" s="167" t="s">
        <v>80</v>
      </c>
      <c r="AW188" s="167" t="s">
        <v>93</v>
      </c>
      <c r="AX188" s="167" t="s">
        <v>72</v>
      </c>
      <c r="AY188" s="167" t="s">
        <v>121</v>
      </c>
    </row>
    <row r="189" spans="2:51" s="6" customFormat="1" ht="15.75" customHeight="1">
      <c r="B189" s="159"/>
      <c r="C189" s="160"/>
      <c r="D189" s="161" t="s">
        <v>131</v>
      </c>
      <c r="E189" s="160"/>
      <c r="F189" s="162" t="s">
        <v>332</v>
      </c>
      <c r="G189" s="160"/>
      <c r="H189" s="163">
        <v>0.92</v>
      </c>
      <c r="J189" s="160"/>
      <c r="K189" s="160"/>
      <c r="L189" s="164"/>
      <c r="M189" s="165"/>
      <c r="N189" s="160"/>
      <c r="O189" s="160"/>
      <c r="P189" s="160"/>
      <c r="Q189" s="160"/>
      <c r="R189" s="160"/>
      <c r="S189" s="160"/>
      <c r="T189" s="166"/>
      <c r="AT189" s="167" t="s">
        <v>131</v>
      </c>
      <c r="AU189" s="167" t="s">
        <v>80</v>
      </c>
      <c r="AV189" s="167" t="s">
        <v>80</v>
      </c>
      <c r="AW189" s="167" t="s">
        <v>93</v>
      </c>
      <c r="AX189" s="167" t="s">
        <v>72</v>
      </c>
      <c r="AY189" s="167" t="s">
        <v>121</v>
      </c>
    </row>
    <row r="190" spans="2:51" s="6" customFormat="1" ht="15.75" customHeight="1">
      <c r="B190" s="179"/>
      <c r="C190" s="180"/>
      <c r="D190" s="161" t="s">
        <v>131</v>
      </c>
      <c r="E190" s="180"/>
      <c r="F190" s="181" t="s">
        <v>333</v>
      </c>
      <c r="G190" s="180"/>
      <c r="H190" s="182">
        <v>9.32</v>
      </c>
      <c r="J190" s="180"/>
      <c r="K190" s="180"/>
      <c r="L190" s="183"/>
      <c r="M190" s="184"/>
      <c r="N190" s="180"/>
      <c r="O190" s="180"/>
      <c r="P190" s="180"/>
      <c r="Q190" s="180"/>
      <c r="R190" s="180"/>
      <c r="S190" s="180"/>
      <c r="T190" s="185"/>
      <c r="AT190" s="186" t="s">
        <v>131</v>
      </c>
      <c r="AU190" s="186" t="s">
        <v>80</v>
      </c>
      <c r="AV190" s="186" t="s">
        <v>122</v>
      </c>
      <c r="AW190" s="186" t="s">
        <v>93</v>
      </c>
      <c r="AX190" s="186" t="s">
        <v>72</v>
      </c>
      <c r="AY190" s="186" t="s">
        <v>121</v>
      </c>
    </row>
    <row r="191" spans="2:51" s="6" customFormat="1" ht="15.75" customHeight="1">
      <c r="B191" s="159"/>
      <c r="C191" s="160"/>
      <c r="D191" s="161" t="s">
        <v>131</v>
      </c>
      <c r="E191" s="160"/>
      <c r="F191" s="162" t="s">
        <v>334</v>
      </c>
      <c r="G191" s="160"/>
      <c r="H191" s="163">
        <v>11.184</v>
      </c>
      <c r="J191" s="160"/>
      <c r="K191" s="160"/>
      <c r="L191" s="164"/>
      <c r="M191" s="187"/>
      <c r="N191" s="188"/>
      <c r="O191" s="188"/>
      <c r="P191" s="188"/>
      <c r="Q191" s="188"/>
      <c r="R191" s="188"/>
      <c r="S191" s="188"/>
      <c r="T191" s="189"/>
      <c r="AT191" s="167" t="s">
        <v>131</v>
      </c>
      <c r="AU191" s="167" t="s">
        <v>80</v>
      </c>
      <c r="AV191" s="167" t="s">
        <v>80</v>
      </c>
      <c r="AW191" s="167" t="s">
        <v>93</v>
      </c>
      <c r="AX191" s="167" t="s">
        <v>21</v>
      </c>
      <c r="AY191" s="167" t="s">
        <v>121</v>
      </c>
    </row>
    <row r="192" spans="2:12" s="6" customFormat="1" ht="7.5" customHeight="1">
      <c r="B192" s="38"/>
      <c r="C192" s="39"/>
      <c r="D192" s="39"/>
      <c r="E192" s="39"/>
      <c r="F192" s="39"/>
      <c r="G192" s="39"/>
      <c r="H192" s="39"/>
      <c r="I192" s="101"/>
      <c r="J192" s="39"/>
      <c r="K192" s="39"/>
      <c r="L192" s="43"/>
    </row>
    <row r="193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6"/>
      <c r="C1" s="196"/>
      <c r="D1" s="195" t="s">
        <v>1</v>
      </c>
      <c r="E1" s="196"/>
      <c r="F1" s="197" t="s">
        <v>383</v>
      </c>
      <c r="G1" s="314" t="s">
        <v>384</v>
      </c>
      <c r="H1" s="314"/>
      <c r="I1" s="196"/>
      <c r="J1" s="197" t="s">
        <v>385</v>
      </c>
      <c r="K1" s="195" t="s">
        <v>84</v>
      </c>
      <c r="L1" s="197" t="s">
        <v>386</v>
      </c>
      <c r="M1" s="197"/>
      <c r="N1" s="197"/>
      <c r="O1" s="197"/>
      <c r="P1" s="197"/>
      <c r="Q1" s="197"/>
      <c r="R1" s="197"/>
      <c r="S1" s="197"/>
      <c r="T1" s="197"/>
      <c r="U1" s="193"/>
      <c r="V1" s="1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7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5" t="str">
        <f>'Rekapitulace stavby'!$K$6</f>
        <v>Oprava kamenného oplocení hřbitova - s výměnou plotové výplně</v>
      </c>
      <c r="F7" s="307"/>
      <c r="G7" s="307"/>
      <c r="H7" s="30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2" t="s">
        <v>335</v>
      </c>
      <c r="F9" s="295"/>
      <c r="G9" s="295"/>
      <c r="H9" s="29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07.08.2015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0"/>
      <c r="F24" s="316"/>
      <c r="G24" s="316"/>
      <c r="H24" s="31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ROUND(SUM($BE$78:$BE$98),2)</f>
        <v>0</v>
      </c>
      <c r="G30" s="24"/>
      <c r="H30" s="24"/>
      <c r="I30" s="97">
        <v>0.21</v>
      </c>
      <c r="J30" s="96">
        <f>ROUND(ROUND((SUM($BE$78:$BE$98)),2)*$I$30,2)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ROUND(SUM($BF$78:$BF$98),2)</f>
        <v>0</v>
      </c>
      <c r="G31" s="24"/>
      <c r="H31" s="24"/>
      <c r="I31" s="97">
        <v>0.15</v>
      </c>
      <c r="J31" s="96">
        <f>ROUND(ROUND((SUM($BF$78:$BF$98)),2)*$I$31,2)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ROUND(SUM($BG$78:$BG$98),2)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ROUND(SUM($BH$78:$BH$98),2)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ROUND(SUM($BI$78:$BI$98),2)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5" t="str">
        <f>$E$7</f>
        <v>Oprava kamenného oplocení hřbitova - s výměnou plotové výplně</v>
      </c>
      <c r="F45" s="295"/>
      <c r="G45" s="295"/>
      <c r="H45" s="295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2" t="str">
        <f>$E$9</f>
        <v>02 - VRN_Vedlejší rozpočtové náklady</v>
      </c>
      <c r="F47" s="295"/>
      <c r="G47" s="295"/>
      <c r="H47" s="29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Město Jablunkov</v>
      </c>
      <c r="G49" s="24"/>
      <c r="H49" s="24"/>
      <c r="I49" s="88" t="s">
        <v>24</v>
      </c>
      <c r="J49" s="52" t="str">
        <f>IF($J$12="","",$J$12)</f>
        <v>07.08.2015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144, 739 91 Jablunkov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336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337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104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315" t="str">
        <f>$E$7</f>
        <v>Oprava kamenného oplocení hřbitova - s výměnou plotové výplně</v>
      </c>
      <c r="F68" s="295"/>
      <c r="G68" s="295"/>
      <c r="H68" s="295"/>
      <c r="J68" s="24"/>
      <c r="K68" s="24"/>
      <c r="L68" s="43"/>
    </row>
    <row r="69" spans="2:12" s="6" customFormat="1" ht="15" customHeight="1">
      <c r="B69" s="23"/>
      <c r="C69" s="19" t="s">
        <v>86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92" t="str">
        <f>$E$9</f>
        <v>02 - VRN_Vedlejší rozpočtové náklady</v>
      </c>
      <c r="F70" s="295"/>
      <c r="G70" s="295"/>
      <c r="H70" s="295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22</v>
      </c>
      <c r="D72" s="24"/>
      <c r="E72" s="24"/>
      <c r="F72" s="17" t="str">
        <f>$F$12</f>
        <v>Město Jablunkov</v>
      </c>
      <c r="G72" s="24"/>
      <c r="H72" s="24"/>
      <c r="I72" s="88" t="s">
        <v>24</v>
      </c>
      <c r="J72" s="52" t="str">
        <f>IF($J$12="","",$J$12)</f>
        <v>07.08.2015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28</v>
      </c>
      <c r="D74" s="24"/>
      <c r="E74" s="24"/>
      <c r="F74" s="17" t="str">
        <f>$E$15</f>
        <v>Město Jablunkov, Dukelská 144, 739 91 Jablunkov</v>
      </c>
      <c r="G74" s="24"/>
      <c r="H74" s="24"/>
      <c r="I74" s="88" t="s">
        <v>34</v>
      </c>
      <c r="J74" s="17" t="str">
        <f>$E$21</f>
        <v> </v>
      </c>
      <c r="K74" s="24"/>
      <c r="L74" s="43"/>
    </row>
    <row r="75" spans="2:12" s="6" customFormat="1" ht="15" customHeight="1">
      <c r="B75" s="23"/>
      <c r="C75" s="19" t="s">
        <v>32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105</v>
      </c>
      <c r="D77" s="124" t="s">
        <v>57</v>
      </c>
      <c r="E77" s="124" t="s">
        <v>53</v>
      </c>
      <c r="F77" s="124" t="s">
        <v>106</v>
      </c>
      <c r="G77" s="124" t="s">
        <v>107</v>
      </c>
      <c r="H77" s="124" t="s">
        <v>108</v>
      </c>
      <c r="I77" s="125" t="s">
        <v>109</v>
      </c>
      <c r="J77" s="124" t="s">
        <v>110</v>
      </c>
      <c r="K77" s="126" t="s">
        <v>111</v>
      </c>
      <c r="L77" s="127"/>
      <c r="M77" s="59" t="s">
        <v>112</v>
      </c>
      <c r="N77" s="60" t="s">
        <v>42</v>
      </c>
      <c r="O77" s="60" t="s">
        <v>113</v>
      </c>
      <c r="P77" s="60" t="s">
        <v>114</v>
      </c>
      <c r="Q77" s="60" t="s">
        <v>115</v>
      </c>
      <c r="R77" s="60" t="s">
        <v>116</v>
      </c>
      <c r="S77" s="60" t="s">
        <v>117</v>
      </c>
      <c r="T77" s="61" t="s">
        <v>118</v>
      </c>
    </row>
    <row r="78" spans="2:63" s="6" customFormat="1" ht="30" customHeight="1">
      <c r="B78" s="23"/>
      <c r="C78" s="66" t="s">
        <v>92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71</v>
      </c>
      <c r="AU78" s="6" t="s">
        <v>93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71</v>
      </c>
      <c r="E79" s="135" t="s">
        <v>338</v>
      </c>
      <c r="F79" s="135" t="s">
        <v>339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153</v>
      </c>
      <c r="AT79" s="141" t="s">
        <v>71</v>
      </c>
      <c r="AU79" s="141" t="s">
        <v>72</v>
      </c>
      <c r="AY79" s="141" t="s">
        <v>121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71</v>
      </c>
      <c r="E80" s="143" t="s">
        <v>340</v>
      </c>
      <c r="F80" s="143" t="s">
        <v>341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SUM($P$81:$P$98)</f>
        <v>0</v>
      </c>
      <c r="Q80" s="134"/>
      <c r="R80" s="139">
        <f>SUM($R$81:$R$98)</f>
        <v>0</v>
      </c>
      <c r="S80" s="134"/>
      <c r="T80" s="140">
        <f>SUM($T$81:$T$98)</f>
        <v>0</v>
      </c>
      <c r="AR80" s="141" t="s">
        <v>153</v>
      </c>
      <c r="AT80" s="141" t="s">
        <v>71</v>
      </c>
      <c r="AU80" s="141" t="s">
        <v>21</v>
      </c>
      <c r="AY80" s="141" t="s">
        <v>121</v>
      </c>
      <c r="BK80" s="142">
        <f>SUM($BK$81:$BK$98)</f>
        <v>0</v>
      </c>
    </row>
    <row r="81" spans="2:65" s="6" customFormat="1" ht="15.75" customHeight="1">
      <c r="B81" s="23"/>
      <c r="C81" s="145" t="s">
        <v>21</v>
      </c>
      <c r="D81" s="145" t="s">
        <v>124</v>
      </c>
      <c r="E81" s="146" t="s">
        <v>342</v>
      </c>
      <c r="F81" s="147" t="s">
        <v>343</v>
      </c>
      <c r="G81" s="148" t="s">
        <v>344</v>
      </c>
      <c r="H81" s="149">
        <v>1</v>
      </c>
      <c r="I81" s="150"/>
      <c r="J81" s="151">
        <f>ROUND($I$81*$H$81,2)</f>
        <v>0</v>
      </c>
      <c r="K81" s="147" t="s">
        <v>148</v>
      </c>
      <c r="L81" s="43"/>
      <c r="M81" s="152"/>
      <c r="N81" s="153" t="s">
        <v>43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345</v>
      </c>
      <c r="AT81" s="89" t="s">
        <v>124</v>
      </c>
      <c r="AU81" s="89" t="s">
        <v>80</v>
      </c>
      <c r="AY81" s="6" t="s">
        <v>121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21</v>
      </c>
      <c r="BK81" s="156">
        <f>ROUND($I$81*$H$81,2)</f>
        <v>0</v>
      </c>
      <c r="BL81" s="89" t="s">
        <v>345</v>
      </c>
      <c r="BM81" s="89" t="s">
        <v>346</v>
      </c>
    </row>
    <row r="82" spans="2:47" s="6" customFormat="1" ht="16.5" customHeight="1">
      <c r="B82" s="23"/>
      <c r="C82" s="24"/>
      <c r="D82" s="157" t="s">
        <v>130</v>
      </c>
      <c r="E82" s="24"/>
      <c r="F82" s="158" t="s">
        <v>347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130</v>
      </c>
      <c r="AU82" s="6" t="s">
        <v>80</v>
      </c>
    </row>
    <row r="83" spans="2:65" s="6" customFormat="1" ht="15.75" customHeight="1">
      <c r="B83" s="23"/>
      <c r="C83" s="145" t="s">
        <v>80</v>
      </c>
      <c r="D83" s="145" t="s">
        <v>124</v>
      </c>
      <c r="E83" s="146" t="s">
        <v>348</v>
      </c>
      <c r="F83" s="147" t="s">
        <v>349</v>
      </c>
      <c r="G83" s="148" t="s">
        <v>344</v>
      </c>
      <c r="H83" s="149">
        <v>1</v>
      </c>
      <c r="I83" s="150"/>
      <c r="J83" s="151">
        <f>ROUND($I$83*$H$83,2)</f>
        <v>0</v>
      </c>
      <c r="K83" s="147" t="s">
        <v>148</v>
      </c>
      <c r="L83" s="43"/>
      <c r="M83" s="152"/>
      <c r="N83" s="153" t="s">
        <v>43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345</v>
      </c>
      <c r="AT83" s="89" t="s">
        <v>124</v>
      </c>
      <c r="AU83" s="89" t="s">
        <v>80</v>
      </c>
      <c r="AY83" s="6" t="s">
        <v>121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21</v>
      </c>
      <c r="BK83" s="156">
        <f>ROUND($I$83*$H$83,2)</f>
        <v>0</v>
      </c>
      <c r="BL83" s="89" t="s">
        <v>345</v>
      </c>
      <c r="BM83" s="89" t="s">
        <v>350</v>
      </c>
    </row>
    <row r="84" spans="2:47" s="6" customFormat="1" ht="16.5" customHeight="1">
      <c r="B84" s="23"/>
      <c r="C84" s="24"/>
      <c r="D84" s="157" t="s">
        <v>130</v>
      </c>
      <c r="E84" s="24"/>
      <c r="F84" s="158" t="s">
        <v>351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130</v>
      </c>
      <c r="AU84" s="6" t="s">
        <v>80</v>
      </c>
    </row>
    <row r="85" spans="2:65" s="6" customFormat="1" ht="15.75" customHeight="1">
      <c r="B85" s="23"/>
      <c r="C85" s="145" t="s">
        <v>122</v>
      </c>
      <c r="D85" s="145" t="s">
        <v>124</v>
      </c>
      <c r="E85" s="146" t="s">
        <v>352</v>
      </c>
      <c r="F85" s="147" t="s">
        <v>353</v>
      </c>
      <c r="G85" s="148" t="s">
        <v>344</v>
      </c>
      <c r="H85" s="149">
        <v>1</v>
      </c>
      <c r="I85" s="150"/>
      <c r="J85" s="151">
        <f>ROUND($I$85*$H$85,2)</f>
        <v>0</v>
      </c>
      <c r="K85" s="147" t="s">
        <v>148</v>
      </c>
      <c r="L85" s="43"/>
      <c r="M85" s="152"/>
      <c r="N85" s="153" t="s">
        <v>43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345</v>
      </c>
      <c r="AT85" s="89" t="s">
        <v>124</v>
      </c>
      <c r="AU85" s="89" t="s">
        <v>80</v>
      </c>
      <c r="AY85" s="6" t="s">
        <v>121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21</v>
      </c>
      <c r="BK85" s="156">
        <f>ROUND($I$85*$H$85,2)</f>
        <v>0</v>
      </c>
      <c r="BL85" s="89" t="s">
        <v>345</v>
      </c>
      <c r="BM85" s="89" t="s">
        <v>354</v>
      </c>
    </row>
    <row r="86" spans="2:47" s="6" customFormat="1" ht="16.5" customHeight="1">
      <c r="B86" s="23"/>
      <c r="C86" s="24"/>
      <c r="D86" s="157" t="s">
        <v>130</v>
      </c>
      <c r="E86" s="24"/>
      <c r="F86" s="158" t="s">
        <v>355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130</v>
      </c>
      <c r="AU86" s="6" t="s">
        <v>80</v>
      </c>
    </row>
    <row r="87" spans="2:65" s="6" customFormat="1" ht="15.75" customHeight="1">
      <c r="B87" s="23"/>
      <c r="C87" s="145" t="s">
        <v>128</v>
      </c>
      <c r="D87" s="145" t="s">
        <v>124</v>
      </c>
      <c r="E87" s="146" t="s">
        <v>356</v>
      </c>
      <c r="F87" s="147" t="s">
        <v>357</v>
      </c>
      <c r="G87" s="148" t="s">
        <v>344</v>
      </c>
      <c r="H87" s="149">
        <v>1</v>
      </c>
      <c r="I87" s="150"/>
      <c r="J87" s="151">
        <f>ROUND($I$87*$H$87,2)</f>
        <v>0</v>
      </c>
      <c r="K87" s="147" t="s">
        <v>148</v>
      </c>
      <c r="L87" s="43"/>
      <c r="M87" s="152"/>
      <c r="N87" s="153" t="s">
        <v>43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345</v>
      </c>
      <c r="AT87" s="89" t="s">
        <v>124</v>
      </c>
      <c r="AU87" s="89" t="s">
        <v>80</v>
      </c>
      <c r="AY87" s="6" t="s">
        <v>121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21</v>
      </c>
      <c r="BK87" s="156">
        <f>ROUND($I$87*$H$87,2)</f>
        <v>0</v>
      </c>
      <c r="BL87" s="89" t="s">
        <v>345</v>
      </c>
      <c r="BM87" s="89" t="s">
        <v>358</v>
      </c>
    </row>
    <row r="88" spans="2:47" s="6" customFormat="1" ht="16.5" customHeight="1">
      <c r="B88" s="23"/>
      <c r="C88" s="24"/>
      <c r="D88" s="157" t="s">
        <v>130</v>
      </c>
      <c r="E88" s="24"/>
      <c r="F88" s="158" t="s">
        <v>359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130</v>
      </c>
      <c r="AU88" s="6" t="s">
        <v>80</v>
      </c>
    </row>
    <row r="89" spans="2:65" s="6" customFormat="1" ht="15.75" customHeight="1">
      <c r="B89" s="23"/>
      <c r="C89" s="145" t="s">
        <v>153</v>
      </c>
      <c r="D89" s="145" t="s">
        <v>124</v>
      </c>
      <c r="E89" s="146" t="s">
        <v>360</v>
      </c>
      <c r="F89" s="147" t="s">
        <v>361</v>
      </c>
      <c r="G89" s="148" t="s">
        <v>344</v>
      </c>
      <c r="H89" s="149">
        <v>1</v>
      </c>
      <c r="I89" s="150"/>
      <c r="J89" s="151">
        <f>ROUND($I$89*$H$89,2)</f>
        <v>0</v>
      </c>
      <c r="K89" s="147" t="s">
        <v>148</v>
      </c>
      <c r="L89" s="43"/>
      <c r="M89" s="152"/>
      <c r="N89" s="153" t="s">
        <v>43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345</v>
      </c>
      <c r="AT89" s="89" t="s">
        <v>124</v>
      </c>
      <c r="AU89" s="89" t="s">
        <v>80</v>
      </c>
      <c r="AY89" s="6" t="s">
        <v>121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345</v>
      </c>
      <c r="BM89" s="89" t="s">
        <v>362</v>
      </c>
    </row>
    <row r="90" spans="2:47" s="6" customFormat="1" ht="16.5" customHeight="1">
      <c r="B90" s="23"/>
      <c r="C90" s="24"/>
      <c r="D90" s="157" t="s">
        <v>130</v>
      </c>
      <c r="E90" s="24"/>
      <c r="F90" s="158" t="s">
        <v>363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130</v>
      </c>
      <c r="AU90" s="6" t="s">
        <v>80</v>
      </c>
    </row>
    <row r="91" spans="2:65" s="6" customFormat="1" ht="15.75" customHeight="1">
      <c r="B91" s="23"/>
      <c r="C91" s="145" t="s">
        <v>132</v>
      </c>
      <c r="D91" s="145" t="s">
        <v>124</v>
      </c>
      <c r="E91" s="146" t="s">
        <v>364</v>
      </c>
      <c r="F91" s="147" t="s">
        <v>365</v>
      </c>
      <c r="G91" s="148" t="s">
        <v>344</v>
      </c>
      <c r="H91" s="149">
        <v>1</v>
      </c>
      <c r="I91" s="150"/>
      <c r="J91" s="151">
        <f>ROUND($I$91*$H$91,2)</f>
        <v>0</v>
      </c>
      <c r="K91" s="147" t="s">
        <v>148</v>
      </c>
      <c r="L91" s="43"/>
      <c r="M91" s="152"/>
      <c r="N91" s="153" t="s">
        <v>43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345</v>
      </c>
      <c r="AT91" s="89" t="s">
        <v>124</v>
      </c>
      <c r="AU91" s="89" t="s">
        <v>80</v>
      </c>
      <c r="AY91" s="6" t="s">
        <v>121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345</v>
      </c>
      <c r="BM91" s="89" t="s">
        <v>366</v>
      </c>
    </row>
    <row r="92" spans="2:47" s="6" customFormat="1" ht="16.5" customHeight="1">
      <c r="B92" s="23"/>
      <c r="C92" s="24"/>
      <c r="D92" s="157" t="s">
        <v>130</v>
      </c>
      <c r="E92" s="24"/>
      <c r="F92" s="158" t="s">
        <v>367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130</v>
      </c>
      <c r="AU92" s="6" t="s">
        <v>80</v>
      </c>
    </row>
    <row r="93" spans="2:65" s="6" customFormat="1" ht="15.75" customHeight="1">
      <c r="B93" s="23"/>
      <c r="C93" s="145" t="s">
        <v>165</v>
      </c>
      <c r="D93" s="145" t="s">
        <v>124</v>
      </c>
      <c r="E93" s="146" t="s">
        <v>368</v>
      </c>
      <c r="F93" s="147" t="s">
        <v>369</v>
      </c>
      <c r="G93" s="148" t="s">
        <v>344</v>
      </c>
      <c r="H93" s="149">
        <v>1</v>
      </c>
      <c r="I93" s="150"/>
      <c r="J93" s="151">
        <f>ROUND($I$93*$H$93,2)</f>
        <v>0</v>
      </c>
      <c r="K93" s="147" t="s">
        <v>148</v>
      </c>
      <c r="L93" s="43"/>
      <c r="M93" s="152"/>
      <c r="N93" s="153" t="s">
        <v>43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345</v>
      </c>
      <c r="AT93" s="89" t="s">
        <v>124</v>
      </c>
      <c r="AU93" s="89" t="s">
        <v>80</v>
      </c>
      <c r="AY93" s="6" t="s">
        <v>121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345</v>
      </c>
      <c r="BM93" s="89" t="s">
        <v>370</v>
      </c>
    </row>
    <row r="94" spans="2:47" s="6" customFormat="1" ht="16.5" customHeight="1">
      <c r="B94" s="23"/>
      <c r="C94" s="24"/>
      <c r="D94" s="157" t="s">
        <v>130</v>
      </c>
      <c r="E94" s="24"/>
      <c r="F94" s="158" t="s">
        <v>371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130</v>
      </c>
      <c r="AU94" s="6" t="s">
        <v>80</v>
      </c>
    </row>
    <row r="95" spans="2:65" s="6" customFormat="1" ht="15.75" customHeight="1">
      <c r="B95" s="23"/>
      <c r="C95" s="145" t="s">
        <v>136</v>
      </c>
      <c r="D95" s="145" t="s">
        <v>124</v>
      </c>
      <c r="E95" s="146" t="s">
        <v>372</v>
      </c>
      <c r="F95" s="147" t="s">
        <v>373</v>
      </c>
      <c r="G95" s="148" t="s">
        <v>344</v>
      </c>
      <c r="H95" s="149">
        <v>1</v>
      </c>
      <c r="I95" s="150"/>
      <c r="J95" s="151">
        <f>ROUND($I$95*$H$95,2)</f>
        <v>0</v>
      </c>
      <c r="K95" s="147" t="s">
        <v>148</v>
      </c>
      <c r="L95" s="43"/>
      <c r="M95" s="152"/>
      <c r="N95" s="153" t="s">
        <v>43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345</v>
      </c>
      <c r="AT95" s="89" t="s">
        <v>124</v>
      </c>
      <c r="AU95" s="89" t="s">
        <v>80</v>
      </c>
      <c r="AY95" s="6" t="s">
        <v>121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345</v>
      </c>
      <c r="BM95" s="89" t="s">
        <v>374</v>
      </c>
    </row>
    <row r="96" spans="2:47" s="6" customFormat="1" ht="16.5" customHeight="1">
      <c r="B96" s="23"/>
      <c r="C96" s="24"/>
      <c r="D96" s="157" t="s">
        <v>130</v>
      </c>
      <c r="E96" s="24"/>
      <c r="F96" s="158" t="s">
        <v>375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130</v>
      </c>
      <c r="AU96" s="6" t="s">
        <v>80</v>
      </c>
    </row>
    <row r="97" spans="2:65" s="6" customFormat="1" ht="15.75" customHeight="1">
      <c r="B97" s="23"/>
      <c r="C97" s="145" t="s">
        <v>151</v>
      </c>
      <c r="D97" s="145" t="s">
        <v>124</v>
      </c>
      <c r="E97" s="146" t="s">
        <v>376</v>
      </c>
      <c r="F97" s="147" t="s">
        <v>377</v>
      </c>
      <c r="G97" s="148" t="s">
        <v>344</v>
      </c>
      <c r="H97" s="149">
        <v>1</v>
      </c>
      <c r="I97" s="150"/>
      <c r="J97" s="151">
        <f>ROUND($I$97*$H$97,2)</f>
        <v>0</v>
      </c>
      <c r="K97" s="147" t="s">
        <v>148</v>
      </c>
      <c r="L97" s="43"/>
      <c r="M97" s="152"/>
      <c r="N97" s="153" t="s">
        <v>43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345</v>
      </c>
      <c r="AT97" s="89" t="s">
        <v>124</v>
      </c>
      <c r="AU97" s="89" t="s">
        <v>80</v>
      </c>
      <c r="AY97" s="6" t="s">
        <v>121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345</v>
      </c>
      <c r="BM97" s="89" t="s">
        <v>378</v>
      </c>
    </row>
    <row r="98" spans="2:47" s="6" customFormat="1" ht="16.5" customHeight="1">
      <c r="B98" s="23"/>
      <c r="C98" s="24"/>
      <c r="D98" s="157" t="s">
        <v>130</v>
      </c>
      <c r="E98" s="24"/>
      <c r="F98" s="158" t="s">
        <v>379</v>
      </c>
      <c r="G98" s="24"/>
      <c r="H98" s="24"/>
      <c r="J98" s="24"/>
      <c r="K98" s="24"/>
      <c r="L98" s="43"/>
      <c r="M98" s="190"/>
      <c r="N98" s="191"/>
      <c r="O98" s="191"/>
      <c r="P98" s="191"/>
      <c r="Q98" s="191"/>
      <c r="R98" s="191"/>
      <c r="S98" s="191"/>
      <c r="T98" s="192"/>
      <c r="AT98" s="6" t="s">
        <v>130</v>
      </c>
      <c r="AU98" s="6" t="s">
        <v>80</v>
      </c>
    </row>
    <row r="99" spans="2:12" s="6" customFormat="1" ht="7.5" customHeight="1">
      <c r="B99" s="38"/>
      <c r="C99" s="39"/>
      <c r="D99" s="39"/>
      <c r="E99" s="39"/>
      <c r="F99" s="39"/>
      <c r="G99" s="39"/>
      <c r="H99" s="39"/>
      <c r="I99" s="101"/>
      <c r="J99" s="39"/>
      <c r="K99" s="39"/>
      <c r="L99" s="43"/>
    </row>
    <row r="193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207" customFormat="1" ht="45" customHeight="1">
      <c r="B3" s="205"/>
      <c r="C3" s="319" t="s">
        <v>387</v>
      </c>
      <c r="D3" s="319"/>
      <c r="E3" s="319"/>
      <c r="F3" s="319"/>
      <c r="G3" s="319"/>
      <c r="H3" s="319"/>
      <c r="I3" s="319"/>
      <c r="J3" s="319"/>
      <c r="K3" s="206"/>
    </row>
    <row r="4" spans="2:11" ht="25.5" customHeight="1">
      <c r="B4" s="208"/>
      <c r="C4" s="324" t="s">
        <v>388</v>
      </c>
      <c r="D4" s="324"/>
      <c r="E4" s="324"/>
      <c r="F4" s="324"/>
      <c r="G4" s="324"/>
      <c r="H4" s="324"/>
      <c r="I4" s="324"/>
      <c r="J4" s="324"/>
      <c r="K4" s="209"/>
    </row>
    <row r="5" spans="2:1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ht="15" customHeight="1">
      <c r="B6" s="208"/>
      <c r="C6" s="321" t="s">
        <v>389</v>
      </c>
      <c r="D6" s="321"/>
      <c r="E6" s="321"/>
      <c r="F6" s="321"/>
      <c r="G6" s="321"/>
      <c r="H6" s="321"/>
      <c r="I6" s="321"/>
      <c r="J6" s="321"/>
      <c r="K6" s="209"/>
    </row>
    <row r="7" spans="2:11" ht="15" customHeight="1">
      <c r="B7" s="212"/>
      <c r="C7" s="321" t="s">
        <v>390</v>
      </c>
      <c r="D7" s="321"/>
      <c r="E7" s="321"/>
      <c r="F7" s="321"/>
      <c r="G7" s="321"/>
      <c r="H7" s="321"/>
      <c r="I7" s="321"/>
      <c r="J7" s="321"/>
      <c r="K7" s="209"/>
    </row>
    <row r="8" spans="2:1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ht="15" customHeight="1">
      <c r="B9" s="212"/>
      <c r="C9" s="321" t="s">
        <v>391</v>
      </c>
      <c r="D9" s="321"/>
      <c r="E9" s="321"/>
      <c r="F9" s="321"/>
      <c r="G9" s="321"/>
      <c r="H9" s="321"/>
      <c r="I9" s="321"/>
      <c r="J9" s="321"/>
      <c r="K9" s="209"/>
    </row>
    <row r="10" spans="2:11" ht="15" customHeight="1">
      <c r="B10" s="212"/>
      <c r="C10" s="211"/>
      <c r="D10" s="321" t="s">
        <v>392</v>
      </c>
      <c r="E10" s="321"/>
      <c r="F10" s="321"/>
      <c r="G10" s="321"/>
      <c r="H10" s="321"/>
      <c r="I10" s="321"/>
      <c r="J10" s="321"/>
      <c r="K10" s="209"/>
    </row>
    <row r="11" spans="2:11" ht="15" customHeight="1">
      <c r="B11" s="212"/>
      <c r="C11" s="213"/>
      <c r="D11" s="321" t="s">
        <v>393</v>
      </c>
      <c r="E11" s="321"/>
      <c r="F11" s="321"/>
      <c r="G11" s="321"/>
      <c r="H11" s="321"/>
      <c r="I11" s="321"/>
      <c r="J11" s="321"/>
      <c r="K11" s="209"/>
    </row>
    <row r="12" spans="2:11" ht="12.75" customHeight="1">
      <c r="B12" s="212"/>
      <c r="C12" s="213"/>
      <c r="D12" s="213"/>
      <c r="E12" s="213"/>
      <c r="F12" s="213"/>
      <c r="G12" s="213"/>
      <c r="H12" s="213"/>
      <c r="I12" s="213"/>
      <c r="J12" s="213"/>
      <c r="K12" s="209"/>
    </row>
    <row r="13" spans="2:11" ht="15" customHeight="1">
      <c r="B13" s="212"/>
      <c r="C13" s="213"/>
      <c r="D13" s="321" t="s">
        <v>394</v>
      </c>
      <c r="E13" s="321"/>
      <c r="F13" s="321"/>
      <c r="G13" s="321"/>
      <c r="H13" s="321"/>
      <c r="I13" s="321"/>
      <c r="J13" s="321"/>
      <c r="K13" s="209"/>
    </row>
    <row r="14" spans="2:11" ht="15" customHeight="1">
      <c r="B14" s="212"/>
      <c r="C14" s="213"/>
      <c r="D14" s="321" t="s">
        <v>395</v>
      </c>
      <c r="E14" s="321"/>
      <c r="F14" s="321"/>
      <c r="G14" s="321"/>
      <c r="H14" s="321"/>
      <c r="I14" s="321"/>
      <c r="J14" s="321"/>
      <c r="K14" s="209"/>
    </row>
    <row r="15" spans="2:11" ht="15" customHeight="1">
      <c r="B15" s="212"/>
      <c r="C15" s="213"/>
      <c r="D15" s="321" t="s">
        <v>396</v>
      </c>
      <c r="E15" s="321"/>
      <c r="F15" s="321"/>
      <c r="G15" s="321"/>
      <c r="H15" s="321"/>
      <c r="I15" s="321"/>
      <c r="J15" s="321"/>
      <c r="K15" s="209"/>
    </row>
    <row r="16" spans="2:11" ht="15" customHeight="1">
      <c r="B16" s="212"/>
      <c r="C16" s="213"/>
      <c r="D16" s="213"/>
      <c r="E16" s="214" t="s">
        <v>78</v>
      </c>
      <c r="F16" s="321" t="s">
        <v>397</v>
      </c>
      <c r="G16" s="321"/>
      <c r="H16" s="321"/>
      <c r="I16" s="321"/>
      <c r="J16" s="321"/>
      <c r="K16" s="209"/>
    </row>
    <row r="17" spans="2:11" ht="15" customHeight="1">
      <c r="B17" s="212"/>
      <c r="C17" s="213"/>
      <c r="D17" s="213"/>
      <c r="E17" s="214" t="s">
        <v>398</v>
      </c>
      <c r="F17" s="321" t="s">
        <v>399</v>
      </c>
      <c r="G17" s="321"/>
      <c r="H17" s="321"/>
      <c r="I17" s="321"/>
      <c r="J17" s="321"/>
      <c r="K17" s="209"/>
    </row>
    <row r="18" spans="2:11" ht="15" customHeight="1">
      <c r="B18" s="212"/>
      <c r="C18" s="213"/>
      <c r="D18" s="213"/>
      <c r="E18" s="214" t="s">
        <v>400</v>
      </c>
      <c r="F18" s="321" t="s">
        <v>401</v>
      </c>
      <c r="G18" s="321"/>
      <c r="H18" s="321"/>
      <c r="I18" s="321"/>
      <c r="J18" s="321"/>
      <c r="K18" s="209"/>
    </row>
    <row r="19" spans="2:11" ht="15" customHeight="1">
      <c r="B19" s="212"/>
      <c r="C19" s="213"/>
      <c r="D19" s="213"/>
      <c r="E19" s="214" t="s">
        <v>402</v>
      </c>
      <c r="F19" s="321" t="s">
        <v>403</v>
      </c>
      <c r="G19" s="321"/>
      <c r="H19" s="321"/>
      <c r="I19" s="321"/>
      <c r="J19" s="321"/>
      <c r="K19" s="209"/>
    </row>
    <row r="20" spans="2:11" ht="15" customHeight="1">
      <c r="B20" s="212"/>
      <c r="C20" s="213"/>
      <c r="D20" s="213"/>
      <c r="E20" s="214" t="s">
        <v>404</v>
      </c>
      <c r="F20" s="321" t="s">
        <v>405</v>
      </c>
      <c r="G20" s="321"/>
      <c r="H20" s="321"/>
      <c r="I20" s="321"/>
      <c r="J20" s="321"/>
      <c r="K20" s="209"/>
    </row>
    <row r="21" spans="2:11" ht="15" customHeight="1">
      <c r="B21" s="212"/>
      <c r="C21" s="213"/>
      <c r="D21" s="213"/>
      <c r="E21" s="214" t="s">
        <v>406</v>
      </c>
      <c r="F21" s="321" t="s">
        <v>407</v>
      </c>
      <c r="G21" s="321"/>
      <c r="H21" s="321"/>
      <c r="I21" s="321"/>
      <c r="J21" s="321"/>
      <c r="K21" s="209"/>
    </row>
    <row r="22" spans="2:11" ht="12.75" customHeight="1">
      <c r="B22" s="212"/>
      <c r="C22" s="213"/>
      <c r="D22" s="213"/>
      <c r="E22" s="213"/>
      <c r="F22" s="213"/>
      <c r="G22" s="213"/>
      <c r="H22" s="213"/>
      <c r="I22" s="213"/>
      <c r="J22" s="213"/>
      <c r="K22" s="209"/>
    </row>
    <row r="23" spans="2:11" ht="15" customHeight="1">
      <c r="B23" s="212"/>
      <c r="C23" s="321" t="s">
        <v>408</v>
      </c>
      <c r="D23" s="321"/>
      <c r="E23" s="321"/>
      <c r="F23" s="321"/>
      <c r="G23" s="321"/>
      <c r="H23" s="321"/>
      <c r="I23" s="321"/>
      <c r="J23" s="321"/>
      <c r="K23" s="209"/>
    </row>
    <row r="24" spans="2:11" ht="15" customHeight="1">
      <c r="B24" s="212"/>
      <c r="C24" s="321" t="s">
        <v>409</v>
      </c>
      <c r="D24" s="321"/>
      <c r="E24" s="321"/>
      <c r="F24" s="321"/>
      <c r="G24" s="321"/>
      <c r="H24" s="321"/>
      <c r="I24" s="321"/>
      <c r="J24" s="321"/>
      <c r="K24" s="209"/>
    </row>
    <row r="25" spans="2:11" ht="15" customHeight="1">
      <c r="B25" s="212"/>
      <c r="C25" s="211"/>
      <c r="D25" s="321" t="s">
        <v>410</v>
      </c>
      <c r="E25" s="321"/>
      <c r="F25" s="321"/>
      <c r="G25" s="321"/>
      <c r="H25" s="321"/>
      <c r="I25" s="321"/>
      <c r="J25" s="321"/>
      <c r="K25" s="209"/>
    </row>
    <row r="26" spans="2:11" ht="15" customHeight="1">
      <c r="B26" s="212"/>
      <c r="C26" s="213"/>
      <c r="D26" s="321" t="s">
        <v>411</v>
      </c>
      <c r="E26" s="321"/>
      <c r="F26" s="321"/>
      <c r="G26" s="321"/>
      <c r="H26" s="321"/>
      <c r="I26" s="321"/>
      <c r="J26" s="321"/>
      <c r="K26" s="209"/>
    </row>
    <row r="27" spans="2:11" ht="12.75" customHeight="1">
      <c r="B27" s="212"/>
      <c r="C27" s="213"/>
      <c r="D27" s="213"/>
      <c r="E27" s="213"/>
      <c r="F27" s="213"/>
      <c r="G27" s="213"/>
      <c r="H27" s="213"/>
      <c r="I27" s="213"/>
      <c r="J27" s="213"/>
      <c r="K27" s="209"/>
    </row>
    <row r="28" spans="2:11" ht="15" customHeight="1">
      <c r="B28" s="212"/>
      <c r="C28" s="213"/>
      <c r="D28" s="321" t="s">
        <v>412</v>
      </c>
      <c r="E28" s="321"/>
      <c r="F28" s="321"/>
      <c r="G28" s="321"/>
      <c r="H28" s="321"/>
      <c r="I28" s="321"/>
      <c r="J28" s="321"/>
      <c r="K28" s="209"/>
    </row>
    <row r="29" spans="2:11" ht="15" customHeight="1">
      <c r="B29" s="212"/>
      <c r="C29" s="213"/>
      <c r="D29" s="321" t="s">
        <v>413</v>
      </c>
      <c r="E29" s="321"/>
      <c r="F29" s="321"/>
      <c r="G29" s="321"/>
      <c r="H29" s="321"/>
      <c r="I29" s="321"/>
      <c r="J29" s="321"/>
      <c r="K29" s="209"/>
    </row>
    <row r="30" spans="2:11" ht="12.75" customHeight="1">
      <c r="B30" s="212"/>
      <c r="C30" s="213"/>
      <c r="D30" s="213"/>
      <c r="E30" s="213"/>
      <c r="F30" s="213"/>
      <c r="G30" s="213"/>
      <c r="H30" s="213"/>
      <c r="I30" s="213"/>
      <c r="J30" s="213"/>
      <c r="K30" s="209"/>
    </row>
    <row r="31" spans="2:11" ht="15" customHeight="1">
      <c r="B31" s="212"/>
      <c r="C31" s="213"/>
      <c r="D31" s="321" t="s">
        <v>414</v>
      </c>
      <c r="E31" s="321"/>
      <c r="F31" s="321"/>
      <c r="G31" s="321"/>
      <c r="H31" s="321"/>
      <c r="I31" s="321"/>
      <c r="J31" s="321"/>
      <c r="K31" s="209"/>
    </row>
    <row r="32" spans="2:11" ht="15" customHeight="1">
      <c r="B32" s="212"/>
      <c r="C32" s="213"/>
      <c r="D32" s="321" t="s">
        <v>415</v>
      </c>
      <c r="E32" s="321"/>
      <c r="F32" s="321"/>
      <c r="G32" s="321"/>
      <c r="H32" s="321"/>
      <c r="I32" s="321"/>
      <c r="J32" s="321"/>
      <c r="K32" s="209"/>
    </row>
    <row r="33" spans="2:11" ht="15" customHeight="1">
      <c r="B33" s="212"/>
      <c r="C33" s="213"/>
      <c r="D33" s="321" t="s">
        <v>416</v>
      </c>
      <c r="E33" s="321"/>
      <c r="F33" s="321"/>
      <c r="G33" s="321"/>
      <c r="H33" s="321"/>
      <c r="I33" s="321"/>
      <c r="J33" s="321"/>
      <c r="K33" s="209"/>
    </row>
    <row r="34" spans="2:11" ht="15" customHeight="1">
      <c r="B34" s="212"/>
      <c r="C34" s="213"/>
      <c r="D34" s="211"/>
      <c r="E34" s="215" t="s">
        <v>105</v>
      </c>
      <c r="F34" s="211"/>
      <c r="G34" s="321" t="s">
        <v>417</v>
      </c>
      <c r="H34" s="321"/>
      <c r="I34" s="321"/>
      <c r="J34" s="321"/>
      <c r="K34" s="209"/>
    </row>
    <row r="35" spans="2:11" ht="30.75" customHeight="1">
      <c r="B35" s="212"/>
      <c r="C35" s="213"/>
      <c r="D35" s="211"/>
      <c r="E35" s="215" t="s">
        <v>418</v>
      </c>
      <c r="F35" s="211"/>
      <c r="G35" s="321" t="s">
        <v>419</v>
      </c>
      <c r="H35" s="321"/>
      <c r="I35" s="321"/>
      <c r="J35" s="321"/>
      <c r="K35" s="209"/>
    </row>
    <row r="36" spans="2:11" ht="15" customHeight="1">
      <c r="B36" s="212"/>
      <c r="C36" s="213"/>
      <c r="D36" s="211"/>
      <c r="E36" s="215" t="s">
        <v>53</v>
      </c>
      <c r="F36" s="211"/>
      <c r="G36" s="321" t="s">
        <v>420</v>
      </c>
      <c r="H36" s="321"/>
      <c r="I36" s="321"/>
      <c r="J36" s="321"/>
      <c r="K36" s="209"/>
    </row>
    <row r="37" spans="2:11" ht="15" customHeight="1">
      <c r="B37" s="212"/>
      <c r="C37" s="213"/>
      <c r="D37" s="211"/>
      <c r="E37" s="215" t="s">
        <v>106</v>
      </c>
      <c r="F37" s="211"/>
      <c r="G37" s="321" t="s">
        <v>421</v>
      </c>
      <c r="H37" s="321"/>
      <c r="I37" s="321"/>
      <c r="J37" s="321"/>
      <c r="K37" s="209"/>
    </row>
    <row r="38" spans="2:11" ht="15" customHeight="1">
      <c r="B38" s="212"/>
      <c r="C38" s="213"/>
      <c r="D38" s="211"/>
      <c r="E38" s="215" t="s">
        <v>107</v>
      </c>
      <c r="F38" s="211"/>
      <c r="G38" s="321" t="s">
        <v>422</v>
      </c>
      <c r="H38" s="321"/>
      <c r="I38" s="321"/>
      <c r="J38" s="321"/>
      <c r="K38" s="209"/>
    </row>
    <row r="39" spans="2:11" ht="15" customHeight="1">
      <c r="B39" s="212"/>
      <c r="C39" s="213"/>
      <c r="D39" s="211"/>
      <c r="E39" s="215" t="s">
        <v>108</v>
      </c>
      <c r="F39" s="211"/>
      <c r="G39" s="321" t="s">
        <v>423</v>
      </c>
      <c r="H39" s="321"/>
      <c r="I39" s="321"/>
      <c r="J39" s="321"/>
      <c r="K39" s="209"/>
    </row>
    <row r="40" spans="2:11" ht="15" customHeight="1">
      <c r="B40" s="212"/>
      <c r="C40" s="213"/>
      <c r="D40" s="211"/>
      <c r="E40" s="215" t="s">
        <v>424</v>
      </c>
      <c r="F40" s="211"/>
      <c r="G40" s="321" t="s">
        <v>425</v>
      </c>
      <c r="H40" s="321"/>
      <c r="I40" s="321"/>
      <c r="J40" s="321"/>
      <c r="K40" s="209"/>
    </row>
    <row r="41" spans="2:11" ht="15" customHeight="1">
      <c r="B41" s="212"/>
      <c r="C41" s="213"/>
      <c r="D41" s="211"/>
      <c r="E41" s="215"/>
      <c r="F41" s="211"/>
      <c r="G41" s="321" t="s">
        <v>426</v>
      </c>
      <c r="H41" s="321"/>
      <c r="I41" s="321"/>
      <c r="J41" s="321"/>
      <c r="K41" s="209"/>
    </row>
    <row r="42" spans="2:11" ht="15" customHeight="1">
      <c r="B42" s="212"/>
      <c r="C42" s="213"/>
      <c r="D42" s="211"/>
      <c r="E42" s="215" t="s">
        <v>427</v>
      </c>
      <c r="F42" s="211"/>
      <c r="G42" s="321" t="s">
        <v>428</v>
      </c>
      <c r="H42" s="321"/>
      <c r="I42" s="321"/>
      <c r="J42" s="321"/>
      <c r="K42" s="209"/>
    </row>
    <row r="43" spans="2:11" ht="15" customHeight="1">
      <c r="B43" s="212"/>
      <c r="C43" s="213"/>
      <c r="D43" s="211"/>
      <c r="E43" s="215" t="s">
        <v>111</v>
      </c>
      <c r="F43" s="211"/>
      <c r="G43" s="321" t="s">
        <v>429</v>
      </c>
      <c r="H43" s="321"/>
      <c r="I43" s="321"/>
      <c r="J43" s="321"/>
      <c r="K43" s="209"/>
    </row>
    <row r="44" spans="2:11" ht="12.75" customHeight="1">
      <c r="B44" s="212"/>
      <c r="C44" s="213"/>
      <c r="D44" s="211"/>
      <c r="E44" s="211"/>
      <c r="F44" s="211"/>
      <c r="G44" s="211"/>
      <c r="H44" s="211"/>
      <c r="I44" s="211"/>
      <c r="J44" s="211"/>
      <c r="K44" s="209"/>
    </row>
    <row r="45" spans="2:11" ht="15" customHeight="1">
      <c r="B45" s="212"/>
      <c r="C45" s="213"/>
      <c r="D45" s="321" t="s">
        <v>430</v>
      </c>
      <c r="E45" s="321"/>
      <c r="F45" s="321"/>
      <c r="G45" s="321"/>
      <c r="H45" s="321"/>
      <c r="I45" s="321"/>
      <c r="J45" s="321"/>
      <c r="K45" s="209"/>
    </row>
    <row r="46" spans="2:11" ht="15" customHeight="1">
      <c r="B46" s="212"/>
      <c r="C46" s="213"/>
      <c r="D46" s="213"/>
      <c r="E46" s="321" t="s">
        <v>431</v>
      </c>
      <c r="F46" s="321"/>
      <c r="G46" s="321"/>
      <c r="H46" s="321"/>
      <c r="I46" s="321"/>
      <c r="J46" s="321"/>
      <c r="K46" s="209"/>
    </row>
    <row r="47" spans="2:11" ht="15" customHeight="1">
      <c r="B47" s="212"/>
      <c r="C47" s="213"/>
      <c r="D47" s="213"/>
      <c r="E47" s="321" t="s">
        <v>432</v>
      </c>
      <c r="F47" s="321"/>
      <c r="G47" s="321"/>
      <c r="H47" s="321"/>
      <c r="I47" s="321"/>
      <c r="J47" s="321"/>
      <c r="K47" s="209"/>
    </row>
    <row r="48" spans="2:11" ht="15" customHeight="1">
      <c r="B48" s="212"/>
      <c r="C48" s="213"/>
      <c r="D48" s="213"/>
      <c r="E48" s="321" t="s">
        <v>433</v>
      </c>
      <c r="F48" s="321"/>
      <c r="G48" s="321"/>
      <c r="H48" s="321"/>
      <c r="I48" s="321"/>
      <c r="J48" s="321"/>
      <c r="K48" s="209"/>
    </row>
    <row r="49" spans="2:11" ht="15" customHeight="1">
      <c r="B49" s="212"/>
      <c r="C49" s="213"/>
      <c r="D49" s="321" t="s">
        <v>434</v>
      </c>
      <c r="E49" s="321"/>
      <c r="F49" s="321"/>
      <c r="G49" s="321"/>
      <c r="H49" s="321"/>
      <c r="I49" s="321"/>
      <c r="J49" s="321"/>
      <c r="K49" s="209"/>
    </row>
    <row r="50" spans="2:11" ht="25.5" customHeight="1">
      <c r="B50" s="208"/>
      <c r="C50" s="324" t="s">
        <v>435</v>
      </c>
      <c r="D50" s="324"/>
      <c r="E50" s="324"/>
      <c r="F50" s="324"/>
      <c r="G50" s="324"/>
      <c r="H50" s="324"/>
      <c r="I50" s="324"/>
      <c r="J50" s="324"/>
      <c r="K50" s="209"/>
    </row>
    <row r="51" spans="2:11" ht="5.25" customHeight="1">
      <c r="B51" s="208"/>
      <c r="C51" s="210"/>
      <c r="D51" s="210"/>
      <c r="E51" s="210"/>
      <c r="F51" s="210"/>
      <c r="G51" s="210"/>
      <c r="H51" s="210"/>
      <c r="I51" s="210"/>
      <c r="J51" s="210"/>
      <c r="K51" s="209"/>
    </row>
    <row r="52" spans="2:11" ht="15" customHeight="1">
      <c r="B52" s="208"/>
      <c r="C52" s="321" t="s">
        <v>436</v>
      </c>
      <c r="D52" s="321"/>
      <c r="E52" s="321"/>
      <c r="F52" s="321"/>
      <c r="G52" s="321"/>
      <c r="H52" s="321"/>
      <c r="I52" s="321"/>
      <c r="J52" s="321"/>
      <c r="K52" s="209"/>
    </row>
    <row r="53" spans="2:11" ht="15" customHeight="1">
      <c r="B53" s="208"/>
      <c r="C53" s="321" t="s">
        <v>437</v>
      </c>
      <c r="D53" s="321"/>
      <c r="E53" s="321"/>
      <c r="F53" s="321"/>
      <c r="G53" s="321"/>
      <c r="H53" s="321"/>
      <c r="I53" s="321"/>
      <c r="J53" s="321"/>
      <c r="K53" s="209"/>
    </row>
    <row r="54" spans="2:11" ht="12.75" customHeight="1">
      <c r="B54" s="208"/>
      <c r="C54" s="211"/>
      <c r="D54" s="211"/>
      <c r="E54" s="211"/>
      <c r="F54" s="211"/>
      <c r="G54" s="211"/>
      <c r="H54" s="211"/>
      <c r="I54" s="211"/>
      <c r="J54" s="211"/>
      <c r="K54" s="209"/>
    </row>
    <row r="55" spans="2:11" ht="15" customHeight="1">
      <c r="B55" s="208"/>
      <c r="C55" s="321" t="s">
        <v>438</v>
      </c>
      <c r="D55" s="321"/>
      <c r="E55" s="321"/>
      <c r="F55" s="321"/>
      <c r="G55" s="321"/>
      <c r="H55" s="321"/>
      <c r="I55" s="321"/>
      <c r="J55" s="321"/>
      <c r="K55" s="209"/>
    </row>
    <row r="56" spans="2:11" ht="15" customHeight="1">
      <c r="B56" s="208"/>
      <c r="C56" s="213"/>
      <c r="D56" s="321" t="s">
        <v>439</v>
      </c>
      <c r="E56" s="321"/>
      <c r="F56" s="321"/>
      <c r="G56" s="321"/>
      <c r="H56" s="321"/>
      <c r="I56" s="321"/>
      <c r="J56" s="321"/>
      <c r="K56" s="209"/>
    </row>
    <row r="57" spans="2:11" ht="15" customHeight="1">
      <c r="B57" s="208"/>
      <c r="C57" s="213"/>
      <c r="D57" s="321" t="s">
        <v>440</v>
      </c>
      <c r="E57" s="321"/>
      <c r="F57" s="321"/>
      <c r="G57" s="321"/>
      <c r="H57" s="321"/>
      <c r="I57" s="321"/>
      <c r="J57" s="321"/>
      <c r="K57" s="209"/>
    </row>
    <row r="58" spans="2:11" ht="15" customHeight="1">
      <c r="B58" s="208"/>
      <c r="C58" s="213"/>
      <c r="D58" s="321" t="s">
        <v>441</v>
      </c>
      <c r="E58" s="321"/>
      <c r="F58" s="321"/>
      <c r="G58" s="321"/>
      <c r="H58" s="321"/>
      <c r="I58" s="321"/>
      <c r="J58" s="321"/>
      <c r="K58" s="209"/>
    </row>
    <row r="59" spans="2:11" ht="15" customHeight="1">
      <c r="B59" s="208"/>
      <c r="C59" s="213"/>
      <c r="D59" s="321" t="s">
        <v>442</v>
      </c>
      <c r="E59" s="321"/>
      <c r="F59" s="321"/>
      <c r="G59" s="321"/>
      <c r="H59" s="321"/>
      <c r="I59" s="321"/>
      <c r="J59" s="321"/>
      <c r="K59" s="209"/>
    </row>
    <row r="60" spans="2:11" ht="15" customHeight="1">
      <c r="B60" s="208"/>
      <c r="C60" s="213"/>
      <c r="D60" s="323" t="s">
        <v>443</v>
      </c>
      <c r="E60" s="323"/>
      <c r="F60" s="323"/>
      <c r="G60" s="323"/>
      <c r="H60" s="323"/>
      <c r="I60" s="323"/>
      <c r="J60" s="323"/>
      <c r="K60" s="209"/>
    </row>
    <row r="61" spans="2:11" ht="15" customHeight="1">
      <c r="B61" s="208"/>
      <c r="C61" s="213"/>
      <c r="D61" s="321" t="s">
        <v>444</v>
      </c>
      <c r="E61" s="321"/>
      <c r="F61" s="321"/>
      <c r="G61" s="321"/>
      <c r="H61" s="321"/>
      <c r="I61" s="321"/>
      <c r="J61" s="321"/>
      <c r="K61" s="209"/>
    </row>
    <row r="62" spans="2:11" ht="12.75" customHeight="1">
      <c r="B62" s="208"/>
      <c r="C62" s="213"/>
      <c r="D62" s="213"/>
      <c r="E62" s="216"/>
      <c r="F62" s="213"/>
      <c r="G62" s="213"/>
      <c r="H62" s="213"/>
      <c r="I62" s="213"/>
      <c r="J62" s="213"/>
      <c r="K62" s="209"/>
    </row>
    <row r="63" spans="2:11" ht="15" customHeight="1">
      <c r="B63" s="208"/>
      <c r="C63" s="213"/>
      <c r="D63" s="321" t="s">
        <v>445</v>
      </c>
      <c r="E63" s="321"/>
      <c r="F63" s="321"/>
      <c r="G63" s="321"/>
      <c r="H63" s="321"/>
      <c r="I63" s="321"/>
      <c r="J63" s="321"/>
      <c r="K63" s="209"/>
    </row>
    <row r="64" spans="2:11" ht="15" customHeight="1">
      <c r="B64" s="208"/>
      <c r="C64" s="213"/>
      <c r="D64" s="323" t="s">
        <v>446</v>
      </c>
      <c r="E64" s="323"/>
      <c r="F64" s="323"/>
      <c r="G64" s="323"/>
      <c r="H64" s="323"/>
      <c r="I64" s="323"/>
      <c r="J64" s="323"/>
      <c r="K64" s="209"/>
    </row>
    <row r="65" spans="2:11" ht="15" customHeight="1">
      <c r="B65" s="208"/>
      <c r="C65" s="213"/>
      <c r="D65" s="321" t="s">
        <v>447</v>
      </c>
      <c r="E65" s="321"/>
      <c r="F65" s="321"/>
      <c r="G65" s="321"/>
      <c r="H65" s="321"/>
      <c r="I65" s="321"/>
      <c r="J65" s="321"/>
      <c r="K65" s="209"/>
    </row>
    <row r="66" spans="2:11" ht="15" customHeight="1">
      <c r="B66" s="208"/>
      <c r="C66" s="213"/>
      <c r="D66" s="321" t="s">
        <v>448</v>
      </c>
      <c r="E66" s="321"/>
      <c r="F66" s="321"/>
      <c r="G66" s="321"/>
      <c r="H66" s="321"/>
      <c r="I66" s="321"/>
      <c r="J66" s="321"/>
      <c r="K66" s="209"/>
    </row>
    <row r="67" spans="2:11" ht="15" customHeight="1">
      <c r="B67" s="208"/>
      <c r="C67" s="213"/>
      <c r="D67" s="321" t="s">
        <v>449</v>
      </c>
      <c r="E67" s="321"/>
      <c r="F67" s="321"/>
      <c r="G67" s="321"/>
      <c r="H67" s="321"/>
      <c r="I67" s="321"/>
      <c r="J67" s="321"/>
      <c r="K67" s="209"/>
    </row>
    <row r="68" spans="2:11" ht="15" customHeight="1">
      <c r="B68" s="208"/>
      <c r="C68" s="213"/>
      <c r="D68" s="321" t="s">
        <v>450</v>
      </c>
      <c r="E68" s="321"/>
      <c r="F68" s="321"/>
      <c r="G68" s="321"/>
      <c r="H68" s="321"/>
      <c r="I68" s="321"/>
      <c r="J68" s="321"/>
      <c r="K68" s="209"/>
    </row>
    <row r="69" spans="2:11" ht="12.75" customHeight="1">
      <c r="B69" s="217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2:11" ht="18.75" customHeight="1">
      <c r="B70" s="220"/>
      <c r="C70" s="220"/>
      <c r="D70" s="220"/>
      <c r="E70" s="220"/>
      <c r="F70" s="220"/>
      <c r="G70" s="220"/>
      <c r="H70" s="220"/>
      <c r="I70" s="220"/>
      <c r="J70" s="220"/>
      <c r="K70" s="221"/>
    </row>
    <row r="71" spans="2:11" ht="18.75" customHeight="1"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2:11" ht="7.5" customHeight="1">
      <c r="B72" s="222"/>
      <c r="C72" s="223"/>
      <c r="D72" s="223"/>
      <c r="E72" s="223"/>
      <c r="F72" s="223"/>
      <c r="G72" s="223"/>
      <c r="H72" s="223"/>
      <c r="I72" s="223"/>
      <c r="J72" s="223"/>
      <c r="K72" s="224"/>
    </row>
    <row r="73" spans="2:11" ht="45" customHeight="1">
      <c r="B73" s="225"/>
      <c r="C73" s="322" t="s">
        <v>386</v>
      </c>
      <c r="D73" s="322"/>
      <c r="E73" s="322"/>
      <c r="F73" s="322"/>
      <c r="G73" s="322"/>
      <c r="H73" s="322"/>
      <c r="I73" s="322"/>
      <c r="J73" s="322"/>
      <c r="K73" s="226"/>
    </row>
    <row r="74" spans="2:11" ht="17.25" customHeight="1">
      <c r="B74" s="225"/>
      <c r="C74" s="227" t="s">
        <v>451</v>
      </c>
      <c r="D74" s="227"/>
      <c r="E74" s="227"/>
      <c r="F74" s="227" t="s">
        <v>452</v>
      </c>
      <c r="G74" s="228"/>
      <c r="H74" s="227" t="s">
        <v>106</v>
      </c>
      <c r="I74" s="227" t="s">
        <v>57</v>
      </c>
      <c r="J74" s="227" t="s">
        <v>453</v>
      </c>
      <c r="K74" s="226"/>
    </row>
    <row r="75" spans="2:11" ht="17.25" customHeight="1">
      <c r="B75" s="225"/>
      <c r="C75" s="229" t="s">
        <v>454</v>
      </c>
      <c r="D75" s="229"/>
      <c r="E75" s="229"/>
      <c r="F75" s="230" t="s">
        <v>455</v>
      </c>
      <c r="G75" s="231"/>
      <c r="H75" s="229"/>
      <c r="I75" s="229"/>
      <c r="J75" s="229" t="s">
        <v>456</v>
      </c>
      <c r="K75" s="226"/>
    </row>
    <row r="76" spans="2:11" ht="5.25" customHeight="1">
      <c r="B76" s="225"/>
      <c r="C76" s="232"/>
      <c r="D76" s="232"/>
      <c r="E76" s="232"/>
      <c r="F76" s="232"/>
      <c r="G76" s="233"/>
      <c r="H76" s="232"/>
      <c r="I76" s="232"/>
      <c r="J76" s="232"/>
      <c r="K76" s="226"/>
    </row>
    <row r="77" spans="2:11" ht="15" customHeight="1">
      <c r="B77" s="225"/>
      <c r="C77" s="215" t="s">
        <v>53</v>
      </c>
      <c r="D77" s="232"/>
      <c r="E77" s="232"/>
      <c r="F77" s="234" t="s">
        <v>457</v>
      </c>
      <c r="G77" s="233"/>
      <c r="H77" s="215" t="s">
        <v>458</v>
      </c>
      <c r="I77" s="215" t="s">
        <v>459</v>
      </c>
      <c r="J77" s="215">
        <v>20</v>
      </c>
      <c r="K77" s="226"/>
    </row>
    <row r="78" spans="2:11" ht="15" customHeight="1">
      <c r="B78" s="225"/>
      <c r="C78" s="215" t="s">
        <v>460</v>
      </c>
      <c r="D78" s="215"/>
      <c r="E78" s="215"/>
      <c r="F78" s="234" t="s">
        <v>457</v>
      </c>
      <c r="G78" s="233"/>
      <c r="H78" s="215" t="s">
        <v>461</v>
      </c>
      <c r="I78" s="215" t="s">
        <v>459</v>
      </c>
      <c r="J78" s="215">
        <v>120</v>
      </c>
      <c r="K78" s="226"/>
    </row>
    <row r="79" spans="2:11" ht="15" customHeight="1">
      <c r="B79" s="235"/>
      <c r="C79" s="215" t="s">
        <v>462</v>
      </c>
      <c r="D79" s="215"/>
      <c r="E79" s="215"/>
      <c r="F79" s="234" t="s">
        <v>463</v>
      </c>
      <c r="G79" s="233"/>
      <c r="H79" s="215" t="s">
        <v>464</v>
      </c>
      <c r="I79" s="215" t="s">
        <v>459</v>
      </c>
      <c r="J79" s="215">
        <v>50</v>
      </c>
      <c r="K79" s="226"/>
    </row>
    <row r="80" spans="2:11" ht="15" customHeight="1">
      <c r="B80" s="235"/>
      <c r="C80" s="215" t="s">
        <v>465</v>
      </c>
      <c r="D80" s="215"/>
      <c r="E80" s="215"/>
      <c r="F80" s="234" t="s">
        <v>457</v>
      </c>
      <c r="G80" s="233"/>
      <c r="H80" s="215" t="s">
        <v>466</v>
      </c>
      <c r="I80" s="215" t="s">
        <v>467</v>
      </c>
      <c r="J80" s="215"/>
      <c r="K80" s="226"/>
    </row>
    <row r="81" spans="2:11" ht="15" customHeight="1">
      <c r="B81" s="235"/>
      <c r="C81" s="236" t="s">
        <v>468</v>
      </c>
      <c r="D81" s="236"/>
      <c r="E81" s="236"/>
      <c r="F81" s="237" t="s">
        <v>463</v>
      </c>
      <c r="G81" s="236"/>
      <c r="H81" s="236" t="s">
        <v>469</v>
      </c>
      <c r="I81" s="236" t="s">
        <v>459</v>
      </c>
      <c r="J81" s="236">
        <v>15</v>
      </c>
      <c r="K81" s="226"/>
    </row>
    <row r="82" spans="2:11" ht="15" customHeight="1">
      <c r="B82" s="235"/>
      <c r="C82" s="236" t="s">
        <v>470</v>
      </c>
      <c r="D82" s="236"/>
      <c r="E82" s="236"/>
      <c r="F82" s="237" t="s">
        <v>463</v>
      </c>
      <c r="G82" s="236"/>
      <c r="H82" s="236" t="s">
        <v>471</v>
      </c>
      <c r="I82" s="236" t="s">
        <v>459</v>
      </c>
      <c r="J82" s="236">
        <v>15</v>
      </c>
      <c r="K82" s="226"/>
    </row>
    <row r="83" spans="2:11" ht="15" customHeight="1">
      <c r="B83" s="235"/>
      <c r="C83" s="236" t="s">
        <v>472</v>
      </c>
      <c r="D83" s="236"/>
      <c r="E83" s="236"/>
      <c r="F83" s="237" t="s">
        <v>463</v>
      </c>
      <c r="G83" s="236"/>
      <c r="H83" s="236" t="s">
        <v>473</v>
      </c>
      <c r="I83" s="236" t="s">
        <v>459</v>
      </c>
      <c r="J83" s="236">
        <v>20</v>
      </c>
      <c r="K83" s="226"/>
    </row>
    <row r="84" spans="2:11" ht="15" customHeight="1">
      <c r="B84" s="235"/>
      <c r="C84" s="236" t="s">
        <v>474</v>
      </c>
      <c r="D84" s="236"/>
      <c r="E84" s="236"/>
      <c r="F84" s="237" t="s">
        <v>463</v>
      </c>
      <c r="G84" s="236"/>
      <c r="H84" s="236" t="s">
        <v>475</v>
      </c>
      <c r="I84" s="236" t="s">
        <v>459</v>
      </c>
      <c r="J84" s="236">
        <v>20</v>
      </c>
      <c r="K84" s="226"/>
    </row>
    <row r="85" spans="2:11" ht="15" customHeight="1">
      <c r="B85" s="235"/>
      <c r="C85" s="215" t="s">
        <v>476</v>
      </c>
      <c r="D85" s="215"/>
      <c r="E85" s="215"/>
      <c r="F85" s="234" t="s">
        <v>463</v>
      </c>
      <c r="G85" s="233"/>
      <c r="H85" s="215" t="s">
        <v>477</v>
      </c>
      <c r="I85" s="215" t="s">
        <v>459</v>
      </c>
      <c r="J85" s="215">
        <v>50</v>
      </c>
      <c r="K85" s="226"/>
    </row>
    <row r="86" spans="2:11" ht="15" customHeight="1">
      <c r="B86" s="235"/>
      <c r="C86" s="215" t="s">
        <v>478</v>
      </c>
      <c r="D86" s="215"/>
      <c r="E86" s="215"/>
      <c r="F86" s="234" t="s">
        <v>463</v>
      </c>
      <c r="G86" s="233"/>
      <c r="H86" s="215" t="s">
        <v>479</v>
      </c>
      <c r="I86" s="215" t="s">
        <v>459</v>
      </c>
      <c r="J86" s="215">
        <v>20</v>
      </c>
      <c r="K86" s="226"/>
    </row>
    <row r="87" spans="2:11" ht="15" customHeight="1">
      <c r="B87" s="235"/>
      <c r="C87" s="215" t="s">
        <v>480</v>
      </c>
      <c r="D87" s="215"/>
      <c r="E87" s="215"/>
      <c r="F87" s="234" t="s">
        <v>463</v>
      </c>
      <c r="G87" s="233"/>
      <c r="H87" s="215" t="s">
        <v>481</v>
      </c>
      <c r="I87" s="215" t="s">
        <v>459</v>
      </c>
      <c r="J87" s="215">
        <v>20</v>
      </c>
      <c r="K87" s="226"/>
    </row>
    <row r="88" spans="2:11" ht="15" customHeight="1">
      <c r="B88" s="235"/>
      <c r="C88" s="215" t="s">
        <v>482</v>
      </c>
      <c r="D88" s="215"/>
      <c r="E88" s="215"/>
      <c r="F88" s="234" t="s">
        <v>463</v>
      </c>
      <c r="G88" s="233"/>
      <c r="H88" s="215" t="s">
        <v>483</v>
      </c>
      <c r="I88" s="215" t="s">
        <v>459</v>
      </c>
      <c r="J88" s="215">
        <v>50</v>
      </c>
      <c r="K88" s="226"/>
    </row>
    <row r="89" spans="2:11" ht="15" customHeight="1">
      <c r="B89" s="235"/>
      <c r="C89" s="215" t="s">
        <v>484</v>
      </c>
      <c r="D89" s="215"/>
      <c r="E89" s="215"/>
      <c r="F89" s="234" t="s">
        <v>463</v>
      </c>
      <c r="G89" s="233"/>
      <c r="H89" s="215" t="s">
        <v>484</v>
      </c>
      <c r="I89" s="215" t="s">
        <v>459</v>
      </c>
      <c r="J89" s="215">
        <v>50</v>
      </c>
      <c r="K89" s="226"/>
    </row>
    <row r="90" spans="2:11" ht="15" customHeight="1">
      <c r="B90" s="235"/>
      <c r="C90" s="215" t="s">
        <v>112</v>
      </c>
      <c r="D90" s="215"/>
      <c r="E90" s="215"/>
      <c r="F90" s="234" t="s">
        <v>463</v>
      </c>
      <c r="G90" s="233"/>
      <c r="H90" s="215" t="s">
        <v>485</v>
      </c>
      <c r="I90" s="215" t="s">
        <v>459</v>
      </c>
      <c r="J90" s="215">
        <v>255</v>
      </c>
      <c r="K90" s="226"/>
    </row>
    <row r="91" spans="2:11" ht="15" customHeight="1">
      <c r="B91" s="235"/>
      <c r="C91" s="215" t="s">
        <v>486</v>
      </c>
      <c r="D91" s="215"/>
      <c r="E91" s="215"/>
      <c r="F91" s="234" t="s">
        <v>457</v>
      </c>
      <c r="G91" s="233"/>
      <c r="H91" s="215" t="s">
        <v>487</v>
      </c>
      <c r="I91" s="215" t="s">
        <v>488</v>
      </c>
      <c r="J91" s="215"/>
      <c r="K91" s="226"/>
    </row>
    <row r="92" spans="2:11" ht="15" customHeight="1">
      <c r="B92" s="235"/>
      <c r="C92" s="215" t="s">
        <v>489</v>
      </c>
      <c r="D92" s="215"/>
      <c r="E92" s="215"/>
      <c r="F92" s="234" t="s">
        <v>457</v>
      </c>
      <c r="G92" s="233"/>
      <c r="H92" s="215" t="s">
        <v>490</v>
      </c>
      <c r="I92" s="215" t="s">
        <v>491</v>
      </c>
      <c r="J92" s="215"/>
      <c r="K92" s="226"/>
    </row>
    <row r="93" spans="2:11" ht="15" customHeight="1">
      <c r="B93" s="235"/>
      <c r="C93" s="215" t="s">
        <v>492</v>
      </c>
      <c r="D93" s="215"/>
      <c r="E93" s="215"/>
      <c r="F93" s="234" t="s">
        <v>457</v>
      </c>
      <c r="G93" s="233"/>
      <c r="H93" s="215" t="s">
        <v>492</v>
      </c>
      <c r="I93" s="215" t="s">
        <v>491</v>
      </c>
      <c r="J93" s="215"/>
      <c r="K93" s="226"/>
    </row>
    <row r="94" spans="2:11" ht="15" customHeight="1">
      <c r="B94" s="235"/>
      <c r="C94" s="215" t="s">
        <v>38</v>
      </c>
      <c r="D94" s="215"/>
      <c r="E94" s="215"/>
      <c r="F94" s="234" t="s">
        <v>457</v>
      </c>
      <c r="G94" s="233"/>
      <c r="H94" s="215" t="s">
        <v>493</v>
      </c>
      <c r="I94" s="215" t="s">
        <v>491</v>
      </c>
      <c r="J94" s="215"/>
      <c r="K94" s="226"/>
    </row>
    <row r="95" spans="2:11" ht="15" customHeight="1">
      <c r="B95" s="235"/>
      <c r="C95" s="215" t="s">
        <v>48</v>
      </c>
      <c r="D95" s="215"/>
      <c r="E95" s="215"/>
      <c r="F95" s="234" t="s">
        <v>457</v>
      </c>
      <c r="G95" s="233"/>
      <c r="H95" s="215" t="s">
        <v>494</v>
      </c>
      <c r="I95" s="215" t="s">
        <v>491</v>
      </c>
      <c r="J95" s="215"/>
      <c r="K95" s="226"/>
    </row>
    <row r="96" spans="2:11" ht="15" customHeight="1">
      <c r="B96" s="238"/>
      <c r="C96" s="239"/>
      <c r="D96" s="239"/>
      <c r="E96" s="239"/>
      <c r="F96" s="239"/>
      <c r="G96" s="239"/>
      <c r="H96" s="239"/>
      <c r="I96" s="239"/>
      <c r="J96" s="239"/>
      <c r="K96" s="240"/>
    </row>
    <row r="97" spans="2:11" ht="18.75" customHeight="1">
      <c r="B97" s="241"/>
      <c r="C97" s="242"/>
      <c r="D97" s="242"/>
      <c r="E97" s="242"/>
      <c r="F97" s="242"/>
      <c r="G97" s="242"/>
      <c r="H97" s="242"/>
      <c r="I97" s="242"/>
      <c r="J97" s="242"/>
      <c r="K97" s="241"/>
    </row>
    <row r="98" spans="2:11" ht="18.75" customHeight="1"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2:11" ht="7.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4"/>
    </row>
    <row r="100" spans="2:11" ht="45" customHeight="1">
      <c r="B100" s="225"/>
      <c r="C100" s="322" t="s">
        <v>495</v>
      </c>
      <c r="D100" s="322"/>
      <c r="E100" s="322"/>
      <c r="F100" s="322"/>
      <c r="G100" s="322"/>
      <c r="H100" s="322"/>
      <c r="I100" s="322"/>
      <c r="J100" s="322"/>
      <c r="K100" s="226"/>
    </row>
    <row r="101" spans="2:11" ht="17.25" customHeight="1">
      <c r="B101" s="225"/>
      <c r="C101" s="227" t="s">
        <v>451</v>
      </c>
      <c r="D101" s="227"/>
      <c r="E101" s="227"/>
      <c r="F101" s="227" t="s">
        <v>452</v>
      </c>
      <c r="G101" s="228"/>
      <c r="H101" s="227" t="s">
        <v>106</v>
      </c>
      <c r="I101" s="227" t="s">
        <v>57</v>
      </c>
      <c r="J101" s="227" t="s">
        <v>453</v>
      </c>
      <c r="K101" s="226"/>
    </row>
    <row r="102" spans="2:11" ht="17.25" customHeight="1">
      <c r="B102" s="225"/>
      <c r="C102" s="229" t="s">
        <v>454</v>
      </c>
      <c r="D102" s="229"/>
      <c r="E102" s="229"/>
      <c r="F102" s="230" t="s">
        <v>455</v>
      </c>
      <c r="G102" s="231"/>
      <c r="H102" s="229"/>
      <c r="I102" s="229"/>
      <c r="J102" s="229" t="s">
        <v>456</v>
      </c>
      <c r="K102" s="226"/>
    </row>
    <row r="103" spans="2:11" ht="5.25" customHeight="1">
      <c r="B103" s="225"/>
      <c r="C103" s="227"/>
      <c r="D103" s="227"/>
      <c r="E103" s="227"/>
      <c r="F103" s="227"/>
      <c r="G103" s="243"/>
      <c r="H103" s="227"/>
      <c r="I103" s="227"/>
      <c r="J103" s="227"/>
      <c r="K103" s="226"/>
    </row>
    <row r="104" spans="2:11" ht="15" customHeight="1">
      <c r="B104" s="225"/>
      <c r="C104" s="215" t="s">
        <v>53</v>
      </c>
      <c r="D104" s="232"/>
      <c r="E104" s="232"/>
      <c r="F104" s="234" t="s">
        <v>457</v>
      </c>
      <c r="G104" s="243"/>
      <c r="H104" s="215" t="s">
        <v>496</v>
      </c>
      <c r="I104" s="215" t="s">
        <v>459</v>
      </c>
      <c r="J104" s="215">
        <v>20</v>
      </c>
      <c r="K104" s="226"/>
    </row>
    <row r="105" spans="2:11" ht="15" customHeight="1">
      <c r="B105" s="225"/>
      <c r="C105" s="215" t="s">
        <v>460</v>
      </c>
      <c r="D105" s="215"/>
      <c r="E105" s="215"/>
      <c r="F105" s="234" t="s">
        <v>457</v>
      </c>
      <c r="G105" s="215"/>
      <c r="H105" s="215" t="s">
        <v>496</v>
      </c>
      <c r="I105" s="215" t="s">
        <v>459</v>
      </c>
      <c r="J105" s="215">
        <v>120</v>
      </c>
      <c r="K105" s="226"/>
    </row>
    <row r="106" spans="2:11" ht="15" customHeight="1">
      <c r="B106" s="235"/>
      <c r="C106" s="215" t="s">
        <v>462</v>
      </c>
      <c r="D106" s="215"/>
      <c r="E106" s="215"/>
      <c r="F106" s="234" t="s">
        <v>463</v>
      </c>
      <c r="G106" s="215"/>
      <c r="H106" s="215" t="s">
        <v>496</v>
      </c>
      <c r="I106" s="215" t="s">
        <v>459</v>
      </c>
      <c r="J106" s="215">
        <v>50</v>
      </c>
      <c r="K106" s="226"/>
    </row>
    <row r="107" spans="2:11" ht="15" customHeight="1">
      <c r="B107" s="235"/>
      <c r="C107" s="215" t="s">
        <v>465</v>
      </c>
      <c r="D107" s="215"/>
      <c r="E107" s="215"/>
      <c r="F107" s="234" t="s">
        <v>457</v>
      </c>
      <c r="G107" s="215"/>
      <c r="H107" s="215" t="s">
        <v>496</v>
      </c>
      <c r="I107" s="215" t="s">
        <v>467</v>
      </c>
      <c r="J107" s="215"/>
      <c r="K107" s="226"/>
    </row>
    <row r="108" spans="2:11" ht="15" customHeight="1">
      <c r="B108" s="235"/>
      <c r="C108" s="215" t="s">
        <v>476</v>
      </c>
      <c r="D108" s="215"/>
      <c r="E108" s="215"/>
      <c r="F108" s="234" t="s">
        <v>463</v>
      </c>
      <c r="G108" s="215"/>
      <c r="H108" s="215" t="s">
        <v>496</v>
      </c>
      <c r="I108" s="215" t="s">
        <v>459</v>
      </c>
      <c r="J108" s="215">
        <v>50</v>
      </c>
      <c r="K108" s="226"/>
    </row>
    <row r="109" spans="2:11" ht="15" customHeight="1">
      <c r="B109" s="235"/>
      <c r="C109" s="215" t="s">
        <v>484</v>
      </c>
      <c r="D109" s="215"/>
      <c r="E109" s="215"/>
      <c r="F109" s="234" t="s">
        <v>463</v>
      </c>
      <c r="G109" s="215"/>
      <c r="H109" s="215" t="s">
        <v>496</v>
      </c>
      <c r="I109" s="215" t="s">
        <v>459</v>
      </c>
      <c r="J109" s="215">
        <v>50</v>
      </c>
      <c r="K109" s="226"/>
    </row>
    <row r="110" spans="2:11" ht="15" customHeight="1">
      <c r="B110" s="235"/>
      <c r="C110" s="215" t="s">
        <v>482</v>
      </c>
      <c r="D110" s="215"/>
      <c r="E110" s="215"/>
      <c r="F110" s="234" t="s">
        <v>463</v>
      </c>
      <c r="G110" s="215"/>
      <c r="H110" s="215" t="s">
        <v>496</v>
      </c>
      <c r="I110" s="215" t="s">
        <v>459</v>
      </c>
      <c r="J110" s="215">
        <v>50</v>
      </c>
      <c r="K110" s="226"/>
    </row>
    <row r="111" spans="2:11" ht="15" customHeight="1">
      <c r="B111" s="235"/>
      <c r="C111" s="215" t="s">
        <v>53</v>
      </c>
      <c r="D111" s="215"/>
      <c r="E111" s="215"/>
      <c r="F111" s="234" t="s">
        <v>457</v>
      </c>
      <c r="G111" s="215"/>
      <c r="H111" s="215" t="s">
        <v>497</v>
      </c>
      <c r="I111" s="215" t="s">
        <v>459</v>
      </c>
      <c r="J111" s="215">
        <v>20</v>
      </c>
      <c r="K111" s="226"/>
    </row>
    <row r="112" spans="2:11" ht="15" customHeight="1">
      <c r="B112" s="235"/>
      <c r="C112" s="215" t="s">
        <v>498</v>
      </c>
      <c r="D112" s="215"/>
      <c r="E112" s="215"/>
      <c r="F112" s="234" t="s">
        <v>457</v>
      </c>
      <c r="G112" s="215"/>
      <c r="H112" s="215" t="s">
        <v>499</v>
      </c>
      <c r="I112" s="215" t="s">
        <v>459</v>
      </c>
      <c r="J112" s="215">
        <v>120</v>
      </c>
      <c r="K112" s="226"/>
    </row>
    <row r="113" spans="2:11" ht="15" customHeight="1">
      <c r="B113" s="235"/>
      <c r="C113" s="215" t="s">
        <v>38</v>
      </c>
      <c r="D113" s="215"/>
      <c r="E113" s="215"/>
      <c r="F113" s="234" t="s">
        <v>457</v>
      </c>
      <c r="G113" s="215"/>
      <c r="H113" s="215" t="s">
        <v>500</v>
      </c>
      <c r="I113" s="215" t="s">
        <v>491</v>
      </c>
      <c r="J113" s="215"/>
      <c r="K113" s="226"/>
    </row>
    <row r="114" spans="2:11" ht="15" customHeight="1">
      <c r="B114" s="235"/>
      <c r="C114" s="215" t="s">
        <v>48</v>
      </c>
      <c r="D114" s="215"/>
      <c r="E114" s="215"/>
      <c r="F114" s="234" t="s">
        <v>457</v>
      </c>
      <c r="G114" s="215"/>
      <c r="H114" s="215" t="s">
        <v>501</v>
      </c>
      <c r="I114" s="215" t="s">
        <v>491</v>
      </c>
      <c r="J114" s="215"/>
      <c r="K114" s="226"/>
    </row>
    <row r="115" spans="2:11" ht="15" customHeight="1">
      <c r="B115" s="235"/>
      <c r="C115" s="215" t="s">
        <v>57</v>
      </c>
      <c r="D115" s="215"/>
      <c r="E115" s="215"/>
      <c r="F115" s="234" t="s">
        <v>457</v>
      </c>
      <c r="G115" s="215"/>
      <c r="H115" s="215" t="s">
        <v>502</v>
      </c>
      <c r="I115" s="215" t="s">
        <v>503</v>
      </c>
      <c r="J115" s="215"/>
      <c r="K115" s="226"/>
    </row>
    <row r="116" spans="2:11" ht="15" customHeight="1">
      <c r="B116" s="238"/>
      <c r="C116" s="244"/>
      <c r="D116" s="244"/>
      <c r="E116" s="244"/>
      <c r="F116" s="244"/>
      <c r="G116" s="244"/>
      <c r="H116" s="244"/>
      <c r="I116" s="244"/>
      <c r="J116" s="244"/>
      <c r="K116" s="240"/>
    </row>
    <row r="117" spans="2:11" ht="18.75" customHeight="1">
      <c r="B117" s="245"/>
      <c r="C117" s="211"/>
      <c r="D117" s="211"/>
      <c r="E117" s="211"/>
      <c r="F117" s="246"/>
      <c r="G117" s="211"/>
      <c r="H117" s="211"/>
      <c r="I117" s="211"/>
      <c r="J117" s="211"/>
      <c r="K117" s="245"/>
    </row>
    <row r="118" spans="2:11" ht="18.75" customHeight="1"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</row>
    <row r="119" spans="2:11" ht="7.5" customHeight="1">
      <c r="B119" s="247"/>
      <c r="C119" s="248"/>
      <c r="D119" s="248"/>
      <c r="E119" s="248"/>
      <c r="F119" s="248"/>
      <c r="G119" s="248"/>
      <c r="H119" s="248"/>
      <c r="I119" s="248"/>
      <c r="J119" s="248"/>
      <c r="K119" s="249"/>
    </row>
    <row r="120" spans="2:11" ht="45" customHeight="1">
      <c r="B120" s="250"/>
      <c r="C120" s="319" t="s">
        <v>504</v>
      </c>
      <c r="D120" s="319"/>
      <c r="E120" s="319"/>
      <c r="F120" s="319"/>
      <c r="G120" s="319"/>
      <c r="H120" s="319"/>
      <c r="I120" s="319"/>
      <c r="J120" s="319"/>
      <c r="K120" s="251"/>
    </row>
    <row r="121" spans="2:11" ht="17.25" customHeight="1">
      <c r="B121" s="252"/>
      <c r="C121" s="227" t="s">
        <v>451</v>
      </c>
      <c r="D121" s="227"/>
      <c r="E121" s="227"/>
      <c r="F121" s="227" t="s">
        <v>452</v>
      </c>
      <c r="G121" s="228"/>
      <c r="H121" s="227" t="s">
        <v>106</v>
      </c>
      <c r="I121" s="227" t="s">
        <v>57</v>
      </c>
      <c r="J121" s="227" t="s">
        <v>453</v>
      </c>
      <c r="K121" s="253"/>
    </row>
    <row r="122" spans="2:11" ht="17.25" customHeight="1">
      <c r="B122" s="252"/>
      <c r="C122" s="229" t="s">
        <v>454</v>
      </c>
      <c r="D122" s="229"/>
      <c r="E122" s="229"/>
      <c r="F122" s="230" t="s">
        <v>455</v>
      </c>
      <c r="G122" s="231"/>
      <c r="H122" s="229"/>
      <c r="I122" s="229"/>
      <c r="J122" s="229" t="s">
        <v>456</v>
      </c>
      <c r="K122" s="253"/>
    </row>
    <row r="123" spans="2:11" ht="5.25" customHeight="1">
      <c r="B123" s="254"/>
      <c r="C123" s="232"/>
      <c r="D123" s="232"/>
      <c r="E123" s="232"/>
      <c r="F123" s="232"/>
      <c r="G123" s="215"/>
      <c r="H123" s="232"/>
      <c r="I123" s="232"/>
      <c r="J123" s="232"/>
      <c r="K123" s="255"/>
    </row>
    <row r="124" spans="2:11" ht="15" customHeight="1">
      <c r="B124" s="254"/>
      <c r="C124" s="215" t="s">
        <v>460</v>
      </c>
      <c r="D124" s="232"/>
      <c r="E124" s="232"/>
      <c r="F124" s="234" t="s">
        <v>457</v>
      </c>
      <c r="G124" s="215"/>
      <c r="H124" s="215" t="s">
        <v>496</v>
      </c>
      <c r="I124" s="215" t="s">
        <v>459</v>
      </c>
      <c r="J124" s="215">
        <v>120</v>
      </c>
      <c r="K124" s="256"/>
    </row>
    <row r="125" spans="2:11" ht="15" customHeight="1">
      <c r="B125" s="254"/>
      <c r="C125" s="215" t="s">
        <v>505</v>
      </c>
      <c r="D125" s="215"/>
      <c r="E125" s="215"/>
      <c r="F125" s="234" t="s">
        <v>457</v>
      </c>
      <c r="G125" s="215"/>
      <c r="H125" s="215" t="s">
        <v>506</v>
      </c>
      <c r="I125" s="215" t="s">
        <v>459</v>
      </c>
      <c r="J125" s="215" t="s">
        <v>507</v>
      </c>
      <c r="K125" s="256"/>
    </row>
    <row r="126" spans="2:11" ht="15" customHeight="1">
      <c r="B126" s="254"/>
      <c r="C126" s="215" t="s">
        <v>406</v>
      </c>
      <c r="D126" s="215"/>
      <c r="E126" s="215"/>
      <c r="F126" s="234" t="s">
        <v>457</v>
      </c>
      <c r="G126" s="215"/>
      <c r="H126" s="215" t="s">
        <v>508</v>
      </c>
      <c r="I126" s="215" t="s">
        <v>459</v>
      </c>
      <c r="J126" s="215" t="s">
        <v>507</v>
      </c>
      <c r="K126" s="256"/>
    </row>
    <row r="127" spans="2:11" ht="15" customHeight="1">
      <c r="B127" s="254"/>
      <c r="C127" s="215" t="s">
        <v>468</v>
      </c>
      <c r="D127" s="215"/>
      <c r="E127" s="215"/>
      <c r="F127" s="234" t="s">
        <v>463</v>
      </c>
      <c r="G127" s="215"/>
      <c r="H127" s="215" t="s">
        <v>469</v>
      </c>
      <c r="I127" s="215" t="s">
        <v>459</v>
      </c>
      <c r="J127" s="215">
        <v>15</v>
      </c>
      <c r="K127" s="256"/>
    </row>
    <row r="128" spans="2:11" ht="15" customHeight="1">
      <c r="B128" s="254"/>
      <c r="C128" s="236" t="s">
        <v>470</v>
      </c>
      <c r="D128" s="236"/>
      <c r="E128" s="236"/>
      <c r="F128" s="237" t="s">
        <v>463</v>
      </c>
      <c r="G128" s="236"/>
      <c r="H128" s="236" t="s">
        <v>471</v>
      </c>
      <c r="I128" s="236" t="s">
        <v>459</v>
      </c>
      <c r="J128" s="236">
        <v>15</v>
      </c>
      <c r="K128" s="256"/>
    </row>
    <row r="129" spans="2:11" ht="15" customHeight="1">
      <c r="B129" s="254"/>
      <c r="C129" s="236" t="s">
        <v>472</v>
      </c>
      <c r="D129" s="236"/>
      <c r="E129" s="236"/>
      <c r="F129" s="237" t="s">
        <v>463</v>
      </c>
      <c r="G129" s="236"/>
      <c r="H129" s="236" t="s">
        <v>473</v>
      </c>
      <c r="I129" s="236" t="s">
        <v>459</v>
      </c>
      <c r="J129" s="236">
        <v>20</v>
      </c>
      <c r="K129" s="256"/>
    </row>
    <row r="130" spans="2:11" ht="15" customHeight="1">
      <c r="B130" s="254"/>
      <c r="C130" s="236" t="s">
        <v>474</v>
      </c>
      <c r="D130" s="236"/>
      <c r="E130" s="236"/>
      <c r="F130" s="237" t="s">
        <v>463</v>
      </c>
      <c r="G130" s="236"/>
      <c r="H130" s="236" t="s">
        <v>475</v>
      </c>
      <c r="I130" s="236" t="s">
        <v>459</v>
      </c>
      <c r="J130" s="236">
        <v>20</v>
      </c>
      <c r="K130" s="256"/>
    </row>
    <row r="131" spans="2:11" ht="15" customHeight="1">
      <c r="B131" s="254"/>
      <c r="C131" s="215" t="s">
        <v>462</v>
      </c>
      <c r="D131" s="215"/>
      <c r="E131" s="215"/>
      <c r="F131" s="234" t="s">
        <v>463</v>
      </c>
      <c r="G131" s="215"/>
      <c r="H131" s="215" t="s">
        <v>496</v>
      </c>
      <c r="I131" s="215" t="s">
        <v>459</v>
      </c>
      <c r="J131" s="215">
        <v>50</v>
      </c>
      <c r="K131" s="256"/>
    </row>
    <row r="132" spans="2:11" ht="15" customHeight="1">
      <c r="B132" s="254"/>
      <c r="C132" s="215" t="s">
        <v>476</v>
      </c>
      <c r="D132" s="215"/>
      <c r="E132" s="215"/>
      <c r="F132" s="234" t="s">
        <v>463</v>
      </c>
      <c r="G132" s="215"/>
      <c r="H132" s="215" t="s">
        <v>496</v>
      </c>
      <c r="I132" s="215" t="s">
        <v>459</v>
      </c>
      <c r="J132" s="215">
        <v>50</v>
      </c>
      <c r="K132" s="256"/>
    </row>
    <row r="133" spans="2:11" ht="15" customHeight="1">
      <c r="B133" s="254"/>
      <c r="C133" s="215" t="s">
        <v>482</v>
      </c>
      <c r="D133" s="215"/>
      <c r="E133" s="215"/>
      <c r="F133" s="234" t="s">
        <v>463</v>
      </c>
      <c r="G133" s="215"/>
      <c r="H133" s="215" t="s">
        <v>496</v>
      </c>
      <c r="I133" s="215" t="s">
        <v>459</v>
      </c>
      <c r="J133" s="215">
        <v>50</v>
      </c>
      <c r="K133" s="256"/>
    </row>
    <row r="134" spans="2:11" ht="15" customHeight="1">
      <c r="B134" s="254"/>
      <c r="C134" s="215" t="s">
        <v>484</v>
      </c>
      <c r="D134" s="215"/>
      <c r="E134" s="215"/>
      <c r="F134" s="234" t="s">
        <v>463</v>
      </c>
      <c r="G134" s="215"/>
      <c r="H134" s="215" t="s">
        <v>496</v>
      </c>
      <c r="I134" s="215" t="s">
        <v>459</v>
      </c>
      <c r="J134" s="215">
        <v>50</v>
      </c>
      <c r="K134" s="256"/>
    </row>
    <row r="135" spans="2:11" ht="15" customHeight="1">
      <c r="B135" s="254"/>
      <c r="C135" s="215" t="s">
        <v>112</v>
      </c>
      <c r="D135" s="215"/>
      <c r="E135" s="215"/>
      <c r="F135" s="234" t="s">
        <v>463</v>
      </c>
      <c r="G135" s="215"/>
      <c r="H135" s="215" t="s">
        <v>509</v>
      </c>
      <c r="I135" s="215" t="s">
        <v>459</v>
      </c>
      <c r="J135" s="215">
        <v>255</v>
      </c>
      <c r="K135" s="256"/>
    </row>
    <row r="136" spans="2:11" ht="15" customHeight="1">
      <c r="B136" s="254"/>
      <c r="C136" s="215" t="s">
        <v>486</v>
      </c>
      <c r="D136" s="215"/>
      <c r="E136" s="215"/>
      <c r="F136" s="234" t="s">
        <v>457</v>
      </c>
      <c r="G136" s="215"/>
      <c r="H136" s="215" t="s">
        <v>510</v>
      </c>
      <c r="I136" s="215" t="s">
        <v>488</v>
      </c>
      <c r="J136" s="215"/>
      <c r="K136" s="256"/>
    </row>
    <row r="137" spans="2:11" ht="15" customHeight="1">
      <c r="B137" s="254"/>
      <c r="C137" s="215" t="s">
        <v>489</v>
      </c>
      <c r="D137" s="215"/>
      <c r="E137" s="215"/>
      <c r="F137" s="234" t="s">
        <v>457</v>
      </c>
      <c r="G137" s="215"/>
      <c r="H137" s="215" t="s">
        <v>511</v>
      </c>
      <c r="I137" s="215" t="s">
        <v>491</v>
      </c>
      <c r="J137" s="215"/>
      <c r="K137" s="256"/>
    </row>
    <row r="138" spans="2:11" ht="15" customHeight="1">
      <c r="B138" s="254"/>
      <c r="C138" s="215" t="s">
        <v>492</v>
      </c>
      <c r="D138" s="215"/>
      <c r="E138" s="215"/>
      <c r="F138" s="234" t="s">
        <v>457</v>
      </c>
      <c r="G138" s="215"/>
      <c r="H138" s="215" t="s">
        <v>492</v>
      </c>
      <c r="I138" s="215" t="s">
        <v>491</v>
      </c>
      <c r="J138" s="215"/>
      <c r="K138" s="256"/>
    </row>
    <row r="139" spans="2:11" ht="15" customHeight="1">
      <c r="B139" s="254"/>
      <c r="C139" s="215" t="s">
        <v>38</v>
      </c>
      <c r="D139" s="215"/>
      <c r="E139" s="215"/>
      <c r="F139" s="234" t="s">
        <v>457</v>
      </c>
      <c r="G139" s="215"/>
      <c r="H139" s="215" t="s">
        <v>512</v>
      </c>
      <c r="I139" s="215" t="s">
        <v>491</v>
      </c>
      <c r="J139" s="215"/>
      <c r="K139" s="256"/>
    </row>
    <row r="140" spans="2:11" ht="15" customHeight="1">
      <c r="B140" s="254"/>
      <c r="C140" s="215" t="s">
        <v>513</v>
      </c>
      <c r="D140" s="215"/>
      <c r="E140" s="215"/>
      <c r="F140" s="234" t="s">
        <v>457</v>
      </c>
      <c r="G140" s="215"/>
      <c r="H140" s="215" t="s">
        <v>514</v>
      </c>
      <c r="I140" s="215" t="s">
        <v>491</v>
      </c>
      <c r="J140" s="215"/>
      <c r="K140" s="256"/>
    </row>
    <row r="141" spans="2:11" ht="15" customHeight="1">
      <c r="B141" s="257"/>
      <c r="C141" s="258"/>
      <c r="D141" s="258"/>
      <c r="E141" s="258"/>
      <c r="F141" s="258"/>
      <c r="G141" s="258"/>
      <c r="H141" s="258"/>
      <c r="I141" s="258"/>
      <c r="J141" s="258"/>
      <c r="K141" s="259"/>
    </row>
    <row r="142" spans="2:11" ht="18.75" customHeight="1">
      <c r="B142" s="211"/>
      <c r="C142" s="211"/>
      <c r="D142" s="211"/>
      <c r="E142" s="211"/>
      <c r="F142" s="246"/>
      <c r="G142" s="211"/>
      <c r="H142" s="211"/>
      <c r="I142" s="211"/>
      <c r="J142" s="211"/>
      <c r="K142" s="211"/>
    </row>
    <row r="143" spans="2:11" ht="18.75" customHeight="1"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</row>
    <row r="144" spans="2:11" ht="7.5" customHeight="1">
      <c r="B144" s="222"/>
      <c r="C144" s="223"/>
      <c r="D144" s="223"/>
      <c r="E144" s="223"/>
      <c r="F144" s="223"/>
      <c r="G144" s="223"/>
      <c r="H144" s="223"/>
      <c r="I144" s="223"/>
      <c r="J144" s="223"/>
      <c r="K144" s="224"/>
    </row>
    <row r="145" spans="2:11" ht="45" customHeight="1">
      <c r="B145" s="225"/>
      <c r="C145" s="322" t="s">
        <v>515</v>
      </c>
      <c r="D145" s="322"/>
      <c r="E145" s="322"/>
      <c r="F145" s="322"/>
      <c r="G145" s="322"/>
      <c r="H145" s="322"/>
      <c r="I145" s="322"/>
      <c r="J145" s="322"/>
      <c r="K145" s="226"/>
    </row>
    <row r="146" spans="2:11" ht="17.25" customHeight="1">
      <c r="B146" s="225"/>
      <c r="C146" s="227" t="s">
        <v>451</v>
      </c>
      <c r="D146" s="227"/>
      <c r="E146" s="227"/>
      <c r="F146" s="227" t="s">
        <v>452</v>
      </c>
      <c r="G146" s="228"/>
      <c r="H146" s="227" t="s">
        <v>106</v>
      </c>
      <c r="I146" s="227" t="s">
        <v>57</v>
      </c>
      <c r="J146" s="227" t="s">
        <v>453</v>
      </c>
      <c r="K146" s="226"/>
    </row>
    <row r="147" spans="2:11" ht="17.25" customHeight="1">
      <c r="B147" s="225"/>
      <c r="C147" s="229" t="s">
        <v>454</v>
      </c>
      <c r="D147" s="229"/>
      <c r="E147" s="229"/>
      <c r="F147" s="230" t="s">
        <v>455</v>
      </c>
      <c r="G147" s="231"/>
      <c r="H147" s="229"/>
      <c r="I147" s="229"/>
      <c r="J147" s="229" t="s">
        <v>456</v>
      </c>
      <c r="K147" s="226"/>
    </row>
    <row r="148" spans="2:11" ht="5.25" customHeight="1">
      <c r="B148" s="235"/>
      <c r="C148" s="232"/>
      <c r="D148" s="232"/>
      <c r="E148" s="232"/>
      <c r="F148" s="232"/>
      <c r="G148" s="233"/>
      <c r="H148" s="232"/>
      <c r="I148" s="232"/>
      <c r="J148" s="232"/>
      <c r="K148" s="256"/>
    </row>
    <row r="149" spans="2:11" ht="15" customHeight="1">
      <c r="B149" s="235"/>
      <c r="C149" s="260" t="s">
        <v>460</v>
      </c>
      <c r="D149" s="215"/>
      <c r="E149" s="215"/>
      <c r="F149" s="261" t="s">
        <v>457</v>
      </c>
      <c r="G149" s="215"/>
      <c r="H149" s="260" t="s">
        <v>496</v>
      </c>
      <c r="I149" s="260" t="s">
        <v>459</v>
      </c>
      <c r="J149" s="260">
        <v>120</v>
      </c>
      <c r="K149" s="256"/>
    </row>
    <row r="150" spans="2:11" ht="15" customHeight="1">
      <c r="B150" s="235"/>
      <c r="C150" s="260" t="s">
        <v>505</v>
      </c>
      <c r="D150" s="215"/>
      <c r="E150" s="215"/>
      <c r="F150" s="261" t="s">
        <v>457</v>
      </c>
      <c r="G150" s="215"/>
      <c r="H150" s="260" t="s">
        <v>516</v>
      </c>
      <c r="I150" s="260" t="s">
        <v>459</v>
      </c>
      <c r="J150" s="260" t="s">
        <v>507</v>
      </c>
      <c r="K150" s="256"/>
    </row>
    <row r="151" spans="2:11" ht="15" customHeight="1">
      <c r="B151" s="235"/>
      <c r="C151" s="260" t="s">
        <v>406</v>
      </c>
      <c r="D151" s="215"/>
      <c r="E151" s="215"/>
      <c r="F151" s="261" t="s">
        <v>457</v>
      </c>
      <c r="G151" s="215"/>
      <c r="H151" s="260" t="s">
        <v>517</v>
      </c>
      <c r="I151" s="260" t="s">
        <v>459</v>
      </c>
      <c r="J151" s="260" t="s">
        <v>507</v>
      </c>
      <c r="K151" s="256"/>
    </row>
    <row r="152" spans="2:11" ht="15" customHeight="1">
      <c r="B152" s="235"/>
      <c r="C152" s="260" t="s">
        <v>462</v>
      </c>
      <c r="D152" s="215"/>
      <c r="E152" s="215"/>
      <c r="F152" s="261" t="s">
        <v>463</v>
      </c>
      <c r="G152" s="215"/>
      <c r="H152" s="260" t="s">
        <v>496</v>
      </c>
      <c r="I152" s="260" t="s">
        <v>459</v>
      </c>
      <c r="J152" s="260">
        <v>50</v>
      </c>
      <c r="K152" s="256"/>
    </row>
    <row r="153" spans="2:11" ht="15" customHeight="1">
      <c r="B153" s="235"/>
      <c r="C153" s="260" t="s">
        <v>465</v>
      </c>
      <c r="D153" s="215"/>
      <c r="E153" s="215"/>
      <c r="F153" s="261" t="s">
        <v>457</v>
      </c>
      <c r="G153" s="215"/>
      <c r="H153" s="260" t="s">
        <v>496</v>
      </c>
      <c r="I153" s="260" t="s">
        <v>467</v>
      </c>
      <c r="J153" s="260"/>
      <c r="K153" s="256"/>
    </row>
    <row r="154" spans="2:11" ht="15" customHeight="1">
      <c r="B154" s="235"/>
      <c r="C154" s="260" t="s">
        <v>476</v>
      </c>
      <c r="D154" s="215"/>
      <c r="E154" s="215"/>
      <c r="F154" s="261" t="s">
        <v>463</v>
      </c>
      <c r="G154" s="215"/>
      <c r="H154" s="260" t="s">
        <v>496</v>
      </c>
      <c r="I154" s="260" t="s">
        <v>459</v>
      </c>
      <c r="J154" s="260">
        <v>50</v>
      </c>
      <c r="K154" s="256"/>
    </row>
    <row r="155" spans="2:11" ht="15" customHeight="1">
      <c r="B155" s="235"/>
      <c r="C155" s="260" t="s">
        <v>484</v>
      </c>
      <c r="D155" s="215"/>
      <c r="E155" s="215"/>
      <c r="F155" s="261" t="s">
        <v>463</v>
      </c>
      <c r="G155" s="215"/>
      <c r="H155" s="260" t="s">
        <v>496</v>
      </c>
      <c r="I155" s="260" t="s">
        <v>459</v>
      </c>
      <c r="J155" s="260">
        <v>50</v>
      </c>
      <c r="K155" s="256"/>
    </row>
    <row r="156" spans="2:11" ht="15" customHeight="1">
      <c r="B156" s="235"/>
      <c r="C156" s="260" t="s">
        <v>482</v>
      </c>
      <c r="D156" s="215"/>
      <c r="E156" s="215"/>
      <c r="F156" s="261" t="s">
        <v>463</v>
      </c>
      <c r="G156" s="215"/>
      <c r="H156" s="260" t="s">
        <v>496</v>
      </c>
      <c r="I156" s="260" t="s">
        <v>459</v>
      </c>
      <c r="J156" s="260">
        <v>50</v>
      </c>
      <c r="K156" s="256"/>
    </row>
    <row r="157" spans="2:11" ht="15" customHeight="1">
      <c r="B157" s="235"/>
      <c r="C157" s="260" t="s">
        <v>90</v>
      </c>
      <c r="D157" s="215"/>
      <c r="E157" s="215"/>
      <c r="F157" s="261" t="s">
        <v>457</v>
      </c>
      <c r="G157" s="215"/>
      <c r="H157" s="260" t="s">
        <v>518</v>
      </c>
      <c r="I157" s="260" t="s">
        <v>459</v>
      </c>
      <c r="J157" s="260" t="s">
        <v>519</v>
      </c>
      <c r="K157" s="256"/>
    </row>
    <row r="158" spans="2:11" ht="15" customHeight="1">
      <c r="B158" s="235"/>
      <c r="C158" s="260" t="s">
        <v>520</v>
      </c>
      <c r="D158" s="215"/>
      <c r="E158" s="215"/>
      <c r="F158" s="261" t="s">
        <v>457</v>
      </c>
      <c r="G158" s="215"/>
      <c r="H158" s="260" t="s">
        <v>521</v>
      </c>
      <c r="I158" s="260" t="s">
        <v>491</v>
      </c>
      <c r="J158" s="260"/>
      <c r="K158" s="256"/>
    </row>
    <row r="159" spans="2:11" ht="15" customHeight="1">
      <c r="B159" s="262"/>
      <c r="C159" s="244"/>
      <c r="D159" s="244"/>
      <c r="E159" s="244"/>
      <c r="F159" s="244"/>
      <c r="G159" s="244"/>
      <c r="H159" s="244"/>
      <c r="I159" s="244"/>
      <c r="J159" s="244"/>
      <c r="K159" s="263"/>
    </row>
    <row r="160" spans="2:11" ht="18.75" customHeight="1">
      <c r="B160" s="211"/>
      <c r="C160" s="215"/>
      <c r="D160" s="215"/>
      <c r="E160" s="215"/>
      <c r="F160" s="234"/>
      <c r="G160" s="215"/>
      <c r="H160" s="215"/>
      <c r="I160" s="215"/>
      <c r="J160" s="215"/>
      <c r="K160" s="211"/>
    </row>
    <row r="161" spans="2:11" ht="18.75" customHeight="1"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2:11" ht="7.5" customHeight="1">
      <c r="B162" s="202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2:11" ht="45" customHeight="1">
      <c r="B163" s="205"/>
      <c r="C163" s="319" t="s">
        <v>522</v>
      </c>
      <c r="D163" s="319"/>
      <c r="E163" s="319"/>
      <c r="F163" s="319"/>
      <c r="G163" s="319"/>
      <c r="H163" s="319"/>
      <c r="I163" s="319"/>
      <c r="J163" s="319"/>
      <c r="K163" s="206"/>
    </row>
    <row r="164" spans="2:11" ht="17.25" customHeight="1">
      <c r="B164" s="205"/>
      <c r="C164" s="227" t="s">
        <v>451</v>
      </c>
      <c r="D164" s="227"/>
      <c r="E164" s="227"/>
      <c r="F164" s="227" t="s">
        <v>452</v>
      </c>
      <c r="G164" s="264"/>
      <c r="H164" s="265" t="s">
        <v>106</v>
      </c>
      <c r="I164" s="265" t="s">
        <v>57</v>
      </c>
      <c r="J164" s="227" t="s">
        <v>453</v>
      </c>
      <c r="K164" s="206"/>
    </row>
    <row r="165" spans="2:11" ht="17.25" customHeight="1">
      <c r="B165" s="208"/>
      <c r="C165" s="229" t="s">
        <v>454</v>
      </c>
      <c r="D165" s="229"/>
      <c r="E165" s="229"/>
      <c r="F165" s="230" t="s">
        <v>455</v>
      </c>
      <c r="G165" s="266"/>
      <c r="H165" s="267"/>
      <c r="I165" s="267"/>
      <c r="J165" s="229" t="s">
        <v>456</v>
      </c>
      <c r="K165" s="209"/>
    </row>
    <row r="166" spans="2:11" ht="5.25" customHeight="1">
      <c r="B166" s="235"/>
      <c r="C166" s="232"/>
      <c r="D166" s="232"/>
      <c r="E166" s="232"/>
      <c r="F166" s="232"/>
      <c r="G166" s="233"/>
      <c r="H166" s="232"/>
      <c r="I166" s="232"/>
      <c r="J166" s="232"/>
      <c r="K166" s="256"/>
    </row>
    <row r="167" spans="2:11" ht="15" customHeight="1">
      <c r="B167" s="235"/>
      <c r="C167" s="215" t="s">
        <v>460</v>
      </c>
      <c r="D167" s="215"/>
      <c r="E167" s="215"/>
      <c r="F167" s="234" t="s">
        <v>457</v>
      </c>
      <c r="G167" s="215"/>
      <c r="H167" s="215" t="s">
        <v>496</v>
      </c>
      <c r="I167" s="215" t="s">
        <v>459</v>
      </c>
      <c r="J167" s="215">
        <v>120</v>
      </c>
      <c r="K167" s="256"/>
    </row>
    <row r="168" spans="2:11" ht="15" customHeight="1">
      <c r="B168" s="235"/>
      <c r="C168" s="215" t="s">
        <v>505</v>
      </c>
      <c r="D168" s="215"/>
      <c r="E168" s="215"/>
      <c r="F168" s="234" t="s">
        <v>457</v>
      </c>
      <c r="G168" s="215"/>
      <c r="H168" s="215" t="s">
        <v>506</v>
      </c>
      <c r="I168" s="215" t="s">
        <v>459</v>
      </c>
      <c r="J168" s="215" t="s">
        <v>507</v>
      </c>
      <c r="K168" s="256"/>
    </row>
    <row r="169" spans="2:11" ht="15" customHeight="1">
      <c r="B169" s="235"/>
      <c r="C169" s="215" t="s">
        <v>406</v>
      </c>
      <c r="D169" s="215"/>
      <c r="E169" s="215"/>
      <c r="F169" s="234" t="s">
        <v>457</v>
      </c>
      <c r="G169" s="215"/>
      <c r="H169" s="215" t="s">
        <v>523</v>
      </c>
      <c r="I169" s="215" t="s">
        <v>459</v>
      </c>
      <c r="J169" s="215" t="s">
        <v>507</v>
      </c>
      <c r="K169" s="256"/>
    </row>
    <row r="170" spans="2:11" ht="15" customHeight="1">
      <c r="B170" s="235"/>
      <c r="C170" s="215" t="s">
        <v>462</v>
      </c>
      <c r="D170" s="215"/>
      <c r="E170" s="215"/>
      <c r="F170" s="234" t="s">
        <v>463</v>
      </c>
      <c r="G170" s="215"/>
      <c r="H170" s="215" t="s">
        <v>523</v>
      </c>
      <c r="I170" s="215" t="s">
        <v>459</v>
      </c>
      <c r="J170" s="215">
        <v>50</v>
      </c>
      <c r="K170" s="256"/>
    </row>
    <row r="171" spans="2:11" ht="15" customHeight="1">
      <c r="B171" s="235"/>
      <c r="C171" s="215" t="s">
        <v>465</v>
      </c>
      <c r="D171" s="215"/>
      <c r="E171" s="215"/>
      <c r="F171" s="234" t="s">
        <v>457</v>
      </c>
      <c r="G171" s="215"/>
      <c r="H171" s="215" t="s">
        <v>523</v>
      </c>
      <c r="I171" s="215" t="s">
        <v>467</v>
      </c>
      <c r="J171" s="215"/>
      <c r="K171" s="256"/>
    </row>
    <row r="172" spans="2:11" ht="15" customHeight="1">
      <c r="B172" s="235"/>
      <c r="C172" s="215" t="s">
        <v>476</v>
      </c>
      <c r="D172" s="215"/>
      <c r="E172" s="215"/>
      <c r="F172" s="234" t="s">
        <v>463</v>
      </c>
      <c r="G172" s="215"/>
      <c r="H172" s="215" t="s">
        <v>523</v>
      </c>
      <c r="I172" s="215" t="s">
        <v>459</v>
      </c>
      <c r="J172" s="215">
        <v>50</v>
      </c>
      <c r="K172" s="256"/>
    </row>
    <row r="173" spans="2:11" ht="15" customHeight="1">
      <c r="B173" s="235"/>
      <c r="C173" s="215" t="s">
        <v>484</v>
      </c>
      <c r="D173" s="215"/>
      <c r="E173" s="215"/>
      <c r="F173" s="234" t="s">
        <v>463</v>
      </c>
      <c r="G173" s="215"/>
      <c r="H173" s="215" t="s">
        <v>523</v>
      </c>
      <c r="I173" s="215" t="s">
        <v>459</v>
      </c>
      <c r="J173" s="215">
        <v>50</v>
      </c>
      <c r="K173" s="256"/>
    </row>
    <row r="174" spans="2:11" ht="15" customHeight="1">
      <c r="B174" s="235"/>
      <c r="C174" s="215" t="s">
        <v>482</v>
      </c>
      <c r="D174" s="215"/>
      <c r="E174" s="215"/>
      <c r="F174" s="234" t="s">
        <v>463</v>
      </c>
      <c r="G174" s="215"/>
      <c r="H174" s="215" t="s">
        <v>523</v>
      </c>
      <c r="I174" s="215" t="s">
        <v>459</v>
      </c>
      <c r="J174" s="215">
        <v>50</v>
      </c>
      <c r="K174" s="256"/>
    </row>
    <row r="175" spans="2:11" ht="15" customHeight="1">
      <c r="B175" s="235"/>
      <c r="C175" s="215" t="s">
        <v>105</v>
      </c>
      <c r="D175" s="215"/>
      <c r="E175" s="215"/>
      <c r="F175" s="234" t="s">
        <v>457</v>
      </c>
      <c r="G175" s="215"/>
      <c r="H175" s="215" t="s">
        <v>524</v>
      </c>
      <c r="I175" s="215" t="s">
        <v>525</v>
      </c>
      <c r="J175" s="215"/>
      <c r="K175" s="256"/>
    </row>
    <row r="176" spans="2:11" ht="15" customHeight="1">
      <c r="B176" s="235"/>
      <c r="C176" s="215" t="s">
        <v>57</v>
      </c>
      <c r="D176" s="215"/>
      <c r="E176" s="215"/>
      <c r="F176" s="234" t="s">
        <v>457</v>
      </c>
      <c r="G176" s="215"/>
      <c r="H176" s="215" t="s">
        <v>526</v>
      </c>
      <c r="I176" s="215" t="s">
        <v>527</v>
      </c>
      <c r="J176" s="215">
        <v>1</v>
      </c>
      <c r="K176" s="256"/>
    </row>
    <row r="177" spans="2:11" ht="15" customHeight="1">
      <c r="B177" s="235"/>
      <c r="C177" s="215" t="s">
        <v>53</v>
      </c>
      <c r="D177" s="215"/>
      <c r="E177" s="215"/>
      <c r="F177" s="234" t="s">
        <v>457</v>
      </c>
      <c r="G177" s="215"/>
      <c r="H177" s="215" t="s">
        <v>528</v>
      </c>
      <c r="I177" s="215" t="s">
        <v>459</v>
      </c>
      <c r="J177" s="215">
        <v>20</v>
      </c>
      <c r="K177" s="256"/>
    </row>
    <row r="178" spans="2:11" ht="15" customHeight="1">
      <c r="B178" s="235"/>
      <c r="C178" s="215" t="s">
        <v>106</v>
      </c>
      <c r="D178" s="215"/>
      <c r="E178" s="215"/>
      <c r="F178" s="234" t="s">
        <v>457</v>
      </c>
      <c r="G178" s="215"/>
      <c r="H178" s="215" t="s">
        <v>529</v>
      </c>
      <c r="I178" s="215" t="s">
        <v>459</v>
      </c>
      <c r="J178" s="215">
        <v>255</v>
      </c>
      <c r="K178" s="256"/>
    </row>
    <row r="179" spans="2:11" ht="15" customHeight="1">
      <c r="B179" s="235"/>
      <c r="C179" s="215" t="s">
        <v>107</v>
      </c>
      <c r="D179" s="215"/>
      <c r="E179" s="215"/>
      <c r="F179" s="234" t="s">
        <v>457</v>
      </c>
      <c r="G179" s="215"/>
      <c r="H179" s="215" t="s">
        <v>422</v>
      </c>
      <c r="I179" s="215" t="s">
        <v>459</v>
      </c>
      <c r="J179" s="215">
        <v>10</v>
      </c>
      <c r="K179" s="256"/>
    </row>
    <row r="180" spans="2:11" ht="15" customHeight="1">
      <c r="B180" s="235"/>
      <c r="C180" s="215" t="s">
        <v>108</v>
      </c>
      <c r="D180" s="215"/>
      <c r="E180" s="215"/>
      <c r="F180" s="234" t="s">
        <v>457</v>
      </c>
      <c r="G180" s="215"/>
      <c r="H180" s="215" t="s">
        <v>530</v>
      </c>
      <c r="I180" s="215" t="s">
        <v>491</v>
      </c>
      <c r="J180" s="215"/>
      <c r="K180" s="256"/>
    </row>
    <row r="181" spans="2:11" ht="15" customHeight="1">
      <c r="B181" s="235"/>
      <c r="C181" s="215" t="s">
        <v>531</v>
      </c>
      <c r="D181" s="215"/>
      <c r="E181" s="215"/>
      <c r="F181" s="234" t="s">
        <v>457</v>
      </c>
      <c r="G181" s="215"/>
      <c r="H181" s="215" t="s">
        <v>532</v>
      </c>
      <c r="I181" s="215" t="s">
        <v>491</v>
      </c>
      <c r="J181" s="215"/>
      <c r="K181" s="256"/>
    </row>
    <row r="182" spans="2:11" ht="15" customHeight="1">
      <c r="B182" s="235"/>
      <c r="C182" s="215" t="s">
        <v>520</v>
      </c>
      <c r="D182" s="215"/>
      <c r="E182" s="215"/>
      <c r="F182" s="234" t="s">
        <v>457</v>
      </c>
      <c r="G182" s="215"/>
      <c r="H182" s="215" t="s">
        <v>533</v>
      </c>
      <c r="I182" s="215" t="s">
        <v>491</v>
      </c>
      <c r="J182" s="215"/>
      <c r="K182" s="256"/>
    </row>
    <row r="183" spans="2:11" ht="15" customHeight="1">
      <c r="B183" s="235"/>
      <c r="C183" s="215" t="s">
        <v>111</v>
      </c>
      <c r="D183" s="215"/>
      <c r="E183" s="215"/>
      <c r="F183" s="234" t="s">
        <v>463</v>
      </c>
      <c r="G183" s="215"/>
      <c r="H183" s="215" t="s">
        <v>534</v>
      </c>
      <c r="I183" s="215" t="s">
        <v>459</v>
      </c>
      <c r="J183" s="215">
        <v>50</v>
      </c>
      <c r="K183" s="256"/>
    </row>
    <row r="184" spans="2:11" ht="15" customHeight="1">
      <c r="B184" s="262"/>
      <c r="C184" s="244"/>
      <c r="D184" s="244"/>
      <c r="E184" s="244"/>
      <c r="F184" s="244"/>
      <c r="G184" s="244"/>
      <c r="H184" s="244"/>
      <c r="I184" s="244"/>
      <c r="J184" s="244"/>
      <c r="K184" s="263"/>
    </row>
    <row r="185" spans="2:11" ht="18.75" customHeight="1">
      <c r="B185" s="211"/>
      <c r="C185" s="215"/>
      <c r="D185" s="215"/>
      <c r="E185" s="215"/>
      <c r="F185" s="234"/>
      <c r="G185" s="215"/>
      <c r="H185" s="215"/>
      <c r="I185" s="215"/>
      <c r="J185" s="215"/>
      <c r="K185" s="211"/>
    </row>
    <row r="186" spans="2:11" ht="18.75" customHeight="1"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</row>
    <row r="187" spans="2:11" ht="13.5">
      <c r="B187" s="202"/>
      <c r="C187" s="203"/>
      <c r="D187" s="203"/>
      <c r="E187" s="203"/>
      <c r="F187" s="203"/>
      <c r="G187" s="203"/>
      <c r="H187" s="203"/>
      <c r="I187" s="203"/>
      <c r="J187" s="203"/>
      <c r="K187" s="204"/>
    </row>
    <row r="188" spans="2:11" ht="21">
      <c r="B188" s="205"/>
      <c r="C188" s="319" t="s">
        <v>535</v>
      </c>
      <c r="D188" s="319"/>
      <c r="E188" s="319"/>
      <c r="F188" s="319"/>
      <c r="G188" s="319"/>
      <c r="H188" s="319"/>
      <c r="I188" s="319"/>
      <c r="J188" s="319"/>
      <c r="K188" s="206"/>
    </row>
    <row r="189" spans="2:11" ht="25.5" customHeight="1">
      <c r="B189" s="205"/>
      <c r="C189" s="268" t="s">
        <v>536</v>
      </c>
      <c r="D189" s="268"/>
      <c r="E189" s="268"/>
      <c r="F189" s="268" t="s">
        <v>537</v>
      </c>
      <c r="G189" s="269"/>
      <c r="H189" s="320" t="s">
        <v>538</v>
      </c>
      <c r="I189" s="320"/>
      <c r="J189" s="320"/>
      <c r="K189" s="206"/>
    </row>
    <row r="190" spans="2:11" ht="5.25" customHeight="1">
      <c r="B190" s="235"/>
      <c r="C190" s="232"/>
      <c r="D190" s="232"/>
      <c r="E190" s="232"/>
      <c r="F190" s="232"/>
      <c r="G190" s="215"/>
      <c r="H190" s="232"/>
      <c r="I190" s="232"/>
      <c r="J190" s="232"/>
      <c r="K190" s="256"/>
    </row>
    <row r="191" spans="2:11" ht="15" customHeight="1">
      <c r="B191" s="235"/>
      <c r="C191" s="215" t="s">
        <v>539</v>
      </c>
      <c r="D191" s="215"/>
      <c r="E191" s="215"/>
      <c r="F191" s="234" t="s">
        <v>43</v>
      </c>
      <c r="G191" s="215"/>
      <c r="H191" s="318" t="s">
        <v>540</v>
      </c>
      <c r="I191" s="318"/>
      <c r="J191" s="318"/>
      <c r="K191" s="256"/>
    </row>
    <row r="192" spans="2:11" ht="15" customHeight="1">
      <c r="B192" s="235"/>
      <c r="C192" s="241"/>
      <c r="D192" s="215"/>
      <c r="E192" s="215"/>
      <c r="F192" s="234" t="s">
        <v>44</v>
      </c>
      <c r="G192" s="215"/>
      <c r="H192" s="318" t="s">
        <v>541</v>
      </c>
      <c r="I192" s="318"/>
      <c r="J192" s="318"/>
      <c r="K192" s="256"/>
    </row>
    <row r="193" spans="2:11" ht="15" customHeight="1">
      <c r="B193" s="235"/>
      <c r="C193" s="241"/>
      <c r="D193" s="215"/>
      <c r="E193" s="215"/>
      <c r="F193" s="234" t="s">
        <v>47</v>
      </c>
      <c r="G193" s="215"/>
      <c r="H193" s="318" t="s">
        <v>542</v>
      </c>
      <c r="I193" s="318"/>
      <c r="J193" s="318"/>
      <c r="K193" s="256"/>
    </row>
    <row r="194" spans="2:11" ht="15" customHeight="1">
      <c r="B194" s="235"/>
      <c r="C194" s="215"/>
      <c r="D194" s="215"/>
      <c r="E194" s="215"/>
      <c r="F194" s="234" t="s">
        <v>45</v>
      </c>
      <c r="G194" s="215"/>
      <c r="H194" s="318" t="s">
        <v>543</v>
      </c>
      <c r="I194" s="318"/>
      <c r="J194" s="318"/>
      <c r="K194" s="256"/>
    </row>
    <row r="195" spans="2:11" ht="15" customHeight="1">
      <c r="B195" s="235"/>
      <c r="C195" s="215"/>
      <c r="D195" s="215"/>
      <c r="E195" s="215"/>
      <c r="F195" s="234" t="s">
        <v>46</v>
      </c>
      <c r="G195" s="215"/>
      <c r="H195" s="318" t="s">
        <v>544</v>
      </c>
      <c r="I195" s="318"/>
      <c r="J195" s="318"/>
      <c r="K195" s="256"/>
    </row>
    <row r="196" spans="2:11" ht="15" customHeight="1">
      <c r="B196" s="235"/>
      <c r="C196" s="215"/>
      <c r="D196" s="215"/>
      <c r="E196" s="215"/>
      <c r="F196" s="234"/>
      <c r="G196" s="215"/>
      <c r="H196" s="215"/>
      <c r="I196" s="215"/>
      <c r="J196" s="215"/>
      <c r="K196" s="256"/>
    </row>
    <row r="197" spans="2:11" ht="15" customHeight="1">
      <c r="B197" s="235"/>
      <c r="C197" s="215" t="s">
        <v>503</v>
      </c>
      <c r="D197" s="215"/>
      <c r="E197" s="215"/>
      <c r="F197" s="234" t="s">
        <v>78</v>
      </c>
      <c r="G197" s="215"/>
      <c r="H197" s="318" t="s">
        <v>545</v>
      </c>
      <c r="I197" s="318"/>
      <c r="J197" s="318"/>
      <c r="K197" s="256"/>
    </row>
    <row r="198" spans="2:11" ht="15" customHeight="1">
      <c r="B198" s="235"/>
      <c r="C198" s="241"/>
      <c r="D198" s="215"/>
      <c r="E198" s="215"/>
      <c r="F198" s="234" t="s">
        <v>400</v>
      </c>
      <c r="G198" s="215"/>
      <c r="H198" s="318" t="s">
        <v>401</v>
      </c>
      <c r="I198" s="318"/>
      <c r="J198" s="318"/>
      <c r="K198" s="256"/>
    </row>
    <row r="199" spans="2:11" ht="15" customHeight="1">
      <c r="B199" s="235"/>
      <c r="C199" s="215"/>
      <c r="D199" s="215"/>
      <c r="E199" s="215"/>
      <c r="F199" s="234" t="s">
        <v>398</v>
      </c>
      <c r="G199" s="215"/>
      <c r="H199" s="318" t="s">
        <v>546</v>
      </c>
      <c r="I199" s="318"/>
      <c r="J199" s="318"/>
      <c r="K199" s="256"/>
    </row>
    <row r="200" spans="2:11" ht="15" customHeight="1">
      <c r="B200" s="270"/>
      <c r="C200" s="241"/>
      <c r="D200" s="241"/>
      <c r="E200" s="241"/>
      <c r="F200" s="234" t="s">
        <v>402</v>
      </c>
      <c r="G200" s="220"/>
      <c r="H200" s="317" t="s">
        <v>403</v>
      </c>
      <c r="I200" s="317"/>
      <c r="J200" s="317"/>
      <c r="K200" s="271"/>
    </row>
    <row r="201" spans="2:11" ht="15" customHeight="1">
      <c r="B201" s="270"/>
      <c r="C201" s="241"/>
      <c r="D201" s="241"/>
      <c r="E201" s="241"/>
      <c r="F201" s="234" t="s">
        <v>404</v>
      </c>
      <c r="G201" s="220"/>
      <c r="H201" s="317" t="s">
        <v>547</v>
      </c>
      <c r="I201" s="317"/>
      <c r="J201" s="317"/>
      <c r="K201" s="271"/>
    </row>
    <row r="202" spans="2:11" ht="15" customHeight="1">
      <c r="B202" s="270"/>
      <c r="C202" s="241"/>
      <c r="D202" s="241"/>
      <c r="E202" s="241"/>
      <c r="F202" s="272"/>
      <c r="G202" s="220"/>
      <c r="H202" s="273"/>
      <c r="I202" s="273"/>
      <c r="J202" s="273"/>
      <c r="K202" s="271"/>
    </row>
    <row r="203" spans="2:11" ht="15" customHeight="1">
      <c r="B203" s="270"/>
      <c r="C203" s="215" t="s">
        <v>527</v>
      </c>
      <c r="D203" s="241"/>
      <c r="E203" s="241"/>
      <c r="F203" s="234">
        <v>1</v>
      </c>
      <c r="G203" s="220"/>
      <c r="H203" s="317" t="s">
        <v>548</v>
      </c>
      <c r="I203" s="317"/>
      <c r="J203" s="317"/>
      <c r="K203" s="271"/>
    </row>
    <row r="204" spans="2:11" ht="15" customHeight="1">
      <c r="B204" s="270"/>
      <c r="C204" s="241"/>
      <c r="D204" s="241"/>
      <c r="E204" s="241"/>
      <c r="F204" s="234">
        <v>2</v>
      </c>
      <c r="G204" s="220"/>
      <c r="H204" s="317" t="s">
        <v>549</v>
      </c>
      <c r="I204" s="317"/>
      <c r="J204" s="317"/>
      <c r="K204" s="271"/>
    </row>
    <row r="205" spans="2:11" ht="15" customHeight="1">
      <c r="B205" s="270"/>
      <c r="C205" s="241"/>
      <c r="D205" s="241"/>
      <c r="E205" s="241"/>
      <c r="F205" s="234">
        <v>3</v>
      </c>
      <c r="G205" s="220"/>
      <c r="H205" s="317" t="s">
        <v>550</v>
      </c>
      <c r="I205" s="317"/>
      <c r="J205" s="317"/>
      <c r="K205" s="271"/>
    </row>
    <row r="206" spans="2:11" ht="15" customHeight="1">
      <c r="B206" s="270"/>
      <c r="C206" s="241"/>
      <c r="D206" s="241"/>
      <c r="E206" s="241"/>
      <c r="F206" s="234">
        <v>4</v>
      </c>
      <c r="G206" s="220"/>
      <c r="H206" s="317" t="s">
        <v>551</v>
      </c>
      <c r="I206" s="317"/>
      <c r="J206" s="317"/>
      <c r="K206" s="271"/>
    </row>
    <row r="207" spans="2:11" ht="12.75" customHeight="1">
      <c r="B207" s="274"/>
      <c r="C207" s="275"/>
      <c r="D207" s="275"/>
      <c r="E207" s="275"/>
      <c r="F207" s="275"/>
      <c r="G207" s="275"/>
      <c r="H207" s="275"/>
      <c r="I207" s="275"/>
      <c r="J207" s="275"/>
      <c r="K207" s="27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janiczekv</dc:creator>
  <cp:keywords/>
  <dc:description/>
  <cp:lastModifiedBy>janiczekv</cp:lastModifiedBy>
  <dcterms:created xsi:type="dcterms:W3CDTF">2016-04-20T09:20:49Z</dcterms:created>
  <dcterms:modified xsi:type="dcterms:W3CDTF">2016-04-20T09:20:49Z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