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list'!$F$5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'Položky'!$A$1:$G$32</definedName>
    <definedName name="_xlnm.Print_Area" localSheetId="1">'Rekapitulace'!$A$1:$I$23</definedName>
    <definedName name="PocetMJ">'Krycí list'!$G$8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<sst xmlns="http://schemas.openxmlformats.org/spreadsheetml/2006/main" count="177" uniqueCount="134">
  <si>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</si>
  <si>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</si>
  <si>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</si>
  <si>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</si>
  <si>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</si>
  <si>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</si>
  <si>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</si>
  <si>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</si>
  <si>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</si>
  <si>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</si>
  <si>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</si>
  <si>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</si>
  <si>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</si>
  <si>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</si>
  <si>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</si>
  <si>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</si>
  <si>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</si>
  <si>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</si>
  <si>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</si>
  <si>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</si>
  <si>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</si>
  <si>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</si>
  <si>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</si>
  <si>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</si>
  <si>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</si>
  <si>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</si>
  <si>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</si>
  <si>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</si>
  <si>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</si>
  <si>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</si>
  <si>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</si>
  <si>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</si>
  <si>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</si>
  <si>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</si>
  <si>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</si>
  <si>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</si>
  <si>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</si>
  <si>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</si>
  <si>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</si>
  <si>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</si>
  <si>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</si>
  <si>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</si>
  <si>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</si>
  <si>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</si>
  <si>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</si>
  <si>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</si>
  <si>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</si>
  <si>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</si>
  <si>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</si>
  <si>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</si>
  <si>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</si>
  <si>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</si>
  <si>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</si>
  <si>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</si>
  <si>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</si>
  <si>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</si>
  <si>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</si>
  <si>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</si>
  <si>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</si>
  <si>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</si>
  <si>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</si>
  <si>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</si>
  <si>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</si>
  <si>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</si>
  <si>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</si>
  <si>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</si>
  <si>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</si>
  <si>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</si>
  <si>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</si>
  <si>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16V042</t>
  </si>
  <si>
    <t>Oprava MK a chodníků v Jablunkově</t>
  </si>
  <si>
    <t>4</t>
  </si>
  <si>
    <t>Chodník od mostu po starou poštu</t>
  </si>
  <si>
    <t>5</t>
  </si>
  <si>
    <t>Komunikace</t>
  </si>
  <si>
    <t>919732200U00</t>
  </si>
  <si>
    <t>Řezání podkladu živičného hl 10cm</t>
  </si>
  <si>
    <t>m</t>
  </si>
  <si>
    <t>113107142R00</t>
  </si>
  <si>
    <t>Odstranění podkladu pl.do 200 m2, živice tl. 10 cm</t>
  </si>
  <si>
    <t>m2</t>
  </si>
  <si>
    <t>577181326R00</t>
  </si>
  <si>
    <t>Beton asfaltový ABS tř.2 , tl. 10 cm ruční pokládk doasfaltování kolem obrubníků</t>
  </si>
  <si>
    <t>599141111R00</t>
  </si>
  <si>
    <t>Vyplnění spár živičnou zálivkou</t>
  </si>
  <si>
    <t>46</t>
  </si>
  <si>
    <t>Zpevněné plochy</t>
  </si>
  <si>
    <t>113107141R00</t>
  </si>
  <si>
    <t>Odstranění podkladu pl. do 200 m2, živice tl. 5 cm</t>
  </si>
  <si>
    <t>113107131R00</t>
  </si>
  <si>
    <t>Odstranění podkladu pl.200 m2, bet.prostý tl.10 cm</t>
  </si>
  <si>
    <t>113202111R00</t>
  </si>
  <si>
    <t>Vytrhání obrub z krajníků nebo obrubníků stojatých</t>
  </si>
  <si>
    <t>979024441R00</t>
  </si>
  <si>
    <t>Očištění vybour. kamenných obrubníků</t>
  </si>
  <si>
    <t>979087212R00</t>
  </si>
  <si>
    <t xml:space="preserve">Nakládání suti na dopravní prostředky </t>
  </si>
  <si>
    <t>t</t>
  </si>
  <si>
    <t>979083117R00</t>
  </si>
  <si>
    <t xml:space="preserve">Vodorovné přemístění suti na skládku </t>
  </si>
  <si>
    <t>979999996R00</t>
  </si>
  <si>
    <t xml:space="preserve">Poplatek za skládku suti a vybouraných hmot </t>
  </si>
  <si>
    <t>181101101R00</t>
  </si>
  <si>
    <t>Srovnání podkladní štěrkové vrstvy se zhutněním</t>
  </si>
  <si>
    <t>564431111R00</t>
  </si>
  <si>
    <t>Podklad ze struskového štěrku tloušťky 10 cm</t>
  </si>
  <si>
    <t>564201111R00</t>
  </si>
  <si>
    <t>Podklad ze štěrkopísku po zhutnění tloušťky 4 cm</t>
  </si>
  <si>
    <t>596211112U00</t>
  </si>
  <si>
    <t>Klad zámk dl tl60 skA -300m2 chod</t>
  </si>
  <si>
    <t>SPC</t>
  </si>
  <si>
    <t>Dlažba zámková šedá tl.6cm</t>
  </si>
  <si>
    <t>916231213U00</t>
  </si>
  <si>
    <t>Osaz chod bet stoj obruba+opěra bet</t>
  </si>
  <si>
    <t>917461111R00</t>
  </si>
  <si>
    <t>Osazení stoj.obrubníkůkamenných lože z BP 12,5</t>
  </si>
  <si>
    <t>918101111R00</t>
  </si>
  <si>
    <t>Lože pod obrubníky nebo obruby dlažeb z B 12,5</t>
  </si>
  <si>
    <t>m3</t>
  </si>
  <si>
    <t>59217410</t>
  </si>
  <si>
    <t>Obrubník chodníkový  ABO 100/10/25  1000x100x250</t>
  </si>
  <si>
    <t>kus</t>
  </si>
  <si>
    <t>58380351</t>
  </si>
  <si>
    <t>Obrubník kamenný štípaný 15x25 cm</t>
  </si>
  <si>
    <t>998225111R00</t>
  </si>
  <si>
    <t xml:space="preserve">Přesun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</si>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</sst>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4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2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3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23" xfId="0" applyNumberFormat="1" applyBorder="1" applyAlignment="1">
      <alignment horizontal="right"/>
    </xf>
    <xf numFmtId="166" fontId="0" fillId="0" borderId="27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6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5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4" borderId="33" xfId="0" applyNumberFormat="1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54" xfId="0" applyFont="1" applyFill="1" applyBorder="1" applyAlignment="1">
      <alignment/>
    </xf>
    <xf numFmtId="0" fontId="3" fillId="34" borderId="55" xfId="0" applyFont="1" applyFill="1" applyBorder="1" applyAlignment="1">
      <alignment/>
    </xf>
    <xf numFmtId="0" fontId="3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5" borderId="3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3" fillId="35" borderId="58" xfId="0" applyFont="1" applyFill="1" applyBorder="1" applyAlignment="1">
      <alignment horizontal="right"/>
    </xf>
    <xf numFmtId="0" fontId="3" fillId="35" borderId="39" xfId="0" applyFont="1" applyFill="1" applyBorder="1" applyAlignment="1">
      <alignment horizontal="right"/>
    </xf>
    <xf numFmtId="0" fontId="3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5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3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3" fillId="0" borderId="61" xfId="46" applyFont="1" applyBorder="1" applyAlignment="1">
      <alignment horizontal="center"/>
      <protection/>
    </xf>
    <xf numFmtId="49" fontId="3" fillId="0" borderId="61" xfId="46" applyNumberFormat="1" applyFont="1" applyBorder="1" applyAlignment="1">
      <alignment horizontal="left"/>
      <protection/>
    </xf>
    <xf numFmtId="0" fontId="3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0" fillId="33" borderId="62" xfId="46" applyFill="1" applyBorder="1" applyAlignment="1">
      <alignment horizontal="center"/>
      <protection/>
    </xf>
    <xf numFmtId="49" fontId="5" fillId="33" borderId="62" xfId="46" applyNumberFormat="1" applyFont="1" applyFill="1" applyBorder="1" applyAlignment="1">
      <alignment horizontal="left"/>
      <protection/>
    </xf>
    <xf numFmtId="0" fontId="5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3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3" fontId="3" fillId="33" borderId="46" xfId="0" applyNumberFormat="1" applyFont="1" applyFill="1" applyBorder="1" applyAlignment="1">
      <alignment horizontal="right"/>
    </xf>
    <xf numFmtId="3" fontId="3" fillId="33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75" customHeight="1">
      <c r="A5" s="15" t="s">
        <v>71</v>
      </c>
      <c r="B5" s="16"/>
      <c r="C5" s="17" t="s">
        <v>72</v>
      </c>
      <c r="D5" s="18"/>
      <c r="E5" s="18"/>
      <c r="F5" s="13"/>
      <c r="G5" s="14"/>
    </row>
    <row r="6" spans="1:7" ht="12.7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75" customHeight="1">
      <c r="A7" s="15" t="s">
        <v>69</v>
      </c>
      <c r="B7" s="16"/>
      <c r="C7" s="17" t="s">
        <v>70</v>
      </c>
      <c r="D7" s="18"/>
      <c r="E7" s="18"/>
      <c r="F7" s="24"/>
      <c r="G7" s="14"/>
    </row>
    <row r="8" spans="1:9" ht="12.75">
      <c r="A8" s="19" t="s">
        <v>9</v>
      </c>
      <c r="B8" s="21"/>
      <c r="C8" s="175"/>
      <c r="D8" s="176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175"/>
      <c r="D9" s="176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/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7"/>
      <c r="F12" s="178"/>
      <c r="G12" s="179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43" t="s">
        <v>19</v>
      </c>
      <c r="E14" s="44"/>
      <c r="F14" s="44"/>
      <c r="G14" s="42"/>
    </row>
    <row r="15" spans="1:7" ht="15.75" customHeight="1">
      <c r="A15" s="45"/>
      <c r="B15" s="8" t="s">
        <v>20</v>
      </c>
      <c r="C15" s="46">
        <f>Dodavka</f>
        <v>0</v>
      </c>
      <c r="D15" s="47" t="str">
        <f>Rekapitulace!A14</f>
        <v>Ztížené výrobní podmínky</v>
      </c>
      <c r="E15" s="48"/>
      <c r="F15" s="49"/>
      <c r="G15" s="46">
        <f>Rekapitulace!I14</f>
        <v>0</v>
      </c>
    </row>
    <row r="16" spans="1:7" ht="15.75" customHeight="1">
      <c r="A16" s="45" t="s">
        <v>21</v>
      </c>
      <c r="B16" s="8" t="s">
        <v>22</v>
      </c>
      <c r="C16" s="46">
        <f>Mont</f>
        <v>0</v>
      </c>
      <c r="D16" s="30" t="str">
        <f>Rekapitulace!A15</f>
        <v>Oborová přirážka</v>
      </c>
      <c r="E16" s="50"/>
      <c r="F16" s="51"/>
      <c r="G16" s="46">
        <f>Rekapitulace!I15</f>
        <v>0</v>
      </c>
    </row>
    <row r="17" spans="1:7" ht="15.75" customHeight="1">
      <c r="A17" s="45" t="s">
        <v>23</v>
      </c>
      <c r="B17" s="8" t="s">
        <v>24</v>
      </c>
      <c r="C17" s="46">
        <f>HSV</f>
        <v>0</v>
      </c>
      <c r="D17" s="30" t="str">
        <f>Rekapitulace!A16</f>
        <v>Přesun stavebních kapacit</v>
      </c>
      <c r="E17" s="50"/>
      <c r="F17" s="51"/>
      <c r="G17" s="46">
        <f>Rekapitulace!I16</f>
        <v>0</v>
      </c>
    </row>
    <row r="18" spans="1:7" ht="15.75" customHeight="1">
      <c r="A18" s="52" t="s">
        <v>25</v>
      </c>
      <c r="B18" s="8" t="s">
        <v>26</v>
      </c>
      <c r="C18" s="46">
        <f>PSV</f>
        <v>0</v>
      </c>
      <c r="D18" s="30" t="str">
        <f>Rekapitulace!A17</f>
        <v>Mimostaveništní doprava</v>
      </c>
      <c r="E18" s="50"/>
      <c r="F18" s="51"/>
      <c r="G18" s="46">
        <f>Rekapitulace!I17</f>
        <v>0</v>
      </c>
    </row>
    <row r="19" spans="1:7" ht="15.75" customHeight="1">
      <c r="A19" s="53" t="s">
        <v>27</v>
      </c>
      <c r="B19" s="8"/>
      <c r="C19" s="46">
        <f>SUM(C15:C18)</f>
        <v>0</v>
      </c>
      <c r="D19" s="54" t="str">
        <f>Rekapitulace!A18</f>
        <v>Zařízení staveniště</v>
      </c>
      <c r="E19" s="50"/>
      <c r="F19" s="51"/>
      <c r="G19" s="46">
        <f>Rekapitulace!I18</f>
        <v>0</v>
      </c>
    </row>
    <row r="20" spans="1:7" ht="15.75" customHeight="1">
      <c r="A20" s="53"/>
      <c r="B20" s="8"/>
      <c r="C20" s="46"/>
      <c r="D20" s="30" t="str">
        <f>Rekapitulace!A19</f>
        <v>Provoz investora</v>
      </c>
      <c r="E20" s="50"/>
      <c r="F20" s="51"/>
      <c r="G20" s="46">
        <f>Rekapitulace!I19</f>
        <v>0</v>
      </c>
    </row>
    <row r="21" spans="1:7" ht="15.75" customHeight="1">
      <c r="A21" s="53" t="s">
        <v>28</v>
      </c>
      <c r="B21" s="8"/>
      <c r="C21" s="46">
        <f>HZS</f>
        <v>0</v>
      </c>
      <c r="D21" s="30" t="str">
        <f>Rekapitulace!A20</f>
        <v>Kompletační činnost (IČD)</v>
      </c>
      <c r="E21" s="50"/>
      <c r="F21" s="51"/>
      <c r="G21" s="46">
        <f>Rekapitulace!I20</f>
        <v>0</v>
      </c>
    </row>
    <row r="22" spans="1:7" ht="15.75" customHeight="1">
      <c r="A22" s="11" t="s">
        <v>29</v>
      </c>
      <c r="B22" s="13"/>
      <c r="C22" s="46">
        <f>C19+C21</f>
        <v>0</v>
      </c>
      <c r="D22" s="30" t="s">
        <v>30</v>
      </c>
      <c r="E22" s="50"/>
      <c r="F22" s="51"/>
      <c r="G22" s="46">
        <f>G23-SUM(G15:G21)</f>
        <v>0</v>
      </c>
    </row>
    <row r="23" spans="1:7" ht="15.75" customHeight="1" thickBot="1">
      <c r="A23" s="30" t="s">
        <v>31</v>
      </c>
      <c r="B23" s="31"/>
      <c r="C23" s="55">
        <f>C22+G23</f>
        <v>0</v>
      </c>
      <c r="D23" s="56" t="s">
        <v>32</v>
      </c>
      <c r="E23" s="57"/>
      <c r="F23" s="58"/>
      <c r="G23" s="46">
        <f>VRN</f>
        <v>0</v>
      </c>
    </row>
    <row r="24" spans="1:7" ht="12.75">
      <c r="A24" s="59" t="s">
        <v>33</v>
      </c>
      <c r="B24" s="60"/>
      <c r="C24" s="61" t="s">
        <v>34</v>
      </c>
      <c r="D24" s="60"/>
      <c r="E24" s="61" t="s">
        <v>35</v>
      </c>
      <c r="F24" s="60"/>
      <c r="G24" s="62"/>
    </row>
    <row r="25" spans="1:7" ht="12.75">
      <c r="A25" s="19"/>
      <c r="B25" s="21"/>
      <c r="C25" s="22" t="s">
        <v>36</v>
      </c>
      <c r="D25" s="21"/>
      <c r="E25" s="22" t="s">
        <v>36</v>
      </c>
      <c r="F25" s="21"/>
      <c r="G25" s="23"/>
    </row>
    <row r="26" spans="1:7" ht="12.75">
      <c r="A26" s="11" t="s">
        <v>37</v>
      </c>
      <c r="B26" s="63"/>
      <c r="C26" s="34" t="s">
        <v>37</v>
      </c>
      <c r="D26" s="13"/>
      <c r="E26" s="34" t="s">
        <v>37</v>
      </c>
      <c r="F26" s="13"/>
      <c r="G26" s="14"/>
    </row>
    <row r="27" spans="1:7" ht="12.75">
      <c r="A27" s="11"/>
      <c r="B27" s="64"/>
      <c r="C27" s="34" t="s">
        <v>38</v>
      </c>
      <c r="D27" s="13"/>
      <c r="E27" s="34" t="s">
        <v>39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40</v>
      </c>
      <c r="B30" s="21"/>
      <c r="C30" s="65">
        <v>21</v>
      </c>
      <c r="D30" s="21" t="s">
        <v>41</v>
      </c>
      <c r="E30" s="22"/>
      <c r="F30" s="66">
        <f>ROUND(C23-F32,0)</f>
        <v>0</v>
      </c>
      <c r="G30" s="23"/>
    </row>
    <row r="31" spans="1:7" ht="12.75">
      <c r="A31" s="19" t="s">
        <v>42</v>
      </c>
      <c r="B31" s="21"/>
      <c r="C31" s="65">
        <f>SazbaDPH1</f>
        <v>21</v>
      </c>
      <c r="D31" s="21" t="s">
        <v>41</v>
      </c>
      <c r="E31" s="22"/>
      <c r="F31" s="67">
        <f>ROUND(PRODUCT(F30,C31/100),1)</f>
        <v>0</v>
      </c>
      <c r="G31" s="33"/>
    </row>
    <row r="32" spans="1:7" ht="12.75">
      <c r="A32" s="19" t="s">
        <v>40</v>
      </c>
      <c r="B32" s="21"/>
      <c r="C32" s="65">
        <v>0</v>
      </c>
      <c r="D32" s="21" t="s">
        <v>41</v>
      </c>
      <c r="E32" s="22"/>
      <c r="F32" s="66">
        <v>0</v>
      </c>
      <c r="G32" s="23"/>
    </row>
    <row r="33" spans="1:7" ht="12.75">
      <c r="A33" s="19" t="s">
        <v>42</v>
      </c>
      <c r="B33" s="21"/>
      <c r="C33" s="65">
        <f>SazbaDPH2</f>
        <v>0</v>
      </c>
      <c r="D33" s="21" t="s">
        <v>41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43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44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180"/>
      <c r="C37" s="180"/>
      <c r="D37" s="180"/>
      <c r="E37" s="180"/>
      <c r="F37" s="180"/>
      <c r="G37" s="180"/>
      <c r="H37" t="s">
        <v>5</v>
      </c>
    </row>
    <row r="38" spans="1:8" ht="12.75" customHeight="1">
      <c r="A38" s="75"/>
      <c r="B38" s="180"/>
      <c r="C38" s="180"/>
      <c r="D38" s="180"/>
      <c r="E38" s="180"/>
      <c r="F38" s="180"/>
      <c r="G38" s="180"/>
      <c r="H38" t="s">
        <v>5</v>
      </c>
    </row>
    <row r="39" spans="1:8" ht="12.75">
      <c r="A39" s="75"/>
      <c r="B39" s="180"/>
      <c r="C39" s="180"/>
      <c r="D39" s="180"/>
      <c r="E39" s="180"/>
      <c r="F39" s="180"/>
      <c r="G39" s="180"/>
      <c r="H39" t="s">
        <v>5</v>
      </c>
    </row>
    <row r="40" spans="1:8" ht="12.75">
      <c r="A40" s="75"/>
      <c r="B40" s="180"/>
      <c r="C40" s="180"/>
      <c r="D40" s="180"/>
      <c r="E40" s="180"/>
      <c r="F40" s="180"/>
      <c r="G40" s="180"/>
      <c r="H40" t="s">
        <v>5</v>
      </c>
    </row>
    <row r="41" spans="1:8" ht="12.75">
      <c r="A41" s="75"/>
      <c r="B41" s="180"/>
      <c r="C41" s="180"/>
      <c r="D41" s="180"/>
      <c r="E41" s="180"/>
      <c r="F41" s="180"/>
      <c r="G41" s="180"/>
      <c r="H41" t="s">
        <v>5</v>
      </c>
    </row>
    <row r="42" spans="1:8" ht="12.75">
      <c r="A42" s="75"/>
      <c r="B42" s="180"/>
      <c r="C42" s="180"/>
      <c r="D42" s="180"/>
      <c r="E42" s="180"/>
      <c r="F42" s="180"/>
      <c r="G42" s="180"/>
      <c r="H42" t="s">
        <v>5</v>
      </c>
    </row>
    <row r="43" spans="1:8" ht="12.75">
      <c r="A43" s="75"/>
      <c r="B43" s="180"/>
      <c r="C43" s="180"/>
      <c r="D43" s="180"/>
      <c r="E43" s="180"/>
      <c r="F43" s="180"/>
      <c r="G43" s="180"/>
      <c r="H43" t="s">
        <v>5</v>
      </c>
    </row>
    <row r="44" spans="1:8" ht="12.75">
      <c r="A44" s="75"/>
      <c r="B44" s="180"/>
      <c r="C44" s="180"/>
      <c r="D44" s="180"/>
      <c r="E44" s="180"/>
      <c r="F44" s="180"/>
      <c r="G44" s="180"/>
      <c r="H44" t="s">
        <v>5</v>
      </c>
    </row>
    <row r="45" spans="1:8" ht="0.75" customHeight="1">
      <c r="A45" s="75"/>
      <c r="B45" s="180"/>
      <c r="C45" s="180"/>
      <c r="D45" s="180"/>
      <c r="E45" s="180"/>
      <c r="F45" s="180"/>
      <c r="G45" s="180"/>
      <c r="H45" t="s">
        <v>5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8:D8"/>
    <mergeCell ref="C9:D9"/>
    <mergeCell ref="E12:G12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6</v>
      </c>
      <c r="B1" s="183"/>
      <c r="C1" s="76" t="str">
        <f>CONCATENATE(cislostavby," ",nazevstavby)</f>
        <v>16V042 Oprava MK a chodníků v Jablunkově</v>
      </c>
      <c r="D1" s="77"/>
      <c r="E1" s="78"/>
      <c r="F1" s="77"/>
      <c r="G1" s="79" t="s">
        <v>45</v>
      </c>
      <c r="H1" s="80"/>
      <c r="I1" s="81"/>
    </row>
    <row r="2" spans="1:9" ht="13.5" thickBot="1">
      <c r="A2" s="184" t="s">
        <v>2</v>
      </c>
      <c r="B2" s="185"/>
      <c r="C2" s="82" t="str">
        <f>CONCATENATE(cisloobjektu," ",nazevobjektu)</f>
        <v>4 Chodník od mostu po starou poštu</v>
      </c>
      <c r="D2" s="83"/>
      <c r="E2" s="84"/>
      <c r="F2" s="83"/>
      <c r="G2" s="186"/>
      <c r="H2" s="187"/>
      <c r="I2" s="188"/>
    </row>
    <row r="3" ht="13.5" thickTop="1">
      <c r="F3" s="13"/>
    </row>
    <row r="4" spans="1:9" ht="19.5" customHeight="1">
      <c r="A4" s="85" t="s">
        <v>46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47</v>
      </c>
      <c r="C6" s="89"/>
      <c r="D6" s="90"/>
      <c r="E6" s="91" t="s">
        <v>48</v>
      </c>
      <c r="F6" s="92" t="s">
        <v>49</v>
      </c>
      <c r="G6" s="92" t="s">
        <v>50</v>
      </c>
      <c r="H6" s="92" t="s">
        <v>51</v>
      </c>
      <c r="I6" s="93" t="s">
        <v>28</v>
      </c>
    </row>
    <row r="7" spans="1:9" s="13" customFormat="1" ht="12.75">
      <c r="A7" s="171" t="str">
        <f>Položky!B7</f>
        <v>5</v>
      </c>
      <c r="B7" s="94" t="str">
        <f>Položky!C7</f>
        <v>Komunikace</v>
      </c>
      <c r="D7" s="95"/>
      <c r="E7" s="172">
        <f>Položky!BA12</f>
        <v>0</v>
      </c>
      <c r="F7" s="173">
        <f>Položky!BB12</f>
        <v>0</v>
      </c>
      <c r="G7" s="173">
        <f>Položky!BC12</f>
        <v>0</v>
      </c>
      <c r="H7" s="173">
        <f>Položky!BD12</f>
        <v>0</v>
      </c>
      <c r="I7" s="174">
        <f>Položky!BE12</f>
        <v>0</v>
      </c>
    </row>
    <row r="8" spans="1:9" s="13" customFormat="1" ht="13.5" thickBot="1">
      <c r="A8" s="171" t="str">
        <f>Položky!B13</f>
        <v>46</v>
      </c>
      <c r="B8" s="94" t="str">
        <f>Položky!C13</f>
        <v>Zpevněné plochy</v>
      </c>
      <c r="D8" s="95"/>
      <c r="E8" s="172">
        <f>Položky!BA32</f>
        <v>0</v>
      </c>
      <c r="F8" s="173">
        <f>Položky!BB32</f>
        <v>0</v>
      </c>
      <c r="G8" s="173">
        <f>Položky!BC32</f>
        <v>0</v>
      </c>
      <c r="H8" s="173">
        <f>Položky!BD32</f>
        <v>0</v>
      </c>
      <c r="I8" s="174">
        <f>Položky!BE32</f>
        <v>0</v>
      </c>
    </row>
    <row r="9" spans="1:9" s="102" customFormat="1" ht="13.5" thickBot="1">
      <c r="A9" s="96"/>
      <c r="B9" s="97" t="s">
        <v>52</v>
      </c>
      <c r="C9" s="97"/>
      <c r="D9" s="98"/>
      <c r="E9" s="99">
        <f>SUM(E7:E8)</f>
        <v>0</v>
      </c>
      <c r="F9" s="100">
        <f>SUM(F7:F8)</f>
        <v>0</v>
      </c>
      <c r="G9" s="100">
        <f>SUM(G7:G8)</f>
        <v>0</v>
      </c>
      <c r="H9" s="100">
        <f>SUM(H7:H8)</f>
        <v>0</v>
      </c>
      <c r="I9" s="101">
        <f>SUM(I7:I8)</f>
        <v>0</v>
      </c>
    </row>
    <row r="10" spans="1:9" ht="12.75">
      <c r="A10" s="13"/>
      <c r="B10" s="13"/>
      <c r="C10" s="13"/>
      <c r="D10" s="13"/>
      <c r="E10" s="13"/>
      <c r="F10" s="13"/>
      <c r="G10" s="13"/>
      <c r="H10" s="13"/>
      <c r="I10" s="13"/>
    </row>
    <row r="11" spans="1:57" ht="19.5" customHeight="1">
      <c r="A11" s="86" t="s">
        <v>53</v>
      </c>
      <c r="B11" s="86"/>
      <c r="C11" s="86"/>
      <c r="D11" s="86"/>
      <c r="E11" s="86"/>
      <c r="F11" s="86"/>
      <c r="G11" s="103"/>
      <c r="H11" s="86"/>
      <c r="I11" s="86"/>
      <c r="BA11" s="35"/>
      <c r="BB11" s="35"/>
      <c r="BC11" s="35"/>
      <c r="BD11" s="35"/>
      <c r="BE11" s="35"/>
    </row>
    <row r="12" ht="13.5" thickBot="1"/>
    <row r="13" spans="1:9" ht="12.75">
      <c r="A13" s="104" t="s">
        <v>54</v>
      </c>
      <c r="B13" s="105"/>
      <c r="C13" s="105"/>
      <c r="D13" s="106"/>
      <c r="E13" s="107" t="s">
        <v>55</v>
      </c>
      <c r="F13" s="108" t="s">
        <v>56</v>
      </c>
      <c r="G13" s="109" t="s">
        <v>57</v>
      </c>
      <c r="H13" s="110"/>
      <c r="I13" s="111" t="s">
        <v>55</v>
      </c>
    </row>
    <row r="14" spans="1:53" ht="12.75">
      <c r="A14" s="112" t="s">
        <v>126</v>
      </c>
      <c r="B14" s="113"/>
      <c r="C14" s="113"/>
      <c r="D14" s="114"/>
      <c r="E14" s="115">
        <v>0</v>
      </c>
      <c r="F14" s="116">
        <v>0</v>
      </c>
      <c r="G14" s="117">
        <f aca="true" t="shared" si="0" ref="G14:G21">CHOOSE(BA14+1,HSV+PSV,HSV+PSV+Mont,HSV+PSV+Dodavka+Mont,HSV,PSV,Mont,Dodavka,Mont+Dodavka,0)</f>
        <v>0</v>
      </c>
      <c r="H14" s="118"/>
      <c r="I14" s="119">
        <f aca="true" t="shared" si="1" ref="I14:I21">E14+F14*G14/100</f>
        <v>0</v>
      </c>
      <c r="BA14">
        <v>0</v>
      </c>
    </row>
    <row r="15" spans="1:53" ht="12.75">
      <c r="A15" s="112" t="s">
        <v>127</v>
      </c>
      <c r="B15" s="113"/>
      <c r="C15" s="113"/>
      <c r="D15" s="114"/>
      <c r="E15" s="115">
        <v>0</v>
      </c>
      <c r="F15" s="116">
        <v>0</v>
      </c>
      <c r="G15" s="117">
        <f t="shared" si="0"/>
        <v>0</v>
      </c>
      <c r="H15" s="118"/>
      <c r="I15" s="119">
        <f t="shared" si="1"/>
        <v>0</v>
      </c>
      <c r="BA15">
        <v>0</v>
      </c>
    </row>
    <row r="16" spans="1:53" ht="12.75">
      <c r="A16" s="112" t="s">
        <v>128</v>
      </c>
      <c r="B16" s="113"/>
      <c r="C16" s="113"/>
      <c r="D16" s="114"/>
      <c r="E16" s="115">
        <v>0</v>
      </c>
      <c r="F16" s="116">
        <v>0</v>
      </c>
      <c r="G16" s="117">
        <f t="shared" si="0"/>
        <v>0</v>
      </c>
      <c r="H16" s="118"/>
      <c r="I16" s="119">
        <f t="shared" si="1"/>
        <v>0</v>
      </c>
      <c r="BA16">
        <v>0</v>
      </c>
    </row>
    <row r="17" spans="1:53" ht="12.75">
      <c r="A17" s="112" t="s">
        <v>129</v>
      </c>
      <c r="B17" s="113"/>
      <c r="C17" s="113"/>
      <c r="D17" s="114"/>
      <c r="E17" s="115">
        <v>0</v>
      </c>
      <c r="F17" s="116">
        <v>0</v>
      </c>
      <c r="G17" s="117">
        <f t="shared" si="0"/>
        <v>0</v>
      </c>
      <c r="H17" s="118"/>
      <c r="I17" s="119">
        <f t="shared" si="1"/>
        <v>0</v>
      </c>
      <c r="BA17">
        <v>0</v>
      </c>
    </row>
    <row r="18" spans="1:53" ht="12.75">
      <c r="A18" s="112" t="s">
        <v>130</v>
      </c>
      <c r="B18" s="113"/>
      <c r="C18" s="113"/>
      <c r="D18" s="114"/>
      <c r="E18" s="115">
        <v>0</v>
      </c>
      <c r="F18" s="116">
        <v>0</v>
      </c>
      <c r="G18" s="117">
        <f t="shared" si="0"/>
        <v>0</v>
      </c>
      <c r="H18" s="118"/>
      <c r="I18" s="119">
        <f t="shared" si="1"/>
        <v>0</v>
      </c>
      <c r="BA18">
        <v>1</v>
      </c>
    </row>
    <row r="19" spans="1:53" ht="12.75">
      <c r="A19" s="112" t="s">
        <v>131</v>
      </c>
      <c r="B19" s="113"/>
      <c r="C19" s="113"/>
      <c r="D19" s="114"/>
      <c r="E19" s="115">
        <v>0</v>
      </c>
      <c r="F19" s="116">
        <v>0</v>
      </c>
      <c r="G19" s="117">
        <f t="shared" si="0"/>
        <v>0</v>
      </c>
      <c r="H19" s="118"/>
      <c r="I19" s="119">
        <f t="shared" si="1"/>
        <v>0</v>
      </c>
      <c r="BA19">
        <v>1</v>
      </c>
    </row>
    <row r="20" spans="1:53" ht="12.75">
      <c r="A20" s="112" t="s">
        <v>132</v>
      </c>
      <c r="B20" s="113"/>
      <c r="C20" s="113"/>
      <c r="D20" s="114"/>
      <c r="E20" s="115">
        <v>0</v>
      </c>
      <c r="F20" s="116">
        <v>0</v>
      </c>
      <c r="G20" s="117">
        <f t="shared" si="0"/>
        <v>0</v>
      </c>
      <c r="H20" s="118"/>
      <c r="I20" s="119">
        <f t="shared" si="1"/>
        <v>0</v>
      </c>
      <c r="BA20">
        <v>2</v>
      </c>
    </row>
    <row r="21" spans="1:53" ht="12.75">
      <c r="A21" s="112" t="s">
        <v>133</v>
      </c>
      <c r="B21" s="113"/>
      <c r="C21" s="113"/>
      <c r="D21" s="114"/>
      <c r="E21" s="115">
        <v>0</v>
      </c>
      <c r="F21" s="116">
        <v>0</v>
      </c>
      <c r="G21" s="117">
        <f t="shared" si="0"/>
        <v>0</v>
      </c>
      <c r="H21" s="118"/>
      <c r="I21" s="119">
        <f t="shared" si="1"/>
        <v>0</v>
      </c>
      <c r="BA21">
        <v>2</v>
      </c>
    </row>
    <row r="22" spans="1:9" ht="13.5" thickBot="1">
      <c r="A22" s="120"/>
      <c r="B22" s="121" t="s">
        <v>58</v>
      </c>
      <c r="C22" s="122"/>
      <c r="D22" s="123"/>
      <c r="E22" s="124"/>
      <c r="F22" s="125"/>
      <c r="G22" s="125"/>
      <c r="H22" s="189">
        <f>SUM(I14:I21)</f>
        <v>0</v>
      </c>
      <c r="I22" s="190"/>
    </row>
    <row r="24" spans="2:9" ht="12.75">
      <c r="B24" s="102"/>
      <c r="F24" s="126"/>
      <c r="G24" s="127"/>
      <c r="H24" s="127"/>
      <c r="I24" s="128"/>
    </row>
    <row r="25" spans="6:9" ht="12.75">
      <c r="F25" s="126"/>
      <c r="G25" s="127"/>
      <c r="H25" s="127"/>
      <c r="I25" s="128"/>
    </row>
    <row r="26" spans="6:9" ht="12.75">
      <c r="F26" s="126"/>
      <c r="G26" s="127"/>
      <c r="H26" s="127"/>
      <c r="I26" s="128"/>
    </row>
    <row r="27" spans="6:9" ht="12.75"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5"/>
  <sheetViews>
    <sheetView showGridLines="0" showZeros="0" zoomScalePageLayoutView="0" workbookViewId="0" topLeftCell="A1">
      <selection activeCell="F8" sqref="F8:F31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59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2" t="s">
        <v>6</v>
      </c>
      <c r="B3" s="183"/>
      <c r="C3" s="76" t="str">
        <f>CONCATENATE(cislostavby," ",nazevstavby)</f>
        <v>16V042 Oprava MK a chodníků v Jablunkově</v>
      </c>
      <c r="D3" s="77"/>
      <c r="E3" s="133" t="s">
        <v>1</v>
      </c>
      <c r="F3" s="134">
        <f>Rekapitulace!H1</f>
        <v>0</v>
      </c>
      <c r="G3" s="135"/>
    </row>
    <row r="4" spans="1:7" ht="13.5" thickBot="1">
      <c r="A4" s="192" t="s">
        <v>2</v>
      </c>
      <c r="B4" s="185"/>
      <c r="C4" s="82" t="str">
        <f>CONCATENATE(cisloobjektu," ",nazevobjektu)</f>
        <v>4 Chodník od mostu po starou poštu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60</v>
      </c>
      <c r="B6" s="141" t="s">
        <v>61</v>
      </c>
      <c r="C6" s="141" t="s">
        <v>62</v>
      </c>
      <c r="D6" s="141" t="s">
        <v>63</v>
      </c>
      <c r="E6" s="142" t="s">
        <v>64</v>
      </c>
      <c r="F6" s="141" t="s">
        <v>65</v>
      </c>
      <c r="G6" s="143" t="s">
        <v>66</v>
      </c>
    </row>
    <row r="7" spans="1:15" ht="12.75">
      <c r="A7" s="144" t="s">
        <v>67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61</v>
      </c>
      <c r="F8" s="156"/>
      <c r="G8" s="157">
        <f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80</v>
      </c>
      <c r="E9" s="156">
        <v>24.4</v>
      </c>
      <c r="F9" s="156"/>
      <c r="G9" s="157">
        <f>E9*F9</f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>IF(AZ9=1,G9,0)</f>
        <v>0</v>
      </c>
      <c r="BB9" s="129">
        <f>IF(AZ9=2,G9,0)</f>
        <v>0</v>
      </c>
      <c r="BC9" s="129">
        <f>IF(AZ9=3,G9,0)</f>
        <v>0</v>
      </c>
      <c r="BD9" s="129">
        <f>IF(AZ9=4,G9,0)</f>
        <v>0</v>
      </c>
      <c r="BE9" s="129">
        <f>IF(AZ9=5,G9,0)</f>
        <v>0</v>
      </c>
      <c r="CZ9" s="129">
        <v>0</v>
      </c>
    </row>
    <row r="10" spans="1:104" ht="22.5">
      <c r="A10" s="152">
        <v>3</v>
      </c>
      <c r="B10" s="153" t="s">
        <v>81</v>
      </c>
      <c r="C10" s="154" t="s">
        <v>82</v>
      </c>
      <c r="D10" s="155" t="s">
        <v>80</v>
      </c>
      <c r="E10" s="156">
        <v>24.4</v>
      </c>
      <c r="F10" s="156"/>
      <c r="G10" s="157">
        <f>E10*F10</f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>IF(AZ10=1,G10,0)</f>
        <v>0</v>
      </c>
      <c r="BB10" s="129">
        <f>IF(AZ10=2,G10,0)</f>
        <v>0</v>
      </c>
      <c r="BC10" s="129">
        <f>IF(AZ10=3,G10,0)</f>
        <v>0</v>
      </c>
      <c r="BD10" s="129">
        <f>IF(AZ10=4,G10,0)</f>
        <v>0</v>
      </c>
      <c r="BE10" s="129">
        <f>IF(AZ10=5,G10,0)</f>
        <v>0</v>
      </c>
      <c r="CZ10" s="129">
        <v>0.26073</v>
      </c>
    </row>
    <row r="11" spans="1:104" ht="12.75">
      <c r="A11" s="152">
        <v>4</v>
      </c>
      <c r="B11" s="153" t="s">
        <v>83</v>
      </c>
      <c r="C11" s="154" t="s">
        <v>84</v>
      </c>
      <c r="D11" s="155" t="s">
        <v>77</v>
      </c>
      <c r="E11" s="156">
        <v>61</v>
      </c>
      <c r="F11" s="156"/>
      <c r="G11" s="157">
        <f>E11*F11</f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>IF(AZ11=1,G11,0)</f>
        <v>0</v>
      </c>
      <c r="BB11" s="129">
        <f>IF(AZ11=2,G11,0)</f>
        <v>0</v>
      </c>
      <c r="BC11" s="129">
        <f>IF(AZ11=3,G11,0)</f>
        <v>0</v>
      </c>
      <c r="BD11" s="129">
        <f>IF(AZ11=4,G11,0)</f>
        <v>0</v>
      </c>
      <c r="BE11" s="129">
        <f>IF(AZ11=5,G11,0)</f>
        <v>0</v>
      </c>
      <c r="CZ11" s="129">
        <v>0.0036</v>
      </c>
    </row>
    <row r="12" spans="1:57" ht="12.75">
      <c r="A12" s="158"/>
      <c r="B12" s="159" t="s">
        <v>68</v>
      </c>
      <c r="C12" s="160" t="str">
        <f>CONCATENATE(B7," ",C7)</f>
        <v>5 Komunikace</v>
      </c>
      <c r="D12" s="158"/>
      <c r="E12" s="161"/>
      <c r="F12" s="161"/>
      <c r="G12" s="162">
        <f>SUM(G7:G11)</f>
        <v>0</v>
      </c>
      <c r="O12" s="151">
        <v>4</v>
      </c>
      <c r="BA12" s="163">
        <f>SUM(BA7:BA11)</f>
        <v>0</v>
      </c>
      <c r="BB12" s="163">
        <f>SUM(BB7:BB11)</f>
        <v>0</v>
      </c>
      <c r="BC12" s="163">
        <f>SUM(BC7:BC11)</f>
        <v>0</v>
      </c>
      <c r="BD12" s="163">
        <f>SUM(BD7:BD11)</f>
        <v>0</v>
      </c>
      <c r="BE12" s="163">
        <f>SUM(BE7:BE11)</f>
        <v>0</v>
      </c>
    </row>
    <row r="13" spans="1:15" ht="12.75">
      <c r="A13" s="144" t="s">
        <v>67</v>
      </c>
      <c r="B13" s="145" t="s">
        <v>85</v>
      </c>
      <c r="C13" s="146" t="s">
        <v>86</v>
      </c>
      <c r="D13" s="147"/>
      <c r="E13" s="148"/>
      <c r="F13" s="148"/>
      <c r="G13" s="149"/>
      <c r="H13" s="150"/>
      <c r="I13" s="150"/>
      <c r="O13" s="151">
        <v>1</v>
      </c>
    </row>
    <row r="14" spans="1:104" ht="12.75">
      <c r="A14" s="152">
        <v>5</v>
      </c>
      <c r="B14" s="153" t="s">
        <v>87</v>
      </c>
      <c r="C14" s="154" t="s">
        <v>88</v>
      </c>
      <c r="D14" s="155" t="s">
        <v>80</v>
      </c>
      <c r="E14" s="156">
        <v>123.7</v>
      </c>
      <c r="F14" s="156"/>
      <c r="G14" s="157">
        <f aca="true" t="shared" si="0" ref="G14:G31">E14*F14</f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 aca="true" t="shared" si="1" ref="BA14:BA31">IF(AZ14=1,G14,0)</f>
        <v>0</v>
      </c>
      <c r="BB14" s="129">
        <f aca="true" t="shared" si="2" ref="BB14:BB31">IF(AZ14=2,G14,0)</f>
        <v>0</v>
      </c>
      <c r="BC14" s="129">
        <f aca="true" t="shared" si="3" ref="BC14:BC31">IF(AZ14=3,G14,0)</f>
        <v>0</v>
      </c>
      <c r="BD14" s="129">
        <f aca="true" t="shared" si="4" ref="BD14:BD31">IF(AZ14=4,G14,0)</f>
        <v>0</v>
      </c>
      <c r="BE14" s="129">
        <f aca="true" t="shared" si="5" ref="BE14:BE31">IF(AZ14=5,G14,0)</f>
        <v>0</v>
      </c>
      <c r="CZ14" s="129">
        <v>0</v>
      </c>
    </row>
    <row r="15" spans="1:104" ht="12.75">
      <c r="A15" s="152">
        <v>6</v>
      </c>
      <c r="B15" s="153" t="s">
        <v>89</v>
      </c>
      <c r="C15" s="154" t="s">
        <v>90</v>
      </c>
      <c r="D15" s="155" t="s">
        <v>80</v>
      </c>
      <c r="E15" s="156">
        <v>123.7</v>
      </c>
      <c r="F15" s="156"/>
      <c r="G15" s="157">
        <f t="shared" si="0"/>
        <v>0</v>
      </c>
      <c r="O15" s="151">
        <v>2</v>
      </c>
      <c r="AA15" s="129">
        <v>1</v>
      </c>
      <c r="AB15" s="129">
        <v>1</v>
      </c>
      <c r="AC15" s="129">
        <v>1</v>
      </c>
      <c r="AZ15" s="129">
        <v>1</v>
      </c>
      <c r="BA15" s="129">
        <f t="shared" si="1"/>
        <v>0</v>
      </c>
      <c r="BB15" s="129">
        <f t="shared" si="2"/>
        <v>0</v>
      </c>
      <c r="BC15" s="129">
        <f t="shared" si="3"/>
        <v>0</v>
      </c>
      <c r="BD15" s="129">
        <f t="shared" si="4"/>
        <v>0</v>
      </c>
      <c r="BE15" s="129">
        <f t="shared" si="5"/>
        <v>0</v>
      </c>
      <c r="CZ15" s="129">
        <v>0</v>
      </c>
    </row>
    <row r="16" spans="1:104" ht="12.75">
      <c r="A16" s="152">
        <v>7</v>
      </c>
      <c r="B16" s="153" t="s">
        <v>91</v>
      </c>
      <c r="C16" s="154" t="s">
        <v>92</v>
      </c>
      <c r="D16" s="155" t="s">
        <v>77</v>
      </c>
      <c r="E16" s="156">
        <v>122</v>
      </c>
      <c r="F16" s="156"/>
      <c r="G16" s="157">
        <f t="shared" si="0"/>
        <v>0</v>
      </c>
      <c r="O16" s="151">
        <v>2</v>
      </c>
      <c r="AA16" s="129">
        <v>1</v>
      </c>
      <c r="AB16" s="129">
        <v>1</v>
      </c>
      <c r="AC16" s="129">
        <v>1</v>
      </c>
      <c r="AZ16" s="129">
        <v>1</v>
      </c>
      <c r="BA16" s="129">
        <f t="shared" si="1"/>
        <v>0</v>
      </c>
      <c r="BB16" s="129">
        <f t="shared" si="2"/>
        <v>0</v>
      </c>
      <c r="BC16" s="129">
        <f t="shared" si="3"/>
        <v>0</v>
      </c>
      <c r="BD16" s="129">
        <f t="shared" si="4"/>
        <v>0</v>
      </c>
      <c r="BE16" s="129">
        <f t="shared" si="5"/>
        <v>0</v>
      </c>
      <c r="CZ16" s="129">
        <v>0</v>
      </c>
    </row>
    <row r="17" spans="1:104" ht="12.75">
      <c r="A17" s="152">
        <v>8</v>
      </c>
      <c r="B17" s="153" t="s">
        <v>93</v>
      </c>
      <c r="C17" s="154" t="s">
        <v>94</v>
      </c>
      <c r="D17" s="155" t="s">
        <v>77</v>
      </c>
      <c r="E17" s="156">
        <v>55</v>
      </c>
      <c r="F17" s="156"/>
      <c r="G17" s="157">
        <f t="shared" si="0"/>
        <v>0</v>
      </c>
      <c r="O17" s="151">
        <v>2</v>
      </c>
      <c r="AA17" s="129">
        <v>1</v>
      </c>
      <c r="AB17" s="129">
        <v>1</v>
      </c>
      <c r="AC17" s="129">
        <v>1</v>
      </c>
      <c r="AZ17" s="129">
        <v>1</v>
      </c>
      <c r="BA17" s="129">
        <f t="shared" si="1"/>
        <v>0</v>
      </c>
      <c r="BB17" s="129">
        <f t="shared" si="2"/>
        <v>0</v>
      </c>
      <c r="BC17" s="129">
        <f t="shared" si="3"/>
        <v>0</v>
      </c>
      <c r="BD17" s="129">
        <f t="shared" si="4"/>
        <v>0</v>
      </c>
      <c r="BE17" s="129">
        <f t="shared" si="5"/>
        <v>0</v>
      </c>
      <c r="CZ17" s="129">
        <v>0</v>
      </c>
    </row>
    <row r="18" spans="1:104" ht="12.75">
      <c r="A18" s="152">
        <v>9</v>
      </c>
      <c r="B18" s="153" t="s">
        <v>95</v>
      </c>
      <c r="C18" s="154" t="s">
        <v>96</v>
      </c>
      <c r="D18" s="155" t="s">
        <v>97</v>
      </c>
      <c r="E18" s="156">
        <v>49.141</v>
      </c>
      <c r="F18" s="156"/>
      <c r="G18" s="157">
        <f t="shared" si="0"/>
        <v>0</v>
      </c>
      <c r="O18" s="151">
        <v>2</v>
      </c>
      <c r="AA18" s="129">
        <v>8</v>
      </c>
      <c r="AB18" s="129">
        <v>1</v>
      </c>
      <c r="AC18" s="129">
        <v>3</v>
      </c>
      <c r="AZ18" s="129">
        <v>1</v>
      </c>
      <c r="BA18" s="129">
        <f t="shared" si="1"/>
        <v>0</v>
      </c>
      <c r="BB18" s="129">
        <f t="shared" si="2"/>
        <v>0</v>
      </c>
      <c r="BC18" s="129">
        <f t="shared" si="3"/>
        <v>0</v>
      </c>
      <c r="BD18" s="129">
        <f t="shared" si="4"/>
        <v>0</v>
      </c>
      <c r="BE18" s="129">
        <f t="shared" si="5"/>
        <v>0</v>
      </c>
      <c r="CZ18" s="129">
        <v>0</v>
      </c>
    </row>
    <row r="19" spans="1:104" ht="12.75">
      <c r="A19" s="152">
        <v>10</v>
      </c>
      <c r="B19" s="153" t="s">
        <v>98</v>
      </c>
      <c r="C19" s="154" t="s">
        <v>99</v>
      </c>
      <c r="D19" s="155" t="s">
        <v>97</v>
      </c>
      <c r="E19" s="156">
        <v>49.141</v>
      </c>
      <c r="F19" s="156"/>
      <c r="G19" s="157">
        <f t="shared" si="0"/>
        <v>0</v>
      </c>
      <c r="O19" s="151">
        <v>2</v>
      </c>
      <c r="AA19" s="129">
        <v>8</v>
      </c>
      <c r="AB19" s="129">
        <v>0</v>
      </c>
      <c r="AC19" s="129">
        <v>3</v>
      </c>
      <c r="AZ19" s="129">
        <v>1</v>
      </c>
      <c r="BA19" s="129">
        <f t="shared" si="1"/>
        <v>0</v>
      </c>
      <c r="BB19" s="129">
        <f t="shared" si="2"/>
        <v>0</v>
      </c>
      <c r="BC19" s="129">
        <f t="shared" si="3"/>
        <v>0</v>
      </c>
      <c r="BD19" s="129">
        <f t="shared" si="4"/>
        <v>0</v>
      </c>
      <c r="BE19" s="129">
        <f t="shared" si="5"/>
        <v>0</v>
      </c>
      <c r="CZ19" s="129">
        <v>0</v>
      </c>
    </row>
    <row r="20" spans="1:104" ht="12.75">
      <c r="A20" s="152">
        <v>11</v>
      </c>
      <c r="B20" s="153" t="s">
        <v>100</v>
      </c>
      <c r="C20" s="154" t="s">
        <v>101</v>
      </c>
      <c r="D20" s="155" t="s">
        <v>97</v>
      </c>
      <c r="E20" s="156">
        <v>49.141</v>
      </c>
      <c r="F20" s="156"/>
      <c r="G20" s="157">
        <f t="shared" si="0"/>
        <v>0</v>
      </c>
      <c r="O20" s="151">
        <v>2</v>
      </c>
      <c r="AA20" s="129">
        <v>8</v>
      </c>
      <c r="AB20" s="129">
        <v>0</v>
      </c>
      <c r="AC20" s="129">
        <v>3</v>
      </c>
      <c r="AZ20" s="129">
        <v>1</v>
      </c>
      <c r="BA20" s="129">
        <f t="shared" si="1"/>
        <v>0</v>
      </c>
      <c r="BB20" s="129">
        <f t="shared" si="2"/>
        <v>0</v>
      </c>
      <c r="BC20" s="129">
        <f t="shared" si="3"/>
        <v>0</v>
      </c>
      <c r="BD20" s="129">
        <f t="shared" si="4"/>
        <v>0</v>
      </c>
      <c r="BE20" s="129">
        <f t="shared" si="5"/>
        <v>0</v>
      </c>
      <c r="CZ20" s="129">
        <v>0</v>
      </c>
    </row>
    <row r="21" spans="1:104" ht="12.75">
      <c r="A21" s="152">
        <v>12</v>
      </c>
      <c r="B21" s="153" t="s">
        <v>102</v>
      </c>
      <c r="C21" s="154" t="s">
        <v>103</v>
      </c>
      <c r="D21" s="155" t="s">
        <v>80</v>
      </c>
      <c r="E21" s="156">
        <v>123.7</v>
      </c>
      <c r="F21" s="156"/>
      <c r="G21" s="157">
        <f t="shared" si="0"/>
        <v>0</v>
      </c>
      <c r="O21" s="151">
        <v>2</v>
      </c>
      <c r="AA21" s="129">
        <v>1</v>
      </c>
      <c r="AB21" s="129">
        <v>1</v>
      </c>
      <c r="AC21" s="129">
        <v>1</v>
      </c>
      <c r="AZ21" s="129">
        <v>1</v>
      </c>
      <c r="BA21" s="129">
        <f t="shared" si="1"/>
        <v>0</v>
      </c>
      <c r="BB21" s="129">
        <f t="shared" si="2"/>
        <v>0</v>
      </c>
      <c r="BC21" s="129">
        <f t="shared" si="3"/>
        <v>0</v>
      </c>
      <c r="BD21" s="129">
        <f t="shared" si="4"/>
        <v>0</v>
      </c>
      <c r="BE21" s="129">
        <f t="shared" si="5"/>
        <v>0</v>
      </c>
      <c r="CZ21" s="129">
        <v>0</v>
      </c>
    </row>
    <row r="22" spans="1:104" ht="12.75">
      <c r="A22" s="152">
        <v>13</v>
      </c>
      <c r="B22" s="153" t="s">
        <v>104</v>
      </c>
      <c r="C22" s="154" t="s">
        <v>105</v>
      </c>
      <c r="D22" s="155" t="s">
        <v>80</v>
      </c>
      <c r="E22" s="156">
        <v>123.7</v>
      </c>
      <c r="F22" s="156"/>
      <c r="G22" s="157">
        <f t="shared" si="0"/>
        <v>0</v>
      </c>
      <c r="O22" s="151">
        <v>2</v>
      </c>
      <c r="AA22" s="129">
        <v>1</v>
      </c>
      <c r="AB22" s="129">
        <v>1</v>
      </c>
      <c r="AC22" s="129">
        <v>1</v>
      </c>
      <c r="AZ22" s="129">
        <v>1</v>
      </c>
      <c r="BA22" s="129">
        <f t="shared" si="1"/>
        <v>0</v>
      </c>
      <c r="BB22" s="129">
        <f t="shared" si="2"/>
        <v>0</v>
      </c>
      <c r="BC22" s="129">
        <f t="shared" si="3"/>
        <v>0</v>
      </c>
      <c r="BD22" s="129">
        <f t="shared" si="4"/>
        <v>0</v>
      </c>
      <c r="BE22" s="129">
        <f t="shared" si="5"/>
        <v>0</v>
      </c>
      <c r="CZ22" s="129">
        <v>0.2121</v>
      </c>
    </row>
    <row r="23" spans="1:104" ht="12.75">
      <c r="A23" s="152">
        <v>14</v>
      </c>
      <c r="B23" s="153" t="s">
        <v>106</v>
      </c>
      <c r="C23" s="154" t="s">
        <v>107</v>
      </c>
      <c r="D23" s="155" t="s">
        <v>80</v>
      </c>
      <c r="E23" s="156">
        <v>123.7</v>
      </c>
      <c r="F23" s="156"/>
      <c r="G23" s="157">
        <f t="shared" si="0"/>
        <v>0</v>
      </c>
      <c r="O23" s="151">
        <v>2</v>
      </c>
      <c r="AA23" s="129">
        <v>1</v>
      </c>
      <c r="AB23" s="129">
        <v>1</v>
      </c>
      <c r="AC23" s="129">
        <v>1</v>
      </c>
      <c r="AZ23" s="129">
        <v>1</v>
      </c>
      <c r="BA23" s="129">
        <f t="shared" si="1"/>
        <v>0</v>
      </c>
      <c r="BB23" s="129">
        <f t="shared" si="2"/>
        <v>0</v>
      </c>
      <c r="BC23" s="129">
        <f t="shared" si="3"/>
        <v>0</v>
      </c>
      <c r="BD23" s="129">
        <f t="shared" si="4"/>
        <v>0</v>
      </c>
      <c r="BE23" s="129">
        <f t="shared" si="5"/>
        <v>0</v>
      </c>
      <c r="CZ23" s="129">
        <v>0.08096</v>
      </c>
    </row>
    <row r="24" spans="1:104" ht="12.75">
      <c r="A24" s="152">
        <v>15</v>
      </c>
      <c r="B24" s="153" t="s">
        <v>108</v>
      </c>
      <c r="C24" s="154" t="s">
        <v>109</v>
      </c>
      <c r="D24" s="155" t="s">
        <v>80</v>
      </c>
      <c r="E24" s="156">
        <v>123.7</v>
      </c>
      <c r="F24" s="156"/>
      <c r="G24" s="157">
        <f t="shared" si="0"/>
        <v>0</v>
      </c>
      <c r="O24" s="151">
        <v>2</v>
      </c>
      <c r="AA24" s="129">
        <v>1</v>
      </c>
      <c r="AB24" s="129">
        <v>1</v>
      </c>
      <c r="AC24" s="129">
        <v>1</v>
      </c>
      <c r="AZ24" s="129">
        <v>1</v>
      </c>
      <c r="BA24" s="129">
        <f t="shared" si="1"/>
        <v>0</v>
      </c>
      <c r="BB24" s="129">
        <f t="shared" si="2"/>
        <v>0</v>
      </c>
      <c r="BC24" s="129">
        <f t="shared" si="3"/>
        <v>0</v>
      </c>
      <c r="BD24" s="129">
        <f t="shared" si="4"/>
        <v>0</v>
      </c>
      <c r="BE24" s="129">
        <f t="shared" si="5"/>
        <v>0</v>
      </c>
      <c r="CZ24" s="129">
        <v>0.08425</v>
      </c>
    </row>
    <row r="25" spans="1:104" ht="12.75">
      <c r="A25" s="152">
        <v>16</v>
      </c>
      <c r="B25" s="153" t="s">
        <v>110</v>
      </c>
      <c r="C25" s="154" t="s">
        <v>111</v>
      </c>
      <c r="D25" s="155" t="s">
        <v>80</v>
      </c>
      <c r="E25" s="156">
        <v>127.411</v>
      </c>
      <c r="F25" s="156"/>
      <c r="G25" s="157">
        <f t="shared" si="0"/>
        <v>0</v>
      </c>
      <c r="O25" s="151">
        <v>2</v>
      </c>
      <c r="AA25" s="129">
        <v>12</v>
      </c>
      <c r="AB25" s="129">
        <v>0</v>
      </c>
      <c r="AC25" s="129">
        <v>1</v>
      </c>
      <c r="AZ25" s="129">
        <v>1</v>
      </c>
      <c r="BA25" s="129">
        <f t="shared" si="1"/>
        <v>0</v>
      </c>
      <c r="BB25" s="129">
        <f t="shared" si="2"/>
        <v>0</v>
      </c>
      <c r="BC25" s="129">
        <f t="shared" si="3"/>
        <v>0</v>
      </c>
      <c r="BD25" s="129">
        <f t="shared" si="4"/>
        <v>0</v>
      </c>
      <c r="BE25" s="129">
        <f t="shared" si="5"/>
        <v>0</v>
      </c>
      <c r="CZ25" s="129">
        <v>0</v>
      </c>
    </row>
    <row r="26" spans="1:104" ht="12.75">
      <c r="A26" s="152">
        <v>17</v>
      </c>
      <c r="B26" s="153" t="s">
        <v>112</v>
      </c>
      <c r="C26" s="154" t="s">
        <v>113</v>
      </c>
      <c r="D26" s="155" t="s">
        <v>77</v>
      </c>
      <c r="E26" s="156">
        <v>61</v>
      </c>
      <c r="F26" s="156"/>
      <c r="G26" s="157">
        <f t="shared" si="0"/>
        <v>0</v>
      </c>
      <c r="O26" s="151">
        <v>2</v>
      </c>
      <c r="AA26" s="129">
        <v>1</v>
      </c>
      <c r="AB26" s="129">
        <v>1</v>
      </c>
      <c r="AC26" s="129">
        <v>1</v>
      </c>
      <c r="AZ26" s="129">
        <v>1</v>
      </c>
      <c r="BA26" s="129">
        <f t="shared" si="1"/>
        <v>0</v>
      </c>
      <c r="BB26" s="129">
        <f t="shared" si="2"/>
        <v>0</v>
      </c>
      <c r="BC26" s="129">
        <f t="shared" si="3"/>
        <v>0</v>
      </c>
      <c r="BD26" s="129">
        <f t="shared" si="4"/>
        <v>0</v>
      </c>
      <c r="BE26" s="129">
        <f t="shared" si="5"/>
        <v>0</v>
      </c>
      <c r="CZ26" s="129">
        <v>0.12962</v>
      </c>
    </row>
    <row r="27" spans="1:104" ht="12.75">
      <c r="A27" s="152">
        <v>18</v>
      </c>
      <c r="B27" s="153" t="s">
        <v>114</v>
      </c>
      <c r="C27" s="154" t="s">
        <v>115</v>
      </c>
      <c r="D27" s="155" t="s">
        <v>77</v>
      </c>
      <c r="E27" s="156">
        <v>61</v>
      </c>
      <c r="F27" s="156"/>
      <c r="G27" s="157">
        <f t="shared" si="0"/>
        <v>0</v>
      </c>
      <c r="O27" s="151">
        <v>2</v>
      </c>
      <c r="AA27" s="129">
        <v>1</v>
      </c>
      <c r="AB27" s="129">
        <v>1</v>
      </c>
      <c r="AC27" s="129">
        <v>1</v>
      </c>
      <c r="AZ27" s="129">
        <v>1</v>
      </c>
      <c r="BA27" s="129">
        <f t="shared" si="1"/>
        <v>0</v>
      </c>
      <c r="BB27" s="129">
        <f t="shared" si="2"/>
        <v>0</v>
      </c>
      <c r="BC27" s="129">
        <f t="shared" si="3"/>
        <v>0</v>
      </c>
      <c r="BD27" s="129">
        <f t="shared" si="4"/>
        <v>0</v>
      </c>
      <c r="BE27" s="129">
        <f t="shared" si="5"/>
        <v>0</v>
      </c>
      <c r="CZ27" s="129">
        <v>0.1479</v>
      </c>
    </row>
    <row r="28" spans="1:104" ht="12.75">
      <c r="A28" s="152">
        <v>19</v>
      </c>
      <c r="B28" s="153" t="s">
        <v>116</v>
      </c>
      <c r="C28" s="154" t="s">
        <v>117</v>
      </c>
      <c r="D28" s="155" t="s">
        <v>118</v>
      </c>
      <c r="E28" s="156">
        <v>7.1765</v>
      </c>
      <c r="F28" s="156"/>
      <c r="G28" s="157">
        <f t="shared" si="0"/>
        <v>0</v>
      </c>
      <c r="O28" s="151">
        <v>2</v>
      </c>
      <c r="AA28" s="129">
        <v>1</v>
      </c>
      <c r="AB28" s="129">
        <v>1</v>
      </c>
      <c r="AC28" s="129">
        <v>1</v>
      </c>
      <c r="AZ28" s="129">
        <v>1</v>
      </c>
      <c r="BA28" s="129">
        <f t="shared" si="1"/>
        <v>0</v>
      </c>
      <c r="BB28" s="129">
        <f t="shared" si="2"/>
        <v>0</v>
      </c>
      <c r="BC28" s="129">
        <f t="shared" si="3"/>
        <v>0</v>
      </c>
      <c r="BD28" s="129">
        <f t="shared" si="4"/>
        <v>0</v>
      </c>
      <c r="BE28" s="129">
        <f t="shared" si="5"/>
        <v>0</v>
      </c>
      <c r="CZ28" s="129">
        <v>2.37855</v>
      </c>
    </row>
    <row r="29" spans="1:104" ht="12.75">
      <c r="A29" s="152">
        <v>20</v>
      </c>
      <c r="B29" s="153" t="s">
        <v>119</v>
      </c>
      <c r="C29" s="154" t="s">
        <v>120</v>
      </c>
      <c r="D29" s="155" t="s">
        <v>121</v>
      </c>
      <c r="E29" s="156">
        <v>62.83</v>
      </c>
      <c r="F29" s="156"/>
      <c r="G29" s="157">
        <f t="shared" si="0"/>
        <v>0</v>
      </c>
      <c r="O29" s="151">
        <v>2</v>
      </c>
      <c r="AA29" s="129">
        <v>3</v>
      </c>
      <c r="AB29" s="129">
        <v>1</v>
      </c>
      <c r="AC29" s="129">
        <v>59217410</v>
      </c>
      <c r="AZ29" s="129">
        <v>1</v>
      </c>
      <c r="BA29" s="129">
        <f t="shared" si="1"/>
        <v>0</v>
      </c>
      <c r="BB29" s="129">
        <f t="shared" si="2"/>
        <v>0</v>
      </c>
      <c r="BC29" s="129">
        <f t="shared" si="3"/>
        <v>0</v>
      </c>
      <c r="BD29" s="129">
        <f t="shared" si="4"/>
        <v>0</v>
      </c>
      <c r="BE29" s="129">
        <f t="shared" si="5"/>
        <v>0</v>
      </c>
      <c r="CZ29" s="129">
        <v>0.055</v>
      </c>
    </row>
    <row r="30" spans="1:104" ht="12.75">
      <c r="A30" s="152">
        <v>21</v>
      </c>
      <c r="B30" s="153" t="s">
        <v>122</v>
      </c>
      <c r="C30" s="154" t="s">
        <v>123</v>
      </c>
      <c r="D30" s="155" t="s">
        <v>77</v>
      </c>
      <c r="E30" s="156">
        <v>12</v>
      </c>
      <c r="F30" s="156"/>
      <c r="G30" s="157">
        <f t="shared" si="0"/>
        <v>0</v>
      </c>
      <c r="O30" s="151">
        <v>2</v>
      </c>
      <c r="AA30" s="129">
        <v>3</v>
      </c>
      <c r="AB30" s="129">
        <v>1</v>
      </c>
      <c r="AC30" s="129">
        <v>58380351</v>
      </c>
      <c r="AZ30" s="129">
        <v>1</v>
      </c>
      <c r="BA30" s="129">
        <f t="shared" si="1"/>
        <v>0</v>
      </c>
      <c r="BB30" s="129">
        <f t="shared" si="2"/>
        <v>0</v>
      </c>
      <c r="BC30" s="129">
        <f t="shared" si="3"/>
        <v>0</v>
      </c>
      <c r="BD30" s="129">
        <f t="shared" si="4"/>
        <v>0</v>
      </c>
      <c r="BE30" s="129">
        <f t="shared" si="5"/>
        <v>0</v>
      </c>
      <c r="CZ30" s="129">
        <v>0.105</v>
      </c>
    </row>
    <row r="31" spans="1:104" ht="12.75">
      <c r="A31" s="152">
        <v>22</v>
      </c>
      <c r="B31" s="153" t="s">
        <v>124</v>
      </c>
      <c r="C31" s="154" t="s">
        <v>125</v>
      </c>
      <c r="D31" s="155" t="s">
        <v>97</v>
      </c>
      <c r="E31" s="156">
        <v>91.968693075</v>
      </c>
      <c r="F31" s="156"/>
      <c r="G31" s="157">
        <f t="shared" si="0"/>
        <v>0</v>
      </c>
      <c r="O31" s="151">
        <v>2</v>
      </c>
      <c r="AA31" s="129">
        <v>7</v>
      </c>
      <c r="AB31" s="129">
        <v>1</v>
      </c>
      <c r="AC31" s="129">
        <v>2</v>
      </c>
      <c r="AZ31" s="129">
        <v>1</v>
      </c>
      <c r="BA31" s="129">
        <f t="shared" si="1"/>
        <v>0</v>
      </c>
      <c r="BB31" s="129">
        <f t="shared" si="2"/>
        <v>0</v>
      </c>
      <c r="BC31" s="129">
        <f t="shared" si="3"/>
        <v>0</v>
      </c>
      <c r="BD31" s="129">
        <f t="shared" si="4"/>
        <v>0</v>
      </c>
      <c r="BE31" s="129">
        <f t="shared" si="5"/>
        <v>0</v>
      </c>
      <c r="CZ31" s="129">
        <v>0</v>
      </c>
    </row>
    <row r="32" spans="1:57" ht="12.75">
      <c r="A32" s="158"/>
      <c r="B32" s="159" t="s">
        <v>68</v>
      </c>
      <c r="C32" s="160" t="str">
        <f>CONCATENATE(B13," ",C13)</f>
        <v>46 Zpevněné plochy</v>
      </c>
      <c r="D32" s="158"/>
      <c r="E32" s="161"/>
      <c r="F32" s="161"/>
      <c r="G32" s="162">
        <f>SUM(G13:G31)</f>
        <v>0</v>
      </c>
      <c r="O32" s="151">
        <v>4</v>
      </c>
      <c r="BA32" s="163">
        <f>SUM(BA13:BA31)</f>
        <v>0</v>
      </c>
      <c r="BB32" s="163">
        <f>SUM(BB13:BB31)</f>
        <v>0</v>
      </c>
      <c r="BC32" s="163">
        <f>SUM(BC13:BC31)</f>
        <v>0</v>
      </c>
      <c r="BD32" s="163">
        <f>SUM(BD13:BD31)</f>
        <v>0</v>
      </c>
      <c r="BE32" s="163">
        <f>SUM(BE13:BE31)</f>
        <v>0</v>
      </c>
    </row>
    <row r="33" ht="12.75">
      <c r="E33" s="129"/>
    </row>
    <row r="34" ht="12.75">
      <c r="E34" s="129"/>
    </row>
    <row r="35" ht="12.75">
      <c r="E35" s="129"/>
    </row>
    <row r="36" ht="12.75">
      <c r="E36" s="129"/>
    </row>
    <row r="37" ht="12.75">
      <c r="E37" s="129"/>
    </row>
    <row r="38" ht="12.75">
      <c r="E38" s="129"/>
    </row>
    <row r="39" ht="12.75">
      <c r="E39" s="129"/>
    </row>
    <row r="40" ht="12.75">
      <c r="E40" s="129"/>
    </row>
    <row r="41" ht="12.75">
      <c r="E41" s="129"/>
    </row>
    <row r="42" ht="12.75">
      <c r="E42" s="129"/>
    </row>
    <row r="43" ht="12.75">
      <c r="E43" s="129"/>
    </row>
    <row r="44" ht="12.75">
      <c r="E44" s="129"/>
    </row>
    <row r="45" ht="12.75">
      <c r="E45" s="129"/>
    </row>
    <row r="46" ht="12.75">
      <c r="E46" s="129"/>
    </row>
    <row r="47" ht="12.75">
      <c r="E47" s="129"/>
    </row>
    <row r="48" ht="12.75">
      <c r="E48" s="129"/>
    </row>
    <row r="49" ht="12.75">
      <c r="E49" s="129"/>
    </row>
    <row r="50" ht="12.75">
      <c r="E50" s="129"/>
    </row>
    <row r="51" ht="12.75">
      <c r="E51" s="129"/>
    </row>
    <row r="52" ht="12.75">
      <c r="E52" s="129"/>
    </row>
    <row r="53" ht="12.75">
      <c r="E53" s="129"/>
    </row>
    <row r="54" ht="12.75">
      <c r="E54" s="129"/>
    </row>
    <row r="55" ht="12.75">
      <c r="E55" s="129"/>
    </row>
    <row r="56" spans="1:7" ht="12.75">
      <c r="A56" s="164"/>
      <c r="B56" s="164"/>
      <c r="C56" s="164"/>
      <c r="D56" s="164"/>
      <c r="E56" s="164"/>
      <c r="F56" s="164"/>
      <c r="G56" s="164"/>
    </row>
    <row r="57" spans="1:7" ht="12.75">
      <c r="A57" s="164"/>
      <c r="B57" s="164"/>
      <c r="C57" s="164"/>
      <c r="D57" s="164"/>
      <c r="E57" s="164"/>
      <c r="F57" s="164"/>
      <c r="G57" s="164"/>
    </row>
    <row r="58" spans="1:7" ht="12.75">
      <c r="A58" s="164"/>
      <c r="B58" s="164"/>
      <c r="C58" s="164"/>
      <c r="D58" s="164"/>
      <c r="E58" s="164"/>
      <c r="F58" s="164"/>
      <c r="G58" s="164"/>
    </row>
    <row r="59" spans="1:7" ht="12.75">
      <c r="A59" s="164"/>
      <c r="B59" s="164"/>
      <c r="C59" s="164"/>
      <c r="D59" s="164"/>
      <c r="E59" s="164"/>
      <c r="F59" s="164"/>
      <c r="G59" s="164"/>
    </row>
    <row r="60" ht="12.75">
      <c r="E60" s="129"/>
    </row>
    <row r="61" ht="12.75">
      <c r="E61" s="129"/>
    </row>
    <row r="62" ht="12.75">
      <c r="E62" s="129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ht="12.75">
      <c r="E75" s="129"/>
    </row>
    <row r="76" ht="12.75">
      <c r="E76" s="129"/>
    </row>
    <row r="77" ht="12.75">
      <c r="E77" s="129"/>
    </row>
    <row r="78" ht="12.75">
      <c r="E78" s="129"/>
    </row>
    <row r="79" ht="12.75">
      <c r="E79" s="129"/>
    </row>
    <row r="80" ht="12.75">
      <c r="E80" s="129"/>
    </row>
    <row r="81" ht="12.75">
      <c r="E81" s="129"/>
    </row>
    <row r="82" ht="12.75">
      <c r="E82" s="129"/>
    </row>
    <row r="83" ht="12.75">
      <c r="E83" s="129"/>
    </row>
    <row r="84" ht="12.75">
      <c r="E84" s="129"/>
    </row>
    <row r="85" ht="12.75">
      <c r="E85" s="129"/>
    </row>
    <row r="86" ht="12.75">
      <c r="E86" s="129"/>
    </row>
    <row r="87" ht="12.75">
      <c r="E87" s="129"/>
    </row>
    <row r="88" ht="12.75">
      <c r="E88" s="129"/>
    </row>
    <row r="89" ht="12.75">
      <c r="E89" s="129"/>
    </row>
    <row r="90" ht="12.75">
      <c r="E90" s="129"/>
    </row>
    <row r="91" spans="1:2" ht="12.75">
      <c r="A91" s="165"/>
      <c r="B91" s="165"/>
    </row>
    <row r="92" spans="1:7" ht="12.75">
      <c r="A92" s="164"/>
      <c r="B92" s="164"/>
      <c r="C92" s="166"/>
      <c r="D92" s="166"/>
      <c r="E92" s="167"/>
      <c r="F92" s="166"/>
      <c r="G92" s="168"/>
    </row>
    <row r="93" spans="1:7" ht="12.75">
      <c r="A93" s="169"/>
      <c r="B93" s="169"/>
      <c r="C93" s="164"/>
      <c r="D93" s="164"/>
      <c r="E93" s="170"/>
      <c r="F93" s="164"/>
      <c r="G93" s="164"/>
    </row>
    <row r="94" spans="1:7" ht="12.75">
      <c r="A94" s="164"/>
      <c r="B94" s="164"/>
      <c r="C94" s="164"/>
      <c r="D94" s="164"/>
      <c r="E94" s="170"/>
      <c r="F94" s="164"/>
      <c r="G94" s="164"/>
    </row>
    <row r="95" spans="1:7" ht="12.75">
      <c r="A95" s="164"/>
      <c r="B95" s="164"/>
      <c r="C95" s="164"/>
      <c r="D95" s="164"/>
      <c r="E95" s="170"/>
      <c r="F95" s="164"/>
      <c r="G95" s="164"/>
    </row>
    <row r="96" spans="1:7" ht="12.75">
      <c r="A96" s="164"/>
      <c r="B96" s="164"/>
      <c r="C96" s="164"/>
      <c r="D96" s="164"/>
      <c r="E96" s="170"/>
      <c r="F96" s="164"/>
      <c r="G96" s="164"/>
    </row>
    <row r="97" spans="1:7" ht="12.75">
      <c r="A97" s="164"/>
      <c r="B97" s="164"/>
      <c r="C97" s="164"/>
      <c r="D97" s="164"/>
      <c r="E97" s="170"/>
      <c r="F97" s="164"/>
      <c r="G97" s="164"/>
    </row>
    <row r="98" spans="1:7" ht="12.75">
      <c r="A98" s="164"/>
      <c r="B98" s="164"/>
      <c r="C98" s="164"/>
      <c r="D98" s="164"/>
      <c r="E98" s="170"/>
      <c r="F98" s="164"/>
      <c r="G98" s="164"/>
    </row>
    <row r="99" spans="1:7" ht="12.75">
      <c r="A99" s="164"/>
      <c r="B99" s="164"/>
      <c r="C99" s="164"/>
      <c r="D99" s="164"/>
      <c r="E99" s="170"/>
      <c r="F99" s="164"/>
      <c r="G99" s="164"/>
    </row>
    <row r="100" spans="1:7" ht="12.75">
      <c r="A100" s="164"/>
      <c r="B100" s="164"/>
      <c r="C100" s="164"/>
      <c r="D100" s="164"/>
      <c r="E100" s="170"/>
      <c r="F100" s="164"/>
      <c r="G100" s="164"/>
    </row>
    <row r="101" spans="1:7" ht="12.75">
      <c r="A101" s="164"/>
      <c r="B101" s="164"/>
      <c r="C101" s="164"/>
      <c r="D101" s="164"/>
      <c r="E101" s="170"/>
      <c r="F101" s="164"/>
      <c r="G101" s="164"/>
    </row>
    <row r="102" spans="1:7" ht="12.75">
      <c r="A102" s="164"/>
      <c r="B102" s="164"/>
      <c r="C102" s="164"/>
      <c r="D102" s="164"/>
      <c r="E102" s="170"/>
      <c r="F102" s="164"/>
      <c r="G102" s="164"/>
    </row>
    <row r="103" spans="1:7" ht="12.75">
      <c r="A103" s="164"/>
      <c r="B103" s="164"/>
      <c r="C103" s="164"/>
      <c r="D103" s="164"/>
      <c r="E103" s="170"/>
      <c r="F103" s="164"/>
      <c r="G103" s="164"/>
    </row>
    <row r="104" spans="1:7" ht="12.75">
      <c r="A104" s="164"/>
      <c r="B104" s="164"/>
      <c r="C104" s="164"/>
      <c r="D104" s="164"/>
      <c r="E104" s="170"/>
      <c r="F104" s="164"/>
      <c r="G104" s="164"/>
    </row>
    <row r="105" spans="1:7" ht="12.75">
      <c r="A105" s="164"/>
      <c r="B105" s="164"/>
      <c r="C105" s="164"/>
      <c r="D105" s="164"/>
      <c r="E105" s="170"/>
      <c r="F105" s="164"/>
      <c r="G105" s="16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Váňová Sylva</dc:creator>
  <cp:keywords/>
  <dc:description/>
  <cp:lastModifiedBy>polokovaz</cp:lastModifiedBy>
  <dcterms:created xsi:type="dcterms:W3CDTF">2016-05-23T10:47:38Z</dcterms:created>
  <dcterms:modified xsi:type="dcterms:W3CDTF">2016-05-23T12:19:06Z</dcterms:modified>
  <cp:category/>
  <cp:version/>
  <cp:contentType/>
  <cp:contentStatus/>
</cp:coreProperties>
</file>