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01 - Pohled 1" sheetId="2" r:id="rId2"/>
    <sheet name="02 - Pohled 2" sheetId="3" r:id="rId3"/>
    <sheet name="03 - Pohled 3" sheetId="4" r:id="rId4"/>
    <sheet name="04 - Vedlejší rozpočtové ..." sheetId="5" r:id="rId5"/>
    <sheet name="Pokyny pro vyplnění" sheetId="6" r:id="rId6"/>
  </sheets>
  <definedNames>
    <definedName name="_xlnm._FilterDatabase" localSheetId="1" hidden="1">'01 - Pohled 1'!$C$87:$K$87</definedName>
    <definedName name="_xlnm._FilterDatabase" localSheetId="2" hidden="1">'02 - Pohled 2'!$C$91:$K$91</definedName>
    <definedName name="_xlnm._FilterDatabase" localSheetId="3" hidden="1">'03 - Pohled 3'!$C$84:$K$84</definedName>
    <definedName name="_xlnm._FilterDatabase" localSheetId="4" hidden="1">'04 - Vedlejší rozpočtové ...'!$C$78:$K$78</definedName>
    <definedName name="_xlnm.Print_Titles" localSheetId="1">'01 - Pohled 1'!$87:$87</definedName>
    <definedName name="_xlnm.Print_Titles" localSheetId="2">'02 - Pohled 2'!$91:$91</definedName>
    <definedName name="_xlnm.Print_Titles" localSheetId="3">'03 - Pohled 3'!$84:$84</definedName>
    <definedName name="_xlnm.Print_Titles" localSheetId="4">'04 - Vedlejší rozpočtové ...'!$78:$78</definedName>
    <definedName name="_xlnm.Print_Titles" localSheetId="0">'Rekapitulace stavby'!$49:$49</definedName>
    <definedName name="_xlnm.Print_Area" localSheetId="1">'01 - Pohled 1'!$C$4:$J$36,'01 - Pohled 1'!$C$42:$J$69,'01 - Pohled 1'!$C$75:$K$310</definedName>
    <definedName name="_xlnm.Print_Area" localSheetId="2">'02 - Pohled 2'!$C$4:$J$36,'02 - Pohled 2'!$C$42:$J$73,'02 - Pohled 2'!$C$79:$K$302</definedName>
    <definedName name="_xlnm.Print_Area" localSheetId="3">'03 - Pohled 3'!$C$4:$J$36,'03 - Pohled 3'!$C$42:$J$66,'03 - Pohled 3'!$C$72:$K$223</definedName>
    <definedName name="_xlnm.Print_Area" localSheetId="4">'04 - Vedlejší rozpočtové ...'!$C$4:$J$36,'04 - Vedlejší rozpočtové ...'!$C$42:$J$60,'04 - Vedlejší rozpočtové ...'!$C$66:$K$101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<sst xmlns="http://schemas.openxmlformats.org/spreadsheetml/2006/main" count="6456" uniqueCount="1045">
  <si>
    <t>Export VZ</t>
  </si>
  <si>
    <t>List obsahuje:</t>
  </si>
  <si>
    <t>3.0</t>
  </si>
  <si>
    <t>ZAMOK</t>
  </si>
  <si>
    <t>False</t>
  </si>
  <si>
    <t>{42eec57a-bf2b-42cd-997b-f9e71edcd5a0}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</si>
  <si>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</si>
  <si>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</si>
  <si>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</si>
  <si>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</si>
  <si>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</si>
  <si>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</si>
  <si>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</si>
  <si>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</si>
  <si>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L2016-71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</si>
  <si>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</si>
  <si>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</si>
  <si>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Udržovací práce - Oprava fasády č.p. 150 s výměnou oken a vstupních dveří</t>
  </si>
  <si>
    <t>0,1</t>
  </si>
  <si>
    <t>KSO:</t>
  </si>
  <si>
    <t>803 99 19</t>
  </si>
  <si>
    <t>CC-CZ:</t>
  </si>
  <si>
    <t>12731</t>
  </si>
  <si>
    <t>1</t>
  </si>
  <si>
    <t>Místo:</t>
  </si>
  <si>
    <t>Obec Jablunkov</t>
  </si>
  <si>
    <t>Datum:</t>
  </si>
  <si>
    <t>23.12.2016</t>
  </si>
  <si>
    <t>10</t>
  </si>
  <si>
    <t>100</t>
  </si>
  <si>
    <t>Zadavatel:</t>
  </si>
  <si>
    <t>IČ:</t>
  </si>
  <si>
    <t/>
  </si>
  <si>
    <t>Město Jablunkov, Dukelská 144, 739 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</si>
  <si>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</si>
  <si>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</si>
  <si>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</si>
  <si>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</si>
  <si>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</si>
  <si>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</si>
  <si>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</si>
  <si>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</si>
  <si>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</si>
  <si>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</si>
  <si>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</si>
  <si>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</si>
  <si>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</si>
  <si>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</si>
  <si>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</si>
  <si>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</si>
  <si>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</si>
  <si>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</si>
  <si>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</si>
  <si>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</si>
  <si>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</si>
  <si>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</si>
  <si>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</si>
  <si>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</si>
  <si>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</si>
  <si>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</si>
  <si>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</si>
  <si>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</si>
  <si>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</si>
  <si>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</si>
  <si>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</si>
  <si>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</si>
  <si>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</si>
  <si>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</si>
  <si>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</si>
  <si>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</si>
  <si>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</si>
  <si>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</si>
  <si>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</si>
  <si>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</si>
  <si>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</si>
  <si>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</si>
  <si>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</si>
  <si>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</si>
  <si>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</si>
  <si>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</si>
  <si>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Pohled 1</t>
  </si>
  <si>
    <t>STA</t>
  </si>
  <si>
    <t>{a2ac2bf6-2d89-4125-9c8b-3fcfd86a7337}</t>
  </si>
  <si>
    <t>2</t>
  </si>
  <si>
    <t>02</t>
  </si>
  <si>
    <t>Pohled 2</t>
  </si>
  <si>
    <t>{17cbd3a9-6bcd-4bc3-b525-b2a58af471a4}</t>
  </si>
  <si>
    <t>03</t>
  </si>
  <si>
    <t>Pohled 3</t>
  </si>
  <si>
    <t>{98ab6caa-def1-498c-a81e-f5cc029b9e48}</t>
  </si>
  <si>
    <t>04</t>
  </si>
  <si>
    <t>Vedlejší rozpočtové náklady</t>
  </si>
  <si>
    <t>{1d542d22-775a-4946-8f85-8ae616b4a414}</t>
  </si>
  <si>
    <t>Zpět na list:</t>
  </si>
  <si>
    <t>KRYCÍ LIST SOUPISU</t>
  </si>
  <si>
    <t>Objekt:</t>
  </si>
  <si>
    <t>01 - Pohled 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</si>
  <si>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</si>
  <si>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</si>
  <si>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</si>
  <si>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</si>
  <si>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</si>
  <si>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</si>
  <si>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</si>
  <si>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</si>
  <si>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</si>
  <si>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</si>
  <si>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</si>
  <si>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</si>
  <si>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</si>
  <si>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</si>
  <si>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</si>
  <si>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</si>
  <si>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</si>
  <si>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</si>
  <si>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</si>
  <si>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</si>
  <si>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</si>
  <si>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</si>
  <si>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</si>
  <si>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</si>
  <si>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</si>
  <si>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</si>
  <si>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</si>
  <si>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</si>
  <si>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</si>
  <si>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</si>
  <si>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</si>
  <si>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</si>
  <si>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</si>
  <si>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</si>
  <si>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</si>
  <si>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</si>
  <si>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</si>
  <si>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317235811</t>
  </si>
  <si>
    <t>Doplnění zdiva hlavních a kordónových říms cihlami pálenými na maltu</t>
  </si>
  <si>
    <t>m</t>
  </si>
  <si>
    <t>CS ÚRS 2016 01</t>
  </si>
  <si>
    <t>4</t>
  </si>
  <si>
    <t>847751368</t>
  </si>
  <si>
    <t>PP</t>
  </si>
  <si>
    <t>Doplnění zdiva hlavních a kordonových říms s dodáním hmot, cihlami pálenými na maltu</t>
  </si>
  <si>
    <t>VV</t>
  </si>
  <si>
    <t>1,71"viz. Specifikace</t>
  </si>
  <si>
    <t>6</t>
  </si>
  <si>
    <t>Úpravy povrchů, podlahy a osazování výplní</t>
  </si>
  <si>
    <t>612325302</t>
  </si>
  <si>
    <t>Vápenocementová štuková omítka ostění nebo nadpraží</t>
  </si>
  <si>
    <t>m2</t>
  </si>
  <si>
    <t>-1500789671</t>
  </si>
  <si>
    <t>Vápenocementová nebo vápenná omítka ostění nebo nadpraží štuková</t>
  </si>
  <si>
    <t>7,32"viz. Specifikace</t>
  </si>
  <si>
    <t>622325102</t>
  </si>
  <si>
    <t>Oprava vnější vápenné nebo vápenocementové hladké omítky složitosti 1 stěn v rozsahu do 30%</t>
  </si>
  <si>
    <t>17053800</t>
  </si>
  <si>
    <t>Oprava vápenné nebo vápenocementové omítky vnějších ploch stupně členitosti 1 hladké stěn, v rozsahu opravované plochy přes 10 do 30%</t>
  </si>
  <si>
    <t>99,67"viz. Specifikace</t>
  </si>
  <si>
    <t>622325502</t>
  </si>
  <si>
    <t>Oprava vnější vápenné nebo vápenocementové štukové omítky složitosti 4 v rozsahu do 20%</t>
  </si>
  <si>
    <t>-546865458</t>
  </si>
  <si>
    <t>Oprava vápenné nebo vápenocementové omítky vnějších ploch stupně členitosti 4 štukové, v rozsahu opravované plochy přes 10 do 20%</t>
  </si>
  <si>
    <t>14,82"okapová římsa viz. Specifikace</t>
  </si>
  <si>
    <t>5</t>
  </si>
  <si>
    <t>622325602</t>
  </si>
  <si>
    <t>Oprava vnější vápenné nebo vápenocementové štukové omítky složitosti 5 v rozsahu do 20%</t>
  </si>
  <si>
    <t>606746688</t>
  </si>
  <si>
    <t>Oprava vápenné nebo vápenocementové omítky vnějších ploch stupně členitosti 5 štukové, v rozsahu opravované plochy přes 10 do 20%</t>
  </si>
  <si>
    <t>5,2"šambrány a paraptení římsa viz. Specifikace</t>
  </si>
  <si>
    <t>622325609R01</t>
  </si>
  <si>
    <t>Obnova profilování dělící římsy z vnější vápenné štukové omítky složitosti 5</t>
  </si>
  <si>
    <t>-148536122</t>
  </si>
  <si>
    <t>19*0,3*0,15</t>
  </si>
  <si>
    <t>7</t>
  </si>
  <si>
    <t>622821012</t>
  </si>
  <si>
    <t>Vnější sanační štuková omítka pro vlhké a zasolené zdivo prováděná ručně</t>
  </si>
  <si>
    <t>1914108348</t>
  </si>
  <si>
    <t>Sanační omítka vnějších ploch stěn pro vlhké a zasolené zdivo, prováděná ve dvou vrstvách, tl. jádrové omítky do 30 mm ručně štuková</t>
  </si>
  <si>
    <t>18,1"viz. Specifikace</t>
  </si>
  <si>
    <t>8</t>
  </si>
  <si>
    <t>622821031</t>
  </si>
  <si>
    <t>Vnější vyrovnávací sanační omítka prováděná ručně</t>
  </si>
  <si>
    <t>1821845264</t>
  </si>
  <si>
    <t>Sanační omítka vnějších ploch stěn vyrovnávací vrstva, prováděná v tl. do 20 mm ručně</t>
  </si>
  <si>
    <t>9</t>
  </si>
  <si>
    <t>622821071</t>
  </si>
  <si>
    <t>Příplatek k sanační omítce pro vlhké a zasolené zdivo ZKD 10 mm prováděné strojně ve více vrstvách</t>
  </si>
  <si>
    <t>2111858632</t>
  </si>
  <si>
    <t>Sanační omítka vnějších ploch Příplatek k cenám: za každých dalších 10 mm omítky prováděné ve více vrstvách -1021 a -1022</t>
  </si>
  <si>
    <t>54,3"viz. Specifikace</t>
  </si>
  <si>
    <t>629995101</t>
  </si>
  <si>
    <t>Očištění vnějších ploch tlakovou vodou</t>
  </si>
  <si>
    <t>1595844751</t>
  </si>
  <si>
    <t>Očištění vnějších ploch tlakovou vodou omytím</t>
  </si>
  <si>
    <t>119"viz. Specifikace</t>
  </si>
  <si>
    <t>11</t>
  </si>
  <si>
    <t>631311115</t>
  </si>
  <si>
    <t>Mazanina tl do 80 mm z betonu prostého bez zvýšených nároků na prostředí tř. C 20/25</t>
  </si>
  <si>
    <t>m3</t>
  </si>
  <si>
    <t>1667789332</t>
  </si>
  <si>
    <t>Mazanina z betonu prostého bez zvýšených nároků na prostředí tl. přes 50 do 80 mm tř. C 20/25</t>
  </si>
  <si>
    <t>0,45"viz. Specifikace</t>
  </si>
  <si>
    <t>12</t>
  </si>
  <si>
    <t>644941111R01</t>
  </si>
  <si>
    <t>Demontáž a zpětné osazení fasádních tabulí, štítků</t>
  </si>
  <si>
    <t>kus</t>
  </si>
  <si>
    <t>-905025530</t>
  </si>
  <si>
    <t>3"viz. Specifikace</t>
  </si>
  <si>
    <t>Ostatní konstrukce a práce, bourání</t>
  </si>
  <si>
    <t>13</t>
  </si>
  <si>
    <t>941111121</t>
  </si>
  <si>
    <t>Montáž lešení řadového trubkového lehkého s podlahami zatížení do 200 kg/m2 š do 1,2 m v do 10 m</t>
  </si>
  <si>
    <t>-1476023979</t>
  </si>
  <si>
    <t>160"viz. Specifikace</t>
  </si>
  <si>
    <t>14</t>
  </si>
  <si>
    <t>941111221</t>
  </si>
  <si>
    <t>Příplatek k lešení řadovému trubkovému lehkému s podlahami š 1,2 m v 10 m za první a ZKD den použití</t>
  </si>
  <si>
    <t>-686525838</t>
  </si>
  <si>
    <t>Montáž lešení řadového trubkového lehkého pracovního s podlahami s provozním zatížením tř. 3 do 200 kg/m2 Příplatek za první a každý další den použití lešení k ceně -1121</t>
  </si>
  <si>
    <t>160*40"viz. Specifikace</t>
  </si>
  <si>
    <t>941111821</t>
  </si>
  <si>
    <t>Demontáž lešení řadového trubkového lehkého s podlahami zatížení do 200 kg/m2 š do 1,2 m v do 10 m</t>
  </si>
  <si>
    <t>-413541556</t>
  </si>
  <si>
    <t>Demontáž lešení řadového trubkového lehkého pracovního s podlahami s provozním zatížením tř. 3 do 200 kg/m2 šířky tř. W09 přes 0,9 do 1,2 m, výšky do 10 m</t>
  </si>
  <si>
    <t>16</t>
  </si>
  <si>
    <t>944511111</t>
  </si>
  <si>
    <t>Montáž ochranné sítě z textilie z umělých vláken</t>
  </si>
  <si>
    <t>4982508</t>
  </si>
  <si>
    <t>Montáž ochranné sítě zavěšené na konstrukci lešení z textilie z umělých vláken</t>
  </si>
  <si>
    <t>17</t>
  </si>
  <si>
    <t>944511211</t>
  </si>
  <si>
    <t>Příplatek k ochranné síti za první a ZKD den použití</t>
  </si>
  <si>
    <t>352599770</t>
  </si>
  <si>
    <t>Montáž ochranné sítě Příplatek za první a každý další den použití sítě k ceně -1111</t>
  </si>
  <si>
    <t>6400"viz. Specifikace</t>
  </si>
  <si>
    <t>18</t>
  </si>
  <si>
    <t>944511811</t>
  </si>
  <si>
    <t>Demontáž ochranné sítě z textilie z umělých vláken</t>
  </si>
  <si>
    <t>868103135</t>
  </si>
  <si>
    <t>Demontáž ochranné sítě zavěšené na konstrukci lešení z textilie z umělých vláken</t>
  </si>
  <si>
    <t>19</t>
  </si>
  <si>
    <t>944711112</t>
  </si>
  <si>
    <t>Montáž záchytné stříšky š do 2 m</t>
  </si>
  <si>
    <t>464950507</t>
  </si>
  <si>
    <t>Montáž záchytné stříšky zřizované současně s lehkým nebo těžkým lešením, šířky přes 1,5 do 2,0 m</t>
  </si>
  <si>
    <t>1"viz. Specifikace</t>
  </si>
  <si>
    <t>20</t>
  </si>
  <si>
    <t>944711212</t>
  </si>
  <si>
    <t>Příplatek k záchytné stříšce š do 2 m za první a ZKD den použití</t>
  </si>
  <si>
    <t>323471290</t>
  </si>
  <si>
    <t>Montáž záchytné stříšky Příplatek za první a každý další den použití záchytné stříšky k ceně -1112</t>
  </si>
  <si>
    <t>30"viz. Specifikace</t>
  </si>
  <si>
    <t>944711812</t>
  </si>
  <si>
    <t>Demontáž záchytné stříšky š do 2 m</t>
  </si>
  <si>
    <t>-142725365</t>
  </si>
  <si>
    <t>Demontáž záchytné stříšky zřizované současně s lehkým nebo těžkým lešením, šířky přes 1,5 do 2,0 m</t>
  </si>
  <si>
    <t>22</t>
  </si>
  <si>
    <t>952901111</t>
  </si>
  <si>
    <t>Vyčištění budov bytové a občanské výstavby při výšce podlaží do 4 m</t>
  </si>
  <si>
    <t>672211337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</si>
  <si>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</si>
  <si>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50"viz. Specifikace</t>
  </si>
  <si>
    <t>23</t>
  </si>
  <si>
    <t>966032911R01</t>
  </si>
  <si>
    <t>Odsekání ostění okenních nebo přesokenních předsazených do tl. 80 mm</t>
  </si>
  <si>
    <t>-1858995035</t>
  </si>
  <si>
    <t>Odsekání říms podokenních nebo nadokenních předsazených přes líc zdiva do 80 mm</t>
  </si>
  <si>
    <t>19"římsa viz. Specifikace</t>
  </si>
  <si>
    <t>24</t>
  </si>
  <si>
    <t>968062355</t>
  </si>
  <si>
    <t>Vybourání dřevěných rámů oken dvojitých včetně křídel pl do 2 m2</t>
  </si>
  <si>
    <t>-139309909</t>
  </si>
  <si>
    <t>6,68"viz. Specifikace</t>
  </si>
  <si>
    <t>25</t>
  </si>
  <si>
    <t>968062456</t>
  </si>
  <si>
    <t>Vybourání dřevěných dveřních zárubní pl přes 2 m2</t>
  </si>
  <si>
    <t>-1079447779</t>
  </si>
  <si>
    <t>Vybourání dřevěných rámů oken s křídly, dveřních zárubní, vrat, stěn, ostění nebo obkladů dveřních zárubní, plochy přes 2 m2</t>
  </si>
  <si>
    <t>4,3"viz. Specifikace</t>
  </si>
  <si>
    <t>26</t>
  </si>
  <si>
    <t>973031334</t>
  </si>
  <si>
    <t>Vysekání kapes ve zdivu cihelném na MV nebo MVC pl do 0,16 m2 hl do 150 mm</t>
  </si>
  <si>
    <t>913782852</t>
  </si>
  <si>
    <t>253"viz. Specifikace</t>
  </si>
  <si>
    <t>27</t>
  </si>
  <si>
    <t>985111111</t>
  </si>
  <si>
    <t>Otlučení omítek stěn</t>
  </si>
  <si>
    <t>1903489810</t>
  </si>
  <si>
    <t>Otlučení nebo odsekání vrstev omítek stěn</t>
  </si>
  <si>
    <t>18,1"oprava soklové části fasády viz. Specifikace</t>
  </si>
  <si>
    <t>99,67*0,3"30% opravované plochy viz. Specifikace</t>
  </si>
  <si>
    <t>Součet</t>
  </si>
  <si>
    <t>28</t>
  </si>
  <si>
    <t>985131411</t>
  </si>
  <si>
    <t>Vysušení ploch stěn, rubu kleneb a podlah stlačeným vzduchem</t>
  </si>
  <si>
    <t>-2084081786</t>
  </si>
  <si>
    <t>Očištění ploch stěn, rubu kleneb a podlah vysušení stlačeným vzduchem</t>
  </si>
  <si>
    <t>29</t>
  </si>
  <si>
    <t>985142112</t>
  </si>
  <si>
    <t>Vysekání spojovací hmoty ze spár zdiva hl do 40 mm dl do 12 m/m2</t>
  </si>
  <si>
    <t>-78468373</t>
  </si>
  <si>
    <t>Vysekání spojovací hmoty ze spár zdiva včetně vyčištění hloubky spáry do 40 mm délky spáry na 1 m2 upravované plochy přes 6 do 12 m</t>
  </si>
  <si>
    <t>30</t>
  </si>
  <si>
    <t>985211111</t>
  </si>
  <si>
    <t>Vyklínování uvolněných kamenů ve zdivu se spárami dl do 6 m/m2</t>
  </si>
  <si>
    <t>-1624543004</t>
  </si>
  <si>
    <t>Vyklínování uvolněných kamenů zdiva úlomky kamene, popřípadě cihel délky spáry na 1 m2 upravované plochy do 6 m</t>
  </si>
  <si>
    <t>31</t>
  </si>
  <si>
    <t>985221101</t>
  </si>
  <si>
    <t>Doplnění zdiva cihlami do aktivované malty</t>
  </si>
  <si>
    <t>-447764407</t>
  </si>
  <si>
    <t>Doplnění zdiva ručně do aktivované malty cihlami</t>
  </si>
  <si>
    <t>0,407"15% z opravované soklové části viz. Specifikace</t>
  </si>
  <si>
    <t>32</t>
  </si>
  <si>
    <t>M</t>
  </si>
  <si>
    <t>596100120</t>
  </si>
  <si>
    <t>cihla pálená plná CP 29x14x6,5 cm P20</t>
  </si>
  <si>
    <t>134984190</t>
  </si>
  <si>
    <t>Cihly pálené plné (vč. odlehčených, lícových a voštinových) cihly plné CP  rozměr 29 x 14 x 6,5 cm P 20</t>
  </si>
  <si>
    <t>P</t>
  </si>
  <si>
    <t>Poznámka k položce:
Spotřeba: 333 kus/m3</t>
  </si>
  <si>
    <t>140"viz. Specifikace</t>
  </si>
  <si>
    <t>33</t>
  </si>
  <si>
    <t>985231112</t>
  </si>
  <si>
    <t>Spárování zdiva aktivovanou maltou spára hl do 40 mm dl do 12 m/m2</t>
  </si>
  <si>
    <t>-337350687</t>
  </si>
  <si>
    <t>Spárování zdiva hloubky do 40 mm aktivovanou maltou délky spáry na 1 m2 upravované plochy přes 6 do 12 m</t>
  </si>
  <si>
    <t>997</t>
  </si>
  <si>
    <t>Přesun sutě</t>
  </si>
  <si>
    <t>34</t>
  </si>
  <si>
    <t>997006512</t>
  </si>
  <si>
    <t>Vodorovná doprava suti s naložením a složením na skládku do 1 km</t>
  </si>
  <si>
    <t>t</t>
  </si>
  <si>
    <t>687533969</t>
  </si>
  <si>
    <t>Vodorovná doprava suti na skládku s naložením na dopravní prostředek a složením přes 100 m do 1 km</t>
  </si>
  <si>
    <t>35</t>
  </si>
  <si>
    <t>997006519</t>
  </si>
  <si>
    <t>Příplatek k vodorovnému přemístění suti na skládku ZKD 1 km přes 1 km</t>
  </si>
  <si>
    <t>-1706751215</t>
  </si>
  <si>
    <t>Vodorovná doprava suti na skládku s naložením na dopravní prostředek a složením Příplatek k ceně za každý další i započatý 1 km</t>
  </si>
  <si>
    <t>6,875*15</t>
  </si>
  <si>
    <t>36</t>
  </si>
  <si>
    <t>997013211</t>
  </si>
  <si>
    <t>Vnitrostaveništní doprava suti a vybouraných hmot pro budovy v do 6 m ručně</t>
  </si>
  <si>
    <t>-735679336</t>
  </si>
  <si>
    <t>37</t>
  </si>
  <si>
    <t>997013811</t>
  </si>
  <si>
    <t>Poplatek za uložení stavebního dřevěného odpadu na skládce (skládkovné)</t>
  </si>
  <si>
    <t>1911904762</t>
  </si>
  <si>
    <t>Poplatek za uložení stavebního odpadu na skládce (skládkovné) dřevěného</t>
  </si>
  <si>
    <t>0,932+0,288"rámy oken a dveří</t>
  </si>
  <si>
    <t>38</t>
  </si>
  <si>
    <t>997013831</t>
  </si>
  <si>
    <t>Poplatek za uložení stavebního směsného odpadu na skládce (skládkovné)</t>
  </si>
  <si>
    <t>-1249379121</t>
  </si>
  <si>
    <t>Poplatek za uložení stavebního odpadu na skládce (skládkovné) směsného</t>
  </si>
  <si>
    <t>6,315-1,22</t>
  </si>
  <si>
    <t>998</t>
  </si>
  <si>
    <t>Přesun hmot</t>
  </si>
  <si>
    <t>39</t>
  </si>
  <si>
    <t>998011002</t>
  </si>
  <si>
    <t>Přesun hmot pro budovy zděné v do 12 m</t>
  </si>
  <si>
    <t>-851129477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</si>
  <si>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</si>
  <si>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</si>
  <si>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</si>
  <si>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764</t>
  </si>
  <si>
    <t>Konstrukce klempířské</t>
  </si>
  <si>
    <t>40</t>
  </si>
  <si>
    <t>764002851</t>
  </si>
  <si>
    <t>Demontáž oplechování parapetů do suti</t>
  </si>
  <si>
    <t>-1565342917</t>
  </si>
  <si>
    <t>Demontáž klempířských konstrukcí oplechování parapetů do suti</t>
  </si>
  <si>
    <t>9"viz. Specifikace</t>
  </si>
  <si>
    <t>41</t>
  </si>
  <si>
    <t>764004861</t>
  </si>
  <si>
    <t>Demontáž svodu do suti</t>
  </si>
  <si>
    <t>2024054859</t>
  </si>
  <si>
    <t>Demontáž klempířských konstrukcí svodu do suti</t>
  </si>
  <si>
    <t>8"viz. Specifikace</t>
  </si>
  <si>
    <t>42</t>
  </si>
  <si>
    <t>764216642</t>
  </si>
  <si>
    <t>Oplechování rovných parapetů celoplošně lepené z Pz s povrchovou úpravou rš 200 mm</t>
  </si>
  <si>
    <t>-2021278766</t>
  </si>
  <si>
    <t>Oplechování parapetů z pozinkovaného plechu s povrchovou úpravou rovných celoplošně lepené, bez rohů rš 200 mm</t>
  </si>
  <si>
    <t>19"oplechování dělící římsy viz. Specifikace</t>
  </si>
  <si>
    <t>43</t>
  </si>
  <si>
    <t>764216644</t>
  </si>
  <si>
    <t>Oplechování rovných parapetů celoplošně lepené z Pz s povrchovou úpravou rš 330 mm</t>
  </si>
  <si>
    <t>-408015822</t>
  </si>
  <si>
    <t>Oplechování parapetů z pozinkovaného plechu s povrchovou úpravou rovných celoplošně lepené, bez rohů rš 330 mm</t>
  </si>
  <si>
    <t>4"viz. Specifikace</t>
  </si>
  <si>
    <t>44</t>
  </si>
  <si>
    <t>764216645</t>
  </si>
  <si>
    <t>Oplechování rovných parapetů celoplošně lepené z Pz s povrchovou úpravou rš 400 mm</t>
  </si>
  <si>
    <t>-473726887</t>
  </si>
  <si>
    <t>Oplechování parapetů z pozinkovaného plechu s povrchovou úpravou rovných celoplošně lepené, bez rohů rš 400 mm</t>
  </si>
  <si>
    <t>5"viz. Specifikace</t>
  </si>
  <si>
    <t>45</t>
  </si>
  <si>
    <t>764216665</t>
  </si>
  <si>
    <t>Příplatek za zvýšenou pracnost oplechování rohů rovných parapetů z PZ s povrch úpravou rš do 400 mm</t>
  </si>
  <si>
    <t>559228050</t>
  </si>
  <si>
    <t>Oplechování parapetů z pozinkovaného plechu s povrchovou úpravou rovných celoplošně lepené, bez rohů Příplatek k cenám za zvýšenou pracnost při provedení rohu nebo koutu do rš 400 mm</t>
  </si>
  <si>
    <t>46</t>
  </si>
  <si>
    <t>764518623</t>
  </si>
  <si>
    <t>Svody kruhové včetně objímek, kolen, odskoků z Pz s povrchovou úpravou průměru 120 mm</t>
  </si>
  <si>
    <t>1681797762</t>
  </si>
  <si>
    <t>Svod z pozinkovaného plechu s upraveným povrchem včetně objímek, kolen a odskoků kruhový, průměru 120 mm</t>
  </si>
  <si>
    <t>47</t>
  </si>
  <si>
    <t>998764102</t>
  </si>
  <si>
    <t>Přesun hmot tonážní pro konstrukce klempířské v objektech v do 12 m</t>
  </si>
  <si>
    <t>111375326</t>
  </si>
  <si>
    <t>Přesun hmot pro konstrukce klempířské stanovený z hmotnosti přesunovaného materiálu vodorovná dopravní vzdálenost do 50 m v objektech výšky přes 6 do 12 m</t>
  </si>
  <si>
    <t>766</t>
  </si>
  <si>
    <t>Konstrukce truhlářské</t>
  </si>
  <si>
    <t>48</t>
  </si>
  <si>
    <t>7666211R02</t>
  </si>
  <si>
    <t>Dodávka a montáž dřevěných oken špaletových s rámem do zdiva - T02</t>
  </si>
  <si>
    <t>1512272031</t>
  </si>
  <si>
    <t>Dodávka a montáž oken dřevěných včetně montáže rámu na polyuretanovou pěnu špaletových do zdiva dle konkrétní specifikace výplně jako komplet</t>
  </si>
  <si>
    <t>49</t>
  </si>
  <si>
    <t>7666211R35</t>
  </si>
  <si>
    <t>Doprava dřevěných oken s rámem</t>
  </si>
  <si>
    <t>54823314</t>
  </si>
  <si>
    <t>Dodávka a montáž oken dřevěných včetně montáže rámu na polyuretanovou pěnu do zdiva dle konkrétní specifikace výplně jako komplet</t>
  </si>
  <si>
    <t>50</t>
  </si>
  <si>
    <t>7666600R03</t>
  </si>
  <si>
    <t>Dodávka a montáž dřevěných dveří včetně obložkové zárubně - T01</t>
  </si>
  <si>
    <t>493350403</t>
  </si>
  <si>
    <t>Dodávka a montáž dřevěných dveří včetně obložkové zárubně dle konkrétní specifikace výplně jako komplet</t>
  </si>
  <si>
    <t>51</t>
  </si>
  <si>
    <t>7666600R19</t>
  </si>
  <si>
    <t>Doprava dřevěných dveří a zárubní</t>
  </si>
  <si>
    <t>416955982</t>
  </si>
  <si>
    <t>52</t>
  </si>
  <si>
    <t>766661811r01</t>
  </si>
  <si>
    <t>Demontáž dvojkřídlových dveří včetně kování - k výrobě repasu nebo repliky</t>
  </si>
  <si>
    <t>1404886400</t>
  </si>
  <si>
    <t>Demontáž dveřních konstrukcí kování okopného plechu</t>
  </si>
  <si>
    <t>53</t>
  </si>
  <si>
    <t>998766102</t>
  </si>
  <si>
    <t>Přesun hmot tonážní pro konstrukce truhlářské v objektech v do 12 m</t>
  </si>
  <si>
    <t>-163355449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</si>
  <si>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</si>
  <si>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</si>
  <si>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</si>
  <si>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54</t>
  </si>
  <si>
    <t>767662110R01</t>
  </si>
  <si>
    <t>Montáž mříží pevných šroubovaných do zdiva na chemické kotvy</t>
  </si>
  <si>
    <t>529134158</t>
  </si>
  <si>
    <t>Montáž mříží pevných, připevněných šroubováním</t>
  </si>
  <si>
    <t>55</t>
  </si>
  <si>
    <t>76700VD01</t>
  </si>
  <si>
    <t>dodávka okenní mříže Z01 dle specifikace</t>
  </si>
  <si>
    <t>-2077911523</t>
  </si>
  <si>
    <t>56</t>
  </si>
  <si>
    <t>767995114</t>
  </si>
  <si>
    <t>Montáž atypických zámečnických konstrukcí hmotnosti do 50 kg</t>
  </si>
  <si>
    <t>kg</t>
  </si>
  <si>
    <t>1414446178</t>
  </si>
  <si>
    <t>Montáž ostatních atypických zámečnických konstrukcí hmotnosti přes 20 do 50 kg</t>
  </si>
  <si>
    <t>57</t>
  </si>
  <si>
    <t>767996801</t>
  </si>
  <si>
    <t>Demontáž atypických zámečnických konstrukcí rozebráním hmotnosti jednotlivých dílů do 50 kg</t>
  </si>
  <si>
    <t>-1967732635</t>
  </si>
  <si>
    <t>Demontáž ostatních zámečnických konstrukcí o hmotnosti jednotlivých dílů rozebráním do 50 kg</t>
  </si>
  <si>
    <t>58</t>
  </si>
  <si>
    <t>998767101</t>
  </si>
  <si>
    <t>Přesun hmot tonážní pro zámečnické konstrukce v objektech v do 6 m</t>
  </si>
  <si>
    <t>CS ÚRS 2013 01</t>
  </si>
  <si>
    <t>-1091553581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</si>
  <si>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</si>
  <si>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</si>
  <si>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</si>
  <si>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59</t>
  </si>
  <si>
    <t>783301303</t>
  </si>
  <si>
    <t>Bezoplachové odrezivění zámečnických konstrukcí</t>
  </si>
  <si>
    <t>-76853298</t>
  </si>
  <si>
    <t>Příprava podkladu zámečnických konstrukcí před provedením nátěru odrezivění odrezovačem bezoplachovým</t>
  </si>
  <si>
    <t>0,24"viz. Specifikace</t>
  </si>
  <si>
    <t>60</t>
  </si>
  <si>
    <t>783306809</t>
  </si>
  <si>
    <t>Odstranění nátěru ze zámečnických konstrukcí okartáčováním</t>
  </si>
  <si>
    <t>-349861276</t>
  </si>
  <si>
    <t>Odstranění nátěrů ze zámečnických konstrukcí okartáčováním</t>
  </si>
  <si>
    <t>61</t>
  </si>
  <si>
    <t>783334201</t>
  </si>
  <si>
    <t>Základní antikorozní jednonásobný epoxidový nátěr zámečnických konstrukcí</t>
  </si>
  <si>
    <t>-416746373</t>
  </si>
  <si>
    <t>Základní antikorozní nátěr zámečnických konstrukcí jednonásobný syntetický epoxidový</t>
  </si>
  <si>
    <t>62</t>
  </si>
  <si>
    <t>783335101</t>
  </si>
  <si>
    <t>Jednonásobný epoxidový mezinátěr zámečnických konstrukcí</t>
  </si>
  <si>
    <t>203133548</t>
  </si>
  <si>
    <t>Mezinátěr zámečnických konstrukcí jednonásobný syntetický epoxidový</t>
  </si>
  <si>
    <t>63</t>
  </si>
  <si>
    <t>783337101</t>
  </si>
  <si>
    <t>Krycí jednonásobný epoxidový nátěr zámečnických konstrukcí</t>
  </si>
  <si>
    <t>1670998455</t>
  </si>
  <si>
    <t>Krycí nátěr (email) zámečnických konstrukcí jednonásobný syntetický epoxidový</t>
  </si>
  <si>
    <t>0,72"viz. Specifikace</t>
  </si>
  <si>
    <t>64</t>
  </si>
  <si>
    <t>783806811</t>
  </si>
  <si>
    <t>Odstranění nátěrů z omítek oškrábáním</t>
  </si>
  <si>
    <t>1873085212</t>
  </si>
  <si>
    <t>145,36"viz. Specifikace</t>
  </si>
  <si>
    <t>65</t>
  </si>
  <si>
    <t>783823133</t>
  </si>
  <si>
    <t>Penetrační silikátový nátěr hladkých, tenkovrstvých zrnitých a štukových omítek</t>
  </si>
  <si>
    <t>-438265560</t>
  </si>
  <si>
    <t>Penetrační nátěr omítek hladkých omítek hladkých, zrnitých tenkovrstvých nebo štukových silikátový</t>
  </si>
  <si>
    <t>99,67"plocha viz. Specifikace</t>
  </si>
  <si>
    <t>9,77+6,2"ostění viz. Specifikace</t>
  </si>
  <si>
    <t>5,2"šambrány viz. Specifikace</t>
  </si>
  <si>
    <t>2,1"parapetní římsa viz. Specifikace</t>
  </si>
  <si>
    <t>7,6"dělící římsa viz. Specifikace</t>
  </si>
  <si>
    <t>66</t>
  </si>
  <si>
    <t>783827423</t>
  </si>
  <si>
    <t>Krycí dvojnásobný silikátový nátěr omítek stupně členitosti 1 a 2</t>
  </si>
  <si>
    <t>-91431962</t>
  </si>
  <si>
    <t>784</t>
  </si>
  <si>
    <t>Dokončovací práce - malby a tapety</t>
  </si>
  <si>
    <t>67</t>
  </si>
  <si>
    <t>784171001</t>
  </si>
  <si>
    <t>Olepování vnitřních ploch páskou v místnostech výšky do 3,80 m</t>
  </si>
  <si>
    <t>-2086351122</t>
  </si>
  <si>
    <t>Olepování vnitřních ploch (materiál ve specifikaci) včetně pozdějšího odlepení páskou nebo fólií v místnostech výšky do 3,80 m</t>
  </si>
  <si>
    <t>47,21"viz. Specifikace</t>
  </si>
  <si>
    <t>68</t>
  </si>
  <si>
    <t>581248380</t>
  </si>
  <si>
    <t>páska pro malířské potřeby 50mm x 50 m</t>
  </si>
  <si>
    <t>-154112670</t>
  </si>
  <si>
    <t>Zeminy jílovinové - hlinky a nátěry malířské nátěry upravené tekuté pásky a fólie - malířské potřeby páska do 60° C 50mm x 50 m</t>
  </si>
  <si>
    <t>69</t>
  </si>
  <si>
    <t>784171111</t>
  </si>
  <si>
    <t>Zakrytí vnitřních ploch stěn v místnostech výšky do 3,80 m</t>
  </si>
  <si>
    <t>-418047779</t>
  </si>
  <si>
    <t>Zakrytí nemalovaných ploch (materiál ve specifikaci) včetně pozdějšího odkrytí svislých ploch např. stěn, oken, dveří v místnostech výšky do 3,80</t>
  </si>
  <si>
    <t>19,57"viz. Specifikace</t>
  </si>
  <si>
    <t>70</t>
  </si>
  <si>
    <t>581248420</t>
  </si>
  <si>
    <t>fólie pro malířské potřeby zakrývací, 7µ,  4 x 5 m</t>
  </si>
  <si>
    <t>-692137481</t>
  </si>
  <si>
    <t>Zeminy jílovinové - hlinky a nátěry malířské nátěry upravené tekuté pásky a fólie - malířské potřeby páska do 60° C 7µ    4 x 5 m</t>
  </si>
  <si>
    <t>71</t>
  </si>
  <si>
    <t>784181121</t>
  </si>
  <si>
    <t>Hloubková jednonásobná penetrace podkladu v místnostech výšky do 3,80 m</t>
  </si>
  <si>
    <t>1451827507</t>
  </si>
  <si>
    <t>Penetrace podkladu jednonásobná hloubková v místnostech výšky do 3,80 m</t>
  </si>
  <si>
    <t>15,97"viz. Specifikace</t>
  </si>
  <si>
    <t>72</t>
  </si>
  <si>
    <t>784191003</t>
  </si>
  <si>
    <t>Čištění vnitřních ploch oken dvojitých nebo zdvojených po provedení malířských prací</t>
  </si>
  <si>
    <t>560050142</t>
  </si>
  <si>
    <t>Čištění vnitřních ploch hrubý úklid po provedení malířských prací omytím oken dvojitých nebo zdvojených</t>
  </si>
  <si>
    <t>73</t>
  </si>
  <si>
    <t>784321031</t>
  </si>
  <si>
    <t>Dvojnásobné silikátové bílé malby v místnosti výšky do 3,80 m</t>
  </si>
  <si>
    <t>251911490</t>
  </si>
  <si>
    <t>Malby silikátové dvojnásobné, bílé v místnostech výšky do 3,80 m</t>
  </si>
  <si>
    <t>02 - Pohled 2</t>
  </si>
  <si>
    <t xml:space="preserve">    748 - Elektromontáže - osvětlovací zařízení a svítidla</t>
  </si>
  <si>
    <t xml:space="preserve">    762 - Konstrukce tesařské</t>
  </si>
  <si>
    <t xml:space="preserve">    765 - Krytina skládaná</t>
  </si>
  <si>
    <t>HZS - Úprava elektroinstalace</t>
  </si>
  <si>
    <t>M - Práce a dodávky M</t>
  </si>
  <si>
    <t xml:space="preserve">    21-M - Elektromontáže</t>
  </si>
  <si>
    <t xml:space="preserve">    46-M - Zemní práce při extr.mont.pracích</t>
  </si>
  <si>
    <t>165361350</t>
  </si>
  <si>
    <t>207,91"viz. Specifikace</t>
  </si>
  <si>
    <t>-524405804</t>
  </si>
  <si>
    <t>23,4"viz. Specifikace</t>
  </si>
  <si>
    <t>772741717</t>
  </si>
  <si>
    <t>43,65"viz. Specifikace</t>
  </si>
  <si>
    <t>-654840410</t>
  </si>
  <si>
    <t>633137393</t>
  </si>
  <si>
    <t>43,65*3"viz. Specifikace</t>
  </si>
  <si>
    <t>758581101</t>
  </si>
  <si>
    <t>246416804</t>
  </si>
  <si>
    <t>0,41"viz. Specifikace</t>
  </si>
  <si>
    <t>1975648008</t>
  </si>
  <si>
    <t>644941112</t>
  </si>
  <si>
    <t>Osazování ventilačních mřížek velikosti do 300 x 300 mm</t>
  </si>
  <si>
    <t>808819123</t>
  </si>
  <si>
    <t>Montáž průvětrníků nebo mřížek odvětrávacích velikosti přes 150 x 200 do 300 x 300 mm</t>
  </si>
  <si>
    <t>553414130</t>
  </si>
  <si>
    <t>průvětrník mřížový s klapkami 30x30 cm</t>
  </si>
  <si>
    <t>-1318519833</t>
  </si>
  <si>
    <t>Výplně otvorů staveb - kovové průvětrníky a větrací mřížky průvětrník mřížový s klapkami s Al mřížkou 30 x 30 cm</t>
  </si>
  <si>
    <t>231773496</t>
  </si>
  <si>
    <t>408"viz. Specifikace</t>
  </si>
  <si>
    <t>1262022311</t>
  </si>
  <si>
    <t>408*40</t>
  </si>
  <si>
    <t>-2092360258</t>
  </si>
  <si>
    <t>315691108</t>
  </si>
  <si>
    <t>27"viz. Specifikace</t>
  </si>
  <si>
    <t>10573916</t>
  </si>
  <si>
    <t>27*40"viz. Specifikace</t>
  </si>
  <si>
    <t>515616251</t>
  </si>
  <si>
    <t>-1436437676</t>
  </si>
  <si>
    <t>43,65"sanace soklové části fasády viz. Specifikace</t>
  </si>
  <si>
    <t>207,91*0,3"30% oprava omítek viz. Specifikace</t>
  </si>
  <si>
    <t>-556832894</t>
  </si>
  <si>
    <t>120,573"viz. Specifikace</t>
  </si>
  <si>
    <t>-588282313</t>
  </si>
  <si>
    <t>-907837789</t>
  </si>
  <si>
    <t>2116462761</t>
  </si>
  <si>
    <t>1,31"15% z opravované soklové části viz. Specifikace</t>
  </si>
  <si>
    <t>-465453381</t>
  </si>
  <si>
    <t>440"viz. Specifikace</t>
  </si>
  <si>
    <t>-1025447444</t>
  </si>
  <si>
    <t>60997660</t>
  </si>
  <si>
    <t>-1540115174</t>
  </si>
  <si>
    <t>7,912*15</t>
  </si>
  <si>
    <t>899848450</t>
  </si>
  <si>
    <t>1898632189</t>
  </si>
  <si>
    <t>-1835694472</t>
  </si>
  <si>
    <t>748</t>
  </si>
  <si>
    <t>Elektromontáže - osvětlovací zařízení a svítidla</t>
  </si>
  <si>
    <t>748123211</t>
  </si>
  <si>
    <t>Montáž svítidlo LED historické nástěnné s výložníkem</t>
  </si>
  <si>
    <t>1148820574</t>
  </si>
  <si>
    <t>Montáž svítidel LED se zapojením vodičů průmyslových nástěnných lamp, výložníků apod.</t>
  </si>
  <si>
    <t>348444550</t>
  </si>
  <si>
    <t>svítidlo venkovní LED výložníkové historické 1x70W</t>
  </si>
  <si>
    <t>-899945192</t>
  </si>
  <si>
    <t>762</t>
  </si>
  <si>
    <t>Konstrukce tesařské</t>
  </si>
  <si>
    <t>762341047</t>
  </si>
  <si>
    <t>Bednění střech rovných z desek OSB tl 25 mm na pero a drážku šroubovaných na rošt</t>
  </si>
  <si>
    <t>1485437063</t>
  </si>
  <si>
    <t>Bednění a laťování bednění střech rovných sklonu do 60 st. s vyřezáním otvorů z dřevoštěpkových desek OSB šroubovaných na rošt 25 mm na pero a drážku, tloušťky desky</t>
  </si>
  <si>
    <t>7,5"viz. Specifikace</t>
  </si>
  <si>
    <t>762341811</t>
  </si>
  <si>
    <t>Demontáž bednění střech z prken</t>
  </si>
  <si>
    <t>1161718827</t>
  </si>
  <si>
    <t>Demontáž bednění a laťování bednění střech rovných, obloukových, sklonu do 60 st. se všemi nadstřešními konstrukcemi z prken hrubých, hoblovaných tl. do 32 mm</t>
  </si>
  <si>
    <t>998762102</t>
  </si>
  <si>
    <t>Přesun hmot tonážní pro kce tesařské v objektech v do 12 m</t>
  </si>
  <si>
    <t>868203354</t>
  </si>
  <si>
    <t>Přesun hmot pro konstrukce tesařské stanovený z hmotnosti přesunovaného materiálu vodorovná dopravní vzdálenost do 50 m v objektech výšky přes 6 do 12 m</t>
  </si>
  <si>
    <t>764002812</t>
  </si>
  <si>
    <t>Demontáž okapového plechu do suti v krytině skládané</t>
  </si>
  <si>
    <t>1400600212</t>
  </si>
  <si>
    <t>Demontáž klempířských konstrukcí okapového plechu do suti, v krytině skládané</t>
  </si>
  <si>
    <t>18,6"viz. Specifikace</t>
  </si>
  <si>
    <t>-1882771670</t>
  </si>
  <si>
    <t>10,9"viz. Specifikace</t>
  </si>
  <si>
    <t>764002871</t>
  </si>
  <si>
    <t>Demontáž lemování zdí do suti</t>
  </si>
  <si>
    <t>-1454185246</t>
  </si>
  <si>
    <t>Demontáž klempířských konstrukcí lemování zdí do suti</t>
  </si>
  <si>
    <t>7,2"viz. Specifikace</t>
  </si>
  <si>
    <t>-1746881555</t>
  </si>
  <si>
    <t>10"viz. Specifikace</t>
  </si>
  <si>
    <t>764011613</t>
  </si>
  <si>
    <t>Podkladní plech z Pz s upraveným povrchem rš 250 mm</t>
  </si>
  <si>
    <t>413250931</t>
  </si>
  <si>
    <t>Podkladní plech z pozinkovaného plechu s povrchovou úpravou rš 250 mm</t>
  </si>
  <si>
    <t>764111641</t>
  </si>
  <si>
    <t>Krytina střechy rovné drážkováním ze svitků z Pz plechu s povrchovou úpravou rš 670 mm sklonu do 30°</t>
  </si>
  <si>
    <t>-1073812318</t>
  </si>
  <si>
    <t>Krytina ze svitků nebo z taškových tabulí z pozinkovaného plechu s povrchovou úpravou s úpravou u okapů, prostupů a výčnělků střechy rovné drážkováním ze svitků rš 670 mm, sklon střechy do 30 st.</t>
  </si>
  <si>
    <t>-826918023</t>
  </si>
  <si>
    <t>1564869860</t>
  </si>
  <si>
    <t>12"viz. Specifikace</t>
  </si>
  <si>
    <t>764311604</t>
  </si>
  <si>
    <t>Lemování rovných zdí střech s krytinou prejzovou nebo vlnitou  z Pz s povrchovou úpravou rš 330 mm</t>
  </si>
  <si>
    <t>2045573484</t>
  </si>
  <si>
    <t>Lemování zdí z pozinkovaného plechu s povrchovou úpravou boční nebo horní rovné, střech s krytinou prejzovou nebo vlnitou rš 330 mm</t>
  </si>
  <si>
    <t>-1447019182</t>
  </si>
  <si>
    <t>765</t>
  </si>
  <si>
    <t>Krytina skládaná</t>
  </si>
  <si>
    <t>765191001</t>
  </si>
  <si>
    <t>Montáž pojistné hydroizolační fólie kladené ve sklonu do 20° lepením na bednění nebo izolaci</t>
  </si>
  <si>
    <t>1011613663</t>
  </si>
  <si>
    <t>Montáž pojistné hydroizolační fólie kladené ve sklonu do 20 st. lepením (vodotěsné podstřeší) na bednění nebo tepelnou izolaci</t>
  </si>
  <si>
    <t>283292950</t>
  </si>
  <si>
    <t>membrána podstřešní 150 g/m2 s aplikovanou spojovací páskou</t>
  </si>
  <si>
    <t>1477476665</t>
  </si>
  <si>
    <t>Fólie z plastů ostatních a speciálně upravené podstřešní a parotěsné folie 150 AP netkaná hydroizol.podstřešní membrána, se spojovací páskou, rozměr role: 1,5 x 50 m 150 g/m2</t>
  </si>
  <si>
    <t>7,5*1,1 'Přepočtené koeficientem množství</t>
  </si>
  <si>
    <t>998765102</t>
  </si>
  <si>
    <t>Přesun hmot tonážní pro krytiny skládané v objektech v do 12 m</t>
  </si>
  <si>
    <t>-798720847</t>
  </si>
  <si>
    <t>Přesun hmot pro krytiny skládané stanovený z hmotnosti přesunovaného materiálu vodorovná dopravní vzdálenost do 50 m na objektech výšky přes 6 do 12 m</t>
  </si>
  <si>
    <t>2101626083</t>
  </si>
  <si>
    <t>1,7"viz. Specifikace</t>
  </si>
  <si>
    <t>-1968021788</t>
  </si>
  <si>
    <t>-1353777201</t>
  </si>
  <si>
    <t>649413607</t>
  </si>
  <si>
    <t>-1925833643</t>
  </si>
  <si>
    <t>3,4"viz. Specifikace</t>
  </si>
  <si>
    <t>1932159165</t>
  </si>
  <si>
    <t>265,43"viz. Specifikace</t>
  </si>
  <si>
    <t>1821291435</t>
  </si>
  <si>
    <t>207,91"fasáda viz. Specifikace</t>
  </si>
  <si>
    <t>12,1"ostění viz. Specifikace</t>
  </si>
  <si>
    <t>3,76"šambrána viz. Specifikace</t>
  </si>
  <si>
    <t>23,4"okap. římsa viz. Specifikace</t>
  </si>
  <si>
    <t>18,26"spojovací klenby v proluce</t>
  </si>
  <si>
    <t>-1828846920</t>
  </si>
  <si>
    <t>472755712</t>
  </si>
  <si>
    <t>46,1"viz. Specifikace</t>
  </si>
  <si>
    <t>1501394489</t>
  </si>
  <si>
    <t>Zeminy jílovinové - hlinky a nátěry malířské nátěry upravené tekuté pásky a fólie - malířské potřeby páska do 60° C  50mm x 50 m</t>
  </si>
  <si>
    <t>-1925205738</t>
  </si>
  <si>
    <t>16,39"viz. Specifikace</t>
  </si>
  <si>
    <t>-330170902</t>
  </si>
  <si>
    <t>1602593921</t>
  </si>
  <si>
    <t>HZS</t>
  </si>
  <si>
    <t>Úprava elektroinstalace</t>
  </si>
  <si>
    <t>HZS2221R01</t>
  </si>
  <si>
    <t>Úprava elektroinstalace - rozšíření VO</t>
  </si>
  <si>
    <t>512</t>
  </si>
  <si>
    <t>37830881</t>
  </si>
  <si>
    <t>Úprava trasy elektroinstalace s napojením na stávající rozvod elektronistalace, včetněné dodávky materiálu dle výkresového schéma D.01.05</t>
  </si>
  <si>
    <t>HZS2224</t>
  </si>
  <si>
    <t>Výchozí revize elektroinstalace</t>
  </si>
  <si>
    <t>-895966625</t>
  </si>
  <si>
    <t>Hodinové zúčtovací sazby profesí PSV provádění stavebních instalací elektrikář odborný</t>
  </si>
  <si>
    <t>Práce a dodávky M</t>
  </si>
  <si>
    <t>21-M</t>
  </si>
  <si>
    <t>Elektromontáže</t>
  </si>
  <si>
    <t>210010252</t>
  </si>
  <si>
    <t>Montáž hadic ochranných pryžových a plastových D do 40 mm uložených volně</t>
  </si>
  <si>
    <t>-733633716</t>
  </si>
  <si>
    <t>Montáž hadic ochranných s nasunutím do krabic pryžových nebo plastových, uložených volně, vnitřního průměru přes 32 do 40 mm</t>
  </si>
  <si>
    <t>286191200</t>
  </si>
  <si>
    <t>ochranná hadice (husí krk) červená R30 červená</t>
  </si>
  <si>
    <t>128</t>
  </si>
  <si>
    <t>2140638917</t>
  </si>
  <si>
    <t>Trubky z ostatních plastů - ochranná hadice (husí krk) DN 30  červená</t>
  </si>
  <si>
    <t>210800006</t>
  </si>
  <si>
    <t>Montáž měděných vodičů CYY 16 mm2 pod omítku ve stěně</t>
  </si>
  <si>
    <t>-1174797274</t>
  </si>
  <si>
    <t>Montáž izolovaných vodičů měděných do 1 kV uložených pod omítku ve stěně, CYY, CMA, CY, CYA, HO5V, HO7V, průřezu žíly 16 mm2</t>
  </si>
  <si>
    <t>341103000</t>
  </si>
  <si>
    <t>kabel silový s Cu jádrem CYKYDY 4x16 mm2</t>
  </si>
  <si>
    <t>1477064763</t>
  </si>
  <si>
    <t>Kabely silové s měděným jádrem pro jmenovité napětí 750 V CYKYDY - TP-KK-133/01 4 x16</t>
  </si>
  <si>
    <t>46-M</t>
  </si>
  <si>
    <t>Zemní práce při extr.mont.pracích</t>
  </si>
  <si>
    <t>460680604</t>
  </si>
  <si>
    <t>Vysekání rýh pro montáž trubek a kabelů v cihelných zdech hloubky do 7 cm a šířky do 10 cm</t>
  </si>
  <si>
    <t>-414181654</t>
  </si>
  <si>
    <t>Prorážení otvorů a ostatní bourací práce vysekání rýh pro montáž trubek a kabelů v cihelných zdech hloubky přes 5 do 7 cm a šířky přes 7 do 10 cm</t>
  </si>
  <si>
    <t>460710055</t>
  </si>
  <si>
    <t>Vyplnění a omítnutí rýh ve stěnách hloubky do 7 cm a šířky do 15 cm</t>
  </si>
  <si>
    <t>-1140621013</t>
  </si>
  <si>
    <t>Vyplnění rýh a otvorů vyplnění a omítnutí rýh ve stěnách hloubky přes 5 do 7 cm a šířky přes 10 do 15 cm</t>
  </si>
  <si>
    <t>03 - Pohled 3</t>
  </si>
  <si>
    <t>-1727807923</t>
  </si>
  <si>
    <t>112,47"viz. Specifikace</t>
  </si>
  <si>
    <t>1398304968</t>
  </si>
  <si>
    <t>9,05"viz. Specifikace</t>
  </si>
  <si>
    <t>479207947</t>
  </si>
  <si>
    <t>12,3"viz. Specifikace</t>
  </si>
  <si>
    <t>-1086164655</t>
  </si>
  <si>
    <t>-1331137476</t>
  </si>
  <si>
    <t>36,9"viz. Specifikace</t>
  </si>
  <si>
    <t>-246313639</t>
  </si>
  <si>
    <t>164050332</t>
  </si>
  <si>
    <t>0,235"viz. Specifikace</t>
  </si>
  <si>
    <t>-1096557007</t>
  </si>
  <si>
    <t>130"viz. Specifikace</t>
  </si>
  <si>
    <t>891583261</t>
  </si>
  <si>
    <t>130*20"viz. Specifikace</t>
  </si>
  <si>
    <t>81662244</t>
  </si>
  <si>
    <t>934967217</t>
  </si>
  <si>
    <t>551398129</t>
  </si>
  <si>
    <t>-1960887946</t>
  </si>
  <si>
    <t>293048733</t>
  </si>
  <si>
    <t>12,3"oprava soklové části fasády viz. Specifikace</t>
  </si>
  <si>
    <t>112,47*0,3"30% oprava fasády viz. Specifikace</t>
  </si>
  <si>
    <t>1992570321</t>
  </si>
  <si>
    <t>816124722</t>
  </si>
  <si>
    <t>-1243913291</t>
  </si>
  <si>
    <t>1007268957</t>
  </si>
  <si>
    <t>0,277"15% z opravované soklové části viz. Specifikace</t>
  </si>
  <si>
    <t>322720118</t>
  </si>
  <si>
    <t>-863983523</t>
  </si>
  <si>
    <t>-1829614531</t>
  </si>
  <si>
    <t>926307450</t>
  </si>
  <si>
    <t>3,195*15</t>
  </si>
  <si>
    <t>-1733319911</t>
  </si>
  <si>
    <t>191594610</t>
  </si>
  <si>
    <t>748714426</t>
  </si>
  <si>
    <t>-1008757120</t>
  </si>
  <si>
    <t>4,7"viz. Specifikace</t>
  </si>
  <si>
    <t>-190441441</t>
  </si>
  <si>
    <t>-375696649</t>
  </si>
  <si>
    <t>765315926</t>
  </si>
  <si>
    <t>1077524462</t>
  </si>
  <si>
    <t>-1216733988</t>
  </si>
  <si>
    <t>1473213558</t>
  </si>
  <si>
    <t>0,4"viz. Specifikace</t>
  </si>
  <si>
    <t>1589700821</t>
  </si>
  <si>
    <t>-1548576937</t>
  </si>
  <si>
    <t>-237481512</t>
  </si>
  <si>
    <t>-578500833</t>
  </si>
  <si>
    <t>0,8"viz. Specifikace</t>
  </si>
  <si>
    <t>878348661</t>
  </si>
  <si>
    <t>128,2"viz. Specifikace</t>
  </si>
  <si>
    <t>1191561111</t>
  </si>
  <si>
    <t>112,47"fasáda vč. vstupní části a stropu viz. Specifikace</t>
  </si>
  <si>
    <t>5,3"ostění viz. Specifikace</t>
  </si>
  <si>
    <t>1,38"šambrány viz. Specifikace</t>
  </si>
  <si>
    <t>9,05"okap. římsa viz. Specifikace</t>
  </si>
  <si>
    <t>1470016651</t>
  </si>
  <si>
    <t>-2118220149</t>
  </si>
  <si>
    <t>21,1"viz. Specifikace</t>
  </si>
  <si>
    <t>-232145087</t>
  </si>
  <si>
    <t>-565267441</t>
  </si>
  <si>
    <t>7,69"viz. Specifikace</t>
  </si>
  <si>
    <t>-143125887</t>
  </si>
  <si>
    <t>Zeminy jílovinové - hlinky a nátěry malířské nátěry upravené tekuté  pásky a fólie - malířské potřeby páska do 60° C 7µ    4 x 5 m</t>
  </si>
  <si>
    <t>182264956</t>
  </si>
  <si>
    <t>04 - Vedlejší rozpočtové náklady</t>
  </si>
  <si>
    <t>VRN - Vedlejší rozpočtové náklady</t>
  </si>
  <si>
    <t xml:space="preserve">    VRN3 - Zařízení staveniště</t>
  </si>
  <si>
    <t xml:space="preserve">    VRN8 - Přesun stavebních kapacit</t>
  </si>
  <si>
    <t>VRN</t>
  </si>
  <si>
    <t>VRN3</t>
  </si>
  <si>
    <t>Zařízení staveniště</t>
  </si>
  <si>
    <t>032103000</t>
  </si>
  <si>
    <t>Náklady na stavební buňky, sklady, suché WC</t>
  </si>
  <si>
    <t>%</t>
  </si>
  <si>
    <t>1024</t>
  </si>
  <si>
    <t>245063740</t>
  </si>
  <si>
    <t>Zařízení staveniště vybavení staveniště náklady na dopravu, umístění a odstranění: stavební buňky, skladu materiálu, suché WC, apod.</t>
  </si>
  <si>
    <t>034103000</t>
  </si>
  <si>
    <t>Energie pro zařízení staveniště</t>
  </si>
  <si>
    <t>-1061677749</t>
  </si>
  <si>
    <t>Zabezpečení staveniště elektrickou energií z objektu č.p. 150 pro zařízení staveniště a stavbu, včetně podružného měření a poplatku za odebranou el. energii</t>
  </si>
  <si>
    <t>034103001</t>
  </si>
  <si>
    <t>Voda pro zařízení staveniště</t>
  </si>
  <si>
    <t>1884473827</t>
  </si>
  <si>
    <t>Zabezpečení staveniště vodou z objektu č.p. 150 s podružným měřením pro  staveništěvčetně poplatku za vodné</t>
  </si>
  <si>
    <t>1,5"viz. B.1</t>
  </si>
  <si>
    <t>034203000</t>
  </si>
  <si>
    <t>Oplocení staveniště</t>
  </si>
  <si>
    <t>1963071436</t>
  </si>
  <si>
    <t>Zabezpečení staveniště mobilním oplocením výšky min. 1,8 m v prostoru staveniště, včetně nájemného a následného odstranění</t>
  </si>
  <si>
    <t>034403000</t>
  </si>
  <si>
    <t>Dopravní značení na staveništi</t>
  </si>
  <si>
    <t>1055628011</t>
  </si>
  <si>
    <t>Zabezpečení staveniště provizorním dopravním značením v areálu včetně projednání značení na odboru dopravy MěÚ Jablunkov, nájemného a odstranění</t>
  </si>
  <si>
    <t>034503000</t>
  </si>
  <si>
    <t>Informační tabule na staveništi</t>
  </si>
  <si>
    <t>-1462483685</t>
  </si>
  <si>
    <t>Zabezpečení staveniště informačními tabulemi a páskami, dle plánu BOZP, včetně odstranění</t>
  </si>
  <si>
    <t>039203000</t>
  </si>
  <si>
    <t>Úprava terénu po zrušení zařízení staveniště</t>
  </si>
  <si>
    <t>-736100141</t>
  </si>
  <si>
    <t>Úprava terénu po zařízení staveniště do původního stavu</t>
  </si>
  <si>
    <t>VRN8</t>
  </si>
  <si>
    <t>Přesun stavebních kapacit</t>
  </si>
  <si>
    <t>081103000</t>
  </si>
  <si>
    <t>Mimostaveništní doprava</t>
  </si>
  <si>
    <t>-109512081</t>
  </si>
  <si>
    <t>Náklady na mimostaveništní dopravu včetně denní dopravy pracovníků na pracoviště</t>
  </si>
  <si>
    <t>2,5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</si>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</sst>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8" fillId="0" borderId="27" xfId="0" applyFont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0" fillId="0" borderId="24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3" fillId="0" borderId="31" xfId="0" applyNumberFormat="1" applyFont="1" applyBorder="1" applyAlignment="1">
      <alignment vertical="center"/>
    </xf>
    <xf numFmtId="4" fontId="93" fillId="0" borderId="32" xfId="0" applyNumberFormat="1" applyFont="1" applyBorder="1" applyAlignment="1">
      <alignment vertical="center"/>
    </xf>
    <xf numFmtId="174" fontId="93" fillId="0" borderId="32" xfId="0" applyNumberFormat="1" applyFont="1" applyBorder="1" applyAlignment="1">
      <alignment vertical="center"/>
    </xf>
    <xf numFmtId="4" fontId="93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8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9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8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5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/>
    </xf>
    <xf numFmtId="174" fontId="96" fillId="0" borderId="22" xfId="0" applyNumberFormat="1" applyFont="1" applyBorder="1" applyAlignment="1">
      <alignment/>
    </xf>
    <xf numFmtId="174" fontId="96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98" fillId="0" borderId="36" xfId="0" applyFont="1" applyBorder="1" applyAlignment="1" applyProtection="1">
      <alignment horizontal="center" vertical="center"/>
      <protection/>
    </xf>
    <xf numFmtId="49" fontId="98" fillId="0" borderId="36" xfId="0" applyNumberFormat="1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center" vertical="center" wrapText="1"/>
      <protection/>
    </xf>
    <xf numFmtId="175" fontId="98" fillId="0" borderId="36" xfId="0" applyNumberFormat="1" applyFont="1" applyBorder="1" applyAlignment="1" applyProtection="1">
      <alignment vertical="center"/>
      <protection/>
    </xf>
    <xf numFmtId="4" fontId="98" fillId="23" borderId="36" xfId="0" applyNumberFormat="1" applyFont="1" applyFill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/>
    </xf>
    <xf numFmtId="0" fontId="98" fillId="0" borderId="13" xfId="0" applyFont="1" applyBorder="1" applyAlignment="1">
      <alignment vertical="center"/>
    </xf>
    <xf numFmtId="0" fontId="98" fillId="23" borderId="36" xfId="0" applyFont="1" applyFill="1" applyBorder="1" applyAlignment="1" applyProtection="1">
      <alignment horizontal="left" vertical="center"/>
      <protection locked="0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Alignment="1">
      <alignment vertical="center" wrapText="1"/>
    </xf>
    <xf numFmtId="0" fontId="83" fillId="0" borderId="31" xfId="0" applyFont="1" applyBorder="1" applyAlignment="1">
      <alignment vertical="center"/>
    </xf>
    <xf numFmtId="0" fontId="83" fillId="0" borderId="32" xfId="0" applyFont="1" applyBorder="1" applyAlignment="1">
      <alignment vertical="center"/>
    </xf>
    <xf numFmtId="0" fontId="83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99" fillId="0" borderId="0" xfId="0" applyFont="1" applyBorder="1" applyAlignment="1">
      <alignment vertical="center" wrapText="1"/>
    </xf>
    <xf numFmtId="175" fontId="0" fillId="23" borderId="36" xfId="0" applyNumberFormat="1" applyFont="1" applyFill="1" applyBorder="1" applyAlignment="1" applyProtection="1">
      <alignment vertical="center"/>
      <protection locked="0"/>
    </xf>
    <xf numFmtId="0" fontId="10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left" vertical="center" wrapText="1"/>
    </xf>
    <xf numFmtId="4" fontId="89" fillId="0" borderId="0" xfId="0" applyNumberFormat="1" applyFont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8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03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6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6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6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435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AB7B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47DF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481E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368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E435B.tmp" descr="C:\KrosData\System\Temp\radE435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B7B8.tmp" descr="C:\KrosData\System\Temp\radAB7B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47DF9.tmp" descr="C:\KrosData\System\Temp\rad47DF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481E7.tmp" descr="C:\KrosData\System\Temp\rad481E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3684.tmp" descr="C:\KrosData\System\Temp\rad0368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64" t="s">
        <v>0</v>
      </c>
      <c r="B1" s="265"/>
      <c r="C1" s="265"/>
      <c r="D1" s="266" t="s">
        <v>1</v>
      </c>
      <c r="E1" s="265"/>
      <c r="F1" s="265"/>
      <c r="G1" s="265"/>
      <c r="H1" s="265"/>
      <c r="I1" s="265"/>
      <c r="J1" s="265"/>
      <c r="K1" s="267" t="s">
        <v>862</v>
      </c>
      <c r="L1" s="267"/>
      <c r="M1" s="267"/>
      <c r="N1" s="267"/>
      <c r="O1" s="267"/>
      <c r="P1" s="267"/>
      <c r="Q1" s="267"/>
      <c r="R1" s="267"/>
      <c r="S1" s="267"/>
      <c r="T1" s="265"/>
      <c r="U1" s="265"/>
      <c r="V1" s="265"/>
      <c r="W1" s="267" t="s">
        <v>863</v>
      </c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5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23" t="s">
        <v>14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1"/>
      <c r="AQ5" s="23"/>
      <c r="BE5" s="219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25" t="s">
        <v>17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1"/>
      <c r="AQ6" s="23"/>
      <c r="BE6" s="220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22</v>
      </c>
      <c r="AO7" s="21"/>
      <c r="AP7" s="21"/>
      <c r="AQ7" s="23"/>
      <c r="BE7" s="220"/>
      <c r="BS7" s="16" t="s">
        <v>23</v>
      </c>
    </row>
    <row r="8" spans="2:71" ht="14.25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220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20"/>
      <c r="BS9" s="16" t="s">
        <v>29</v>
      </c>
    </row>
    <row r="10" spans="2:71" ht="14.25" customHeight="1">
      <c r="B10" s="20"/>
      <c r="C10" s="21"/>
      <c r="D10" s="29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31</v>
      </c>
      <c r="AL10" s="21"/>
      <c r="AM10" s="21"/>
      <c r="AN10" s="27" t="s">
        <v>32</v>
      </c>
      <c r="AO10" s="21"/>
      <c r="AP10" s="21"/>
      <c r="AQ10" s="23"/>
      <c r="BE10" s="220"/>
      <c r="BS10" s="16" t="s">
        <v>18</v>
      </c>
    </row>
    <row r="11" spans="2:71" ht="18" customHeight="1">
      <c r="B11" s="20"/>
      <c r="C11" s="21"/>
      <c r="D11" s="21"/>
      <c r="E11" s="27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34</v>
      </c>
      <c r="AL11" s="21"/>
      <c r="AM11" s="21"/>
      <c r="AN11" s="27" t="s">
        <v>32</v>
      </c>
      <c r="AO11" s="21"/>
      <c r="AP11" s="21"/>
      <c r="AQ11" s="23"/>
      <c r="BE11" s="220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20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31</v>
      </c>
      <c r="AL13" s="21"/>
      <c r="AM13" s="21"/>
      <c r="AN13" s="31" t="s">
        <v>36</v>
      </c>
      <c r="AO13" s="21"/>
      <c r="AP13" s="21"/>
      <c r="AQ13" s="23"/>
      <c r="BE13" s="220"/>
      <c r="BS13" s="16" t="s">
        <v>18</v>
      </c>
    </row>
    <row r="14" spans="2:71" ht="15">
      <c r="B14" s="20"/>
      <c r="C14" s="21"/>
      <c r="D14" s="21"/>
      <c r="E14" s="226" t="s">
        <v>36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9" t="s">
        <v>34</v>
      </c>
      <c r="AL14" s="21"/>
      <c r="AM14" s="21"/>
      <c r="AN14" s="31" t="s">
        <v>36</v>
      </c>
      <c r="AO14" s="21"/>
      <c r="AP14" s="21"/>
      <c r="AQ14" s="23"/>
      <c r="BE14" s="220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20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31</v>
      </c>
      <c r="AL16" s="21"/>
      <c r="AM16" s="21"/>
      <c r="AN16" s="27" t="s">
        <v>32</v>
      </c>
      <c r="AO16" s="21"/>
      <c r="AP16" s="21"/>
      <c r="AQ16" s="23"/>
      <c r="BE16" s="220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34</v>
      </c>
      <c r="AL17" s="21"/>
      <c r="AM17" s="21"/>
      <c r="AN17" s="27" t="s">
        <v>32</v>
      </c>
      <c r="AO17" s="21"/>
      <c r="AP17" s="21"/>
      <c r="AQ17" s="23"/>
      <c r="BE17" s="220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20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20"/>
      <c r="BS19" s="16" t="s">
        <v>6</v>
      </c>
    </row>
    <row r="20" spans="2:71" ht="22.5" customHeight="1">
      <c r="B20" s="20"/>
      <c r="C20" s="21"/>
      <c r="D20" s="21"/>
      <c r="E20" s="227" t="s">
        <v>32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1"/>
      <c r="AP20" s="21"/>
      <c r="AQ20" s="23"/>
      <c r="BE20" s="220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20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20"/>
    </row>
    <row r="23" spans="2:57" s="1" customFormat="1" ht="25.5" customHeight="1">
      <c r="B23" s="33"/>
      <c r="C23" s="34"/>
      <c r="D23" s="35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8">
        <f>ROUND(AG51,2)</f>
        <v>0</v>
      </c>
      <c r="AL23" s="229"/>
      <c r="AM23" s="229"/>
      <c r="AN23" s="229"/>
      <c r="AO23" s="229"/>
      <c r="AP23" s="34"/>
      <c r="AQ23" s="37"/>
      <c r="BE23" s="221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21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30" t="s">
        <v>42</v>
      </c>
      <c r="M25" s="231"/>
      <c r="N25" s="231"/>
      <c r="O25" s="231"/>
      <c r="P25" s="34"/>
      <c r="Q25" s="34"/>
      <c r="R25" s="34"/>
      <c r="S25" s="34"/>
      <c r="T25" s="34"/>
      <c r="U25" s="34"/>
      <c r="V25" s="34"/>
      <c r="W25" s="230" t="s">
        <v>43</v>
      </c>
      <c r="X25" s="231"/>
      <c r="Y25" s="231"/>
      <c r="Z25" s="231"/>
      <c r="AA25" s="231"/>
      <c r="AB25" s="231"/>
      <c r="AC25" s="231"/>
      <c r="AD25" s="231"/>
      <c r="AE25" s="231"/>
      <c r="AF25" s="34"/>
      <c r="AG25" s="34"/>
      <c r="AH25" s="34"/>
      <c r="AI25" s="34"/>
      <c r="AJ25" s="34"/>
      <c r="AK25" s="230" t="s">
        <v>44</v>
      </c>
      <c r="AL25" s="231"/>
      <c r="AM25" s="231"/>
      <c r="AN25" s="231"/>
      <c r="AO25" s="231"/>
      <c r="AP25" s="34"/>
      <c r="AQ25" s="37"/>
      <c r="BE25" s="221"/>
    </row>
    <row r="26" spans="2:57" s="2" customFormat="1" ht="14.25" customHeight="1">
      <c r="B26" s="39"/>
      <c r="C26" s="40"/>
      <c r="D26" s="41" t="s">
        <v>45</v>
      </c>
      <c r="E26" s="40"/>
      <c r="F26" s="41" t="s">
        <v>46</v>
      </c>
      <c r="G26" s="40"/>
      <c r="H26" s="40"/>
      <c r="I26" s="40"/>
      <c r="J26" s="40"/>
      <c r="K26" s="40"/>
      <c r="L26" s="232">
        <v>0.21</v>
      </c>
      <c r="M26" s="233"/>
      <c r="N26" s="233"/>
      <c r="O26" s="233"/>
      <c r="P26" s="40"/>
      <c r="Q26" s="40"/>
      <c r="R26" s="40"/>
      <c r="S26" s="40"/>
      <c r="T26" s="40"/>
      <c r="U26" s="40"/>
      <c r="V26" s="40"/>
      <c r="W26" s="234">
        <f>ROUND(AZ51,2)</f>
        <v>0</v>
      </c>
      <c r="X26" s="233"/>
      <c r="Y26" s="233"/>
      <c r="Z26" s="233"/>
      <c r="AA26" s="233"/>
      <c r="AB26" s="233"/>
      <c r="AC26" s="233"/>
      <c r="AD26" s="233"/>
      <c r="AE26" s="233"/>
      <c r="AF26" s="40"/>
      <c r="AG26" s="40"/>
      <c r="AH26" s="40"/>
      <c r="AI26" s="40"/>
      <c r="AJ26" s="40"/>
      <c r="AK26" s="234">
        <f>ROUND(AV51,2)</f>
        <v>0</v>
      </c>
      <c r="AL26" s="233"/>
      <c r="AM26" s="233"/>
      <c r="AN26" s="233"/>
      <c r="AO26" s="233"/>
      <c r="AP26" s="40"/>
      <c r="AQ26" s="42"/>
      <c r="BE26" s="222"/>
    </row>
    <row r="27" spans="2:57" s="2" customFormat="1" ht="14.25" customHeight="1">
      <c r="B27" s="39"/>
      <c r="C27" s="40"/>
      <c r="D27" s="40"/>
      <c r="E27" s="40"/>
      <c r="F27" s="41" t="s">
        <v>47</v>
      </c>
      <c r="G27" s="40"/>
      <c r="H27" s="40"/>
      <c r="I27" s="40"/>
      <c r="J27" s="40"/>
      <c r="K27" s="40"/>
      <c r="L27" s="232">
        <v>0.15</v>
      </c>
      <c r="M27" s="233"/>
      <c r="N27" s="233"/>
      <c r="O27" s="233"/>
      <c r="P27" s="40"/>
      <c r="Q27" s="40"/>
      <c r="R27" s="40"/>
      <c r="S27" s="40"/>
      <c r="T27" s="40"/>
      <c r="U27" s="40"/>
      <c r="V27" s="40"/>
      <c r="W27" s="234">
        <f>ROUND(BA51,2)</f>
        <v>0</v>
      </c>
      <c r="X27" s="233"/>
      <c r="Y27" s="233"/>
      <c r="Z27" s="233"/>
      <c r="AA27" s="233"/>
      <c r="AB27" s="233"/>
      <c r="AC27" s="233"/>
      <c r="AD27" s="233"/>
      <c r="AE27" s="233"/>
      <c r="AF27" s="40"/>
      <c r="AG27" s="40"/>
      <c r="AH27" s="40"/>
      <c r="AI27" s="40"/>
      <c r="AJ27" s="40"/>
      <c r="AK27" s="234">
        <f>ROUND(AW51,2)</f>
        <v>0</v>
      </c>
      <c r="AL27" s="233"/>
      <c r="AM27" s="233"/>
      <c r="AN27" s="233"/>
      <c r="AO27" s="233"/>
      <c r="AP27" s="40"/>
      <c r="AQ27" s="42"/>
      <c r="BE27" s="222"/>
    </row>
    <row r="28" spans="2:57" s="2" customFormat="1" ht="14.25" customHeight="1" hidden="1">
      <c r="B28" s="39"/>
      <c r="C28" s="40"/>
      <c r="D28" s="40"/>
      <c r="E28" s="40"/>
      <c r="F28" s="41" t="s">
        <v>48</v>
      </c>
      <c r="G28" s="40"/>
      <c r="H28" s="40"/>
      <c r="I28" s="40"/>
      <c r="J28" s="40"/>
      <c r="K28" s="40"/>
      <c r="L28" s="232">
        <v>0.21</v>
      </c>
      <c r="M28" s="233"/>
      <c r="N28" s="233"/>
      <c r="O28" s="233"/>
      <c r="P28" s="40"/>
      <c r="Q28" s="40"/>
      <c r="R28" s="40"/>
      <c r="S28" s="40"/>
      <c r="T28" s="40"/>
      <c r="U28" s="40"/>
      <c r="V28" s="40"/>
      <c r="W28" s="234">
        <f>ROUND(BB51,2)</f>
        <v>0</v>
      </c>
      <c r="X28" s="233"/>
      <c r="Y28" s="233"/>
      <c r="Z28" s="233"/>
      <c r="AA28" s="233"/>
      <c r="AB28" s="233"/>
      <c r="AC28" s="233"/>
      <c r="AD28" s="233"/>
      <c r="AE28" s="233"/>
      <c r="AF28" s="40"/>
      <c r="AG28" s="40"/>
      <c r="AH28" s="40"/>
      <c r="AI28" s="40"/>
      <c r="AJ28" s="40"/>
      <c r="AK28" s="234">
        <v>0</v>
      </c>
      <c r="AL28" s="233"/>
      <c r="AM28" s="233"/>
      <c r="AN28" s="233"/>
      <c r="AO28" s="233"/>
      <c r="AP28" s="40"/>
      <c r="AQ28" s="42"/>
      <c r="BE28" s="222"/>
    </row>
    <row r="29" spans="2:57" s="2" customFormat="1" ht="14.25" customHeight="1" hidden="1">
      <c r="B29" s="39"/>
      <c r="C29" s="40"/>
      <c r="D29" s="40"/>
      <c r="E29" s="40"/>
      <c r="F29" s="41" t="s">
        <v>49</v>
      </c>
      <c r="G29" s="40"/>
      <c r="H29" s="40"/>
      <c r="I29" s="40"/>
      <c r="J29" s="40"/>
      <c r="K29" s="40"/>
      <c r="L29" s="232">
        <v>0.15</v>
      </c>
      <c r="M29" s="233"/>
      <c r="N29" s="233"/>
      <c r="O29" s="233"/>
      <c r="P29" s="40"/>
      <c r="Q29" s="40"/>
      <c r="R29" s="40"/>
      <c r="S29" s="40"/>
      <c r="T29" s="40"/>
      <c r="U29" s="40"/>
      <c r="V29" s="40"/>
      <c r="W29" s="234">
        <f>ROUND(BC51,2)</f>
        <v>0</v>
      </c>
      <c r="X29" s="233"/>
      <c r="Y29" s="233"/>
      <c r="Z29" s="233"/>
      <c r="AA29" s="233"/>
      <c r="AB29" s="233"/>
      <c r="AC29" s="233"/>
      <c r="AD29" s="233"/>
      <c r="AE29" s="233"/>
      <c r="AF29" s="40"/>
      <c r="AG29" s="40"/>
      <c r="AH29" s="40"/>
      <c r="AI29" s="40"/>
      <c r="AJ29" s="40"/>
      <c r="AK29" s="234">
        <v>0</v>
      </c>
      <c r="AL29" s="233"/>
      <c r="AM29" s="233"/>
      <c r="AN29" s="233"/>
      <c r="AO29" s="233"/>
      <c r="AP29" s="40"/>
      <c r="AQ29" s="42"/>
      <c r="BE29" s="222"/>
    </row>
    <row r="30" spans="2:57" s="2" customFormat="1" ht="14.25" customHeight="1" hidden="1">
      <c r="B30" s="39"/>
      <c r="C30" s="40"/>
      <c r="D30" s="40"/>
      <c r="E30" s="40"/>
      <c r="F30" s="41" t="s">
        <v>50</v>
      </c>
      <c r="G30" s="40"/>
      <c r="H30" s="40"/>
      <c r="I30" s="40"/>
      <c r="J30" s="40"/>
      <c r="K30" s="40"/>
      <c r="L30" s="232">
        <v>0</v>
      </c>
      <c r="M30" s="233"/>
      <c r="N30" s="233"/>
      <c r="O30" s="233"/>
      <c r="P30" s="40"/>
      <c r="Q30" s="40"/>
      <c r="R30" s="40"/>
      <c r="S30" s="40"/>
      <c r="T30" s="40"/>
      <c r="U30" s="40"/>
      <c r="V30" s="40"/>
      <c r="W30" s="234">
        <f>ROUND(BD51,2)</f>
        <v>0</v>
      </c>
      <c r="X30" s="233"/>
      <c r="Y30" s="233"/>
      <c r="Z30" s="233"/>
      <c r="AA30" s="233"/>
      <c r="AB30" s="233"/>
      <c r="AC30" s="233"/>
      <c r="AD30" s="233"/>
      <c r="AE30" s="233"/>
      <c r="AF30" s="40"/>
      <c r="AG30" s="40"/>
      <c r="AH30" s="40"/>
      <c r="AI30" s="40"/>
      <c r="AJ30" s="40"/>
      <c r="AK30" s="234">
        <v>0</v>
      </c>
      <c r="AL30" s="233"/>
      <c r="AM30" s="233"/>
      <c r="AN30" s="233"/>
      <c r="AO30" s="233"/>
      <c r="AP30" s="40"/>
      <c r="AQ30" s="42"/>
      <c r="BE30" s="222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21"/>
    </row>
    <row r="32" spans="2:57" s="1" customFormat="1" ht="25.5" customHeight="1">
      <c r="B32" s="33"/>
      <c r="C32" s="43"/>
      <c r="D32" s="44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52</v>
      </c>
      <c r="U32" s="45"/>
      <c r="V32" s="45"/>
      <c r="W32" s="45"/>
      <c r="X32" s="235" t="s">
        <v>53</v>
      </c>
      <c r="Y32" s="236"/>
      <c r="Z32" s="236"/>
      <c r="AA32" s="236"/>
      <c r="AB32" s="236"/>
      <c r="AC32" s="45"/>
      <c r="AD32" s="45"/>
      <c r="AE32" s="45"/>
      <c r="AF32" s="45"/>
      <c r="AG32" s="45"/>
      <c r="AH32" s="45"/>
      <c r="AI32" s="45"/>
      <c r="AJ32" s="45"/>
      <c r="AK32" s="237">
        <f>SUM(AK23:AK30)</f>
        <v>0</v>
      </c>
      <c r="AL32" s="236"/>
      <c r="AM32" s="236"/>
      <c r="AN32" s="236"/>
      <c r="AO32" s="238"/>
      <c r="AP32" s="43"/>
      <c r="AQ32" s="47"/>
      <c r="BE32" s="221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54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L2016-71</v>
      </c>
      <c r="AR41" s="54"/>
    </row>
    <row r="42" spans="2:44" s="4" customFormat="1" ht="36.75" customHeight="1">
      <c r="B42" s="56"/>
      <c r="C42" s="57" t="s">
        <v>16</v>
      </c>
      <c r="L42" s="239" t="str">
        <f>K6</f>
        <v>Udržovací práce - Oprava fasády č.p. 150 s výměnou oken a vstupních dveří</v>
      </c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24</v>
      </c>
      <c r="L44" s="58" t="str">
        <f>IF(K8="","",K8)</f>
        <v>Obec Jablunkov</v>
      </c>
      <c r="AI44" s="55" t="s">
        <v>26</v>
      </c>
      <c r="AM44" s="241" t="str">
        <f>IF(AN8="","",AN8)</f>
        <v>23.12.2016</v>
      </c>
      <c r="AN44" s="221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30</v>
      </c>
      <c r="L46" s="3" t="str">
        <f>IF(E11="","",E11)</f>
        <v>Město Jablunkov, Dukelská 144, 739 91 Jablunkov</v>
      </c>
      <c r="AI46" s="55" t="s">
        <v>37</v>
      </c>
      <c r="AM46" s="242" t="str">
        <f>IF(E17="","",E17)</f>
        <v> </v>
      </c>
      <c r="AN46" s="221"/>
      <c r="AO46" s="221"/>
      <c r="AP46" s="221"/>
      <c r="AR46" s="33"/>
      <c r="AS46" s="243" t="s">
        <v>55</v>
      </c>
      <c r="AT46" s="244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35</v>
      </c>
      <c r="L47" s="3">
        <f>IF(E14="Vyplň údaj","",E14)</f>
      </c>
      <c r="AR47" s="33"/>
      <c r="AS47" s="245"/>
      <c r="AT47" s="231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45"/>
      <c r="AT48" s="231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46" t="s">
        <v>56</v>
      </c>
      <c r="D49" s="247"/>
      <c r="E49" s="247"/>
      <c r="F49" s="247"/>
      <c r="G49" s="247"/>
      <c r="H49" s="64"/>
      <c r="I49" s="248" t="s">
        <v>57</v>
      </c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9" t="s">
        <v>58</v>
      </c>
      <c r="AH49" s="247"/>
      <c r="AI49" s="247"/>
      <c r="AJ49" s="247"/>
      <c r="AK49" s="247"/>
      <c r="AL49" s="247"/>
      <c r="AM49" s="247"/>
      <c r="AN49" s="248" t="s">
        <v>59</v>
      </c>
      <c r="AO49" s="247"/>
      <c r="AP49" s="247"/>
      <c r="AQ49" s="65" t="s">
        <v>60</v>
      </c>
      <c r="AR49" s="33"/>
      <c r="AS49" s="66" t="s">
        <v>61</v>
      </c>
      <c r="AT49" s="67" t="s">
        <v>62</v>
      </c>
      <c r="AU49" s="67" t="s">
        <v>63</v>
      </c>
      <c r="AV49" s="67" t="s">
        <v>64</v>
      </c>
      <c r="AW49" s="67" t="s">
        <v>65</v>
      </c>
      <c r="AX49" s="67" t="s">
        <v>66</v>
      </c>
      <c r="AY49" s="67" t="s">
        <v>67</v>
      </c>
      <c r="AZ49" s="67" t="s">
        <v>68</v>
      </c>
      <c r="BA49" s="67" t="s">
        <v>69</v>
      </c>
      <c r="BB49" s="67" t="s">
        <v>70</v>
      </c>
      <c r="BC49" s="67" t="s">
        <v>71</v>
      </c>
      <c r="BD49" s="68" t="s">
        <v>72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73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53">
        <f>ROUND(SUM(AG52:AG55),2)</f>
        <v>0</v>
      </c>
      <c r="AH51" s="253"/>
      <c r="AI51" s="253"/>
      <c r="AJ51" s="253"/>
      <c r="AK51" s="253"/>
      <c r="AL51" s="253"/>
      <c r="AM51" s="253"/>
      <c r="AN51" s="254">
        <f>SUM(AG51,AT51)</f>
        <v>0</v>
      </c>
      <c r="AO51" s="254"/>
      <c r="AP51" s="254"/>
      <c r="AQ51" s="72" t="s">
        <v>32</v>
      </c>
      <c r="AR51" s="56"/>
      <c r="AS51" s="73">
        <f>ROUND(SUM(AS52:AS55),2)</f>
        <v>0</v>
      </c>
      <c r="AT51" s="74">
        <f>ROUND(SUM(AV51:AW51),2)</f>
        <v>0</v>
      </c>
      <c r="AU51" s="75">
        <f>ROUND(SUM(AU52:AU55),5)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ROUND(SUM(AZ52:AZ55),2)</f>
        <v>0</v>
      </c>
      <c r="BA51" s="74">
        <f>ROUND(SUM(BA52:BA55),2)</f>
        <v>0</v>
      </c>
      <c r="BB51" s="74">
        <f>ROUND(SUM(BB52:BB55),2)</f>
        <v>0</v>
      </c>
      <c r="BC51" s="74">
        <f>ROUND(SUM(BC52:BC55),2)</f>
        <v>0</v>
      </c>
      <c r="BD51" s="76">
        <f>ROUND(SUM(BD52:BD55),2)</f>
        <v>0</v>
      </c>
      <c r="BS51" s="57" t="s">
        <v>74</v>
      </c>
      <c r="BT51" s="57" t="s">
        <v>75</v>
      </c>
      <c r="BU51" s="77" t="s">
        <v>76</v>
      </c>
      <c r="BV51" s="57" t="s">
        <v>77</v>
      </c>
      <c r="BW51" s="57" t="s">
        <v>5</v>
      </c>
      <c r="BX51" s="57" t="s">
        <v>78</v>
      </c>
      <c r="CL51" s="57" t="s">
        <v>20</v>
      </c>
    </row>
    <row r="52" spans="1:91" s="5" customFormat="1" ht="27" customHeight="1">
      <c r="A52" s="260" t="s">
        <v>864</v>
      </c>
      <c r="B52" s="78"/>
      <c r="C52" s="79"/>
      <c r="D52" s="252" t="s">
        <v>79</v>
      </c>
      <c r="E52" s="251"/>
      <c r="F52" s="251"/>
      <c r="G52" s="251"/>
      <c r="H52" s="251"/>
      <c r="I52" s="80"/>
      <c r="J52" s="252" t="s">
        <v>80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0">
        <f>'01 - Pohled 1'!J27</f>
        <v>0</v>
      </c>
      <c r="AH52" s="251"/>
      <c r="AI52" s="251"/>
      <c r="AJ52" s="251"/>
      <c r="AK52" s="251"/>
      <c r="AL52" s="251"/>
      <c r="AM52" s="251"/>
      <c r="AN52" s="250">
        <f>SUM(AG52,AT52)</f>
        <v>0</v>
      </c>
      <c r="AO52" s="251"/>
      <c r="AP52" s="251"/>
      <c r="AQ52" s="81" t="s">
        <v>81</v>
      </c>
      <c r="AR52" s="78"/>
      <c r="AS52" s="82">
        <v>0</v>
      </c>
      <c r="AT52" s="83">
        <f>ROUND(SUM(AV52:AW52),2)</f>
        <v>0</v>
      </c>
      <c r="AU52" s="84">
        <f>'01 - Pohled 1'!P88</f>
        <v>0</v>
      </c>
      <c r="AV52" s="83">
        <f>'01 - Pohled 1'!J30</f>
        <v>0</v>
      </c>
      <c r="AW52" s="83">
        <f>'01 - Pohled 1'!J31</f>
        <v>0</v>
      </c>
      <c r="AX52" s="83">
        <f>'01 - Pohled 1'!J32</f>
        <v>0</v>
      </c>
      <c r="AY52" s="83">
        <f>'01 - Pohled 1'!J33</f>
        <v>0</v>
      </c>
      <c r="AZ52" s="83">
        <f>'01 - Pohled 1'!F30</f>
        <v>0</v>
      </c>
      <c r="BA52" s="83">
        <f>'01 - Pohled 1'!F31</f>
        <v>0</v>
      </c>
      <c r="BB52" s="83">
        <f>'01 - Pohled 1'!F32</f>
        <v>0</v>
      </c>
      <c r="BC52" s="83">
        <f>'01 - Pohled 1'!F33</f>
        <v>0</v>
      </c>
      <c r="BD52" s="85">
        <f>'01 - Pohled 1'!F34</f>
        <v>0</v>
      </c>
      <c r="BT52" s="86" t="s">
        <v>23</v>
      </c>
      <c r="BV52" s="86" t="s">
        <v>77</v>
      </c>
      <c r="BW52" s="86" t="s">
        <v>82</v>
      </c>
      <c r="BX52" s="86" t="s">
        <v>5</v>
      </c>
      <c r="CL52" s="86" t="s">
        <v>20</v>
      </c>
      <c r="CM52" s="86" t="s">
        <v>83</v>
      </c>
    </row>
    <row r="53" spans="1:91" s="5" customFormat="1" ht="27" customHeight="1">
      <c r="A53" s="260" t="s">
        <v>864</v>
      </c>
      <c r="B53" s="78"/>
      <c r="C53" s="79"/>
      <c r="D53" s="252" t="s">
        <v>84</v>
      </c>
      <c r="E53" s="251"/>
      <c r="F53" s="251"/>
      <c r="G53" s="251"/>
      <c r="H53" s="251"/>
      <c r="I53" s="80"/>
      <c r="J53" s="252" t="s">
        <v>85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0">
        <f>'02 - Pohled 2'!J27</f>
        <v>0</v>
      </c>
      <c r="AH53" s="251"/>
      <c r="AI53" s="251"/>
      <c r="AJ53" s="251"/>
      <c r="AK53" s="251"/>
      <c r="AL53" s="251"/>
      <c r="AM53" s="251"/>
      <c r="AN53" s="250">
        <f>SUM(AG53,AT53)</f>
        <v>0</v>
      </c>
      <c r="AO53" s="251"/>
      <c r="AP53" s="251"/>
      <c r="AQ53" s="81" t="s">
        <v>81</v>
      </c>
      <c r="AR53" s="78"/>
      <c r="AS53" s="82">
        <v>0</v>
      </c>
      <c r="AT53" s="83">
        <f>ROUND(SUM(AV53:AW53),2)</f>
        <v>0</v>
      </c>
      <c r="AU53" s="84">
        <f>'02 - Pohled 2'!P92</f>
        <v>0</v>
      </c>
      <c r="AV53" s="83">
        <f>'02 - Pohled 2'!J30</f>
        <v>0</v>
      </c>
      <c r="AW53" s="83">
        <f>'02 - Pohled 2'!J31</f>
        <v>0</v>
      </c>
      <c r="AX53" s="83">
        <f>'02 - Pohled 2'!J32</f>
        <v>0</v>
      </c>
      <c r="AY53" s="83">
        <f>'02 - Pohled 2'!J33</f>
        <v>0</v>
      </c>
      <c r="AZ53" s="83">
        <f>'02 - Pohled 2'!F30</f>
        <v>0</v>
      </c>
      <c r="BA53" s="83">
        <f>'02 - Pohled 2'!F31</f>
        <v>0</v>
      </c>
      <c r="BB53" s="83">
        <f>'02 - Pohled 2'!F32</f>
        <v>0</v>
      </c>
      <c r="BC53" s="83">
        <f>'02 - Pohled 2'!F33</f>
        <v>0</v>
      </c>
      <c r="BD53" s="85">
        <f>'02 - Pohled 2'!F34</f>
        <v>0</v>
      </c>
      <c r="BT53" s="86" t="s">
        <v>23</v>
      </c>
      <c r="BV53" s="86" t="s">
        <v>77</v>
      </c>
      <c r="BW53" s="86" t="s">
        <v>86</v>
      </c>
      <c r="BX53" s="86" t="s">
        <v>5</v>
      </c>
      <c r="CL53" s="86" t="s">
        <v>20</v>
      </c>
      <c r="CM53" s="86" t="s">
        <v>83</v>
      </c>
    </row>
    <row r="54" spans="1:91" s="5" customFormat="1" ht="27" customHeight="1">
      <c r="A54" s="260" t="s">
        <v>864</v>
      </c>
      <c r="B54" s="78"/>
      <c r="C54" s="79"/>
      <c r="D54" s="252" t="s">
        <v>87</v>
      </c>
      <c r="E54" s="251"/>
      <c r="F54" s="251"/>
      <c r="G54" s="251"/>
      <c r="H54" s="251"/>
      <c r="I54" s="80"/>
      <c r="J54" s="252" t="s">
        <v>88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0">
        <f>'03 - Pohled 3'!J27</f>
        <v>0</v>
      </c>
      <c r="AH54" s="251"/>
      <c r="AI54" s="251"/>
      <c r="AJ54" s="251"/>
      <c r="AK54" s="251"/>
      <c r="AL54" s="251"/>
      <c r="AM54" s="251"/>
      <c r="AN54" s="250">
        <f>SUM(AG54,AT54)</f>
        <v>0</v>
      </c>
      <c r="AO54" s="251"/>
      <c r="AP54" s="251"/>
      <c r="AQ54" s="81" t="s">
        <v>81</v>
      </c>
      <c r="AR54" s="78"/>
      <c r="AS54" s="82">
        <v>0</v>
      </c>
      <c r="AT54" s="83">
        <f>ROUND(SUM(AV54:AW54),2)</f>
        <v>0</v>
      </c>
      <c r="AU54" s="84">
        <f>'03 - Pohled 3'!P85</f>
        <v>0</v>
      </c>
      <c r="AV54" s="83">
        <f>'03 - Pohled 3'!J30</f>
        <v>0</v>
      </c>
      <c r="AW54" s="83">
        <f>'03 - Pohled 3'!J31</f>
        <v>0</v>
      </c>
      <c r="AX54" s="83">
        <f>'03 - Pohled 3'!J32</f>
        <v>0</v>
      </c>
      <c r="AY54" s="83">
        <f>'03 - Pohled 3'!J33</f>
        <v>0</v>
      </c>
      <c r="AZ54" s="83">
        <f>'03 - Pohled 3'!F30</f>
        <v>0</v>
      </c>
      <c r="BA54" s="83">
        <f>'03 - Pohled 3'!F31</f>
        <v>0</v>
      </c>
      <c r="BB54" s="83">
        <f>'03 - Pohled 3'!F32</f>
        <v>0</v>
      </c>
      <c r="BC54" s="83">
        <f>'03 - Pohled 3'!F33</f>
        <v>0</v>
      </c>
      <c r="BD54" s="85">
        <f>'03 - Pohled 3'!F34</f>
        <v>0</v>
      </c>
      <c r="BT54" s="86" t="s">
        <v>23</v>
      </c>
      <c r="BV54" s="86" t="s">
        <v>77</v>
      </c>
      <c r="BW54" s="86" t="s">
        <v>89</v>
      </c>
      <c r="BX54" s="86" t="s">
        <v>5</v>
      </c>
      <c r="CL54" s="86" t="s">
        <v>20</v>
      </c>
      <c r="CM54" s="86" t="s">
        <v>83</v>
      </c>
    </row>
    <row r="55" spans="1:91" s="5" customFormat="1" ht="27" customHeight="1">
      <c r="A55" s="260" t="s">
        <v>864</v>
      </c>
      <c r="B55" s="78"/>
      <c r="C55" s="79"/>
      <c r="D55" s="252" t="s">
        <v>90</v>
      </c>
      <c r="E55" s="251"/>
      <c r="F55" s="251"/>
      <c r="G55" s="251"/>
      <c r="H55" s="251"/>
      <c r="I55" s="80"/>
      <c r="J55" s="252" t="s">
        <v>91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0">
        <f>'04 - Vedlejší rozpočtové ...'!J27</f>
        <v>0</v>
      </c>
      <c r="AH55" s="251"/>
      <c r="AI55" s="251"/>
      <c r="AJ55" s="251"/>
      <c r="AK55" s="251"/>
      <c r="AL55" s="251"/>
      <c r="AM55" s="251"/>
      <c r="AN55" s="250">
        <f>SUM(AG55,AT55)</f>
        <v>0</v>
      </c>
      <c r="AO55" s="251"/>
      <c r="AP55" s="251"/>
      <c r="AQ55" s="81" t="s">
        <v>81</v>
      </c>
      <c r="AR55" s="78"/>
      <c r="AS55" s="87">
        <v>0</v>
      </c>
      <c r="AT55" s="88">
        <f>ROUND(SUM(AV55:AW55),2)</f>
        <v>0</v>
      </c>
      <c r="AU55" s="89">
        <f>'04 - Vedlejší rozpočtové ...'!P79</f>
        <v>0</v>
      </c>
      <c r="AV55" s="88">
        <f>'04 - Vedlejší rozpočtové ...'!J30</f>
        <v>0</v>
      </c>
      <c r="AW55" s="88">
        <f>'04 - Vedlejší rozpočtové ...'!J31</f>
        <v>0</v>
      </c>
      <c r="AX55" s="88">
        <f>'04 - Vedlejší rozpočtové ...'!J32</f>
        <v>0</v>
      </c>
      <c r="AY55" s="88">
        <f>'04 - Vedlejší rozpočtové ...'!J33</f>
        <v>0</v>
      </c>
      <c r="AZ55" s="88">
        <f>'04 - Vedlejší rozpočtové ...'!F30</f>
        <v>0</v>
      </c>
      <c r="BA55" s="88">
        <f>'04 - Vedlejší rozpočtové ...'!F31</f>
        <v>0</v>
      </c>
      <c r="BB55" s="88">
        <f>'04 - Vedlejší rozpočtové ...'!F32</f>
        <v>0</v>
      </c>
      <c r="BC55" s="88">
        <f>'04 - Vedlejší rozpočtové ...'!F33</f>
        <v>0</v>
      </c>
      <c r="BD55" s="90">
        <f>'04 - Vedlejší rozpočtové ...'!F34</f>
        <v>0</v>
      </c>
      <c r="BT55" s="86" t="s">
        <v>23</v>
      </c>
      <c r="BV55" s="86" t="s">
        <v>77</v>
      </c>
      <c r="BW55" s="86" t="s">
        <v>92</v>
      </c>
      <c r="BX55" s="86" t="s">
        <v>5</v>
      </c>
      <c r="CL55" s="86" t="s">
        <v>20</v>
      </c>
      <c r="CM55" s="86" t="s">
        <v>83</v>
      </c>
    </row>
    <row r="56" spans="2:44" s="1" customFormat="1" ht="30" customHeight="1">
      <c r="B56" s="33"/>
      <c r="AR56" s="33"/>
    </row>
    <row r="57" spans="2:44" s="1" customFormat="1" ht="6.75" customHeight="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33"/>
    </row>
  </sheetData>
  <sheetProtection password="CC35" sheet="1" objects="1" scenarios="1" formatColumns="0" formatRows="0" sort="0" autoFilter="0"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Pohled 1'!C2" tooltip="01 - Pohled 1" display="/"/>
    <hyperlink ref="A53" location="'02 - Pohled 2'!C2" tooltip="02 - Pohled 2" display="/"/>
    <hyperlink ref="A54" location="'03 - Pohled 3'!C2" tooltip="03 - Pohled 3" display="/"/>
    <hyperlink ref="A55" location="'04 - Vedlejší rozpočtové ...'!C2" tooltip="04 - Vedlejší rozpočtové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865</v>
      </c>
      <c r="G1" s="268" t="s">
        <v>866</v>
      </c>
      <c r="H1" s="268"/>
      <c r="I1" s="269"/>
      <c r="J1" s="263" t="s">
        <v>867</v>
      </c>
      <c r="K1" s="261" t="s">
        <v>93</v>
      </c>
      <c r="L1" s="263" t="s">
        <v>868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82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83</v>
      </c>
    </row>
    <row r="4" spans="2:46" ht="36.75" customHeight="1">
      <c r="B4" s="20"/>
      <c r="C4" s="21"/>
      <c r="D4" s="22" t="s">
        <v>94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5" t="str">
        <f>'Rekapitulace stavby'!K6</f>
        <v>Udržovací práce - Oprava fasády č.p. 150 s výměnou oken a vstupních dveří</v>
      </c>
      <c r="F7" s="224"/>
      <c r="G7" s="224"/>
      <c r="H7" s="224"/>
      <c r="I7" s="93"/>
      <c r="J7" s="21"/>
      <c r="K7" s="23"/>
    </row>
    <row r="8" spans="2:11" s="1" customFormat="1" ht="15">
      <c r="B8" s="33"/>
      <c r="C8" s="34"/>
      <c r="D8" s="29" t="s">
        <v>95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6" t="s">
        <v>96</v>
      </c>
      <c r="F9" s="231"/>
      <c r="G9" s="231"/>
      <c r="H9" s="23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32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95" t="s">
        <v>26</v>
      </c>
      <c r="J12" s="96" t="str">
        <f>'Rekapitulace stavby'!AN8</f>
        <v>23.12.2016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95" t="s">
        <v>31</v>
      </c>
      <c r="J14" s="27" t="s">
        <v>32</v>
      </c>
      <c r="K14" s="37"/>
    </row>
    <row r="15" spans="2:11" s="1" customFormat="1" ht="18" customHeight="1">
      <c r="B15" s="33"/>
      <c r="C15" s="34"/>
      <c r="D15" s="34"/>
      <c r="E15" s="27" t="s">
        <v>33</v>
      </c>
      <c r="F15" s="34"/>
      <c r="G15" s="34"/>
      <c r="H15" s="34"/>
      <c r="I15" s="95" t="s">
        <v>34</v>
      </c>
      <c r="J15" s="27" t="s">
        <v>32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35</v>
      </c>
      <c r="E17" s="34"/>
      <c r="F17" s="34"/>
      <c r="G17" s="34"/>
      <c r="H17" s="34"/>
      <c r="I17" s="95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34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37</v>
      </c>
      <c r="E20" s="34"/>
      <c r="F20" s="34"/>
      <c r="G20" s="34"/>
      <c r="H20" s="34"/>
      <c r="I20" s="95" t="s">
        <v>31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34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40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7" t="s">
        <v>32</v>
      </c>
      <c r="F24" s="257"/>
      <c r="G24" s="257"/>
      <c r="H24" s="25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41</v>
      </c>
      <c r="E27" s="34"/>
      <c r="F27" s="34"/>
      <c r="G27" s="34"/>
      <c r="H27" s="34"/>
      <c r="I27" s="94"/>
      <c r="J27" s="104">
        <f>ROUND(J88,2)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43</v>
      </c>
      <c r="G29" s="34"/>
      <c r="H29" s="34"/>
      <c r="I29" s="105" t="s">
        <v>42</v>
      </c>
      <c r="J29" s="38" t="s">
        <v>44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46</v>
      </c>
      <c r="F30" s="106">
        <f>ROUND(SUM(BE88:BE310),2)</f>
        <v>0</v>
      </c>
      <c r="G30" s="34"/>
      <c r="H30" s="34"/>
      <c r="I30" s="107">
        <v>0.21</v>
      </c>
      <c r="J30" s="106">
        <f>ROUND(ROUND((SUM(BE88:BE310)),2)*I30,2)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47</v>
      </c>
      <c r="F31" s="106">
        <f>ROUND(SUM(BF88:BF310),2)</f>
        <v>0</v>
      </c>
      <c r="G31" s="34"/>
      <c r="H31" s="34"/>
      <c r="I31" s="107">
        <v>0.15</v>
      </c>
      <c r="J31" s="106">
        <f>ROUND(ROUND((SUM(BF88:BF310)),2)*I31,2)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48</v>
      </c>
      <c r="F32" s="106">
        <f>ROUND(SUM(BG88:BG310),2)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49</v>
      </c>
      <c r="F33" s="106">
        <f>ROUND(SUM(BH88:BH310),2)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50</v>
      </c>
      <c r="F34" s="106">
        <f>ROUND(SUM(BI88:BI310),2)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51</v>
      </c>
      <c r="E36" s="64"/>
      <c r="F36" s="64"/>
      <c r="G36" s="110" t="s">
        <v>52</v>
      </c>
      <c r="H36" s="111" t="s">
        <v>53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97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5" t="str">
        <f>E7</f>
        <v>Udržovací práce - Oprava fasády č.p. 150 s výměnou oken a vstupních dveří</v>
      </c>
      <c r="F45" s="231"/>
      <c r="G45" s="231"/>
      <c r="H45" s="231"/>
      <c r="I45" s="94"/>
      <c r="J45" s="34"/>
      <c r="K45" s="37"/>
    </row>
    <row r="46" spans="2:11" s="1" customFormat="1" ht="14.25" customHeight="1">
      <c r="B46" s="33"/>
      <c r="C46" s="29" t="s">
        <v>95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6" t="str">
        <f>E9</f>
        <v>01 - Pohled 1</v>
      </c>
      <c r="F47" s="231"/>
      <c r="G47" s="231"/>
      <c r="H47" s="23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Obec Jablunkov</v>
      </c>
      <c r="G49" s="34"/>
      <c r="H49" s="34"/>
      <c r="I49" s="95" t="s">
        <v>26</v>
      </c>
      <c r="J49" s="96" t="str">
        <f>IF(J12="","",J12)</f>
        <v>23.12.2016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30</v>
      </c>
      <c r="D51" s="34"/>
      <c r="E51" s="34"/>
      <c r="F51" s="27" t="str">
        <f>E15</f>
        <v>Město Jablunkov, Dukelská 144, 739 91 Jablunkov</v>
      </c>
      <c r="G51" s="34"/>
      <c r="H51" s="34"/>
      <c r="I51" s="95" t="s">
        <v>37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35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98</v>
      </c>
      <c r="D54" s="108"/>
      <c r="E54" s="108"/>
      <c r="F54" s="108"/>
      <c r="G54" s="108"/>
      <c r="H54" s="108"/>
      <c r="I54" s="119"/>
      <c r="J54" s="120" t="s">
        <v>99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100</v>
      </c>
      <c r="D56" s="34"/>
      <c r="E56" s="34"/>
      <c r="F56" s="34"/>
      <c r="G56" s="34"/>
      <c r="H56" s="34"/>
      <c r="I56" s="94"/>
      <c r="J56" s="104">
        <f>J88</f>
        <v>0</v>
      </c>
      <c r="K56" s="37"/>
      <c r="AU56" s="16" t="s">
        <v>101</v>
      </c>
    </row>
    <row r="57" spans="2:11" s="7" customFormat="1" ht="24.75" customHeight="1">
      <c r="B57" s="123"/>
      <c r="C57" s="124"/>
      <c r="D57" s="125" t="s">
        <v>102</v>
      </c>
      <c r="E57" s="126"/>
      <c r="F57" s="126"/>
      <c r="G57" s="126"/>
      <c r="H57" s="126"/>
      <c r="I57" s="127"/>
      <c r="J57" s="128">
        <f>J89</f>
        <v>0</v>
      </c>
      <c r="K57" s="129"/>
    </row>
    <row r="58" spans="2:11" s="8" customFormat="1" ht="19.5" customHeight="1">
      <c r="B58" s="130"/>
      <c r="C58" s="131"/>
      <c r="D58" s="132" t="s">
        <v>103</v>
      </c>
      <c r="E58" s="133"/>
      <c r="F58" s="133"/>
      <c r="G58" s="133"/>
      <c r="H58" s="133"/>
      <c r="I58" s="134"/>
      <c r="J58" s="135">
        <f>J90</f>
        <v>0</v>
      </c>
      <c r="K58" s="136"/>
    </row>
    <row r="59" spans="2:11" s="8" customFormat="1" ht="19.5" customHeight="1">
      <c r="B59" s="130"/>
      <c r="C59" s="131"/>
      <c r="D59" s="132" t="s">
        <v>104</v>
      </c>
      <c r="E59" s="133"/>
      <c r="F59" s="133"/>
      <c r="G59" s="133"/>
      <c r="H59" s="133"/>
      <c r="I59" s="134"/>
      <c r="J59" s="135">
        <f>J94</f>
        <v>0</v>
      </c>
      <c r="K59" s="136"/>
    </row>
    <row r="60" spans="2:11" s="8" customFormat="1" ht="19.5" customHeight="1">
      <c r="B60" s="130"/>
      <c r="C60" s="131"/>
      <c r="D60" s="132" t="s">
        <v>105</v>
      </c>
      <c r="E60" s="133"/>
      <c r="F60" s="133"/>
      <c r="G60" s="133"/>
      <c r="H60" s="133"/>
      <c r="I60" s="134"/>
      <c r="J60" s="135">
        <f>J127</f>
        <v>0</v>
      </c>
      <c r="K60" s="136"/>
    </row>
    <row r="61" spans="2:11" s="8" customFormat="1" ht="19.5" customHeight="1">
      <c r="B61" s="130"/>
      <c r="C61" s="131"/>
      <c r="D61" s="132" t="s">
        <v>106</v>
      </c>
      <c r="E61" s="133"/>
      <c r="F61" s="133"/>
      <c r="G61" s="133"/>
      <c r="H61" s="133"/>
      <c r="I61" s="134"/>
      <c r="J61" s="135">
        <f>J189</f>
        <v>0</v>
      </c>
      <c r="K61" s="136"/>
    </row>
    <row r="62" spans="2:11" s="8" customFormat="1" ht="19.5" customHeight="1">
      <c r="B62" s="130"/>
      <c r="C62" s="131"/>
      <c r="D62" s="132" t="s">
        <v>107</v>
      </c>
      <c r="E62" s="133"/>
      <c r="F62" s="133"/>
      <c r="G62" s="133"/>
      <c r="H62" s="133"/>
      <c r="I62" s="134"/>
      <c r="J62" s="135">
        <f>J203</f>
        <v>0</v>
      </c>
      <c r="K62" s="136"/>
    </row>
    <row r="63" spans="2:11" s="7" customFormat="1" ht="24.75" customHeight="1">
      <c r="B63" s="123"/>
      <c r="C63" s="124"/>
      <c r="D63" s="125" t="s">
        <v>108</v>
      </c>
      <c r="E63" s="126"/>
      <c r="F63" s="126"/>
      <c r="G63" s="126"/>
      <c r="H63" s="126"/>
      <c r="I63" s="127"/>
      <c r="J63" s="128">
        <f>J206</f>
        <v>0</v>
      </c>
      <c r="K63" s="129"/>
    </row>
    <row r="64" spans="2:11" s="8" customFormat="1" ht="19.5" customHeight="1">
      <c r="B64" s="130"/>
      <c r="C64" s="131"/>
      <c r="D64" s="132" t="s">
        <v>109</v>
      </c>
      <c r="E64" s="133"/>
      <c r="F64" s="133"/>
      <c r="G64" s="133"/>
      <c r="H64" s="133"/>
      <c r="I64" s="134"/>
      <c r="J64" s="135">
        <f>J207</f>
        <v>0</v>
      </c>
      <c r="K64" s="136"/>
    </row>
    <row r="65" spans="2:11" s="8" customFormat="1" ht="19.5" customHeight="1">
      <c r="B65" s="130"/>
      <c r="C65" s="131"/>
      <c r="D65" s="132" t="s">
        <v>110</v>
      </c>
      <c r="E65" s="133"/>
      <c r="F65" s="133"/>
      <c r="G65" s="133"/>
      <c r="H65" s="133"/>
      <c r="I65" s="134"/>
      <c r="J65" s="135">
        <f>J230</f>
        <v>0</v>
      </c>
      <c r="K65" s="136"/>
    </row>
    <row r="66" spans="2:11" s="8" customFormat="1" ht="19.5" customHeight="1">
      <c r="B66" s="130"/>
      <c r="C66" s="131"/>
      <c r="D66" s="132" t="s">
        <v>111</v>
      </c>
      <c r="E66" s="133"/>
      <c r="F66" s="133"/>
      <c r="G66" s="133"/>
      <c r="H66" s="133"/>
      <c r="I66" s="134"/>
      <c r="J66" s="135">
        <f>J246</f>
        <v>0</v>
      </c>
      <c r="K66" s="136"/>
    </row>
    <row r="67" spans="2:11" s="8" customFormat="1" ht="19.5" customHeight="1">
      <c r="B67" s="130"/>
      <c r="C67" s="131"/>
      <c r="D67" s="132" t="s">
        <v>112</v>
      </c>
      <c r="E67" s="133"/>
      <c r="F67" s="133"/>
      <c r="G67" s="133"/>
      <c r="H67" s="133"/>
      <c r="I67" s="134"/>
      <c r="J67" s="135">
        <f>J261</f>
        <v>0</v>
      </c>
      <c r="K67" s="136"/>
    </row>
    <row r="68" spans="2:11" s="8" customFormat="1" ht="19.5" customHeight="1">
      <c r="B68" s="130"/>
      <c r="C68" s="131"/>
      <c r="D68" s="132" t="s">
        <v>113</v>
      </c>
      <c r="E68" s="133"/>
      <c r="F68" s="133"/>
      <c r="G68" s="133"/>
      <c r="H68" s="133"/>
      <c r="I68" s="134"/>
      <c r="J68" s="135">
        <f>J291</f>
        <v>0</v>
      </c>
      <c r="K68" s="136"/>
    </row>
    <row r="69" spans="2:11" s="1" customFormat="1" ht="21.75" customHeight="1">
      <c r="B69" s="33"/>
      <c r="C69" s="34"/>
      <c r="D69" s="34"/>
      <c r="E69" s="34"/>
      <c r="F69" s="34"/>
      <c r="G69" s="34"/>
      <c r="H69" s="34"/>
      <c r="I69" s="94"/>
      <c r="J69" s="34"/>
      <c r="K69" s="37"/>
    </row>
    <row r="70" spans="2:11" s="1" customFormat="1" ht="6.75" customHeight="1">
      <c r="B70" s="48"/>
      <c r="C70" s="49"/>
      <c r="D70" s="49"/>
      <c r="E70" s="49"/>
      <c r="F70" s="49"/>
      <c r="G70" s="49"/>
      <c r="H70" s="49"/>
      <c r="I70" s="115"/>
      <c r="J70" s="49"/>
      <c r="K70" s="50"/>
    </row>
    <row r="74" spans="2:12" s="1" customFormat="1" ht="6.75" customHeight="1">
      <c r="B74" s="51"/>
      <c r="C74" s="52"/>
      <c r="D74" s="52"/>
      <c r="E74" s="52"/>
      <c r="F74" s="52"/>
      <c r="G74" s="52"/>
      <c r="H74" s="52"/>
      <c r="I74" s="116"/>
      <c r="J74" s="52"/>
      <c r="K74" s="52"/>
      <c r="L74" s="33"/>
    </row>
    <row r="75" spans="2:12" s="1" customFormat="1" ht="36.75" customHeight="1">
      <c r="B75" s="33"/>
      <c r="C75" s="53" t="s">
        <v>114</v>
      </c>
      <c r="I75" s="137"/>
      <c r="L75" s="33"/>
    </row>
    <row r="76" spans="2:12" s="1" customFormat="1" ht="6.75" customHeight="1">
      <c r="B76" s="33"/>
      <c r="I76" s="137"/>
      <c r="L76" s="33"/>
    </row>
    <row r="77" spans="2:12" s="1" customFormat="1" ht="14.25" customHeight="1">
      <c r="B77" s="33"/>
      <c r="C77" s="55" t="s">
        <v>16</v>
      </c>
      <c r="I77" s="137"/>
      <c r="L77" s="33"/>
    </row>
    <row r="78" spans="2:12" s="1" customFormat="1" ht="22.5" customHeight="1">
      <c r="B78" s="33"/>
      <c r="E78" s="258" t="str">
        <f>E7</f>
        <v>Udržovací práce - Oprava fasády č.p. 150 s výměnou oken a vstupních dveří</v>
      </c>
      <c r="F78" s="221"/>
      <c r="G78" s="221"/>
      <c r="H78" s="221"/>
      <c r="I78" s="137"/>
      <c r="L78" s="33"/>
    </row>
    <row r="79" spans="2:12" s="1" customFormat="1" ht="14.25" customHeight="1">
      <c r="B79" s="33"/>
      <c r="C79" s="55" t="s">
        <v>95</v>
      </c>
      <c r="I79" s="137"/>
      <c r="L79" s="33"/>
    </row>
    <row r="80" spans="2:12" s="1" customFormat="1" ht="23.25" customHeight="1">
      <c r="B80" s="33"/>
      <c r="E80" s="239" t="str">
        <f>E9</f>
        <v>01 - Pohled 1</v>
      </c>
      <c r="F80" s="221"/>
      <c r="G80" s="221"/>
      <c r="H80" s="221"/>
      <c r="I80" s="137"/>
      <c r="L80" s="33"/>
    </row>
    <row r="81" spans="2:12" s="1" customFormat="1" ht="6.75" customHeight="1">
      <c r="B81" s="33"/>
      <c r="I81" s="137"/>
      <c r="L81" s="33"/>
    </row>
    <row r="82" spans="2:12" s="1" customFormat="1" ht="18" customHeight="1">
      <c r="B82" s="33"/>
      <c r="C82" s="55" t="s">
        <v>24</v>
      </c>
      <c r="F82" s="138" t="str">
        <f>F12</f>
        <v>Obec Jablunkov</v>
      </c>
      <c r="I82" s="139" t="s">
        <v>26</v>
      </c>
      <c r="J82" s="59" t="str">
        <f>IF(J12="","",J12)</f>
        <v>23.12.2016</v>
      </c>
      <c r="L82" s="33"/>
    </row>
    <row r="83" spans="2:12" s="1" customFormat="1" ht="6.75" customHeight="1">
      <c r="B83" s="33"/>
      <c r="I83" s="137"/>
      <c r="L83" s="33"/>
    </row>
    <row r="84" spans="2:12" s="1" customFormat="1" ht="15">
      <c r="B84" s="33"/>
      <c r="C84" s="55" t="s">
        <v>30</v>
      </c>
      <c r="F84" s="138" t="str">
        <f>E15</f>
        <v>Město Jablunkov, Dukelská 144, 739 91 Jablunkov</v>
      </c>
      <c r="I84" s="139" t="s">
        <v>37</v>
      </c>
      <c r="J84" s="138" t="str">
        <f>E21</f>
        <v> </v>
      </c>
      <c r="L84" s="33"/>
    </row>
    <row r="85" spans="2:12" s="1" customFormat="1" ht="14.25" customHeight="1">
      <c r="B85" s="33"/>
      <c r="C85" s="55" t="s">
        <v>35</v>
      </c>
      <c r="F85" s="138">
        <f>IF(E18="","",E18)</f>
      </c>
      <c r="I85" s="137"/>
      <c r="L85" s="33"/>
    </row>
    <row r="86" spans="2:12" s="1" customFormat="1" ht="9.75" customHeight="1">
      <c r="B86" s="33"/>
      <c r="I86" s="137"/>
      <c r="L86" s="33"/>
    </row>
    <row r="87" spans="2:20" s="9" customFormat="1" ht="29.25" customHeight="1">
      <c r="B87" s="140"/>
      <c r="C87" s="141" t="s">
        <v>115</v>
      </c>
      <c r="D87" s="142" t="s">
        <v>60</v>
      </c>
      <c r="E87" s="142" t="s">
        <v>56</v>
      </c>
      <c r="F87" s="142" t="s">
        <v>116</v>
      </c>
      <c r="G87" s="142" t="s">
        <v>117</v>
      </c>
      <c r="H87" s="142" t="s">
        <v>118</v>
      </c>
      <c r="I87" s="143" t="s">
        <v>119</v>
      </c>
      <c r="J87" s="142" t="s">
        <v>99</v>
      </c>
      <c r="K87" s="144" t="s">
        <v>120</v>
      </c>
      <c r="L87" s="140"/>
      <c r="M87" s="66" t="s">
        <v>121</v>
      </c>
      <c r="N87" s="67" t="s">
        <v>45</v>
      </c>
      <c r="O87" s="67" t="s">
        <v>122</v>
      </c>
      <c r="P87" s="67" t="s">
        <v>123</v>
      </c>
      <c r="Q87" s="67" t="s">
        <v>124</v>
      </c>
      <c r="R87" s="67" t="s">
        <v>125</v>
      </c>
      <c r="S87" s="67" t="s">
        <v>126</v>
      </c>
      <c r="T87" s="68" t="s">
        <v>127</v>
      </c>
    </row>
    <row r="88" spans="2:63" s="1" customFormat="1" ht="29.25" customHeight="1">
      <c r="B88" s="33"/>
      <c r="C88" s="70" t="s">
        <v>100</v>
      </c>
      <c r="I88" s="137"/>
      <c r="J88" s="145">
        <f>BK88</f>
        <v>0</v>
      </c>
      <c r="L88" s="33"/>
      <c r="M88" s="69"/>
      <c r="N88" s="60"/>
      <c r="O88" s="60"/>
      <c r="P88" s="146">
        <f>P89+P206</f>
        <v>0</v>
      </c>
      <c r="Q88" s="60"/>
      <c r="R88" s="146">
        <f>R89+R206</f>
        <v>9.943152230000003</v>
      </c>
      <c r="S88" s="60"/>
      <c r="T88" s="147">
        <f>T89+T206</f>
        <v>12.248023</v>
      </c>
      <c r="AT88" s="16" t="s">
        <v>74</v>
      </c>
      <c r="AU88" s="16" t="s">
        <v>101</v>
      </c>
      <c r="BK88" s="148">
        <f>BK89+BK206</f>
        <v>0</v>
      </c>
    </row>
    <row r="89" spans="2:63" s="10" customFormat="1" ht="36.75" customHeight="1">
      <c r="B89" s="149"/>
      <c r="D89" s="150" t="s">
        <v>74</v>
      </c>
      <c r="E89" s="151" t="s">
        <v>128</v>
      </c>
      <c r="F89" s="151" t="s">
        <v>129</v>
      </c>
      <c r="I89" s="152"/>
      <c r="J89" s="153">
        <f>BK89</f>
        <v>0</v>
      </c>
      <c r="L89" s="149"/>
      <c r="M89" s="154"/>
      <c r="N89" s="155"/>
      <c r="O89" s="155"/>
      <c r="P89" s="156">
        <f>P90+P94+P127+P189+P203</f>
        <v>0</v>
      </c>
      <c r="Q89" s="155"/>
      <c r="R89" s="156">
        <f>R90+R94+R127+R189+R203</f>
        <v>9.091336730000002</v>
      </c>
      <c r="S89" s="155"/>
      <c r="T89" s="157">
        <f>T90+T94+T127+T189+T203</f>
        <v>12.200053</v>
      </c>
      <c r="AR89" s="150" t="s">
        <v>23</v>
      </c>
      <c r="AT89" s="158" t="s">
        <v>74</v>
      </c>
      <c r="AU89" s="158" t="s">
        <v>75</v>
      </c>
      <c r="AY89" s="150" t="s">
        <v>130</v>
      </c>
      <c r="BK89" s="159">
        <f>BK90+BK94+BK127+BK189+BK203</f>
        <v>0</v>
      </c>
    </row>
    <row r="90" spans="2:63" s="10" customFormat="1" ht="19.5" customHeight="1">
      <c r="B90" s="149"/>
      <c r="D90" s="160" t="s">
        <v>74</v>
      </c>
      <c r="E90" s="161" t="s">
        <v>131</v>
      </c>
      <c r="F90" s="161" t="s">
        <v>132</v>
      </c>
      <c r="I90" s="152"/>
      <c r="J90" s="162">
        <f>BK90</f>
        <v>0</v>
      </c>
      <c r="L90" s="149"/>
      <c r="M90" s="154"/>
      <c r="N90" s="155"/>
      <c r="O90" s="155"/>
      <c r="P90" s="156">
        <f>SUM(P91:P93)</f>
        <v>0</v>
      </c>
      <c r="Q90" s="155"/>
      <c r="R90" s="156">
        <f>SUM(R91:R93)</f>
        <v>3.263535</v>
      </c>
      <c r="S90" s="155"/>
      <c r="T90" s="157">
        <f>SUM(T91:T93)</f>
        <v>0</v>
      </c>
      <c r="AR90" s="150" t="s">
        <v>23</v>
      </c>
      <c r="AT90" s="158" t="s">
        <v>74</v>
      </c>
      <c r="AU90" s="158" t="s">
        <v>23</v>
      </c>
      <c r="AY90" s="150" t="s">
        <v>130</v>
      </c>
      <c r="BK90" s="159">
        <f>SUM(BK91:BK93)</f>
        <v>0</v>
      </c>
    </row>
    <row r="91" spans="2:65" s="1" customFormat="1" ht="22.5" customHeight="1">
      <c r="B91" s="163"/>
      <c r="C91" s="164" t="s">
        <v>23</v>
      </c>
      <c r="D91" s="164" t="s">
        <v>133</v>
      </c>
      <c r="E91" s="165" t="s">
        <v>134</v>
      </c>
      <c r="F91" s="166" t="s">
        <v>135</v>
      </c>
      <c r="G91" s="167" t="s">
        <v>136</v>
      </c>
      <c r="H91" s="168">
        <v>1.71</v>
      </c>
      <c r="I91" s="169"/>
      <c r="J91" s="170">
        <f>ROUND(I91*H91,2)</f>
        <v>0</v>
      </c>
      <c r="K91" s="166" t="s">
        <v>137</v>
      </c>
      <c r="L91" s="33"/>
      <c r="M91" s="171" t="s">
        <v>32</v>
      </c>
      <c r="N91" s="172" t="s">
        <v>46</v>
      </c>
      <c r="O91" s="34"/>
      <c r="P91" s="173">
        <f>O91*H91</f>
        <v>0</v>
      </c>
      <c r="Q91" s="173">
        <v>1.9085</v>
      </c>
      <c r="R91" s="173">
        <f>Q91*H91</f>
        <v>3.263535</v>
      </c>
      <c r="S91" s="173">
        <v>0</v>
      </c>
      <c r="T91" s="174">
        <f>S91*H91</f>
        <v>0</v>
      </c>
      <c r="AR91" s="16" t="s">
        <v>138</v>
      </c>
      <c r="AT91" s="16" t="s">
        <v>133</v>
      </c>
      <c r="AU91" s="16" t="s">
        <v>83</v>
      </c>
      <c r="AY91" s="16" t="s">
        <v>130</v>
      </c>
      <c r="BE91" s="175">
        <f>IF(N91="základní",J91,0)</f>
        <v>0</v>
      </c>
      <c r="BF91" s="175">
        <f>IF(N91="snížená",J91,0)</f>
        <v>0</v>
      </c>
      <c r="BG91" s="175">
        <f>IF(N91="zákl. přenesená",J91,0)</f>
        <v>0</v>
      </c>
      <c r="BH91" s="175">
        <f>IF(N91="sníž. přenesená",J91,0)</f>
        <v>0</v>
      </c>
      <c r="BI91" s="175">
        <f>IF(N91="nulová",J91,0)</f>
        <v>0</v>
      </c>
      <c r="BJ91" s="16" t="s">
        <v>23</v>
      </c>
      <c r="BK91" s="175">
        <f>ROUND(I91*H91,2)</f>
        <v>0</v>
      </c>
      <c r="BL91" s="16" t="s">
        <v>138</v>
      </c>
      <c r="BM91" s="16" t="s">
        <v>139</v>
      </c>
    </row>
    <row r="92" spans="2:47" s="1" customFormat="1" ht="13.5">
      <c r="B92" s="33"/>
      <c r="D92" s="176" t="s">
        <v>140</v>
      </c>
      <c r="F92" s="177" t="s">
        <v>141</v>
      </c>
      <c r="I92" s="137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140</v>
      </c>
      <c r="AU92" s="16" t="s">
        <v>83</v>
      </c>
    </row>
    <row r="93" spans="2:51" s="11" customFormat="1" ht="13.5">
      <c r="B93" s="178"/>
      <c r="D93" s="176" t="s">
        <v>142</v>
      </c>
      <c r="E93" s="179" t="s">
        <v>32</v>
      </c>
      <c r="F93" s="180" t="s">
        <v>143</v>
      </c>
      <c r="H93" s="181">
        <v>1.71</v>
      </c>
      <c r="I93" s="182"/>
      <c r="L93" s="178"/>
      <c r="M93" s="183"/>
      <c r="N93" s="184"/>
      <c r="O93" s="184"/>
      <c r="P93" s="184"/>
      <c r="Q93" s="184"/>
      <c r="R93" s="184"/>
      <c r="S93" s="184"/>
      <c r="T93" s="185"/>
      <c r="AT93" s="179" t="s">
        <v>142</v>
      </c>
      <c r="AU93" s="179" t="s">
        <v>83</v>
      </c>
      <c r="AV93" s="11" t="s">
        <v>83</v>
      </c>
      <c r="AW93" s="11" t="s">
        <v>39</v>
      </c>
      <c r="AX93" s="11" t="s">
        <v>23</v>
      </c>
      <c r="AY93" s="179" t="s">
        <v>130</v>
      </c>
    </row>
    <row r="94" spans="2:63" s="10" customFormat="1" ht="29.25" customHeight="1">
      <c r="B94" s="149"/>
      <c r="D94" s="160" t="s">
        <v>74</v>
      </c>
      <c r="E94" s="161" t="s">
        <v>144</v>
      </c>
      <c r="F94" s="161" t="s">
        <v>145</v>
      </c>
      <c r="I94" s="152"/>
      <c r="J94" s="162">
        <f>BK94</f>
        <v>0</v>
      </c>
      <c r="L94" s="149"/>
      <c r="M94" s="154"/>
      <c r="N94" s="155"/>
      <c r="O94" s="155"/>
      <c r="P94" s="156">
        <f>SUM(P95:P126)</f>
        <v>0</v>
      </c>
      <c r="Q94" s="155"/>
      <c r="R94" s="156">
        <f>SUM(R95:R126)</f>
        <v>4.330484350000001</v>
      </c>
      <c r="S94" s="155"/>
      <c r="T94" s="157">
        <f>SUM(T95:T126)</f>
        <v>0</v>
      </c>
      <c r="AR94" s="150" t="s">
        <v>23</v>
      </c>
      <c r="AT94" s="158" t="s">
        <v>74</v>
      </c>
      <c r="AU94" s="158" t="s">
        <v>23</v>
      </c>
      <c r="AY94" s="150" t="s">
        <v>130</v>
      </c>
      <c r="BK94" s="159">
        <f>SUM(BK95:BK126)</f>
        <v>0</v>
      </c>
    </row>
    <row r="95" spans="2:65" s="1" customFormat="1" ht="22.5" customHeight="1">
      <c r="B95" s="163"/>
      <c r="C95" s="164" t="s">
        <v>83</v>
      </c>
      <c r="D95" s="164" t="s">
        <v>133</v>
      </c>
      <c r="E95" s="165" t="s">
        <v>146</v>
      </c>
      <c r="F95" s="166" t="s">
        <v>147</v>
      </c>
      <c r="G95" s="167" t="s">
        <v>148</v>
      </c>
      <c r="H95" s="168">
        <v>7.32</v>
      </c>
      <c r="I95" s="169"/>
      <c r="J95" s="170">
        <f>ROUND(I95*H95,2)</f>
        <v>0</v>
      </c>
      <c r="K95" s="166" t="s">
        <v>137</v>
      </c>
      <c r="L95" s="33"/>
      <c r="M95" s="171" t="s">
        <v>32</v>
      </c>
      <c r="N95" s="172" t="s">
        <v>46</v>
      </c>
      <c r="O95" s="34"/>
      <c r="P95" s="173">
        <f>O95*H95</f>
        <v>0</v>
      </c>
      <c r="Q95" s="173">
        <v>0.03358</v>
      </c>
      <c r="R95" s="173">
        <f>Q95*H95</f>
        <v>0.2458056</v>
      </c>
      <c r="S95" s="173">
        <v>0</v>
      </c>
      <c r="T95" s="174">
        <f>S95*H95</f>
        <v>0</v>
      </c>
      <c r="AR95" s="16" t="s">
        <v>138</v>
      </c>
      <c r="AT95" s="16" t="s">
        <v>133</v>
      </c>
      <c r="AU95" s="16" t="s">
        <v>83</v>
      </c>
      <c r="AY95" s="16" t="s">
        <v>130</v>
      </c>
      <c r="BE95" s="175">
        <f>IF(N95="základní",J95,0)</f>
        <v>0</v>
      </c>
      <c r="BF95" s="175">
        <f>IF(N95="snížená",J95,0)</f>
        <v>0</v>
      </c>
      <c r="BG95" s="175">
        <f>IF(N95="zákl. přenesená",J95,0)</f>
        <v>0</v>
      </c>
      <c r="BH95" s="175">
        <f>IF(N95="sníž. přenesená",J95,0)</f>
        <v>0</v>
      </c>
      <c r="BI95" s="175">
        <f>IF(N95="nulová",J95,0)</f>
        <v>0</v>
      </c>
      <c r="BJ95" s="16" t="s">
        <v>23</v>
      </c>
      <c r="BK95" s="175">
        <f>ROUND(I95*H95,2)</f>
        <v>0</v>
      </c>
      <c r="BL95" s="16" t="s">
        <v>138</v>
      </c>
      <c r="BM95" s="16" t="s">
        <v>149</v>
      </c>
    </row>
    <row r="96" spans="2:47" s="1" customFormat="1" ht="13.5">
      <c r="B96" s="33"/>
      <c r="D96" s="176" t="s">
        <v>140</v>
      </c>
      <c r="F96" s="177" t="s">
        <v>150</v>
      </c>
      <c r="I96" s="137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140</v>
      </c>
      <c r="AU96" s="16" t="s">
        <v>83</v>
      </c>
    </row>
    <row r="97" spans="2:51" s="11" customFormat="1" ht="13.5">
      <c r="B97" s="178"/>
      <c r="D97" s="186" t="s">
        <v>142</v>
      </c>
      <c r="E97" s="187" t="s">
        <v>32</v>
      </c>
      <c r="F97" s="188" t="s">
        <v>151</v>
      </c>
      <c r="H97" s="189">
        <v>7.32</v>
      </c>
      <c r="I97" s="182"/>
      <c r="L97" s="178"/>
      <c r="M97" s="183"/>
      <c r="N97" s="184"/>
      <c r="O97" s="184"/>
      <c r="P97" s="184"/>
      <c r="Q97" s="184"/>
      <c r="R97" s="184"/>
      <c r="S97" s="184"/>
      <c r="T97" s="185"/>
      <c r="AT97" s="179" t="s">
        <v>142</v>
      </c>
      <c r="AU97" s="179" t="s">
        <v>83</v>
      </c>
      <c r="AV97" s="11" t="s">
        <v>83</v>
      </c>
      <c r="AW97" s="11" t="s">
        <v>39</v>
      </c>
      <c r="AX97" s="11" t="s">
        <v>23</v>
      </c>
      <c r="AY97" s="179" t="s">
        <v>130</v>
      </c>
    </row>
    <row r="98" spans="2:65" s="1" customFormat="1" ht="31.5" customHeight="1">
      <c r="B98" s="163"/>
      <c r="C98" s="164" t="s">
        <v>131</v>
      </c>
      <c r="D98" s="164" t="s">
        <v>133</v>
      </c>
      <c r="E98" s="165" t="s">
        <v>152</v>
      </c>
      <c r="F98" s="166" t="s">
        <v>153</v>
      </c>
      <c r="G98" s="167" t="s">
        <v>148</v>
      </c>
      <c r="H98" s="168">
        <v>99.67</v>
      </c>
      <c r="I98" s="169"/>
      <c r="J98" s="170">
        <f>ROUND(I98*H98,2)</f>
        <v>0</v>
      </c>
      <c r="K98" s="166" t="s">
        <v>137</v>
      </c>
      <c r="L98" s="33"/>
      <c r="M98" s="171" t="s">
        <v>32</v>
      </c>
      <c r="N98" s="172" t="s">
        <v>46</v>
      </c>
      <c r="O98" s="34"/>
      <c r="P98" s="173">
        <f>O98*H98</f>
        <v>0</v>
      </c>
      <c r="Q98" s="173">
        <v>0.01146</v>
      </c>
      <c r="R98" s="173">
        <f>Q98*H98</f>
        <v>1.1422182</v>
      </c>
      <c r="S98" s="173">
        <v>0</v>
      </c>
      <c r="T98" s="174">
        <f>S98*H98</f>
        <v>0</v>
      </c>
      <c r="AR98" s="16" t="s">
        <v>138</v>
      </c>
      <c r="AT98" s="16" t="s">
        <v>133</v>
      </c>
      <c r="AU98" s="16" t="s">
        <v>83</v>
      </c>
      <c r="AY98" s="16" t="s">
        <v>130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6" t="s">
        <v>23</v>
      </c>
      <c r="BK98" s="175">
        <f>ROUND(I98*H98,2)</f>
        <v>0</v>
      </c>
      <c r="BL98" s="16" t="s">
        <v>138</v>
      </c>
      <c r="BM98" s="16" t="s">
        <v>154</v>
      </c>
    </row>
    <row r="99" spans="2:47" s="1" customFormat="1" ht="27">
      <c r="B99" s="33"/>
      <c r="D99" s="176" t="s">
        <v>140</v>
      </c>
      <c r="F99" s="177" t="s">
        <v>155</v>
      </c>
      <c r="I99" s="137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140</v>
      </c>
      <c r="AU99" s="16" t="s">
        <v>83</v>
      </c>
    </row>
    <row r="100" spans="2:51" s="11" customFormat="1" ht="13.5">
      <c r="B100" s="178"/>
      <c r="D100" s="186" t="s">
        <v>142</v>
      </c>
      <c r="E100" s="187" t="s">
        <v>32</v>
      </c>
      <c r="F100" s="188" t="s">
        <v>156</v>
      </c>
      <c r="H100" s="189">
        <v>99.67</v>
      </c>
      <c r="I100" s="182"/>
      <c r="L100" s="178"/>
      <c r="M100" s="183"/>
      <c r="N100" s="184"/>
      <c r="O100" s="184"/>
      <c r="P100" s="184"/>
      <c r="Q100" s="184"/>
      <c r="R100" s="184"/>
      <c r="S100" s="184"/>
      <c r="T100" s="185"/>
      <c r="AT100" s="179" t="s">
        <v>142</v>
      </c>
      <c r="AU100" s="179" t="s">
        <v>83</v>
      </c>
      <c r="AV100" s="11" t="s">
        <v>83</v>
      </c>
      <c r="AW100" s="11" t="s">
        <v>39</v>
      </c>
      <c r="AX100" s="11" t="s">
        <v>23</v>
      </c>
      <c r="AY100" s="179" t="s">
        <v>130</v>
      </c>
    </row>
    <row r="101" spans="2:65" s="1" customFormat="1" ht="31.5" customHeight="1">
      <c r="B101" s="163"/>
      <c r="C101" s="164" t="s">
        <v>138</v>
      </c>
      <c r="D101" s="164" t="s">
        <v>133</v>
      </c>
      <c r="E101" s="165" t="s">
        <v>157</v>
      </c>
      <c r="F101" s="166" t="s">
        <v>158</v>
      </c>
      <c r="G101" s="167" t="s">
        <v>148</v>
      </c>
      <c r="H101" s="168">
        <v>14.82</v>
      </c>
      <c r="I101" s="169"/>
      <c r="J101" s="170">
        <f>ROUND(I101*H101,2)</f>
        <v>0</v>
      </c>
      <c r="K101" s="166" t="s">
        <v>137</v>
      </c>
      <c r="L101" s="33"/>
      <c r="M101" s="171" t="s">
        <v>32</v>
      </c>
      <c r="N101" s="172" t="s">
        <v>46</v>
      </c>
      <c r="O101" s="34"/>
      <c r="P101" s="173">
        <f>O101*H101</f>
        <v>0</v>
      </c>
      <c r="Q101" s="173">
        <v>0.01423</v>
      </c>
      <c r="R101" s="173">
        <f>Q101*H101</f>
        <v>0.2108886</v>
      </c>
      <c r="S101" s="173">
        <v>0</v>
      </c>
      <c r="T101" s="174">
        <f>S101*H101</f>
        <v>0</v>
      </c>
      <c r="AR101" s="16" t="s">
        <v>138</v>
      </c>
      <c r="AT101" s="16" t="s">
        <v>133</v>
      </c>
      <c r="AU101" s="16" t="s">
        <v>83</v>
      </c>
      <c r="AY101" s="16" t="s">
        <v>130</v>
      </c>
      <c r="BE101" s="175">
        <f>IF(N101="základní",J101,0)</f>
        <v>0</v>
      </c>
      <c r="BF101" s="175">
        <f>IF(N101="snížená",J101,0)</f>
        <v>0</v>
      </c>
      <c r="BG101" s="175">
        <f>IF(N101="zákl. přenesená",J101,0)</f>
        <v>0</v>
      </c>
      <c r="BH101" s="175">
        <f>IF(N101="sníž. přenesená",J101,0)</f>
        <v>0</v>
      </c>
      <c r="BI101" s="175">
        <f>IF(N101="nulová",J101,0)</f>
        <v>0</v>
      </c>
      <c r="BJ101" s="16" t="s">
        <v>23</v>
      </c>
      <c r="BK101" s="175">
        <f>ROUND(I101*H101,2)</f>
        <v>0</v>
      </c>
      <c r="BL101" s="16" t="s">
        <v>138</v>
      </c>
      <c r="BM101" s="16" t="s">
        <v>159</v>
      </c>
    </row>
    <row r="102" spans="2:47" s="1" customFormat="1" ht="27">
      <c r="B102" s="33"/>
      <c r="D102" s="176" t="s">
        <v>140</v>
      </c>
      <c r="F102" s="177" t="s">
        <v>160</v>
      </c>
      <c r="I102" s="137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140</v>
      </c>
      <c r="AU102" s="16" t="s">
        <v>83</v>
      </c>
    </row>
    <row r="103" spans="2:51" s="11" customFormat="1" ht="13.5">
      <c r="B103" s="178"/>
      <c r="D103" s="186" t="s">
        <v>142</v>
      </c>
      <c r="E103" s="187" t="s">
        <v>32</v>
      </c>
      <c r="F103" s="188" t="s">
        <v>161</v>
      </c>
      <c r="H103" s="189">
        <v>14.82</v>
      </c>
      <c r="I103" s="182"/>
      <c r="L103" s="178"/>
      <c r="M103" s="183"/>
      <c r="N103" s="184"/>
      <c r="O103" s="184"/>
      <c r="P103" s="184"/>
      <c r="Q103" s="184"/>
      <c r="R103" s="184"/>
      <c r="S103" s="184"/>
      <c r="T103" s="185"/>
      <c r="AT103" s="179" t="s">
        <v>142</v>
      </c>
      <c r="AU103" s="179" t="s">
        <v>83</v>
      </c>
      <c r="AV103" s="11" t="s">
        <v>83</v>
      </c>
      <c r="AW103" s="11" t="s">
        <v>39</v>
      </c>
      <c r="AX103" s="11" t="s">
        <v>23</v>
      </c>
      <c r="AY103" s="179" t="s">
        <v>130</v>
      </c>
    </row>
    <row r="104" spans="2:65" s="1" customFormat="1" ht="31.5" customHeight="1">
      <c r="B104" s="163"/>
      <c r="C104" s="164" t="s">
        <v>162</v>
      </c>
      <c r="D104" s="164" t="s">
        <v>133</v>
      </c>
      <c r="E104" s="165" t="s">
        <v>163</v>
      </c>
      <c r="F104" s="166" t="s">
        <v>164</v>
      </c>
      <c r="G104" s="167" t="s">
        <v>148</v>
      </c>
      <c r="H104" s="168">
        <v>5.2</v>
      </c>
      <c r="I104" s="169"/>
      <c r="J104" s="170">
        <f>ROUND(I104*H104,2)</f>
        <v>0</v>
      </c>
      <c r="K104" s="166" t="s">
        <v>137</v>
      </c>
      <c r="L104" s="33"/>
      <c r="M104" s="171" t="s">
        <v>32</v>
      </c>
      <c r="N104" s="172" t="s">
        <v>46</v>
      </c>
      <c r="O104" s="34"/>
      <c r="P104" s="173">
        <f>O104*H104</f>
        <v>0</v>
      </c>
      <c r="Q104" s="173">
        <v>0.018</v>
      </c>
      <c r="R104" s="173">
        <f>Q104*H104</f>
        <v>0.0936</v>
      </c>
      <c r="S104" s="173">
        <v>0</v>
      </c>
      <c r="T104" s="174">
        <f>S104*H104</f>
        <v>0</v>
      </c>
      <c r="AR104" s="16" t="s">
        <v>138</v>
      </c>
      <c r="AT104" s="16" t="s">
        <v>133</v>
      </c>
      <c r="AU104" s="16" t="s">
        <v>83</v>
      </c>
      <c r="AY104" s="16" t="s">
        <v>130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6" t="s">
        <v>23</v>
      </c>
      <c r="BK104" s="175">
        <f>ROUND(I104*H104,2)</f>
        <v>0</v>
      </c>
      <c r="BL104" s="16" t="s">
        <v>138</v>
      </c>
      <c r="BM104" s="16" t="s">
        <v>165</v>
      </c>
    </row>
    <row r="105" spans="2:47" s="1" customFormat="1" ht="27">
      <c r="B105" s="33"/>
      <c r="D105" s="176" t="s">
        <v>140</v>
      </c>
      <c r="F105" s="177" t="s">
        <v>166</v>
      </c>
      <c r="I105" s="137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140</v>
      </c>
      <c r="AU105" s="16" t="s">
        <v>83</v>
      </c>
    </row>
    <row r="106" spans="2:51" s="11" customFormat="1" ht="13.5">
      <c r="B106" s="178"/>
      <c r="D106" s="186" t="s">
        <v>142</v>
      </c>
      <c r="E106" s="187" t="s">
        <v>32</v>
      </c>
      <c r="F106" s="188" t="s">
        <v>167</v>
      </c>
      <c r="H106" s="189">
        <v>5.2</v>
      </c>
      <c r="I106" s="182"/>
      <c r="L106" s="178"/>
      <c r="M106" s="183"/>
      <c r="N106" s="184"/>
      <c r="O106" s="184"/>
      <c r="P106" s="184"/>
      <c r="Q106" s="184"/>
      <c r="R106" s="184"/>
      <c r="S106" s="184"/>
      <c r="T106" s="185"/>
      <c r="AT106" s="179" t="s">
        <v>142</v>
      </c>
      <c r="AU106" s="179" t="s">
        <v>83</v>
      </c>
      <c r="AV106" s="11" t="s">
        <v>83</v>
      </c>
      <c r="AW106" s="11" t="s">
        <v>39</v>
      </c>
      <c r="AX106" s="11" t="s">
        <v>23</v>
      </c>
      <c r="AY106" s="179" t="s">
        <v>130</v>
      </c>
    </row>
    <row r="107" spans="2:65" s="1" customFormat="1" ht="22.5" customHeight="1">
      <c r="B107" s="163"/>
      <c r="C107" s="164" t="s">
        <v>144</v>
      </c>
      <c r="D107" s="164" t="s">
        <v>133</v>
      </c>
      <c r="E107" s="165" t="s">
        <v>168</v>
      </c>
      <c r="F107" s="166" t="s">
        <v>169</v>
      </c>
      <c r="G107" s="167" t="s">
        <v>148</v>
      </c>
      <c r="H107" s="168">
        <v>0.855</v>
      </c>
      <c r="I107" s="169"/>
      <c r="J107" s="170">
        <f>ROUND(I107*H107,2)</f>
        <v>0</v>
      </c>
      <c r="K107" s="166" t="s">
        <v>32</v>
      </c>
      <c r="L107" s="33"/>
      <c r="M107" s="171" t="s">
        <v>32</v>
      </c>
      <c r="N107" s="172" t="s">
        <v>46</v>
      </c>
      <c r="O107" s="34"/>
      <c r="P107" s="173">
        <f>O107*H107</f>
        <v>0</v>
      </c>
      <c r="Q107" s="173">
        <v>0.08999</v>
      </c>
      <c r="R107" s="173">
        <f>Q107*H107</f>
        <v>0.07694145</v>
      </c>
      <c r="S107" s="173">
        <v>0</v>
      </c>
      <c r="T107" s="174">
        <f>S107*H107</f>
        <v>0</v>
      </c>
      <c r="AR107" s="16" t="s">
        <v>138</v>
      </c>
      <c r="AT107" s="16" t="s">
        <v>133</v>
      </c>
      <c r="AU107" s="16" t="s">
        <v>83</v>
      </c>
      <c r="AY107" s="16" t="s">
        <v>130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6" t="s">
        <v>23</v>
      </c>
      <c r="BK107" s="175">
        <f>ROUND(I107*H107,2)</f>
        <v>0</v>
      </c>
      <c r="BL107" s="16" t="s">
        <v>138</v>
      </c>
      <c r="BM107" s="16" t="s">
        <v>170</v>
      </c>
    </row>
    <row r="108" spans="2:47" s="1" customFormat="1" ht="13.5">
      <c r="B108" s="33"/>
      <c r="D108" s="176" t="s">
        <v>140</v>
      </c>
      <c r="F108" s="177" t="s">
        <v>169</v>
      </c>
      <c r="I108" s="137"/>
      <c r="L108" s="33"/>
      <c r="M108" s="62"/>
      <c r="N108" s="34"/>
      <c r="O108" s="34"/>
      <c r="P108" s="34"/>
      <c r="Q108" s="34"/>
      <c r="R108" s="34"/>
      <c r="S108" s="34"/>
      <c r="T108" s="63"/>
      <c r="AT108" s="16" t="s">
        <v>140</v>
      </c>
      <c r="AU108" s="16" t="s">
        <v>83</v>
      </c>
    </row>
    <row r="109" spans="2:51" s="11" customFormat="1" ht="13.5">
      <c r="B109" s="178"/>
      <c r="D109" s="186" t="s">
        <v>142</v>
      </c>
      <c r="E109" s="187" t="s">
        <v>32</v>
      </c>
      <c r="F109" s="188" t="s">
        <v>171</v>
      </c>
      <c r="H109" s="189">
        <v>0.855</v>
      </c>
      <c r="I109" s="182"/>
      <c r="L109" s="178"/>
      <c r="M109" s="183"/>
      <c r="N109" s="184"/>
      <c r="O109" s="184"/>
      <c r="P109" s="184"/>
      <c r="Q109" s="184"/>
      <c r="R109" s="184"/>
      <c r="S109" s="184"/>
      <c r="T109" s="185"/>
      <c r="AT109" s="179" t="s">
        <v>142</v>
      </c>
      <c r="AU109" s="179" t="s">
        <v>83</v>
      </c>
      <c r="AV109" s="11" t="s">
        <v>83</v>
      </c>
      <c r="AW109" s="11" t="s">
        <v>39</v>
      </c>
      <c r="AX109" s="11" t="s">
        <v>23</v>
      </c>
      <c r="AY109" s="179" t="s">
        <v>130</v>
      </c>
    </row>
    <row r="110" spans="2:65" s="1" customFormat="1" ht="22.5" customHeight="1">
      <c r="B110" s="163"/>
      <c r="C110" s="164" t="s">
        <v>172</v>
      </c>
      <c r="D110" s="164" t="s">
        <v>133</v>
      </c>
      <c r="E110" s="165" t="s">
        <v>173</v>
      </c>
      <c r="F110" s="166" t="s">
        <v>174</v>
      </c>
      <c r="G110" s="167" t="s">
        <v>148</v>
      </c>
      <c r="H110" s="168">
        <v>18.1</v>
      </c>
      <c r="I110" s="169"/>
      <c r="J110" s="170">
        <f>ROUND(I110*H110,2)</f>
        <v>0</v>
      </c>
      <c r="K110" s="166" t="s">
        <v>137</v>
      </c>
      <c r="L110" s="33"/>
      <c r="M110" s="171" t="s">
        <v>32</v>
      </c>
      <c r="N110" s="172" t="s">
        <v>46</v>
      </c>
      <c r="O110" s="34"/>
      <c r="P110" s="173">
        <f>O110*H110</f>
        <v>0</v>
      </c>
      <c r="Q110" s="173">
        <v>0.0345</v>
      </c>
      <c r="R110" s="173">
        <f>Q110*H110</f>
        <v>0.6244500000000001</v>
      </c>
      <c r="S110" s="173">
        <v>0</v>
      </c>
      <c r="T110" s="174">
        <f>S110*H110</f>
        <v>0</v>
      </c>
      <c r="AR110" s="16" t="s">
        <v>138</v>
      </c>
      <c r="AT110" s="16" t="s">
        <v>133</v>
      </c>
      <c r="AU110" s="16" t="s">
        <v>83</v>
      </c>
      <c r="AY110" s="16" t="s">
        <v>130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6" t="s">
        <v>23</v>
      </c>
      <c r="BK110" s="175">
        <f>ROUND(I110*H110,2)</f>
        <v>0</v>
      </c>
      <c r="BL110" s="16" t="s">
        <v>138</v>
      </c>
      <c r="BM110" s="16" t="s">
        <v>175</v>
      </c>
    </row>
    <row r="111" spans="2:47" s="1" customFormat="1" ht="27">
      <c r="B111" s="33"/>
      <c r="D111" s="176" t="s">
        <v>140</v>
      </c>
      <c r="F111" s="177" t="s">
        <v>176</v>
      </c>
      <c r="I111" s="137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140</v>
      </c>
      <c r="AU111" s="16" t="s">
        <v>83</v>
      </c>
    </row>
    <row r="112" spans="2:51" s="11" customFormat="1" ht="13.5">
      <c r="B112" s="178"/>
      <c r="D112" s="186" t="s">
        <v>142</v>
      </c>
      <c r="E112" s="187" t="s">
        <v>32</v>
      </c>
      <c r="F112" s="188" t="s">
        <v>177</v>
      </c>
      <c r="H112" s="189">
        <v>18.1</v>
      </c>
      <c r="I112" s="182"/>
      <c r="L112" s="178"/>
      <c r="M112" s="183"/>
      <c r="N112" s="184"/>
      <c r="O112" s="184"/>
      <c r="P112" s="184"/>
      <c r="Q112" s="184"/>
      <c r="R112" s="184"/>
      <c r="S112" s="184"/>
      <c r="T112" s="185"/>
      <c r="AT112" s="179" t="s">
        <v>142</v>
      </c>
      <c r="AU112" s="179" t="s">
        <v>83</v>
      </c>
      <c r="AV112" s="11" t="s">
        <v>83</v>
      </c>
      <c r="AW112" s="11" t="s">
        <v>39</v>
      </c>
      <c r="AX112" s="11" t="s">
        <v>23</v>
      </c>
      <c r="AY112" s="179" t="s">
        <v>130</v>
      </c>
    </row>
    <row r="113" spans="2:65" s="1" customFormat="1" ht="22.5" customHeight="1">
      <c r="B113" s="163"/>
      <c r="C113" s="164" t="s">
        <v>178</v>
      </c>
      <c r="D113" s="164" t="s">
        <v>133</v>
      </c>
      <c r="E113" s="165" t="s">
        <v>179</v>
      </c>
      <c r="F113" s="166" t="s">
        <v>180</v>
      </c>
      <c r="G113" s="167" t="s">
        <v>148</v>
      </c>
      <c r="H113" s="168">
        <v>18.1</v>
      </c>
      <c r="I113" s="169"/>
      <c r="J113" s="170">
        <f>ROUND(I113*H113,2)</f>
        <v>0</v>
      </c>
      <c r="K113" s="166" t="s">
        <v>137</v>
      </c>
      <c r="L113" s="33"/>
      <c r="M113" s="171" t="s">
        <v>32</v>
      </c>
      <c r="N113" s="172" t="s">
        <v>46</v>
      </c>
      <c r="O113" s="34"/>
      <c r="P113" s="173">
        <f>O113*H113</f>
        <v>0</v>
      </c>
      <c r="Q113" s="173">
        <v>0.016</v>
      </c>
      <c r="R113" s="173">
        <f>Q113*H113</f>
        <v>0.2896</v>
      </c>
      <c r="S113" s="173">
        <v>0</v>
      </c>
      <c r="T113" s="174">
        <f>S113*H113</f>
        <v>0</v>
      </c>
      <c r="AR113" s="16" t="s">
        <v>138</v>
      </c>
      <c r="AT113" s="16" t="s">
        <v>133</v>
      </c>
      <c r="AU113" s="16" t="s">
        <v>83</v>
      </c>
      <c r="AY113" s="16" t="s">
        <v>130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6" t="s">
        <v>23</v>
      </c>
      <c r="BK113" s="175">
        <f>ROUND(I113*H113,2)</f>
        <v>0</v>
      </c>
      <c r="BL113" s="16" t="s">
        <v>138</v>
      </c>
      <c r="BM113" s="16" t="s">
        <v>181</v>
      </c>
    </row>
    <row r="114" spans="2:47" s="1" customFormat="1" ht="13.5">
      <c r="B114" s="33"/>
      <c r="D114" s="186" t="s">
        <v>140</v>
      </c>
      <c r="F114" s="190" t="s">
        <v>182</v>
      </c>
      <c r="I114" s="137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140</v>
      </c>
      <c r="AU114" s="16" t="s">
        <v>83</v>
      </c>
    </row>
    <row r="115" spans="2:65" s="1" customFormat="1" ht="31.5" customHeight="1">
      <c r="B115" s="163"/>
      <c r="C115" s="164" t="s">
        <v>183</v>
      </c>
      <c r="D115" s="164" t="s">
        <v>133</v>
      </c>
      <c r="E115" s="165" t="s">
        <v>184</v>
      </c>
      <c r="F115" s="166" t="s">
        <v>185</v>
      </c>
      <c r="G115" s="167" t="s">
        <v>148</v>
      </c>
      <c r="H115" s="168">
        <v>54.3</v>
      </c>
      <c r="I115" s="169"/>
      <c r="J115" s="170">
        <f>ROUND(I115*H115,2)</f>
        <v>0</v>
      </c>
      <c r="K115" s="166" t="s">
        <v>137</v>
      </c>
      <c r="L115" s="33"/>
      <c r="M115" s="171" t="s">
        <v>32</v>
      </c>
      <c r="N115" s="172" t="s">
        <v>46</v>
      </c>
      <c r="O115" s="34"/>
      <c r="P115" s="173">
        <f>O115*H115</f>
        <v>0</v>
      </c>
      <c r="Q115" s="173">
        <v>0.01</v>
      </c>
      <c r="R115" s="173">
        <f>Q115*H115</f>
        <v>0.543</v>
      </c>
      <c r="S115" s="173">
        <v>0</v>
      </c>
      <c r="T115" s="174">
        <f>S115*H115</f>
        <v>0</v>
      </c>
      <c r="AR115" s="16" t="s">
        <v>138</v>
      </c>
      <c r="AT115" s="16" t="s">
        <v>133</v>
      </c>
      <c r="AU115" s="16" t="s">
        <v>83</v>
      </c>
      <c r="AY115" s="16" t="s">
        <v>130</v>
      </c>
      <c r="BE115" s="175">
        <f>IF(N115="základní",J115,0)</f>
        <v>0</v>
      </c>
      <c r="BF115" s="175">
        <f>IF(N115="snížená",J115,0)</f>
        <v>0</v>
      </c>
      <c r="BG115" s="175">
        <f>IF(N115="zákl. přenesená",J115,0)</f>
        <v>0</v>
      </c>
      <c r="BH115" s="175">
        <f>IF(N115="sníž. přenesená",J115,0)</f>
        <v>0</v>
      </c>
      <c r="BI115" s="175">
        <f>IF(N115="nulová",J115,0)</f>
        <v>0</v>
      </c>
      <c r="BJ115" s="16" t="s">
        <v>23</v>
      </c>
      <c r="BK115" s="175">
        <f>ROUND(I115*H115,2)</f>
        <v>0</v>
      </c>
      <c r="BL115" s="16" t="s">
        <v>138</v>
      </c>
      <c r="BM115" s="16" t="s">
        <v>186</v>
      </c>
    </row>
    <row r="116" spans="2:47" s="1" customFormat="1" ht="27">
      <c r="B116" s="33"/>
      <c r="D116" s="176" t="s">
        <v>140</v>
      </c>
      <c r="F116" s="177" t="s">
        <v>187</v>
      </c>
      <c r="I116" s="137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140</v>
      </c>
      <c r="AU116" s="16" t="s">
        <v>83</v>
      </c>
    </row>
    <row r="117" spans="2:51" s="11" customFormat="1" ht="13.5">
      <c r="B117" s="178"/>
      <c r="D117" s="186" t="s">
        <v>142</v>
      </c>
      <c r="E117" s="187" t="s">
        <v>32</v>
      </c>
      <c r="F117" s="188" t="s">
        <v>188</v>
      </c>
      <c r="H117" s="189">
        <v>54.3</v>
      </c>
      <c r="I117" s="182"/>
      <c r="L117" s="178"/>
      <c r="M117" s="183"/>
      <c r="N117" s="184"/>
      <c r="O117" s="184"/>
      <c r="P117" s="184"/>
      <c r="Q117" s="184"/>
      <c r="R117" s="184"/>
      <c r="S117" s="184"/>
      <c r="T117" s="185"/>
      <c r="AT117" s="179" t="s">
        <v>142</v>
      </c>
      <c r="AU117" s="179" t="s">
        <v>83</v>
      </c>
      <c r="AV117" s="11" t="s">
        <v>83</v>
      </c>
      <c r="AW117" s="11" t="s">
        <v>39</v>
      </c>
      <c r="AX117" s="11" t="s">
        <v>23</v>
      </c>
      <c r="AY117" s="179" t="s">
        <v>130</v>
      </c>
    </row>
    <row r="118" spans="2:65" s="1" customFormat="1" ht="22.5" customHeight="1">
      <c r="B118" s="163"/>
      <c r="C118" s="164" t="s">
        <v>28</v>
      </c>
      <c r="D118" s="164" t="s">
        <v>133</v>
      </c>
      <c r="E118" s="165" t="s">
        <v>189</v>
      </c>
      <c r="F118" s="166" t="s">
        <v>190</v>
      </c>
      <c r="G118" s="167" t="s">
        <v>148</v>
      </c>
      <c r="H118" s="168">
        <v>119</v>
      </c>
      <c r="I118" s="169"/>
      <c r="J118" s="170">
        <f>ROUND(I118*H118,2)</f>
        <v>0</v>
      </c>
      <c r="K118" s="166" t="s">
        <v>137</v>
      </c>
      <c r="L118" s="33"/>
      <c r="M118" s="171" t="s">
        <v>32</v>
      </c>
      <c r="N118" s="172" t="s">
        <v>46</v>
      </c>
      <c r="O118" s="34"/>
      <c r="P118" s="173">
        <f>O118*H118</f>
        <v>0</v>
      </c>
      <c r="Q118" s="173">
        <v>0</v>
      </c>
      <c r="R118" s="173">
        <f>Q118*H118</f>
        <v>0</v>
      </c>
      <c r="S118" s="173">
        <v>0</v>
      </c>
      <c r="T118" s="174">
        <f>S118*H118</f>
        <v>0</v>
      </c>
      <c r="AR118" s="16" t="s">
        <v>138</v>
      </c>
      <c r="AT118" s="16" t="s">
        <v>133</v>
      </c>
      <c r="AU118" s="16" t="s">
        <v>83</v>
      </c>
      <c r="AY118" s="16" t="s">
        <v>130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16" t="s">
        <v>23</v>
      </c>
      <c r="BK118" s="175">
        <f>ROUND(I118*H118,2)</f>
        <v>0</v>
      </c>
      <c r="BL118" s="16" t="s">
        <v>138</v>
      </c>
      <c r="BM118" s="16" t="s">
        <v>191</v>
      </c>
    </row>
    <row r="119" spans="2:47" s="1" customFormat="1" ht="13.5">
      <c r="B119" s="33"/>
      <c r="D119" s="176" t="s">
        <v>140</v>
      </c>
      <c r="F119" s="177" t="s">
        <v>192</v>
      </c>
      <c r="I119" s="137"/>
      <c r="L119" s="33"/>
      <c r="M119" s="62"/>
      <c r="N119" s="34"/>
      <c r="O119" s="34"/>
      <c r="P119" s="34"/>
      <c r="Q119" s="34"/>
      <c r="R119" s="34"/>
      <c r="S119" s="34"/>
      <c r="T119" s="63"/>
      <c r="AT119" s="16" t="s">
        <v>140</v>
      </c>
      <c r="AU119" s="16" t="s">
        <v>83</v>
      </c>
    </row>
    <row r="120" spans="2:51" s="11" customFormat="1" ht="13.5">
      <c r="B120" s="178"/>
      <c r="D120" s="186" t="s">
        <v>142</v>
      </c>
      <c r="E120" s="187" t="s">
        <v>32</v>
      </c>
      <c r="F120" s="188" t="s">
        <v>193</v>
      </c>
      <c r="H120" s="189">
        <v>119</v>
      </c>
      <c r="I120" s="182"/>
      <c r="L120" s="178"/>
      <c r="M120" s="183"/>
      <c r="N120" s="184"/>
      <c r="O120" s="184"/>
      <c r="P120" s="184"/>
      <c r="Q120" s="184"/>
      <c r="R120" s="184"/>
      <c r="S120" s="184"/>
      <c r="T120" s="185"/>
      <c r="AT120" s="179" t="s">
        <v>142</v>
      </c>
      <c r="AU120" s="179" t="s">
        <v>83</v>
      </c>
      <c r="AV120" s="11" t="s">
        <v>83</v>
      </c>
      <c r="AW120" s="11" t="s">
        <v>39</v>
      </c>
      <c r="AX120" s="11" t="s">
        <v>23</v>
      </c>
      <c r="AY120" s="179" t="s">
        <v>130</v>
      </c>
    </row>
    <row r="121" spans="2:65" s="1" customFormat="1" ht="22.5" customHeight="1">
      <c r="B121" s="163"/>
      <c r="C121" s="164" t="s">
        <v>194</v>
      </c>
      <c r="D121" s="164" t="s">
        <v>133</v>
      </c>
      <c r="E121" s="165" t="s">
        <v>195</v>
      </c>
      <c r="F121" s="166" t="s">
        <v>196</v>
      </c>
      <c r="G121" s="167" t="s">
        <v>197</v>
      </c>
      <c r="H121" s="168">
        <v>0.45</v>
      </c>
      <c r="I121" s="169"/>
      <c r="J121" s="170">
        <f>ROUND(I121*H121,2)</f>
        <v>0</v>
      </c>
      <c r="K121" s="166" t="s">
        <v>137</v>
      </c>
      <c r="L121" s="33"/>
      <c r="M121" s="171" t="s">
        <v>32</v>
      </c>
      <c r="N121" s="172" t="s">
        <v>46</v>
      </c>
      <c r="O121" s="34"/>
      <c r="P121" s="173">
        <f>O121*H121</f>
        <v>0</v>
      </c>
      <c r="Q121" s="173">
        <v>2.45329</v>
      </c>
      <c r="R121" s="173">
        <f>Q121*H121</f>
        <v>1.1039805</v>
      </c>
      <c r="S121" s="173">
        <v>0</v>
      </c>
      <c r="T121" s="174">
        <f>S121*H121</f>
        <v>0</v>
      </c>
      <c r="AR121" s="16" t="s">
        <v>138</v>
      </c>
      <c r="AT121" s="16" t="s">
        <v>133</v>
      </c>
      <c r="AU121" s="16" t="s">
        <v>83</v>
      </c>
      <c r="AY121" s="16" t="s">
        <v>130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6" t="s">
        <v>23</v>
      </c>
      <c r="BK121" s="175">
        <f>ROUND(I121*H121,2)</f>
        <v>0</v>
      </c>
      <c r="BL121" s="16" t="s">
        <v>138</v>
      </c>
      <c r="BM121" s="16" t="s">
        <v>198</v>
      </c>
    </row>
    <row r="122" spans="2:47" s="1" customFormat="1" ht="13.5">
      <c r="B122" s="33"/>
      <c r="D122" s="176" t="s">
        <v>140</v>
      </c>
      <c r="F122" s="177" t="s">
        <v>199</v>
      </c>
      <c r="I122" s="137"/>
      <c r="L122" s="33"/>
      <c r="M122" s="62"/>
      <c r="N122" s="34"/>
      <c r="O122" s="34"/>
      <c r="P122" s="34"/>
      <c r="Q122" s="34"/>
      <c r="R122" s="34"/>
      <c r="S122" s="34"/>
      <c r="T122" s="63"/>
      <c r="AT122" s="16" t="s">
        <v>140</v>
      </c>
      <c r="AU122" s="16" t="s">
        <v>83</v>
      </c>
    </row>
    <row r="123" spans="2:51" s="11" customFormat="1" ht="13.5">
      <c r="B123" s="178"/>
      <c r="D123" s="186" t="s">
        <v>142</v>
      </c>
      <c r="E123" s="187" t="s">
        <v>32</v>
      </c>
      <c r="F123" s="188" t="s">
        <v>200</v>
      </c>
      <c r="H123" s="189">
        <v>0.45</v>
      </c>
      <c r="I123" s="182"/>
      <c r="L123" s="178"/>
      <c r="M123" s="183"/>
      <c r="N123" s="184"/>
      <c r="O123" s="184"/>
      <c r="P123" s="184"/>
      <c r="Q123" s="184"/>
      <c r="R123" s="184"/>
      <c r="S123" s="184"/>
      <c r="T123" s="185"/>
      <c r="AT123" s="179" t="s">
        <v>142</v>
      </c>
      <c r="AU123" s="179" t="s">
        <v>83</v>
      </c>
      <c r="AV123" s="11" t="s">
        <v>83</v>
      </c>
      <c r="AW123" s="11" t="s">
        <v>39</v>
      </c>
      <c r="AX123" s="11" t="s">
        <v>23</v>
      </c>
      <c r="AY123" s="179" t="s">
        <v>130</v>
      </c>
    </row>
    <row r="124" spans="2:65" s="1" customFormat="1" ht="22.5" customHeight="1">
      <c r="B124" s="163"/>
      <c r="C124" s="164" t="s">
        <v>201</v>
      </c>
      <c r="D124" s="164" t="s">
        <v>133</v>
      </c>
      <c r="E124" s="165" t="s">
        <v>202</v>
      </c>
      <c r="F124" s="166" t="s">
        <v>203</v>
      </c>
      <c r="G124" s="167" t="s">
        <v>204</v>
      </c>
      <c r="H124" s="168">
        <v>3</v>
      </c>
      <c r="I124" s="169"/>
      <c r="J124" s="170">
        <f>ROUND(I124*H124,2)</f>
        <v>0</v>
      </c>
      <c r="K124" s="166" t="s">
        <v>32</v>
      </c>
      <c r="L124" s="33"/>
      <c r="M124" s="171" t="s">
        <v>32</v>
      </c>
      <c r="N124" s="172" t="s">
        <v>46</v>
      </c>
      <c r="O124" s="34"/>
      <c r="P124" s="173">
        <f>O124*H124</f>
        <v>0</v>
      </c>
      <c r="Q124" s="173">
        <v>0</v>
      </c>
      <c r="R124" s="173">
        <f>Q124*H124</f>
        <v>0</v>
      </c>
      <c r="S124" s="173">
        <v>0</v>
      </c>
      <c r="T124" s="174">
        <f>S124*H124</f>
        <v>0</v>
      </c>
      <c r="AR124" s="16" t="s">
        <v>138</v>
      </c>
      <c r="AT124" s="16" t="s">
        <v>133</v>
      </c>
      <c r="AU124" s="16" t="s">
        <v>83</v>
      </c>
      <c r="AY124" s="16" t="s">
        <v>130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6" t="s">
        <v>23</v>
      </c>
      <c r="BK124" s="175">
        <f>ROUND(I124*H124,2)</f>
        <v>0</v>
      </c>
      <c r="BL124" s="16" t="s">
        <v>138</v>
      </c>
      <c r="BM124" s="16" t="s">
        <v>205</v>
      </c>
    </row>
    <row r="125" spans="2:47" s="1" customFormat="1" ht="13.5">
      <c r="B125" s="33"/>
      <c r="D125" s="176" t="s">
        <v>140</v>
      </c>
      <c r="F125" s="177" t="s">
        <v>203</v>
      </c>
      <c r="I125" s="137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140</v>
      </c>
      <c r="AU125" s="16" t="s">
        <v>83</v>
      </c>
    </row>
    <row r="126" spans="2:51" s="11" customFormat="1" ht="13.5">
      <c r="B126" s="178"/>
      <c r="D126" s="176" t="s">
        <v>142</v>
      </c>
      <c r="E126" s="179" t="s">
        <v>32</v>
      </c>
      <c r="F126" s="180" t="s">
        <v>206</v>
      </c>
      <c r="H126" s="181">
        <v>3</v>
      </c>
      <c r="I126" s="182"/>
      <c r="L126" s="178"/>
      <c r="M126" s="183"/>
      <c r="N126" s="184"/>
      <c r="O126" s="184"/>
      <c r="P126" s="184"/>
      <c r="Q126" s="184"/>
      <c r="R126" s="184"/>
      <c r="S126" s="184"/>
      <c r="T126" s="185"/>
      <c r="AT126" s="179" t="s">
        <v>142</v>
      </c>
      <c r="AU126" s="179" t="s">
        <v>83</v>
      </c>
      <c r="AV126" s="11" t="s">
        <v>83</v>
      </c>
      <c r="AW126" s="11" t="s">
        <v>39</v>
      </c>
      <c r="AX126" s="11" t="s">
        <v>23</v>
      </c>
      <c r="AY126" s="179" t="s">
        <v>130</v>
      </c>
    </row>
    <row r="127" spans="2:63" s="10" customFormat="1" ht="29.25" customHeight="1">
      <c r="B127" s="149"/>
      <c r="D127" s="160" t="s">
        <v>74</v>
      </c>
      <c r="E127" s="161" t="s">
        <v>183</v>
      </c>
      <c r="F127" s="161" t="s">
        <v>207</v>
      </c>
      <c r="I127" s="152"/>
      <c r="J127" s="162">
        <f>BK127</f>
        <v>0</v>
      </c>
      <c r="L127" s="149"/>
      <c r="M127" s="154"/>
      <c r="N127" s="155"/>
      <c r="O127" s="155"/>
      <c r="P127" s="156">
        <f>SUM(P128:P188)</f>
        <v>0</v>
      </c>
      <c r="Q127" s="155"/>
      <c r="R127" s="156">
        <f>SUM(R128:R188)</f>
        <v>1.4973173800000001</v>
      </c>
      <c r="S127" s="155"/>
      <c r="T127" s="157">
        <f>SUM(T128:T188)</f>
        <v>12.200053</v>
      </c>
      <c r="AR127" s="150" t="s">
        <v>23</v>
      </c>
      <c r="AT127" s="158" t="s">
        <v>74</v>
      </c>
      <c r="AU127" s="158" t="s">
        <v>23</v>
      </c>
      <c r="AY127" s="150" t="s">
        <v>130</v>
      </c>
      <c r="BK127" s="159">
        <f>SUM(BK128:BK188)</f>
        <v>0</v>
      </c>
    </row>
    <row r="128" spans="2:65" s="1" customFormat="1" ht="31.5" customHeight="1">
      <c r="B128" s="163"/>
      <c r="C128" s="164" t="s">
        <v>208</v>
      </c>
      <c r="D128" s="164" t="s">
        <v>133</v>
      </c>
      <c r="E128" s="165" t="s">
        <v>209</v>
      </c>
      <c r="F128" s="166" t="s">
        <v>210</v>
      </c>
      <c r="G128" s="167" t="s">
        <v>148</v>
      </c>
      <c r="H128" s="168">
        <v>160</v>
      </c>
      <c r="I128" s="169"/>
      <c r="J128" s="170">
        <f>ROUND(I128*H128,2)</f>
        <v>0</v>
      </c>
      <c r="K128" s="166" t="s">
        <v>137</v>
      </c>
      <c r="L128" s="33"/>
      <c r="M128" s="171" t="s">
        <v>32</v>
      </c>
      <c r="N128" s="172" t="s">
        <v>46</v>
      </c>
      <c r="O128" s="34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AR128" s="16" t="s">
        <v>138</v>
      </c>
      <c r="AT128" s="16" t="s">
        <v>133</v>
      </c>
      <c r="AU128" s="16" t="s">
        <v>83</v>
      </c>
      <c r="AY128" s="16" t="s">
        <v>130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6" t="s">
        <v>23</v>
      </c>
      <c r="BK128" s="175">
        <f>ROUND(I128*H128,2)</f>
        <v>0</v>
      </c>
      <c r="BL128" s="16" t="s">
        <v>138</v>
      </c>
      <c r="BM128" s="16" t="s">
        <v>211</v>
      </c>
    </row>
    <row r="129" spans="2:47" s="1" customFormat="1" ht="27">
      <c r="B129" s="33"/>
      <c r="D129" s="176" t="s">
        <v>140</v>
      </c>
      <c r="F129" s="177" t="s">
        <v>210</v>
      </c>
      <c r="I129" s="137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140</v>
      </c>
      <c r="AU129" s="16" t="s">
        <v>83</v>
      </c>
    </row>
    <row r="130" spans="2:51" s="11" customFormat="1" ht="13.5">
      <c r="B130" s="178"/>
      <c r="D130" s="186" t="s">
        <v>142</v>
      </c>
      <c r="E130" s="187" t="s">
        <v>32</v>
      </c>
      <c r="F130" s="188" t="s">
        <v>212</v>
      </c>
      <c r="H130" s="189">
        <v>160</v>
      </c>
      <c r="I130" s="182"/>
      <c r="L130" s="178"/>
      <c r="M130" s="183"/>
      <c r="N130" s="184"/>
      <c r="O130" s="184"/>
      <c r="P130" s="184"/>
      <c r="Q130" s="184"/>
      <c r="R130" s="184"/>
      <c r="S130" s="184"/>
      <c r="T130" s="185"/>
      <c r="AT130" s="179" t="s">
        <v>142</v>
      </c>
      <c r="AU130" s="179" t="s">
        <v>83</v>
      </c>
      <c r="AV130" s="11" t="s">
        <v>83</v>
      </c>
      <c r="AW130" s="11" t="s">
        <v>39</v>
      </c>
      <c r="AX130" s="11" t="s">
        <v>23</v>
      </c>
      <c r="AY130" s="179" t="s">
        <v>130</v>
      </c>
    </row>
    <row r="131" spans="2:65" s="1" customFormat="1" ht="31.5" customHeight="1">
      <c r="B131" s="163"/>
      <c r="C131" s="164" t="s">
        <v>213</v>
      </c>
      <c r="D131" s="164" t="s">
        <v>133</v>
      </c>
      <c r="E131" s="165" t="s">
        <v>214</v>
      </c>
      <c r="F131" s="166" t="s">
        <v>215</v>
      </c>
      <c r="G131" s="167" t="s">
        <v>148</v>
      </c>
      <c r="H131" s="168">
        <v>6400</v>
      </c>
      <c r="I131" s="169"/>
      <c r="J131" s="170">
        <f>ROUND(I131*H131,2)</f>
        <v>0</v>
      </c>
      <c r="K131" s="166" t="s">
        <v>137</v>
      </c>
      <c r="L131" s="33"/>
      <c r="M131" s="171" t="s">
        <v>32</v>
      </c>
      <c r="N131" s="172" t="s">
        <v>46</v>
      </c>
      <c r="O131" s="34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AR131" s="16" t="s">
        <v>138</v>
      </c>
      <c r="AT131" s="16" t="s">
        <v>133</v>
      </c>
      <c r="AU131" s="16" t="s">
        <v>83</v>
      </c>
      <c r="AY131" s="16" t="s">
        <v>130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6" t="s">
        <v>23</v>
      </c>
      <c r="BK131" s="175">
        <f>ROUND(I131*H131,2)</f>
        <v>0</v>
      </c>
      <c r="BL131" s="16" t="s">
        <v>138</v>
      </c>
      <c r="BM131" s="16" t="s">
        <v>216</v>
      </c>
    </row>
    <row r="132" spans="2:47" s="1" customFormat="1" ht="27">
      <c r="B132" s="33"/>
      <c r="D132" s="176" t="s">
        <v>140</v>
      </c>
      <c r="F132" s="177" t="s">
        <v>217</v>
      </c>
      <c r="I132" s="137"/>
      <c r="L132" s="33"/>
      <c r="M132" s="62"/>
      <c r="N132" s="34"/>
      <c r="O132" s="34"/>
      <c r="P132" s="34"/>
      <c r="Q132" s="34"/>
      <c r="R132" s="34"/>
      <c r="S132" s="34"/>
      <c r="T132" s="63"/>
      <c r="AT132" s="16" t="s">
        <v>140</v>
      </c>
      <c r="AU132" s="16" t="s">
        <v>83</v>
      </c>
    </row>
    <row r="133" spans="2:51" s="11" customFormat="1" ht="13.5">
      <c r="B133" s="178"/>
      <c r="D133" s="186" t="s">
        <v>142</v>
      </c>
      <c r="E133" s="187" t="s">
        <v>32</v>
      </c>
      <c r="F133" s="188" t="s">
        <v>218</v>
      </c>
      <c r="H133" s="189">
        <v>6400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79" t="s">
        <v>142</v>
      </c>
      <c r="AU133" s="179" t="s">
        <v>83</v>
      </c>
      <c r="AV133" s="11" t="s">
        <v>83</v>
      </c>
      <c r="AW133" s="11" t="s">
        <v>39</v>
      </c>
      <c r="AX133" s="11" t="s">
        <v>23</v>
      </c>
      <c r="AY133" s="179" t="s">
        <v>130</v>
      </c>
    </row>
    <row r="134" spans="2:65" s="1" customFormat="1" ht="31.5" customHeight="1">
      <c r="B134" s="163"/>
      <c r="C134" s="164" t="s">
        <v>8</v>
      </c>
      <c r="D134" s="164" t="s">
        <v>133</v>
      </c>
      <c r="E134" s="165" t="s">
        <v>219</v>
      </c>
      <c r="F134" s="166" t="s">
        <v>220</v>
      </c>
      <c r="G134" s="167" t="s">
        <v>148</v>
      </c>
      <c r="H134" s="168">
        <v>160</v>
      </c>
      <c r="I134" s="169"/>
      <c r="J134" s="170">
        <f>ROUND(I134*H134,2)</f>
        <v>0</v>
      </c>
      <c r="K134" s="166" t="s">
        <v>137</v>
      </c>
      <c r="L134" s="33"/>
      <c r="M134" s="171" t="s">
        <v>32</v>
      </c>
      <c r="N134" s="172" t="s">
        <v>46</v>
      </c>
      <c r="O134" s="34"/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AR134" s="16" t="s">
        <v>138</v>
      </c>
      <c r="AT134" s="16" t="s">
        <v>133</v>
      </c>
      <c r="AU134" s="16" t="s">
        <v>83</v>
      </c>
      <c r="AY134" s="16" t="s">
        <v>130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6" t="s">
        <v>23</v>
      </c>
      <c r="BK134" s="175">
        <f>ROUND(I134*H134,2)</f>
        <v>0</v>
      </c>
      <c r="BL134" s="16" t="s">
        <v>138</v>
      </c>
      <c r="BM134" s="16" t="s">
        <v>221</v>
      </c>
    </row>
    <row r="135" spans="2:47" s="1" customFormat="1" ht="27">
      <c r="B135" s="33"/>
      <c r="D135" s="186" t="s">
        <v>140</v>
      </c>
      <c r="F135" s="190" t="s">
        <v>222</v>
      </c>
      <c r="I135" s="137"/>
      <c r="L135" s="33"/>
      <c r="M135" s="62"/>
      <c r="N135" s="34"/>
      <c r="O135" s="34"/>
      <c r="P135" s="34"/>
      <c r="Q135" s="34"/>
      <c r="R135" s="34"/>
      <c r="S135" s="34"/>
      <c r="T135" s="63"/>
      <c r="AT135" s="16" t="s">
        <v>140</v>
      </c>
      <c r="AU135" s="16" t="s">
        <v>83</v>
      </c>
    </row>
    <row r="136" spans="2:65" s="1" customFormat="1" ht="22.5" customHeight="1">
      <c r="B136" s="163"/>
      <c r="C136" s="164" t="s">
        <v>223</v>
      </c>
      <c r="D136" s="164" t="s">
        <v>133</v>
      </c>
      <c r="E136" s="165" t="s">
        <v>224</v>
      </c>
      <c r="F136" s="166" t="s">
        <v>225</v>
      </c>
      <c r="G136" s="167" t="s">
        <v>148</v>
      </c>
      <c r="H136" s="168">
        <v>160</v>
      </c>
      <c r="I136" s="169"/>
      <c r="J136" s="170">
        <f>ROUND(I136*H136,2)</f>
        <v>0</v>
      </c>
      <c r="K136" s="166" t="s">
        <v>137</v>
      </c>
      <c r="L136" s="33"/>
      <c r="M136" s="171" t="s">
        <v>32</v>
      </c>
      <c r="N136" s="172" t="s">
        <v>46</v>
      </c>
      <c r="O136" s="34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6" t="s">
        <v>138</v>
      </c>
      <c r="AT136" s="16" t="s">
        <v>133</v>
      </c>
      <c r="AU136" s="16" t="s">
        <v>83</v>
      </c>
      <c r="AY136" s="16" t="s">
        <v>130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6" t="s">
        <v>23</v>
      </c>
      <c r="BK136" s="175">
        <f>ROUND(I136*H136,2)</f>
        <v>0</v>
      </c>
      <c r="BL136" s="16" t="s">
        <v>138</v>
      </c>
      <c r="BM136" s="16" t="s">
        <v>226</v>
      </c>
    </row>
    <row r="137" spans="2:47" s="1" customFormat="1" ht="13.5">
      <c r="B137" s="33"/>
      <c r="D137" s="176" t="s">
        <v>140</v>
      </c>
      <c r="F137" s="177" t="s">
        <v>227</v>
      </c>
      <c r="I137" s="137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140</v>
      </c>
      <c r="AU137" s="16" t="s">
        <v>83</v>
      </c>
    </row>
    <row r="138" spans="2:51" s="11" customFormat="1" ht="13.5">
      <c r="B138" s="178"/>
      <c r="D138" s="186" t="s">
        <v>142</v>
      </c>
      <c r="E138" s="187" t="s">
        <v>32</v>
      </c>
      <c r="F138" s="188" t="s">
        <v>212</v>
      </c>
      <c r="H138" s="189">
        <v>160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142</v>
      </c>
      <c r="AU138" s="179" t="s">
        <v>83</v>
      </c>
      <c r="AV138" s="11" t="s">
        <v>83</v>
      </c>
      <c r="AW138" s="11" t="s">
        <v>39</v>
      </c>
      <c r="AX138" s="11" t="s">
        <v>23</v>
      </c>
      <c r="AY138" s="179" t="s">
        <v>130</v>
      </c>
    </row>
    <row r="139" spans="2:65" s="1" customFormat="1" ht="22.5" customHeight="1">
      <c r="B139" s="163"/>
      <c r="C139" s="164" t="s">
        <v>228</v>
      </c>
      <c r="D139" s="164" t="s">
        <v>133</v>
      </c>
      <c r="E139" s="165" t="s">
        <v>229</v>
      </c>
      <c r="F139" s="166" t="s">
        <v>230</v>
      </c>
      <c r="G139" s="167" t="s">
        <v>148</v>
      </c>
      <c r="H139" s="168">
        <v>6400</v>
      </c>
      <c r="I139" s="169"/>
      <c r="J139" s="170">
        <f>ROUND(I139*H139,2)</f>
        <v>0</v>
      </c>
      <c r="K139" s="166" t="s">
        <v>137</v>
      </c>
      <c r="L139" s="33"/>
      <c r="M139" s="171" t="s">
        <v>32</v>
      </c>
      <c r="N139" s="172" t="s">
        <v>46</v>
      </c>
      <c r="O139" s="34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AR139" s="16" t="s">
        <v>138</v>
      </c>
      <c r="AT139" s="16" t="s">
        <v>133</v>
      </c>
      <c r="AU139" s="16" t="s">
        <v>83</v>
      </c>
      <c r="AY139" s="16" t="s">
        <v>130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6" t="s">
        <v>23</v>
      </c>
      <c r="BK139" s="175">
        <f>ROUND(I139*H139,2)</f>
        <v>0</v>
      </c>
      <c r="BL139" s="16" t="s">
        <v>138</v>
      </c>
      <c r="BM139" s="16" t="s">
        <v>231</v>
      </c>
    </row>
    <row r="140" spans="2:47" s="1" customFormat="1" ht="13.5">
      <c r="B140" s="33"/>
      <c r="D140" s="176" t="s">
        <v>140</v>
      </c>
      <c r="F140" s="177" t="s">
        <v>232</v>
      </c>
      <c r="I140" s="137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140</v>
      </c>
      <c r="AU140" s="16" t="s">
        <v>83</v>
      </c>
    </row>
    <row r="141" spans="2:51" s="11" customFormat="1" ht="13.5">
      <c r="B141" s="178"/>
      <c r="D141" s="186" t="s">
        <v>142</v>
      </c>
      <c r="E141" s="187" t="s">
        <v>32</v>
      </c>
      <c r="F141" s="188" t="s">
        <v>233</v>
      </c>
      <c r="H141" s="189">
        <v>6400</v>
      </c>
      <c r="I141" s="182"/>
      <c r="L141" s="178"/>
      <c r="M141" s="183"/>
      <c r="N141" s="184"/>
      <c r="O141" s="184"/>
      <c r="P141" s="184"/>
      <c r="Q141" s="184"/>
      <c r="R141" s="184"/>
      <c r="S141" s="184"/>
      <c r="T141" s="185"/>
      <c r="AT141" s="179" t="s">
        <v>142</v>
      </c>
      <c r="AU141" s="179" t="s">
        <v>83</v>
      </c>
      <c r="AV141" s="11" t="s">
        <v>83</v>
      </c>
      <c r="AW141" s="11" t="s">
        <v>39</v>
      </c>
      <c r="AX141" s="11" t="s">
        <v>23</v>
      </c>
      <c r="AY141" s="179" t="s">
        <v>130</v>
      </c>
    </row>
    <row r="142" spans="2:65" s="1" customFormat="1" ht="22.5" customHeight="1">
      <c r="B142" s="163"/>
      <c r="C142" s="164" t="s">
        <v>234</v>
      </c>
      <c r="D142" s="164" t="s">
        <v>133</v>
      </c>
      <c r="E142" s="165" t="s">
        <v>235</v>
      </c>
      <c r="F142" s="166" t="s">
        <v>236</v>
      </c>
      <c r="G142" s="167" t="s">
        <v>148</v>
      </c>
      <c r="H142" s="168">
        <v>160</v>
      </c>
      <c r="I142" s="169"/>
      <c r="J142" s="170">
        <f>ROUND(I142*H142,2)</f>
        <v>0</v>
      </c>
      <c r="K142" s="166" t="s">
        <v>137</v>
      </c>
      <c r="L142" s="33"/>
      <c r="M142" s="171" t="s">
        <v>32</v>
      </c>
      <c r="N142" s="172" t="s">
        <v>46</v>
      </c>
      <c r="O142" s="34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6" t="s">
        <v>138</v>
      </c>
      <c r="AT142" s="16" t="s">
        <v>133</v>
      </c>
      <c r="AU142" s="16" t="s">
        <v>83</v>
      </c>
      <c r="AY142" s="16" t="s">
        <v>130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6" t="s">
        <v>23</v>
      </c>
      <c r="BK142" s="175">
        <f>ROUND(I142*H142,2)</f>
        <v>0</v>
      </c>
      <c r="BL142" s="16" t="s">
        <v>138</v>
      </c>
      <c r="BM142" s="16" t="s">
        <v>237</v>
      </c>
    </row>
    <row r="143" spans="2:47" s="1" customFormat="1" ht="13.5">
      <c r="B143" s="33"/>
      <c r="D143" s="186" t="s">
        <v>140</v>
      </c>
      <c r="F143" s="190" t="s">
        <v>238</v>
      </c>
      <c r="I143" s="137"/>
      <c r="L143" s="33"/>
      <c r="M143" s="62"/>
      <c r="N143" s="34"/>
      <c r="O143" s="34"/>
      <c r="P143" s="34"/>
      <c r="Q143" s="34"/>
      <c r="R143" s="34"/>
      <c r="S143" s="34"/>
      <c r="T143" s="63"/>
      <c r="AT143" s="16" t="s">
        <v>140</v>
      </c>
      <c r="AU143" s="16" t="s">
        <v>83</v>
      </c>
    </row>
    <row r="144" spans="2:65" s="1" customFormat="1" ht="22.5" customHeight="1">
      <c r="B144" s="163"/>
      <c r="C144" s="164" t="s">
        <v>239</v>
      </c>
      <c r="D144" s="164" t="s">
        <v>133</v>
      </c>
      <c r="E144" s="165" t="s">
        <v>240</v>
      </c>
      <c r="F144" s="166" t="s">
        <v>241</v>
      </c>
      <c r="G144" s="167" t="s">
        <v>136</v>
      </c>
      <c r="H144" s="168">
        <v>1</v>
      </c>
      <c r="I144" s="169"/>
      <c r="J144" s="170">
        <f>ROUND(I144*H144,2)</f>
        <v>0</v>
      </c>
      <c r="K144" s="166" t="s">
        <v>137</v>
      </c>
      <c r="L144" s="33"/>
      <c r="M144" s="171" t="s">
        <v>32</v>
      </c>
      <c r="N144" s="172" t="s">
        <v>46</v>
      </c>
      <c r="O144" s="34"/>
      <c r="P144" s="173">
        <f>O144*H144</f>
        <v>0</v>
      </c>
      <c r="Q144" s="173">
        <v>0</v>
      </c>
      <c r="R144" s="173">
        <f>Q144*H144</f>
        <v>0</v>
      </c>
      <c r="S144" s="173">
        <v>0</v>
      </c>
      <c r="T144" s="174">
        <f>S144*H144</f>
        <v>0</v>
      </c>
      <c r="AR144" s="16" t="s">
        <v>138</v>
      </c>
      <c r="AT144" s="16" t="s">
        <v>133</v>
      </c>
      <c r="AU144" s="16" t="s">
        <v>83</v>
      </c>
      <c r="AY144" s="16" t="s">
        <v>130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6" t="s">
        <v>23</v>
      </c>
      <c r="BK144" s="175">
        <f>ROUND(I144*H144,2)</f>
        <v>0</v>
      </c>
      <c r="BL144" s="16" t="s">
        <v>138</v>
      </c>
      <c r="BM144" s="16" t="s">
        <v>242</v>
      </c>
    </row>
    <row r="145" spans="2:47" s="1" customFormat="1" ht="27">
      <c r="B145" s="33"/>
      <c r="D145" s="176" t="s">
        <v>140</v>
      </c>
      <c r="F145" s="177" t="s">
        <v>243</v>
      </c>
      <c r="I145" s="137"/>
      <c r="L145" s="33"/>
      <c r="M145" s="62"/>
      <c r="N145" s="34"/>
      <c r="O145" s="34"/>
      <c r="P145" s="34"/>
      <c r="Q145" s="34"/>
      <c r="R145" s="34"/>
      <c r="S145" s="34"/>
      <c r="T145" s="63"/>
      <c r="AT145" s="16" t="s">
        <v>140</v>
      </c>
      <c r="AU145" s="16" t="s">
        <v>83</v>
      </c>
    </row>
    <row r="146" spans="2:51" s="11" customFormat="1" ht="13.5">
      <c r="B146" s="178"/>
      <c r="D146" s="186" t="s">
        <v>142</v>
      </c>
      <c r="E146" s="187" t="s">
        <v>32</v>
      </c>
      <c r="F146" s="188" t="s">
        <v>244</v>
      </c>
      <c r="H146" s="189">
        <v>1</v>
      </c>
      <c r="I146" s="182"/>
      <c r="L146" s="178"/>
      <c r="M146" s="183"/>
      <c r="N146" s="184"/>
      <c r="O146" s="184"/>
      <c r="P146" s="184"/>
      <c r="Q146" s="184"/>
      <c r="R146" s="184"/>
      <c r="S146" s="184"/>
      <c r="T146" s="185"/>
      <c r="AT146" s="179" t="s">
        <v>142</v>
      </c>
      <c r="AU146" s="179" t="s">
        <v>83</v>
      </c>
      <c r="AV146" s="11" t="s">
        <v>83</v>
      </c>
      <c r="AW146" s="11" t="s">
        <v>39</v>
      </c>
      <c r="AX146" s="11" t="s">
        <v>23</v>
      </c>
      <c r="AY146" s="179" t="s">
        <v>130</v>
      </c>
    </row>
    <row r="147" spans="2:65" s="1" customFormat="1" ht="22.5" customHeight="1">
      <c r="B147" s="163"/>
      <c r="C147" s="164" t="s">
        <v>245</v>
      </c>
      <c r="D147" s="164" t="s">
        <v>133</v>
      </c>
      <c r="E147" s="165" t="s">
        <v>246</v>
      </c>
      <c r="F147" s="166" t="s">
        <v>247</v>
      </c>
      <c r="G147" s="167" t="s">
        <v>136</v>
      </c>
      <c r="H147" s="168">
        <v>30</v>
      </c>
      <c r="I147" s="169"/>
      <c r="J147" s="170">
        <f>ROUND(I147*H147,2)</f>
        <v>0</v>
      </c>
      <c r="K147" s="166" t="s">
        <v>137</v>
      </c>
      <c r="L147" s="33"/>
      <c r="M147" s="171" t="s">
        <v>32</v>
      </c>
      <c r="N147" s="172" t="s">
        <v>46</v>
      </c>
      <c r="O147" s="34"/>
      <c r="P147" s="173">
        <f>O147*H147</f>
        <v>0</v>
      </c>
      <c r="Q147" s="173">
        <v>0</v>
      </c>
      <c r="R147" s="173">
        <f>Q147*H147</f>
        <v>0</v>
      </c>
      <c r="S147" s="173">
        <v>0</v>
      </c>
      <c r="T147" s="174">
        <f>S147*H147</f>
        <v>0</v>
      </c>
      <c r="AR147" s="16" t="s">
        <v>138</v>
      </c>
      <c r="AT147" s="16" t="s">
        <v>133</v>
      </c>
      <c r="AU147" s="16" t="s">
        <v>83</v>
      </c>
      <c r="AY147" s="16" t="s">
        <v>130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6" t="s">
        <v>23</v>
      </c>
      <c r="BK147" s="175">
        <f>ROUND(I147*H147,2)</f>
        <v>0</v>
      </c>
      <c r="BL147" s="16" t="s">
        <v>138</v>
      </c>
      <c r="BM147" s="16" t="s">
        <v>248</v>
      </c>
    </row>
    <row r="148" spans="2:47" s="1" customFormat="1" ht="13.5">
      <c r="B148" s="33"/>
      <c r="D148" s="176" t="s">
        <v>140</v>
      </c>
      <c r="F148" s="177" t="s">
        <v>249</v>
      </c>
      <c r="I148" s="137"/>
      <c r="L148" s="33"/>
      <c r="M148" s="62"/>
      <c r="N148" s="34"/>
      <c r="O148" s="34"/>
      <c r="P148" s="34"/>
      <c r="Q148" s="34"/>
      <c r="R148" s="34"/>
      <c r="S148" s="34"/>
      <c r="T148" s="63"/>
      <c r="AT148" s="16" t="s">
        <v>140</v>
      </c>
      <c r="AU148" s="16" t="s">
        <v>83</v>
      </c>
    </row>
    <row r="149" spans="2:51" s="11" customFormat="1" ht="13.5">
      <c r="B149" s="178"/>
      <c r="D149" s="186" t="s">
        <v>142</v>
      </c>
      <c r="E149" s="187" t="s">
        <v>32</v>
      </c>
      <c r="F149" s="188" t="s">
        <v>250</v>
      </c>
      <c r="H149" s="189">
        <v>30</v>
      </c>
      <c r="I149" s="182"/>
      <c r="L149" s="178"/>
      <c r="M149" s="183"/>
      <c r="N149" s="184"/>
      <c r="O149" s="184"/>
      <c r="P149" s="184"/>
      <c r="Q149" s="184"/>
      <c r="R149" s="184"/>
      <c r="S149" s="184"/>
      <c r="T149" s="185"/>
      <c r="AT149" s="179" t="s">
        <v>142</v>
      </c>
      <c r="AU149" s="179" t="s">
        <v>83</v>
      </c>
      <c r="AV149" s="11" t="s">
        <v>83</v>
      </c>
      <c r="AW149" s="11" t="s">
        <v>39</v>
      </c>
      <c r="AX149" s="11" t="s">
        <v>23</v>
      </c>
      <c r="AY149" s="179" t="s">
        <v>130</v>
      </c>
    </row>
    <row r="150" spans="2:65" s="1" customFormat="1" ht="22.5" customHeight="1">
      <c r="B150" s="163"/>
      <c r="C150" s="164" t="s">
        <v>7</v>
      </c>
      <c r="D150" s="164" t="s">
        <v>133</v>
      </c>
      <c r="E150" s="165" t="s">
        <v>251</v>
      </c>
      <c r="F150" s="166" t="s">
        <v>252</v>
      </c>
      <c r="G150" s="167" t="s">
        <v>136</v>
      </c>
      <c r="H150" s="168">
        <v>1</v>
      </c>
      <c r="I150" s="169"/>
      <c r="J150" s="170">
        <f>ROUND(I150*H150,2)</f>
        <v>0</v>
      </c>
      <c r="K150" s="166" t="s">
        <v>137</v>
      </c>
      <c r="L150" s="33"/>
      <c r="M150" s="171" t="s">
        <v>32</v>
      </c>
      <c r="N150" s="172" t="s">
        <v>46</v>
      </c>
      <c r="O150" s="34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AR150" s="16" t="s">
        <v>138</v>
      </c>
      <c r="AT150" s="16" t="s">
        <v>133</v>
      </c>
      <c r="AU150" s="16" t="s">
        <v>83</v>
      </c>
      <c r="AY150" s="16" t="s">
        <v>130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6" t="s">
        <v>23</v>
      </c>
      <c r="BK150" s="175">
        <f>ROUND(I150*H150,2)</f>
        <v>0</v>
      </c>
      <c r="BL150" s="16" t="s">
        <v>138</v>
      </c>
      <c r="BM150" s="16" t="s">
        <v>253</v>
      </c>
    </row>
    <row r="151" spans="2:47" s="1" customFormat="1" ht="27">
      <c r="B151" s="33"/>
      <c r="D151" s="186" t="s">
        <v>140</v>
      </c>
      <c r="F151" s="190" t="s">
        <v>254</v>
      </c>
      <c r="I151" s="137"/>
      <c r="L151" s="33"/>
      <c r="M151" s="62"/>
      <c r="N151" s="34"/>
      <c r="O151" s="34"/>
      <c r="P151" s="34"/>
      <c r="Q151" s="34"/>
      <c r="R151" s="34"/>
      <c r="S151" s="34"/>
      <c r="T151" s="63"/>
      <c r="AT151" s="16" t="s">
        <v>140</v>
      </c>
      <c r="AU151" s="16" t="s">
        <v>83</v>
      </c>
    </row>
    <row r="152" spans="2:65" s="1" customFormat="1" ht="22.5" customHeight="1">
      <c r="B152" s="163"/>
      <c r="C152" s="164" t="s">
        <v>255</v>
      </c>
      <c r="D152" s="164" t="s">
        <v>133</v>
      </c>
      <c r="E152" s="165" t="s">
        <v>256</v>
      </c>
      <c r="F152" s="166" t="s">
        <v>257</v>
      </c>
      <c r="G152" s="167" t="s">
        <v>148</v>
      </c>
      <c r="H152" s="168">
        <v>50</v>
      </c>
      <c r="I152" s="169"/>
      <c r="J152" s="170">
        <f>ROUND(I152*H152,2)</f>
        <v>0</v>
      </c>
      <c r="K152" s="166" t="s">
        <v>137</v>
      </c>
      <c r="L152" s="33"/>
      <c r="M152" s="171" t="s">
        <v>32</v>
      </c>
      <c r="N152" s="172" t="s">
        <v>46</v>
      </c>
      <c r="O152" s="34"/>
      <c r="P152" s="173">
        <f>O152*H152</f>
        <v>0</v>
      </c>
      <c r="Q152" s="173">
        <v>4E-05</v>
      </c>
      <c r="R152" s="173">
        <f>Q152*H152</f>
        <v>0.002</v>
      </c>
      <c r="S152" s="173">
        <v>0</v>
      </c>
      <c r="T152" s="174">
        <f>S152*H152</f>
        <v>0</v>
      </c>
      <c r="AR152" s="16" t="s">
        <v>138</v>
      </c>
      <c r="AT152" s="16" t="s">
        <v>133</v>
      </c>
      <c r="AU152" s="16" t="s">
        <v>83</v>
      </c>
      <c r="AY152" s="16" t="s">
        <v>130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6" t="s">
        <v>23</v>
      </c>
      <c r="BK152" s="175">
        <f>ROUND(I152*H152,2)</f>
        <v>0</v>
      </c>
      <c r="BL152" s="16" t="s">
        <v>138</v>
      </c>
      <c r="BM152" s="16" t="s">
        <v>258</v>
      </c>
    </row>
    <row r="153" spans="2:47" s="1" customFormat="1" ht="54">
      <c r="B153" s="33"/>
      <c r="D153" s="176" t="s">
        <v>140</v>
      </c>
      <c r="F153" s="177" t="s">
        <v>259</v>
      </c>
      <c r="I153" s="137"/>
      <c r="L153" s="33"/>
      <c r="M153" s="62"/>
      <c r="N153" s="34"/>
      <c r="O153" s="34"/>
      <c r="P153" s="34"/>
      <c r="Q153" s="34"/>
      <c r="R153" s="34"/>
      <c r="S153" s="34"/>
      <c r="T153" s="63"/>
      <c r="AT153" s="16" t="s">
        <v>140</v>
      </c>
      <c r="AU153" s="16" t="s">
        <v>83</v>
      </c>
    </row>
    <row r="154" spans="2:51" s="11" customFormat="1" ht="13.5">
      <c r="B154" s="178"/>
      <c r="D154" s="186" t="s">
        <v>142</v>
      </c>
      <c r="E154" s="187" t="s">
        <v>32</v>
      </c>
      <c r="F154" s="188" t="s">
        <v>260</v>
      </c>
      <c r="H154" s="189">
        <v>50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142</v>
      </c>
      <c r="AU154" s="179" t="s">
        <v>83</v>
      </c>
      <c r="AV154" s="11" t="s">
        <v>83</v>
      </c>
      <c r="AW154" s="11" t="s">
        <v>39</v>
      </c>
      <c r="AX154" s="11" t="s">
        <v>23</v>
      </c>
      <c r="AY154" s="179" t="s">
        <v>130</v>
      </c>
    </row>
    <row r="155" spans="2:65" s="1" customFormat="1" ht="22.5" customHeight="1">
      <c r="B155" s="163"/>
      <c r="C155" s="164" t="s">
        <v>261</v>
      </c>
      <c r="D155" s="164" t="s">
        <v>133</v>
      </c>
      <c r="E155" s="165" t="s">
        <v>262</v>
      </c>
      <c r="F155" s="166" t="s">
        <v>263</v>
      </c>
      <c r="G155" s="167" t="s">
        <v>136</v>
      </c>
      <c r="H155" s="168">
        <v>19</v>
      </c>
      <c r="I155" s="169"/>
      <c r="J155" s="170">
        <f>ROUND(I155*H155,2)</f>
        <v>0</v>
      </c>
      <c r="K155" s="166" t="s">
        <v>32</v>
      </c>
      <c r="L155" s="33"/>
      <c r="M155" s="171" t="s">
        <v>32</v>
      </c>
      <c r="N155" s="172" t="s">
        <v>46</v>
      </c>
      <c r="O155" s="34"/>
      <c r="P155" s="173">
        <f>O155*H155</f>
        <v>0</v>
      </c>
      <c r="Q155" s="173">
        <v>0</v>
      </c>
      <c r="R155" s="173">
        <f>Q155*H155</f>
        <v>0</v>
      </c>
      <c r="S155" s="173">
        <v>0.011</v>
      </c>
      <c r="T155" s="174">
        <f>S155*H155</f>
        <v>0.209</v>
      </c>
      <c r="AR155" s="16" t="s">
        <v>138</v>
      </c>
      <c r="AT155" s="16" t="s">
        <v>133</v>
      </c>
      <c r="AU155" s="16" t="s">
        <v>83</v>
      </c>
      <c r="AY155" s="16" t="s">
        <v>130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6" t="s">
        <v>23</v>
      </c>
      <c r="BK155" s="175">
        <f>ROUND(I155*H155,2)</f>
        <v>0</v>
      </c>
      <c r="BL155" s="16" t="s">
        <v>138</v>
      </c>
      <c r="BM155" s="16" t="s">
        <v>264</v>
      </c>
    </row>
    <row r="156" spans="2:47" s="1" customFormat="1" ht="13.5">
      <c r="B156" s="33"/>
      <c r="D156" s="176" t="s">
        <v>140</v>
      </c>
      <c r="F156" s="177" t="s">
        <v>265</v>
      </c>
      <c r="I156" s="137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140</v>
      </c>
      <c r="AU156" s="16" t="s">
        <v>83</v>
      </c>
    </row>
    <row r="157" spans="2:51" s="11" customFormat="1" ht="13.5">
      <c r="B157" s="178"/>
      <c r="D157" s="186" t="s">
        <v>142</v>
      </c>
      <c r="E157" s="187" t="s">
        <v>32</v>
      </c>
      <c r="F157" s="188" t="s">
        <v>266</v>
      </c>
      <c r="H157" s="189">
        <v>19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142</v>
      </c>
      <c r="AU157" s="179" t="s">
        <v>83</v>
      </c>
      <c r="AV157" s="11" t="s">
        <v>83</v>
      </c>
      <c r="AW157" s="11" t="s">
        <v>39</v>
      </c>
      <c r="AX157" s="11" t="s">
        <v>23</v>
      </c>
      <c r="AY157" s="179" t="s">
        <v>130</v>
      </c>
    </row>
    <row r="158" spans="2:65" s="1" customFormat="1" ht="22.5" customHeight="1">
      <c r="B158" s="163"/>
      <c r="C158" s="164" t="s">
        <v>267</v>
      </c>
      <c r="D158" s="164" t="s">
        <v>133</v>
      </c>
      <c r="E158" s="165" t="s">
        <v>268</v>
      </c>
      <c r="F158" s="166" t="s">
        <v>269</v>
      </c>
      <c r="G158" s="167" t="s">
        <v>148</v>
      </c>
      <c r="H158" s="168">
        <v>6.68</v>
      </c>
      <c r="I158" s="169"/>
      <c r="J158" s="170">
        <f>ROUND(I158*H158,2)</f>
        <v>0</v>
      </c>
      <c r="K158" s="166" t="s">
        <v>137</v>
      </c>
      <c r="L158" s="33"/>
      <c r="M158" s="171" t="s">
        <v>32</v>
      </c>
      <c r="N158" s="172" t="s">
        <v>46</v>
      </c>
      <c r="O158" s="34"/>
      <c r="P158" s="173">
        <f>O158*H158</f>
        <v>0</v>
      </c>
      <c r="Q158" s="173">
        <v>0</v>
      </c>
      <c r="R158" s="173">
        <f>Q158*H158</f>
        <v>0</v>
      </c>
      <c r="S158" s="173">
        <v>0.062</v>
      </c>
      <c r="T158" s="174">
        <f>S158*H158</f>
        <v>0.41416</v>
      </c>
      <c r="AR158" s="16" t="s">
        <v>138</v>
      </c>
      <c r="AT158" s="16" t="s">
        <v>133</v>
      </c>
      <c r="AU158" s="16" t="s">
        <v>83</v>
      </c>
      <c r="AY158" s="16" t="s">
        <v>130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6" t="s">
        <v>23</v>
      </c>
      <c r="BK158" s="175">
        <f>ROUND(I158*H158,2)</f>
        <v>0</v>
      </c>
      <c r="BL158" s="16" t="s">
        <v>138</v>
      </c>
      <c r="BM158" s="16" t="s">
        <v>270</v>
      </c>
    </row>
    <row r="159" spans="2:51" s="11" customFormat="1" ht="13.5">
      <c r="B159" s="178"/>
      <c r="D159" s="186" t="s">
        <v>142</v>
      </c>
      <c r="E159" s="187" t="s">
        <v>32</v>
      </c>
      <c r="F159" s="188" t="s">
        <v>271</v>
      </c>
      <c r="H159" s="189">
        <v>6.68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142</v>
      </c>
      <c r="AU159" s="179" t="s">
        <v>83</v>
      </c>
      <c r="AV159" s="11" t="s">
        <v>83</v>
      </c>
      <c r="AW159" s="11" t="s">
        <v>39</v>
      </c>
      <c r="AX159" s="11" t="s">
        <v>23</v>
      </c>
      <c r="AY159" s="179" t="s">
        <v>130</v>
      </c>
    </row>
    <row r="160" spans="2:65" s="1" customFormat="1" ht="22.5" customHeight="1">
      <c r="B160" s="163"/>
      <c r="C160" s="164" t="s">
        <v>272</v>
      </c>
      <c r="D160" s="164" t="s">
        <v>133</v>
      </c>
      <c r="E160" s="165" t="s">
        <v>273</v>
      </c>
      <c r="F160" s="166" t="s">
        <v>274</v>
      </c>
      <c r="G160" s="167" t="s">
        <v>148</v>
      </c>
      <c r="H160" s="168">
        <v>4.3</v>
      </c>
      <c r="I160" s="169"/>
      <c r="J160" s="170">
        <f>ROUND(I160*H160,2)</f>
        <v>0</v>
      </c>
      <c r="K160" s="166" t="s">
        <v>137</v>
      </c>
      <c r="L160" s="33"/>
      <c r="M160" s="171" t="s">
        <v>32</v>
      </c>
      <c r="N160" s="172" t="s">
        <v>46</v>
      </c>
      <c r="O160" s="34"/>
      <c r="P160" s="173">
        <f>O160*H160</f>
        <v>0</v>
      </c>
      <c r="Q160" s="173">
        <v>0</v>
      </c>
      <c r="R160" s="173">
        <f>Q160*H160</f>
        <v>0</v>
      </c>
      <c r="S160" s="173">
        <v>0.067</v>
      </c>
      <c r="T160" s="174">
        <f>S160*H160</f>
        <v>0.2881</v>
      </c>
      <c r="AR160" s="16" t="s">
        <v>138</v>
      </c>
      <c r="AT160" s="16" t="s">
        <v>133</v>
      </c>
      <c r="AU160" s="16" t="s">
        <v>83</v>
      </c>
      <c r="AY160" s="16" t="s">
        <v>130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6" t="s">
        <v>23</v>
      </c>
      <c r="BK160" s="175">
        <f>ROUND(I160*H160,2)</f>
        <v>0</v>
      </c>
      <c r="BL160" s="16" t="s">
        <v>138</v>
      </c>
      <c r="BM160" s="16" t="s">
        <v>275</v>
      </c>
    </row>
    <row r="161" spans="2:47" s="1" customFormat="1" ht="27">
      <c r="B161" s="33"/>
      <c r="D161" s="176" t="s">
        <v>140</v>
      </c>
      <c r="F161" s="177" t="s">
        <v>276</v>
      </c>
      <c r="I161" s="137"/>
      <c r="L161" s="33"/>
      <c r="M161" s="62"/>
      <c r="N161" s="34"/>
      <c r="O161" s="34"/>
      <c r="P161" s="34"/>
      <c r="Q161" s="34"/>
      <c r="R161" s="34"/>
      <c r="S161" s="34"/>
      <c r="T161" s="63"/>
      <c r="AT161" s="16" t="s">
        <v>140</v>
      </c>
      <c r="AU161" s="16" t="s">
        <v>83</v>
      </c>
    </row>
    <row r="162" spans="2:51" s="11" customFormat="1" ht="13.5">
      <c r="B162" s="178"/>
      <c r="D162" s="186" t="s">
        <v>142</v>
      </c>
      <c r="E162" s="187" t="s">
        <v>32</v>
      </c>
      <c r="F162" s="188" t="s">
        <v>277</v>
      </c>
      <c r="H162" s="189">
        <v>4.3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142</v>
      </c>
      <c r="AU162" s="179" t="s">
        <v>83</v>
      </c>
      <c r="AV162" s="11" t="s">
        <v>83</v>
      </c>
      <c r="AW162" s="11" t="s">
        <v>39</v>
      </c>
      <c r="AX162" s="11" t="s">
        <v>23</v>
      </c>
      <c r="AY162" s="179" t="s">
        <v>130</v>
      </c>
    </row>
    <row r="163" spans="2:65" s="1" customFormat="1" ht="22.5" customHeight="1">
      <c r="B163" s="163"/>
      <c r="C163" s="164" t="s">
        <v>278</v>
      </c>
      <c r="D163" s="164" t="s">
        <v>133</v>
      </c>
      <c r="E163" s="165" t="s">
        <v>279</v>
      </c>
      <c r="F163" s="166" t="s">
        <v>280</v>
      </c>
      <c r="G163" s="167" t="s">
        <v>204</v>
      </c>
      <c r="H163" s="168">
        <v>253</v>
      </c>
      <c r="I163" s="169"/>
      <c r="J163" s="170">
        <f>ROUND(I163*H163,2)</f>
        <v>0</v>
      </c>
      <c r="K163" s="166" t="s">
        <v>137</v>
      </c>
      <c r="L163" s="33"/>
      <c r="M163" s="171" t="s">
        <v>32</v>
      </c>
      <c r="N163" s="172" t="s">
        <v>46</v>
      </c>
      <c r="O163" s="34"/>
      <c r="P163" s="173">
        <f>O163*H163</f>
        <v>0</v>
      </c>
      <c r="Q163" s="173">
        <v>0</v>
      </c>
      <c r="R163" s="173">
        <f>Q163*H163</f>
        <v>0</v>
      </c>
      <c r="S163" s="173">
        <v>0.031</v>
      </c>
      <c r="T163" s="174">
        <f>S163*H163</f>
        <v>7.843</v>
      </c>
      <c r="AR163" s="16" t="s">
        <v>138</v>
      </c>
      <c r="AT163" s="16" t="s">
        <v>133</v>
      </c>
      <c r="AU163" s="16" t="s">
        <v>83</v>
      </c>
      <c r="AY163" s="16" t="s">
        <v>130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6" t="s">
        <v>23</v>
      </c>
      <c r="BK163" s="175">
        <f>ROUND(I163*H163,2)</f>
        <v>0</v>
      </c>
      <c r="BL163" s="16" t="s">
        <v>138</v>
      </c>
      <c r="BM163" s="16" t="s">
        <v>281</v>
      </c>
    </row>
    <row r="164" spans="2:51" s="11" customFormat="1" ht="13.5">
      <c r="B164" s="178"/>
      <c r="D164" s="186" t="s">
        <v>142</v>
      </c>
      <c r="E164" s="187" t="s">
        <v>32</v>
      </c>
      <c r="F164" s="188" t="s">
        <v>282</v>
      </c>
      <c r="H164" s="189">
        <v>253</v>
      </c>
      <c r="I164" s="182"/>
      <c r="L164" s="178"/>
      <c r="M164" s="183"/>
      <c r="N164" s="184"/>
      <c r="O164" s="184"/>
      <c r="P164" s="184"/>
      <c r="Q164" s="184"/>
      <c r="R164" s="184"/>
      <c r="S164" s="184"/>
      <c r="T164" s="185"/>
      <c r="AT164" s="179" t="s">
        <v>142</v>
      </c>
      <c r="AU164" s="179" t="s">
        <v>83</v>
      </c>
      <c r="AV164" s="11" t="s">
        <v>83</v>
      </c>
      <c r="AW164" s="11" t="s">
        <v>39</v>
      </c>
      <c r="AX164" s="11" t="s">
        <v>23</v>
      </c>
      <c r="AY164" s="179" t="s">
        <v>130</v>
      </c>
    </row>
    <row r="165" spans="2:65" s="1" customFormat="1" ht="22.5" customHeight="1">
      <c r="B165" s="163"/>
      <c r="C165" s="164" t="s">
        <v>283</v>
      </c>
      <c r="D165" s="164" t="s">
        <v>133</v>
      </c>
      <c r="E165" s="165" t="s">
        <v>284</v>
      </c>
      <c r="F165" s="166" t="s">
        <v>285</v>
      </c>
      <c r="G165" s="167" t="s">
        <v>148</v>
      </c>
      <c r="H165" s="168">
        <v>48.001</v>
      </c>
      <c r="I165" s="169"/>
      <c r="J165" s="170">
        <f>ROUND(I165*H165,2)</f>
        <v>0</v>
      </c>
      <c r="K165" s="166" t="s">
        <v>137</v>
      </c>
      <c r="L165" s="33"/>
      <c r="M165" s="171" t="s">
        <v>32</v>
      </c>
      <c r="N165" s="172" t="s">
        <v>46</v>
      </c>
      <c r="O165" s="34"/>
      <c r="P165" s="173">
        <f>O165*H165</f>
        <v>0</v>
      </c>
      <c r="Q165" s="173">
        <v>0</v>
      </c>
      <c r="R165" s="173">
        <f>Q165*H165</f>
        <v>0</v>
      </c>
      <c r="S165" s="173">
        <v>0.063</v>
      </c>
      <c r="T165" s="174">
        <f>S165*H165</f>
        <v>3.024063</v>
      </c>
      <c r="AR165" s="16" t="s">
        <v>138</v>
      </c>
      <c r="AT165" s="16" t="s">
        <v>133</v>
      </c>
      <c r="AU165" s="16" t="s">
        <v>83</v>
      </c>
      <c r="AY165" s="16" t="s">
        <v>130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6" t="s">
        <v>23</v>
      </c>
      <c r="BK165" s="175">
        <f>ROUND(I165*H165,2)</f>
        <v>0</v>
      </c>
      <c r="BL165" s="16" t="s">
        <v>138</v>
      </c>
      <c r="BM165" s="16" t="s">
        <v>286</v>
      </c>
    </row>
    <row r="166" spans="2:47" s="1" customFormat="1" ht="13.5">
      <c r="B166" s="33"/>
      <c r="D166" s="176" t="s">
        <v>140</v>
      </c>
      <c r="F166" s="177" t="s">
        <v>287</v>
      </c>
      <c r="I166" s="137"/>
      <c r="L166" s="33"/>
      <c r="M166" s="62"/>
      <c r="N166" s="34"/>
      <c r="O166" s="34"/>
      <c r="P166" s="34"/>
      <c r="Q166" s="34"/>
      <c r="R166" s="34"/>
      <c r="S166" s="34"/>
      <c r="T166" s="63"/>
      <c r="AT166" s="16" t="s">
        <v>140</v>
      </c>
      <c r="AU166" s="16" t="s">
        <v>83</v>
      </c>
    </row>
    <row r="167" spans="2:51" s="11" customFormat="1" ht="13.5">
      <c r="B167" s="178"/>
      <c r="D167" s="176" t="s">
        <v>142</v>
      </c>
      <c r="E167" s="179" t="s">
        <v>32</v>
      </c>
      <c r="F167" s="180" t="s">
        <v>288</v>
      </c>
      <c r="H167" s="181">
        <v>18.1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142</v>
      </c>
      <c r="AU167" s="179" t="s">
        <v>83</v>
      </c>
      <c r="AV167" s="11" t="s">
        <v>83</v>
      </c>
      <c r="AW167" s="11" t="s">
        <v>39</v>
      </c>
      <c r="AX167" s="11" t="s">
        <v>75</v>
      </c>
      <c r="AY167" s="179" t="s">
        <v>130</v>
      </c>
    </row>
    <row r="168" spans="2:51" s="11" customFormat="1" ht="13.5">
      <c r="B168" s="178"/>
      <c r="D168" s="176" t="s">
        <v>142</v>
      </c>
      <c r="E168" s="179" t="s">
        <v>32</v>
      </c>
      <c r="F168" s="180" t="s">
        <v>289</v>
      </c>
      <c r="H168" s="181">
        <v>29.901</v>
      </c>
      <c r="I168" s="182"/>
      <c r="L168" s="178"/>
      <c r="M168" s="183"/>
      <c r="N168" s="184"/>
      <c r="O168" s="184"/>
      <c r="P168" s="184"/>
      <c r="Q168" s="184"/>
      <c r="R168" s="184"/>
      <c r="S168" s="184"/>
      <c r="T168" s="185"/>
      <c r="AT168" s="179" t="s">
        <v>142</v>
      </c>
      <c r="AU168" s="179" t="s">
        <v>83</v>
      </c>
      <c r="AV168" s="11" t="s">
        <v>83</v>
      </c>
      <c r="AW168" s="11" t="s">
        <v>39</v>
      </c>
      <c r="AX168" s="11" t="s">
        <v>75</v>
      </c>
      <c r="AY168" s="179" t="s">
        <v>130</v>
      </c>
    </row>
    <row r="169" spans="2:51" s="12" customFormat="1" ht="13.5">
      <c r="B169" s="191"/>
      <c r="D169" s="186" t="s">
        <v>142</v>
      </c>
      <c r="E169" s="192" t="s">
        <v>32</v>
      </c>
      <c r="F169" s="193" t="s">
        <v>290</v>
      </c>
      <c r="H169" s="194">
        <v>48.001</v>
      </c>
      <c r="I169" s="195"/>
      <c r="L169" s="191"/>
      <c r="M169" s="196"/>
      <c r="N169" s="197"/>
      <c r="O169" s="197"/>
      <c r="P169" s="197"/>
      <c r="Q169" s="197"/>
      <c r="R169" s="197"/>
      <c r="S169" s="197"/>
      <c r="T169" s="198"/>
      <c r="AT169" s="199" t="s">
        <v>142</v>
      </c>
      <c r="AU169" s="199" t="s">
        <v>83</v>
      </c>
      <c r="AV169" s="12" t="s">
        <v>138</v>
      </c>
      <c r="AW169" s="12" t="s">
        <v>39</v>
      </c>
      <c r="AX169" s="12" t="s">
        <v>23</v>
      </c>
      <c r="AY169" s="199" t="s">
        <v>130</v>
      </c>
    </row>
    <row r="170" spans="2:65" s="1" customFormat="1" ht="22.5" customHeight="1">
      <c r="B170" s="163"/>
      <c r="C170" s="164" t="s">
        <v>291</v>
      </c>
      <c r="D170" s="164" t="s">
        <v>133</v>
      </c>
      <c r="E170" s="165" t="s">
        <v>292</v>
      </c>
      <c r="F170" s="166" t="s">
        <v>293</v>
      </c>
      <c r="G170" s="167" t="s">
        <v>148</v>
      </c>
      <c r="H170" s="168">
        <v>18.1</v>
      </c>
      <c r="I170" s="169"/>
      <c r="J170" s="170">
        <f>ROUND(I170*H170,2)</f>
        <v>0</v>
      </c>
      <c r="K170" s="166" t="s">
        <v>137</v>
      </c>
      <c r="L170" s="33"/>
      <c r="M170" s="171" t="s">
        <v>32</v>
      </c>
      <c r="N170" s="172" t="s">
        <v>46</v>
      </c>
      <c r="O170" s="34"/>
      <c r="P170" s="173">
        <f>O170*H170</f>
        <v>0</v>
      </c>
      <c r="Q170" s="173">
        <v>0</v>
      </c>
      <c r="R170" s="173">
        <f>Q170*H170</f>
        <v>0</v>
      </c>
      <c r="S170" s="173">
        <v>0</v>
      </c>
      <c r="T170" s="174">
        <f>S170*H170</f>
        <v>0</v>
      </c>
      <c r="AR170" s="16" t="s">
        <v>138</v>
      </c>
      <c r="AT170" s="16" t="s">
        <v>133</v>
      </c>
      <c r="AU170" s="16" t="s">
        <v>83</v>
      </c>
      <c r="AY170" s="16" t="s">
        <v>130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6" t="s">
        <v>23</v>
      </c>
      <c r="BK170" s="175">
        <f>ROUND(I170*H170,2)</f>
        <v>0</v>
      </c>
      <c r="BL170" s="16" t="s">
        <v>138</v>
      </c>
      <c r="BM170" s="16" t="s">
        <v>294</v>
      </c>
    </row>
    <row r="171" spans="2:47" s="1" customFormat="1" ht="13.5">
      <c r="B171" s="33"/>
      <c r="D171" s="176" t="s">
        <v>140</v>
      </c>
      <c r="F171" s="177" t="s">
        <v>295</v>
      </c>
      <c r="I171" s="137"/>
      <c r="L171" s="33"/>
      <c r="M171" s="62"/>
      <c r="N171" s="34"/>
      <c r="O171" s="34"/>
      <c r="P171" s="34"/>
      <c r="Q171" s="34"/>
      <c r="R171" s="34"/>
      <c r="S171" s="34"/>
      <c r="T171" s="63"/>
      <c r="AT171" s="16" t="s">
        <v>140</v>
      </c>
      <c r="AU171" s="16" t="s">
        <v>83</v>
      </c>
    </row>
    <row r="172" spans="2:51" s="11" customFormat="1" ht="13.5">
      <c r="B172" s="178"/>
      <c r="D172" s="186" t="s">
        <v>142</v>
      </c>
      <c r="E172" s="187" t="s">
        <v>32</v>
      </c>
      <c r="F172" s="188" t="s">
        <v>177</v>
      </c>
      <c r="H172" s="189">
        <v>18.1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142</v>
      </c>
      <c r="AU172" s="179" t="s">
        <v>83</v>
      </c>
      <c r="AV172" s="11" t="s">
        <v>83</v>
      </c>
      <c r="AW172" s="11" t="s">
        <v>39</v>
      </c>
      <c r="AX172" s="11" t="s">
        <v>23</v>
      </c>
      <c r="AY172" s="179" t="s">
        <v>130</v>
      </c>
    </row>
    <row r="173" spans="2:65" s="1" customFormat="1" ht="22.5" customHeight="1">
      <c r="B173" s="163"/>
      <c r="C173" s="164" t="s">
        <v>296</v>
      </c>
      <c r="D173" s="164" t="s">
        <v>133</v>
      </c>
      <c r="E173" s="165" t="s">
        <v>297</v>
      </c>
      <c r="F173" s="166" t="s">
        <v>298</v>
      </c>
      <c r="G173" s="167" t="s">
        <v>148</v>
      </c>
      <c r="H173" s="168">
        <v>18.1</v>
      </c>
      <c r="I173" s="169"/>
      <c r="J173" s="170">
        <f>ROUND(I173*H173,2)</f>
        <v>0</v>
      </c>
      <c r="K173" s="166" t="s">
        <v>137</v>
      </c>
      <c r="L173" s="33"/>
      <c r="M173" s="171" t="s">
        <v>32</v>
      </c>
      <c r="N173" s="172" t="s">
        <v>46</v>
      </c>
      <c r="O173" s="34"/>
      <c r="P173" s="173">
        <f>O173*H173</f>
        <v>0</v>
      </c>
      <c r="Q173" s="173">
        <v>0</v>
      </c>
      <c r="R173" s="173">
        <f>Q173*H173</f>
        <v>0</v>
      </c>
      <c r="S173" s="173">
        <v>0.0233</v>
      </c>
      <c r="T173" s="174">
        <f>S173*H173</f>
        <v>0.42173000000000005</v>
      </c>
      <c r="AR173" s="16" t="s">
        <v>138</v>
      </c>
      <c r="AT173" s="16" t="s">
        <v>133</v>
      </c>
      <c r="AU173" s="16" t="s">
        <v>83</v>
      </c>
      <c r="AY173" s="16" t="s">
        <v>130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6" t="s">
        <v>23</v>
      </c>
      <c r="BK173" s="175">
        <f>ROUND(I173*H173,2)</f>
        <v>0</v>
      </c>
      <c r="BL173" s="16" t="s">
        <v>138</v>
      </c>
      <c r="BM173" s="16" t="s">
        <v>299</v>
      </c>
    </row>
    <row r="174" spans="2:47" s="1" customFormat="1" ht="27">
      <c r="B174" s="33"/>
      <c r="D174" s="176" t="s">
        <v>140</v>
      </c>
      <c r="F174" s="177" t="s">
        <v>300</v>
      </c>
      <c r="I174" s="137"/>
      <c r="L174" s="33"/>
      <c r="M174" s="62"/>
      <c r="N174" s="34"/>
      <c r="O174" s="34"/>
      <c r="P174" s="34"/>
      <c r="Q174" s="34"/>
      <c r="R174" s="34"/>
      <c r="S174" s="34"/>
      <c r="T174" s="63"/>
      <c r="AT174" s="16" t="s">
        <v>140</v>
      </c>
      <c r="AU174" s="16" t="s">
        <v>83</v>
      </c>
    </row>
    <row r="175" spans="2:51" s="11" customFormat="1" ht="13.5">
      <c r="B175" s="178"/>
      <c r="D175" s="186" t="s">
        <v>142</v>
      </c>
      <c r="E175" s="187" t="s">
        <v>32</v>
      </c>
      <c r="F175" s="188" t="s">
        <v>177</v>
      </c>
      <c r="H175" s="189">
        <v>18.1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142</v>
      </c>
      <c r="AU175" s="179" t="s">
        <v>83</v>
      </c>
      <c r="AV175" s="11" t="s">
        <v>83</v>
      </c>
      <c r="AW175" s="11" t="s">
        <v>39</v>
      </c>
      <c r="AX175" s="11" t="s">
        <v>23</v>
      </c>
      <c r="AY175" s="179" t="s">
        <v>130</v>
      </c>
    </row>
    <row r="176" spans="2:65" s="1" customFormat="1" ht="22.5" customHeight="1">
      <c r="B176" s="163"/>
      <c r="C176" s="164" t="s">
        <v>301</v>
      </c>
      <c r="D176" s="164" t="s">
        <v>133</v>
      </c>
      <c r="E176" s="165" t="s">
        <v>302</v>
      </c>
      <c r="F176" s="166" t="s">
        <v>303</v>
      </c>
      <c r="G176" s="167" t="s">
        <v>148</v>
      </c>
      <c r="H176" s="168">
        <v>18.1</v>
      </c>
      <c r="I176" s="169"/>
      <c r="J176" s="170">
        <f>ROUND(I176*H176,2)</f>
        <v>0</v>
      </c>
      <c r="K176" s="166" t="s">
        <v>137</v>
      </c>
      <c r="L176" s="33"/>
      <c r="M176" s="171" t="s">
        <v>32</v>
      </c>
      <c r="N176" s="172" t="s">
        <v>46</v>
      </c>
      <c r="O176" s="34"/>
      <c r="P176" s="173">
        <f>O176*H176</f>
        <v>0</v>
      </c>
      <c r="Q176" s="173">
        <v>0.00855</v>
      </c>
      <c r="R176" s="173">
        <f>Q176*H176</f>
        <v>0.15475500000000003</v>
      </c>
      <c r="S176" s="173">
        <v>0</v>
      </c>
      <c r="T176" s="174">
        <f>S176*H176</f>
        <v>0</v>
      </c>
      <c r="AR176" s="16" t="s">
        <v>138</v>
      </c>
      <c r="AT176" s="16" t="s">
        <v>133</v>
      </c>
      <c r="AU176" s="16" t="s">
        <v>83</v>
      </c>
      <c r="AY176" s="16" t="s">
        <v>130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6" t="s">
        <v>23</v>
      </c>
      <c r="BK176" s="175">
        <f>ROUND(I176*H176,2)</f>
        <v>0</v>
      </c>
      <c r="BL176" s="16" t="s">
        <v>138</v>
      </c>
      <c r="BM176" s="16" t="s">
        <v>304</v>
      </c>
    </row>
    <row r="177" spans="2:47" s="1" customFormat="1" ht="27">
      <c r="B177" s="33"/>
      <c r="D177" s="176" t="s">
        <v>140</v>
      </c>
      <c r="F177" s="177" t="s">
        <v>305</v>
      </c>
      <c r="I177" s="137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140</v>
      </c>
      <c r="AU177" s="16" t="s">
        <v>83</v>
      </c>
    </row>
    <row r="178" spans="2:51" s="11" customFormat="1" ht="13.5">
      <c r="B178" s="178"/>
      <c r="D178" s="186" t="s">
        <v>142</v>
      </c>
      <c r="E178" s="187" t="s">
        <v>32</v>
      </c>
      <c r="F178" s="188" t="s">
        <v>177</v>
      </c>
      <c r="H178" s="189">
        <v>18.1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79" t="s">
        <v>142</v>
      </c>
      <c r="AU178" s="179" t="s">
        <v>83</v>
      </c>
      <c r="AV178" s="11" t="s">
        <v>83</v>
      </c>
      <c r="AW178" s="11" t="s">
        <v>39</v>
      </c>
      <c r="AX178" s="11" t="s">
        <v>23</v>
      </c>
      <c r="AY178" s="179" t="s">
        <v>130</v>
      </c>
    </row>
    <row r="179" spans="2:65" s="1" customFormat="1" ht="22.5" customHeight="1">
      <c r="B179" s="163"/>
      <c r="C179" s="164" t="s">
        <v>306</v>
      </c>
      <c r="D179" s="164" t="s">
        <v>133</v>
      </c>
      <c r="E179" s="165" t="s">
        <v>307</v>
      </c>
      <c r="F179" s="166" t="s">
        <v>308</v>
      </c>
      <c r="G179" s="167" t="s">
        <v>197</v>
      </c>
      <c r="H179" s="168">
        <v>0.407</v>
      </c>
      <c r="I179" s="169"/>
      <c r="J179" s="170">
        <f>ROUND(I179*H179,2)</f>
        <v>0</v>
      </c>
      <c r="K179" s="166" t="s">
        <v>137</v>
      </c>
      <c r="L179" s="33"/>
      <c r="M179" s="171" t="s">
        <v>32</v>
      </c>
      <c r="N179" s="172" t="s">
        <v>46</v>
      </c>
      <c r="O179" s="34"/>
      <c r="P179" s="173">
        <f>O179*H179</f>
        <v>0</v>
      </c>
      <c r="Q179" s="173">
        <v>0.54034</v>
      </c>
      <c r="R179" s="173">
        <f>Q179*H179</f>
        <v>0.21991838</v>
      </c>
      <c r="S179" s="173">
        <v>0</v>
      </c>
      <c r="T179" s="174">
        <f>S179*H179</f>
        <v>0</v>
      </c>
      <c r="AR179" s="16" t="s">
        <v>138</v>
      </c>
      <c r="AT179" s="16" t="s">
        <v>133</v>
      </c>
      <c r="AU179" s="16" t="s">
        <v>83</v>
      </c>
      <c r="AY179" s="16" t="s">
        <v>130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6" t="s">
        <v>23</v>
      </c>
      <c r="BK179" s="175">
        <f>ROUND(I179*H179,2)</f>
        <v>0</v>
      </c>
      <c r="BL179" s="16" t="s">
        <v>138</v>
      </c>
      <c r="BM179" s="16" t="s">
        <v>309</v>
      </c>
    </row>
    <row r="180" spans="2:47" s="1" customFormat="1" ht="13.5">
      <c r="B180" s="33"/>
      <c r="D180" s="176" t="s">
        <v>140</v>
      </c>
      <c r="F180" s="177" t="s">
        <v>310</v>
      </c>
      <c r="I180" s="137"/>
      <c r="L180" s="33"/>
      <c r="M180" s="62"/>
      <c r="N180" s="34"/>
      <c r="O180" s="34"/>
      <c r="P180" s="34"/>
      <c r="Q180" s="34"/>
      <c r="R180" s="34"/>
      <c r="S180" s="34"/>
      <c r="T180" s="63"/>
      <c r="AT180" s="16" t="s">
        <v>140</v>
      </c>
      <c r="AU180" s="16" t="s">
        <v>83</v>
      </c>
    </row>
    <row r="181" spans="2:51" s="11" customFormat="1" ht="13.5">
      <c r="B181" s="178"/>
      <c r="D181" s="186" t="s">
        <v>142</v>
      </c>
      <c r="E181" s="187" t="s">
        <v>32</v>
      </c>
      <c r="F181" s="188" t="s">
        <v>311</v>
      </c>
      <c r="H181" s="189">
        <v>0.407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142</v>
      </c>
      <c r="AU181" s="179" t="s">
        <v>83</v>
      </c>
      <c r="AV181" s="11" t="s">
        <v>83</v>
      </c>
      <c r="AW181" s="11" t="s">
        <v>39</v>
      </c>
      <c r="AX181" s="11" t="s">
        <v>23</v>
      </c>
      <c r="AY181" s="179" t="s">
        <v>130</v>
      </c>
    </row>
    <row r="182" spans="2:65" s="1" customFormat="1" ht="22.5" customHeight="1">
      <c r="B182" s="163"/>
      <c r="C182" s="200" t="s">
        <v>312</v>
      </c>
      <c r="D182" s="200" t="s">
        <v>313</v>
      </c>
      <c r="E182" s="201" t="s">
        <v>314</v>
      </c>
      <c r="F182" s="202" t="s">
        <v>315</v>
      </c>
      <c r="G182" s="203" t="s">
        <v>204</v>
      </c>
      <c r="H182" s="204">
        <v>140</v>
      </c>
      <c r="I182" s="205"/>
      <c r="J182" s="206">
        <f>ROUND(I182*H182,2)</f>
        <v>0</v>
      </c>
      <c r="K182" s="202" t="s">
        <v>137</v>
      </c>
      <c r="L182" s="207"/>
      <c r="M182" s="208" t="s">
        <v>32</v>
      </c>
      <c r="N182" s="209" t="s">
        <v>46</v>
      </c>
      <c r="O182" s="34"/>
      <c r="P182" s="173">
        <f>O182*H182</f>
        <v>0</v>
      </c>
      <c r="Q182" s="173">
        <v>0.005</v>
      </c>
      <c r="R182" s="173">
        <f>Q182*H182</f>
        <v>0.7000000000000001</v>
      </c>
      <c r="S182" s="173">
        <v>0</v>
      </c>
      <c r="T182" s="174">
        <f>S182*H182</f>
        <v>0</v>
      </c>
      <c r="AR182" s="16" t="s">
        <v>178</v>
      </c>
      <c r="AT182" s="16" t="s">
        <v>313</v>
      </c>
      <c r="AU182" s="16" t="s">
        <v>83</v>
      </c>
      <c r="AY182" s="16" t="s">
        <v>130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6" t="s">
        <v>23</v>
      </c>
      <c r="BK182" s="175">
        <f>ROUND(I182*H182,2)</f>
        <v>0</v>
      </c>
      <c r="BL182" s="16" t="s">
        <v>138</v>
      </c>
      <c r="BM182" s="16" t="s">
        <v>316</v>
      </c>
    </row>
    <row r="183" spans="2:47" s="1" customFormat="1" ht="27">
      <c r="B183" s="33"/>
      <c r="D183" s="176" t="s">
        <v>140</v>
      </c>
      <c r="F183" s="177" t="s">
        <v>317</v>
      </c>
      <c r="I183" s="137"/>
      <c r="L183" s="33"/>
      <c r="M183" s="62"/>
      <c r="N183" s="34"/>
      <c r="O183" s="34"/>
      <c r="P183" s="34"/>
      <c r="Q183" s="34"/>
      <c r="R183" s="34"/>
      <c r="S183" s="34"/>
      <c r="T183" s="63"/>
      <c r="AT183" s="16" t="s">
        <v>140</v>
      </c>
      <c r="AU183" s="16" t="s">
        <v>83</v>
      </c>
    </row>
    <row r="184" spans="2:47" s="1" customFormat="1" ht="27">
      <c r="B184" s="33"/>
      <c r="D184" s="176" t="s">
        <v>318</v>
      </c>
      <c r="F184" s="210" t="s">
        <v>319</v>
      </c>
      <c r="I184" s="137"/>
      <c r="L184" s="33"/>
      <c r="M184" s="62"/>
      <c r="N184" s="34"/>
      <c r="O184" s="34"/>
      <c r="P184" s="34"/>
      <c r="Q184" s="34"/>
      <c r="R184" s="34"/>
      <c r="S184" s="34"/>
      <c r="T184" s="63"/>
      <c r="AT184" s="16" t="s">
        <v>318</v>
      </c>
      <c r="AU184" s="16" t="s">
        <v>83</v>
      </c>
    </row>
    <row r="185" spans="2:51" s="11" customFormat="1" ht="13.5">
      <c r="B185" s="178"/>
      <c r="D185" s="186" t="s">
        <v>142</v>
      </c>
      <c r="E185" s="187" t="s">
        <v>32</v>
      </c>
      <c r="F185" s="188" t="s">
        <v>320</v>
      </c>
      <c r="H185" s="189">
        <v>140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79" t="s">
        <v>142</v>
      </c>
      <c r="AU185" s="179" t="s">
        <v>83</v>
      </c>
      <c r="AV185" s="11" t="s">
        <v>83</v>
      </c>
      <c r="AW185" s="11" t="s">
        <v>39</v>
      </c>
      <c r="AX185" s="11" t="s">
        <v>23</v>
      </c>
      <c r="AY185" s="179" t="s">
        <v>130</v>
      </c>
    </row>
    <row r="186" spans="2:65" s="1" customFormat="1" ht="22.5" customHeight="1">
      <c r="B186" s="163"/>
      <c r="C186" s="164" t="s">
        <v>321</v>
      </c>
      <c r="D186" s="164" t="s">
        <v>133</v>
      </c>
      <c r="E186" s="165" t="s">
        <v>322</v>
      </c>
      <c r="F186" s="166" t="s">
        <v>323</v>
      </c>
      <c r="G186" s="167" t="s">
        <v>148</v>
      </c>
      <c r="H186" s="168">
        <v>18.1</v>
      </c>
      <c r="I186" s="169"/>
      <c r="J186" s="170">
        <f>ROUND(I186*H186,2)</f>
        <v>0</v>
      </c>
      <c r="K186" s="166" t="s">
        <v>137</v>
      </c>
      <c r="L186" s="33"/>
      <c r="M186" s="171" t="s">
        <v>32</v>
      </c>
      <c r="N186" s="172" t="s">
        <v>46</v>
      </c>
      <c r="O186" s="34"/>
      <c r="P186" s="173">
        <f>O186*H186</f>
        <v>0</v>
      </c>
      <c r="Q186" s="173">
        <v>0.02324</v>
      </c>
      <c r="R186" s="173">
        <f>Q186*H186</f>
        <v>0.420644</v>
      </c>
      <c r="S186" s="173">
        <v>0</v>
      </c>
      <c r="T186" s="174">
        <f>S186*H186</f>
        <v>0</v>
      </c>
      <c r="AR186" s="16" t="s">
        <v>138</v>
      </c>
      <c r="AT186" s="16" t="s">
        <v>133</v>
      </c>
      <c r="AU186" s="16" t="s">
        <v>83</v>
      </c>
      <c r="AY186" s="16" t="s">
        <v>130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6" t="s">
        <v>23</v>
      </c>
      <c r="BK186" s="175">
        <f>ROUND(I186*H186,2)</f>
        <v>0</v>
      </c>
      <c r="BL186" s="16" t="s">
        <v>138</v>
      </c>
      <c r="BM186" s="16" t="s">
        <v>324</v>
      </c>
    </row>
    <row r="187" spans="2:47" s="1" customFormat="1" ht="27">
      <c r="B187" s="33"/>
      <c r="D187" s="176" t="s">
        <v>140</v>
      </c>
      <c r="F187" s="177" t="s">
        <v>325</v>
      </c>
      <c r="I187" s="137"/>
      <c r="L187" s="33"/>
      <c r="M187" s="62"/>
      <c r="N187" s="34"/>
      <c r="O187" s="34"/>
      <c r="P187" s="34"/>
      <c r="Q187" s="34"/>
      <c r="R187" s="34"/>
      <c r="S187" s="34"/>
      <c r="T187" s="63"/>
      <c r="AT187" s="16" t="s">
        <v>140</v>
      </c>
      <c r="AU187" s="16" t="s">
        <v>83</v>
      </c>
    </row>
    <row r="188" spans="2:51" s="11" customFormat="1" ht="13.5">
      <c r="B188" s="178"/>
      <c r="D188" s="176" t="s">
        <v>142</v>
      </c>
      <c r="E188" s="179" t="s">
        <v>32</v>
      </c>
      <c r="F188" s="180" t="s">
        <v>177</v>
      </c>
      <c r="H188" s="181">
        <v>18.1</v>
      </c>
      <c r="I188" s="182"/>
      <c r="L188" s="178"/>
      <c r="M188" s="183"/>
      <c r="N188" s="184"/>
      <c r="O188" s="184"/>
      <c r="P188" s="184"/>
      <c r="Q188" s="184"/>
      <c r="R188" s="184"/>
      <c r="S188" s="184"/>
      <c r="T188" s="185"/>
      <c r="AT188" s="179" t="s">
        <v>142</v>
      </c>
      <c r="AU188" s="179" t="s">
        <v>83</v>
      </c>
      <c r="AV188" s="11" t="s">
        <v>83</v>
      </c>
      <c r="AW188" s="11" t="s">
        <v>39</v>
      </c>
      <c r="AX188" s="11" t="s">
        <v>23</v>
      </c>
      <c r="AY188" s="179" t="s">
        <v>130</v>
      </c>
    </row>
    <row r="189" spans="2:63" s="10" customFormat="1" ht="29.25" customHeight="1">
      <c r="B189" s="149"/>
      <c r="D189" s="160" t="s">
        <v>74</v>
      </c>
      <c r="E189" s="161" t="s">
        <v>326</v>
      </c>
      <c r="F189" s="161" t="s">
        <v>327</v>
      </c>
      <c r="I189" s="152"/>
      <c r="J189" s="162">
        <f>BK189</f>
        <v>0</v>
      </c>
      <c r="L189" s="149"/>
      <c r="M189" s="154"/>
      <c r="N189" s="155"/>
      <c r="O189" s="155"/>
      <c r="P189" s="156">
        <f>SUM(P190:P202)</f>
        <v>0</v>
      </c>
      <c r="Q189" s="155"/>
      <c r="R189" s="156">
        <f>SUM(R190:R202)</f>
        <v>0</v>
      </c>
      <c r="S189" s="155"/>
      <c r="T189" s="157">
        <f>SUM(T190:T202)</f>
        <v>0</v>
      </c>
      <c r="AR189" s="150" t="s">
        <v>23</v>
      </c>
      <c r="AT189" s="158" t="s">
        <v>74</v>
      </c>
      <c r="AU189" s="158" t="s">
        <v>23</v>
      </c>
      <c r="AY189" s="150" t="s">
        <v>130</v>
      </c>
      <c r="BK189" s="159">
        <f>SUM(BK190:BK202)</f>
        <v>0</v>
      </c>
    </row>
    <row r="190" spans="2:65" s="1" customFormat="1" ht="22.5" customHeight="1">
      <c r="B190" s="163"/>
      <c r="C190" s="164" t="s">
        <v>328</v>
      </c>
      <c r="D190" s="164" t="s">
        <v>133</v>
      </c>
      <c r="E190" s="165" t="s">
        <v>329</v>
      </c>
      <c r="F190" s="166" t="s">
        <v>330</v>
      </c>
      <c r="G190" s="167" t="s">
        <v>331</v>
      </c>
      <c r="H190" s="168">
        <v>12.248</v>
      </c>
      <c r="I190" s="169"/>
      <c r="J190" s="170">
        <f>ROUND(I190*H190,2)</f>
        <v>0</v>
      </c>
      <c r="K190" s="166" t="s">
        <v>137</v>
      </c>
      <c r="L190" s="33"/>
      <c r="M190" s="171" t="s">
        <v>32</v>
      </c>
      <c r="N190" s="172" t="s">
        <v>46</v>
      </c>
      <c r="O190" s="34"/>
      <c r="P190" s="173">
        <f>O190*H190</f>
        <v>0</v>
      </c>
      <c r="Q190" s="173">
        <v>0</v>
      </c>
      <c r="R190" s="173">
        <f>Q190*H190</f>
        <v>0</v>
      </c>
      <c r="S190" s="173">
        <v>0</v>
      </c>
      <c r="T190" s="174">
        <f>S190*H190</f>
        <v>0</v>
      </c>
      <c r="AR190" s="16" t="s">
        <v>138</v>
      </c>
      <c r="AT190" s="16" t="s">
        <v>133</v>
      </c>
      <c r="AU190" s="16" t="s">
        <v>83</v>
      </c>
      <c r="AY190" s="16" t="s">
        <v>130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6" t="s">
        <v>23</v>
      </c>
      <c r="BK190" s="175">
        <f>ROUND(I190*H190,2)</f>
        <v>0</v>
      </c>
      <c r="BL190" s="16" t="s">
        <v>138</v>
      </c>
      <c r="BM190" s="16" t="s">
        <v>332</v>
      </c>
    </row>
    <row r="191" spans="2:47" s="1" customFormat="1" ht="27">
      <c r="B191" s="33"/>
      <c r="D191" s="186" t="s">
        <v>140</v>
      </c>
      <c r="F191" s="190" t="s">
        <v>333</v>
      </c>
      <c r="I191" s="137"/>
      <c r="L191" s="33"/>
      <c r="M191" s="62"/>
      <c r="N191" s="34"/>
      <c r="O191" s="34"/>
      <c r="P191" s="34"/>
      <c r="Q191" s="34"/>
      <c r="R191" s="34"/>
      <c r="S191" s="34"/>
      <c r="T191" s="63"/>
      <c r="AT191" s="16" t="s">
        <v>140</v>
      </c>
      <c r="AU191" s="16" t="s">
        <v>83</v>
      </c>
    </row>
    <row r="192" spans="2:65" s="1" customFormat="1" ht="22.5" customHeight="1">
      <c r="B192" s="163"/>
      <c r="C192" s="164" t="s">
        <v>334</v>
      </c>
      <c r="D192" s="164" t="s">
        <v>133</v>
      </c>
      <c r="E192" s="165" t="s">
        <v>335</v>
      </c>
      <c r="F192" s="166" t="s">
        <v>336</v>
      </c>
      <c r="G192" s="167" t="s">
        <v>331</v>
      </c>
      <c r="H192" s="168">
        <v>103.125</v>
      </c>
      <c r="I192" s="169"/>
      <c r="J192" s="170">
        <f>ROUND(I192*H192,2)</f>
        <v>0</v>
      </c>
      <c r="K192" s="166" t="s">
        <v>137</v>
      </c>
      <c r="L192" s="33"/>
      <c r="M192" s="171" t="s">
        <v>32</v>
      </c>
      <c r="N192" s="172" t="s">
        <v>46</v>
      </c>
      <c r="O192" s="34"/>
      <c r="P192" s="173">
        <f>O192*H192</f>
        <v>0</v>
      </c>
      <c r="Q192" s="173">
        <v>0</v>
      </c>
      <c r="R192" s="173">
        <f>Q192*H192</f>
        <v>0</v>
      </c>
      <c r="S192" s="173">
        <v>0</v>
      </c>
      <c r="T192" s="174">
        <f>S192*H192</f>
        <v>0</v>
      </c>
      <c r="AR192" s="16" t="s">
        <v>138</v>
      </c>
      <c r="AT192" s="16" t="s">
        <v>133</v>
      </c>
      <c r="AU192" s="16" t="s">
        <v>83</v>
      </c>
      <c r="AY192" s="16" t="s">
        <v>130</v>
      </c>
      <c r="BE192" s="175">
        <f>IF(N192="základní",J192,0)</f>
        <v>0</v>
      </c>
      <c r="BF192" s="175">
        <f>IF(N192="snížená",J192,0)</f>
        <v>0</v>
      </c>
      <c r="BG192" s="175">
        <f>IF(N192="zákl. přenesená",J192,0)</f>
        <v>0</v>
      </c>
      <c r="BH192" s="175">
        <f>IF(N192="sníž. přenesená",J192,0)</f>
        <v>0</v>
      </c>
      <c r="BI192" s="175">
        <f>IF(N192="nulová",J192,0)</f>
        <v>0</v>
      </c>
      <c r="BJ192" s="16" t="s">
        <v>23</v>
      </c>
      <c r="BK192" s="175">
        <f>ROUND(I192*H192,2)</f>
        <v>0</v>
      </c>
      <c r="BL192" s="16" t="s">
        <v>138</v>
      </c>
      <c r="BM192" s="16" t="s">
        <v>337</v>
      </c>
    </row>
    <row r="193" spans="2:47" s="1" customFormat="1" ht="27">
      <c r="B193" s="33"/>
      <c r="D193" s="176" t="s">
        <v>140</v>
      </c>
      <c r="F193" s="177" t="s">
        <v>338</v>
      </c>
      <c r="I193" s="137"/>
      <c r="L193" s="33"/>
      <c r="M193" s="62"/>
      <c r="N193" s="34"/>
      <c r="O193" s="34"/>
      <c r="P193" s="34"/>
      <c r="Q193" s="34"/>
      <c r="R193" s="34"/>
      <c r="S193" s="34"/>
      <c r="T193" s="63"/>
      <c r="AT193" s="16" t="s">
        <v>140</v>
      </c>
      <c r="AU193" s="16" t="s">
        <v>83</v>
      </c>
    </row>
    <row r="194" spans="2:51" s="11" customFormat="1" ht="13.5">
      <c r="B194" s="178"/>
      <c r="D194" s="186" t="s">
        <v>142</v>
      </c>
      <c r="E194" s="187" t="s">
        <v>32</v>
      </c>
      <c r="F194" s="188" t="s">
        <v>339</v>
      </c>
      <c r="H194" s="189">
        <v>103.125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79" t="s">
        <v>142</v>
      </c>
      <c r="AU194" s="179" t="s">
        <v>83</v>
      </c>
      <c r="AV194" s="11" t="s">
        <v>83</v>
      </c>
      <c r="AW194" s="11" t="s">
        <v>39</v>
      </c>
      <c r="AX194" s="11" t="s">
        <v>23</v>
      </c>
      <c r="AY194" s="179" t="s">
        <v>130</v>
      </c>
    </row>
    <row r="195" spans="2:65" s="1" customFormat="1" ht="22.5" customHeight="1">
      <c r="B195" s="163"/>
      <c r="C195" s="164" t="s">
        <v>340</v>
      </c>
      <c r="D195" s="164" t="s">
        <v>133</v>
      </c>
      <c r="E195" s="165" t="s">
        <v>341</v>
      </c>
      <c r="F195" s="166" t="s">
        <v>342</v>
      </c>
      <c r="G195" s="167" t="s">
        <v>331</v>
      </c>
      <c r="H195" s="168">
        <v>12.248</v>
      </c>
      <c r="I195" s="169"/>
      <c r="J195" s="170">
        <f>ROUND(I195*H195,2)</f>
        <v>0</v>
      </c>
      <c r="K195" s="166" t="s">
        <v>137</v>
      </c>
      <c r="L195" s="33"/>
      <c r="M195" s="171" t="s">
        <v>32</v>
      </c>
      <c r="N195" s="172" t="s">
        <v>46</v>
      </c>
      <c r="O195" s="34"/>
      <c r="P195" s="173">
        <f>O195*H195</f>
        <v>0</v>
      </c>
      <c r="Q195" s="173">
        <v>0</v>
      </c>
      <c r="R195" s="173">
        <f>Q195*H195</f>
        <v>0</v>
      </c>
      <c r="S195" s="173">
        <v>0</v>
      </c>
      <c r="T195" s="174">
        <f>S195*H195</f>
        <v>0</v>
      </c>
      <c r="AR195" s="16" t="s">
        <v>138</v>
      </c>
      <c r="AT195" s="16" t="s">
        <v>133</v>
      </c>
      <c r="AU195" s="16" t="s">
        <v>83</v>
      </c>
      <c r="AY195" s="16" t="s">
        <v>130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6" t="s">
        <v>23</v>
      </c>
      <c r="BK195" s="175">
        <f>ROUND(I195*H195,2)</f>
        <v>0</v>
      </c>
      <c r="BL195" s="16" t="s">
        <v>138</v>
      </c>
      <c r="BM195" s="16" t="s">
        <v>343</v>
      </c>
    </row>
    <row r="196" spans="2:47" s="1" customFormat="1" ht="13.5">
      <c r="B196" s="33"/>
      <c r="D196" s="186" t="s">
        <v>140</v>
      </c>
      <c r="F196" s="190" t="s">
        <v>342</v>
      </c>
      <c r="I196" s="137"/>
      <c r="L196" s="33"/>
      <c r="M196" s="62"/>
      <c r="N196" s="34"/>
      <c r="O196" s="34"/>
      <c r="P196" s="34"/>
      <c r="Q196" s="34"/>
      <c r="R196" s="34"/>
      <c r="S196" s="34"/>
      <c r="T196" s="63"/>
      <c r="AT196" s="16" t="s">
        <v>140</v>
      </c>
      <c r="AU196" s="16" t="s">
        <v>83</v>
      </c>
    </row>
    <row r="197" spans="2:65" s="1" customFormat="1" ht="22.5" customHeight="1">
      <c r="B197" s="163"/>
      <c r="C197" s="164" t="s">
        <v>344</v>
      </c>
      <c r="D197" s="164" t="s">
        <v>133</v>
      </c>
      <c r="E197" s="165" t="s">
        <v>345</v>
      </c>
      <c r="F197" s="166" t="s">
        <v>346</v>
      </c>
      <c r="G197" s="167" t="s">
        <v>331</v>
      </c>
      <c r="H197" s="168">
        <v>1.22</v>
      </c>
      <c r="I197" s="169"/>
      <c r="J197" s="170">
        <f>ROUND(I197*H197,2)</f>
        <v>0</v>
      </c>
      <c r="K197" s="166" t="s">
        <v>137</v>
      </c>
      <c r="L197" s="33"/>
      <c r="M197" s="171" t="s">
        <v>32</v>
      </c>
      <c r="N197" s="172" t="s">
        <v>46</v>
      </c>
      <c r="O197" s="34"/>
      <c r="P197" s="173">
        <f>O197*H197</f>
        <v>0</v>
      </c>
      <c r="Q197" s="173">
        <v>0</v>
      </c>
      <c r="R197" s="173">
        <f>Q197*H197</f>
        <v>0</v>
      </c>
      <c r="S197" s="173">
        <v>0</v>
      </c>
      <c r="T197" s="174">
        <f>S197*H197</f>
        <v>0</v>
      </c>
      <c r="AR197" s="16" t="s">
        <v>138</v>
      </c>
      <c r="AT197" s="16" t="s">
        <v>133</v>
      </c>
      <c r="AU197" s="16" t="s">
        <v>83</v>
      </c>
      <c r="AY197" s="16" t="s">
        <v>130</v>
      </c>
      <c r="BE197" s="175">
        <f>IF(N197="základní",J197,0)</f>
        <v>0</v>
      </c>
      <c r="BF197" s="175">
        <f>IF(N197="snížená",J197,0)</f>
        <v>0</v>
      </c>
      <c r="BG197" s="175">
        <f>IF(N197="zákl. přenesená",J197,0)</f>
        <v>0</v>
      </c>
      <c r="BH197" s="175">
        <f>IF(N197="sníž. přenesená",J197,0)</f>
        <v>0</v>
      </c>
      <c r="BI197" s="175">
        <f>IF(N197="nulová",J197,0)</f>
        <v>0</v>
      </c>
      <c r="BJ197" s="16" t="s">
        <v>23</v>
      </c>
      <c r="BK197" s="175">
        <f>ROUND(I197*H197,2)</f>
        <v>0</v>
      </c>
      <c r="BL197" s="16" t="s">
        <v>138</v>
      </c>
      <c r="BM197" s="16" t="s">
        <v>347</v>
      </c>
    </row>
    <row r="198" spans="2:47" s="1" customFormat="1" ht="13.5">
      <c r="B198" s="33"/>
      <c r="D198" s="176" t="s">
        <v>140</v>
      </c>
      <c r="F198" s="177" t="s">
        <v>348</v>
      </c>
      <c r="I198" s="137"/>
      <c r="L198" s="33"/>
      <c r="M198" s="62"/>
      <c r="N198" s="34"/>
      <c r="O198" s="34"/>
      <c r="P198" s="34"/>
      <c r="Q198" s="34"/>
      <c r="R198" s="34"/>
      <c r="S198" s="34"/>
      <c r="T198" s="63"/>
      <c r="AT198" s="16" t="s">
        <v>140</v>
      </c>
      <c r="AU198" s="16" t="s">
        <v>83</v>
      </c>
    </row>
    <row r="199" spans="2:51" s="11" customFormat="1" ht="13.5">
      <c r="B199" s="178"/>
      <c r="D199" s="186" t="s">
        <v>142</v>
      </c>
      <c r="E199" s="187" t="s">
        <v>32</v>
      </c>
      <c r="F199" s="188" t="s">
        <v>349</v>
      </c>
      <c r="H199" s="189">
        <v>1.22</v>
      </c>
      <c r="I199" s="182"/>
      <c r="L199" s="178"/>
      <c r="M199" s="183"/>
      <c r="N199" s="184"/>
      <c r="O199" s="184"/>
      <c r="P199" s="184"/>
      <c r="Q199" s="184"/>
      <c r="R199" s="184"/>
      <c r="S199" s="184"/>
      <c r="T199" s="185"/>
      <c r="AT199" s="179" t="s">
        <v>142</v>
      </c>
      <c r="AU199" s="179" t="s">
        <v>83</v>
      </c>
      <c r="AV199" s="11" t="s">
        <v>83</v>
      </c>
      <c r="AW199" s="11" t="s">
        <v>39</v>
      </c>
      <c r="AX199" s="11" t="s">
        <v>23</v>
      </c>
      <c r="AY199" s="179" t="s">
        <v>130</v>
      </c>
    </row>
    <row r="200" spans="2:65" s="1" customFormat="1" ht="22.5" customHeight="1">
      <c r="B200" s="163"/>
      <c r="C200" s="164" t="s">
        <v>350</v>
      </c>
      <c r="D200" s="164" t="s">
        <v>133</v>
      </c>
      <c r="E200" s="165" t="s">
        <v>351</v>
      </c>
      <c r="F200" s="166" t="s">
        <v>352</v>
      </c>
      <c r="G200" s="167" t="s">
        <v>331</v>
      </c>
      <c r="H200" s="168">
        <v>5.095</v>
      </c>
      <c r="I200" s="169"/>
      <c r="J200" s="170">
        <f>ROUND(I200*H200,2)</f>
        <v>0</v>
      </c>
      <c r="K200" s="166" t="s">
        <v>137</v>
      </c>
      <c r="L200" s="33"/>
      <c r="M200" s="171" t="s">
        <v>32</v>
      </c>
      <c r="N200" s="172" t="s">
        <v>46</v>
      </c>
      <c r="O200" s="34"/>
      <c r="P200" s="173">
        <f>O200*H200</f>
        <v>0</v>
      </c>
      <c r="Q200" s="173">
        <v>0</v>
      </c>
      <c r="R200" s="173">
        <f>Q200*H200</f>
        <v>0</v>
      </c>
      <c r="S200" s="173">
        <v>0</v>
      </c>
      <c r="T200" s="174">
        <f>S200*H200</f>
        <v>0</v>
      </c>
      <c r="AR200" s="16" t="s">
        <v>138</v>
      </c>
      <c r="AT200" s="16" t="s">
        <v>133</v>
      </c>
      <c r="AU200" s="16" t="s">
        <v>83</v>
      </c>
      <c r="AY200" s="16" t="s">
        <v>130</v>
      </c>
      <c r="BE200" s="175">
        <f>IF(N200="základní",J200,0)</f>
        <v>0</v>
      </c>
      <c r="BF200" s="175">
        <f>IF(N200="snížená",J200,0)</f>
        <v>0</v>
      </c>
      <c r="BG200" s="175">
        <f>IF(N200="zákl. přenesená",J200,0)</f>
        <v>0</v>
      </c>
      <c r="BH200" s="175">
        <f>IF(N200="sníž. přenesená",J200,0)</f>
        <v>0</v>
      </c>
      <c r="BI200" s="175">
        <f>IF(N200="nulová",J200,0)</f>
        <v>0</v>
      </c>
      <c r="BJ200" s="16" t="s">
        <v>23</v>
      </c>
      <c r="BK200" s="175">
        <f>ROUND(I200*H200,2)</f>
        <v>0</v>
      </c>
      <c r="BL200" s="16" t="s">
        <v>138</v>
      </c>
      <c r="BM200" s="16" t="s">
        <v>353</v>
      </c>
    </row>
    <row r="201" spans="2:47" s="1" customFormat="1" ht="13.5">
      <c r="B201" s="33"/>
      <c r="D201" s="176" t="s">
        <v>140</v>
      </c>
      <c r="F201" s="177" t="s">
        <v>354</v>
      </c>
      <c r="I201" s="137"/>
      <c r="L201" s="33"/>
      <c r="M201" s="62"/>
      <c r="N201" s="34"/>
      <c r="O201" s="34"/>
      <c r="P201" s="34"/>
      <c r="Q201" s="34"/>
      <c r="R201" s="34"/>
      <c r="S201" s="34"/>
      <c r="T201" s="63"/>
      <c r="AT201" s="16" t="s">
        <v>140</v>
      </c>
      <c r="AU201" s="16" t="s">
        <v>83</v>
      </c>
    </row>
    <row r="202" spans="2:51" s="11" customFormat="1" ht="13.5">
      <c r="B202" s="178"/>
      <c r="D202" s="176" t="s">
        <v>142</v>
      </c>
      <c r="E202" s="179" t="s">
        <v>32</v>
      </c>
      <c r="F202" s="180" t="s">
        <v>355</v>
      </c>
      <c r="H202" s="181">
        <v>5.095</v>
      </c>
      <c r="I202" s="182"/>
      <c r="L202" s="178"/>
      <c r="M202" s="183"/>
      <c r="N202" s="184"/>
      <c r="O202" s="184"/>
      <c r="P202" s="184"/>
      <c r="Q202" s="184"/>
      <c r="R202" s="184"/>
      <c r="S202" s="184"/>
      <c r="T202" s="185"/>
      <c r="AT202" s="179" t="s">
        <v>142</v>
      </c>
      <c r="AU202" s="179" t="s">
        <v>83</v>
      </c>
      <c r="AV202" s="11" t="s">
        <v>83</v>
      </c>
      <c r="AW202" s="11" t="s">
        <v>39</v>
      </c>
      <c r="AX202" s="11" t="s">
        <v>23</v>
      </c>
      <c r="AY202" s="179" t="s">
        <v>130</v>
      </c>
    </row>
    <row r="203" spans="2:63" s="10" customFormat="1" ht="29.25" customHeight="1">
      <c r="B203" s="149"/>
      <c r="D203" s="160" t="s">
        <v>74</v>
      </c>
      <c r="E203" s="161" t="s">
        <v>356</v>
      </c>
      <c r="F203" s="161" t="s">
        <v>357</v>
      </c>
      <c r="I203" s="152"/>
      <c r="J203" s="162">
        <f>BK203</f>
        <v>0</v>
      </c>
      <c r="L203" s="149"/>
      <c r="M203" s="154"/>
      <c r="N203" s="155"/>
      <c r="O203" s="155"/>
      <c r="P203" s="156">
        <f>SUM(P204:P205)</f>
        <v>0</v>
      </c>
      <c r="Q203" s="155"/>
      <c r="R203" s="156">
        <f>SUM(R204:R205)</f>
        <v>0</v>
      </c>
      <c r="S203" s="155"/>
      <c r="T203" s="157">
        <f>SUM(T204:T205)</f>
        <v>0</v>
      </c>
      <c r="AR203" s="150" t="s">
        <v>23</v>
      </c>
      <c r="AT203" s="158" t="s">
        <v>74</v>
      </c>
      <c r="AU203" s="158" t="s">
        <v>23</v>
      </c>
      <c r="AY203" s="150" t="s">
        <v>130</v>
      </c>
      <c r="BK203" s="159">
        <f>SUM(BK204:BK205)</f>
        <v>0</v>
      </c>
    </row>
    <row r="204" spans="2:65" s="1" customFormat="1" ht="22.5" customHeight="1">
      <c r="B204" s="163"/>
      <c r="C204" s="164" t="s">
        <v>358</v>
      </c>
      <c r="D204" s="164" t="s">
        <v>133</v>
      </c>
      <c r="E204" s="165" t="s">
        <v>359</v>
      </c>
      <c r="F204" s="166" t="s">
        <v>360</v>
      </c>
      <c r="G204" s="167" t="s">
        <v>331</v>
      </c>
      <c r="H204" s="168">
        <v>9.091</v>
      </c>
      <c r="I204" s="169"/>
      <c r="J204" s="170">
        <f>ROUND(I204*H204,2)</f>
        <v>0</v>
      </c>
      <c r="K204" s="166" t="s">
        <v>137</v>
      </c>
      <c r="L204" s="33"/>
      <c r="M204" s="171" t="s">
        <v>32</v>
      </c>
      <c r="N204" s="172" t="s">
        <v>46</v>
      </c>
      <c r="O204" s="34"/>
      <c r="P204" s="173">
        <f>O204*H204</f>
        <v>0</v>
      </c>
      <c r="Q204" s="173">
        <v>0</v>
      </c>
      <c r="R204" s="173">
        <f>Q204*H204</f>
        <v>0</v>
      </c>
      <c r="S204" s="173">
        <v>0</v>
      </c>
      <c r="T204" s="174">
        <f>S204*H204</f>
        <v>0</v>
      </c>
      <c r="AR204" s="16" t="s">
        <v>138</v>
      </c>
      <c r="AT204" s="16" t="s">
        <v>133</v>
      </c>
      <c r="AU204" s="16" t="s">
        <v>83</v>
      </c>
      <c r="AY204" s="16" t="s">
        <v>130</v>
      </c>
      <c r="BE204" s="175">
        <f>IF(N204="základní",J204,0)</f>
        <v>0</v>
      </c>
      <c r="BF204" s="175">
        <f>IF(N204="snížená",J204,0)</f>
        <v>0</v>
      </c>
      <c r="BG204" s="175">
        <f>IF(N204="zákl. přenesená",J204,0)</f>
        <v>0</v>
      </c>
      <c r="BH204" s="175">
        <f>IF(N204="sníž. přenesená",J204,0)</f>
        <v>0</v>
      </c>
      <c r="BI204" s="175">
        <f>IF(N204="nulová",J204,0)</f>
        <v>0</v>
      </c>
      <c r="BJ204" s="16" t="s">
        <v>23</v>
      </c>
      <c r="BK204" s="175">
        <f>ROUND(I204*H204,2)</f>
        <v>0</v>
      </c>
      <c r="BL204" s="16" t="s">
        <v>138</v>
      </c>
      <c r="BM204" s="16" t="s">
        <v>361</v>
      </c>
    </row>
    <row r="205" spans="2:47" s="1" customFormat="1" ht="40.5">
      <c r="B205" s="33"/>
      <c r="D205" s="176" t="s">
        <v>140</v>
      </c>
      <c r="F205" s="177" t="s">
        <v>362</v>
      </c>
      <c r="I205" s="137"/>
      <c r="L205" s="33"/>
      <c r="M205" s="62"/>
      <c r="N205" s="34"/>
      <c r="O205" s="34"/>
      <c r="P205" s="34"/>
      <c r="Q205" s="34"/>
      <c r="R205" s="34"/>
      <c r="S205" s="34"/>
      <c r="T205" s="63"/>
      <c r="AT205" s="16" t="s">
        <v>140</v>
      </c>
      <c r="AU205" s="16" t="s">
        <v>83</v>
      </c>
    </row>
    <row r="206" spans="2:63" s="10" customFormat="1" ht="36.75" customHeight="1">
      <c r="B206" s="149"/>
      <c r="D206" s="150" t="s">
        <v>74</v>
      </c>
      <c r="E206" s="151" t="s">
        <v>363</v>
      </c>
      <c r="F206" s="151" t="s">
        <v>364</v>
      </c>
      <c r="I206" s="152"/>
      <c r="J206" s="153">
        <f>BK206</f>
        <v>0</v>
      </c>
      <c r="L206" s="149"/>
      <c r="M206" s="154"/>
      <c r="N206" s="155"/>
      <c r="O206" s="155"/>
      <c r="P206" s="156">
        <f>P207+P230+P246+P261+P291</f>
        <v>0</v>
      </c>
      <c r="Q206" s="155"/>
      <c r="R206" s="156">
        <f>R207+R230+R246+R261+R291</f>
        <v>0.8518155000000001</v>
      </c>
      <c r="S206" s="155"/>
      <c r="T206" s="157">
        <f>T207+T230+T246+T261+T291</f>
        <v>0.04797</v>
      </c>
      <c r="AR206" s="150" t="s">
        <v>83</v>
      </c>
      <c r="AT206" s="158" t="s">
        <v>74</v>
      </c>
      <c r="AU206" s="158" t="s">
        <v>75</v>
      </c>
      <c r="AY206" s="150" t="s">
        <v>130</v>
      </c>
      <c r="BK206" s="159">
        <f>BK207+BK230+BK246+BK261+BK291</f>
        <v>0</v>
      </c>
    </row>
    <row r="207" spans="2:63" s="10" customFormat="1" ht="19.5" customHeight="1">
      <c r="B207" s="149"/>
      <c r="D207" s="160" t="s">
        <v>74</v>
      </c>
      <c r="E207" s="161" t="s">
        <v>365</v>
      </c>
      <c r="F207" s="161" t="s">
        <v>366</v>
      </c>
      <c r="I207" s="152"/>
      <c r="J207" s="162">
        <f>BK207</f>
        <v>0</v>
      </c>
      <c r="L207" s="149"/>
      <c r="M207" s="154"/>
      <c r="N207" s="155"/>
      <c r="O207" s="155"/>
      <c r="P207" s="156">
        <f>SUM(P208:P229)</f>
        <v>0</v>
      </c>
      <c r="Q207" s="155"/>
      <c r="R207" s="156">
        <f>SUM(R208:R229)</f>
        <v>0.09969</v>
      </c>
      <c r="S207" s="155"/>
      <c r="T207" s="157">
        <f>SUM(T208:T229)</f>
        <v>0.04655</v>
      </c>
      <c r="AR207" s="150" t="s">
        <v>83</v>
      </c>
      <c r="AT207" s="158" t="s">
        <v>74</v>
      </c>
      <c r="AU207" s="158" t="s">
        <v>23</v>
      </c>
      <c r="AY207" s="150" t="s">
        <v>130</v>
      </c>
      <c r="BK207" s="159">
        <f>SUM(BK208:BK229)</f>
        <v>0</v>
      </c>
    </row>
    <row r="208" spans="2:65" s="1" customFormat="1" ht="22.5" customHeight="1">
      <c r="B208" s="163"/>
      <c r="C208" s="164" t="s">
        <v>367</v>
      </c>
      <c r="D208" s="164" t="s">
        <v>133</v>
      </c>
      <c r="E208" s="165" t="s">
        <v>368</v>
      </c>
      <c r="F208" s="166" t="s">
        <v>369</v>
      </c>
      <c r="G208" s="167" t="s">
        <v>136</v>
      </c>
      <c r="H208" s="168">
        <v>9</v>
      </c>
      <c r="I208" s="169"/>
      <c r="J208" s="170">
        <f>ROUND(I208*H208,2)</f>
        <v>0</v>
      </c>
      <c r="K208" s="166" t="s">
        <v>137</v>
      </c>
      <c r="L208" s="33"/>
      <c r="M208" s="171" t="s">
        <v>32</v>
      </c>
      <c r="N208" s="172" t="s">
        <v>46</v>
      </c>
      <c r="O208" s="34"/>
      <c r="P208" s="173">
        <f>O208*H208</f>
        <v>0</v>
      </c>
      <c r="Q208" s="173">
        <v>0</v>
      </c>
      <c r="R208" s="173">
        <f>Q208*H208</f>
        <v>0</v>
      </c>
      <c r="S208" s="173">
        <v>0.00167</v>
      </c>
      <c r="T208" s="174">
        <f>S208*H208</f>
        <v>0.01503</v>
      </c>
      <c r="AR208" s="16" t="s">
        <v>223</v>
      </c>
      <c r="AT208" s="16" t="s">
        <v>133</v>
      </c>
      <c r="AU208" s="16" t="s">
        <v>83</v>
      </c>
      <c r="AY208" s="16" t="s">
        <v>130</v>
      </c>
      <c r="BE208" s="175">
        <f>IF(N208="základní",J208,0)</f>
        <v>0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16" t="s">
        <v>23</v>
      </c>
      <c r="BK208" s="175">
        <f>ROUND(I208*H208,2)</f>
        <v>0</v>
      </c>
      <c r="BL208" s="16" t="s">
        <v>223</v>
      </c>
      <c r="BM208" s="16" t="s">
        <v>370</v>
      </c>
    </row>
    <row r="209" spans="2:47" s="1" customFormat="1" ht="13.5">
      <c r="B209" s="33"/>
      <c r="D209" s="176" t="s">
        <v>140</v>
      </c>
      <c r="F209" s="177" t="s">
        <v>371</v>
      </c>
      <c r="I209" s="137"/>
      <c r="L209" s="33"/>
      <c r="M209" s="62"/>
      <c r="N209" s="34"/>
      <c r="O209" s="34"/>
      <c r="P209" s="34"/>
      <c r="Q209" s="34"/>
      <c r="R209" s="34"/>
      <c r="S209" s="34"/>
      <c r="T209" s="63"/>
      <c r="AT209" s="16" t="s">
        <v>140</v>
      </c>
      <c r="AU209" s="16" t="s">
        <v>83</v>
      </c>
    </row>
    <row r="210" spans="2:51" s="11" customFormat="1" ht="13.5">
      <c r="B210" s="178"/>
      <c r="D210" s="186" t="s">
        <v>142</v>
      </c>
      <c r="E210" s="187" t="s">
        <v>32</v>
      </c>
      <c r="F210" s="188" t="s">
        <v>372</v>
      </c>
      <c r="H210" s="189">
        <v>9</v>
      </c>
      <c r="I210" s="182"/>
      <c r="L210" s="178"/>
      <c r="M210" s="183"/>
      <c r="N210" s="184"/>
      <c r="O210" s="184"/>
      <c r="P210" s="184"/>
      <c r="Q210" s="184"/>
      <c r="R210" s="184"/>
      <c r="S210" s="184"/>
      <c r="T210" s="185"/>
      <c r="AT210" s="179" t="s">
        <v>142</v>
      </c>
      <c r="AU210" s="179" t="s">
        <v>83</v>
      </c>
      <c r="AV210" s="11" t="s">
        <v>83</v>
      </c>
      <c r="AW210" s="11" t="s">
        <v>39</v>
      </c>
      <c r="AX210" s="11" t="s">
        <v>23</v>
      </c>
      <c r="AY210" s="179" t="s">
        <v>130</v>
      </c>
    </row>
    <row r="211" spans="2:65" s="1" customFormat="1" ht="22.5" customHeight="1">
      <c r="B211" s="163"/>
      <c r="C211" s="164" t="s">
        <v>373</v>
      </c>
      <c r="D211" s="164" t="s">
        <v>133</v>
      </c>
      <c r="E211" s="165" t="s">
        <v>374</v>
      </c>
      <c r="F211" s="166" t="s">
        <v>375</v>
      </c>
      <c r="G211" s="167" t="s">
        <v>136</v>
      </c>
      <c r="H211" s="168">
        <v>8</v>
      </c>
      <c r="I211" s="169"/>
      <c r="J211" s="170">
        <f>ROUND(I211*H211,2)</f>
        <v>0</v>
      </c>
      <c r="K211" s="166" t="s">
        <v>137</v>
      </c>
      <c r="L211" s="33"/>
      <c r="M211" s="171" t="s">
        <v>32</v>
      </c>
      <c r="N211" s="172" t="s">
        <v>46</v>
      </c>
      <c r="O211" s="34"/>
      <c r="P211" s="173">
        <f>O211*H211</f>
        <v>0</v>
      </c>
      <c r="Q211" s="173">
        <v>0</v>
      </c>
      <c r="R211" s="173">
        <f>Q211*H211</f>
        <v>0</v>
      </c>
      <c r="S211" s="173">
        <v>0.00394</v>
      </c>
      <c r="T211" s="174">
        <f>S211*H211</f>
        <v>0.03152</v>
      </c>
      <c r="AR211" s="16" t="s">
        <v>223</v>
      </c>
      <c r="AT211" s="16" t="s">
        <v>133</v>
      </c>
      <c r="AU211" s="16" t="s">
        <v>83</v>
      </c>
      <c r="AY211" s="16" t="s">
        <v>130</v>
      </c>
      <c r="BE211" s="175">
        <f>IF(N211="základní",J211,0)</f>
        <v>0</v>
      </c>
      <c r="BF211" s="175">
        <f>IF(N211="snížená",J211,0)</f>
        <v>0</v>
      </c>
      <c r="BG211" s="175">
        <f>IF(N211="zákl. přenesená",J211,0)</f>
        <v>0</v>
      </c>
      <c r="BH211" s="175">
        <f>IF(N211="sníž. přenesená",J211,0)</f>
        <v>0</v>
      </c>
      <c r="BI211" s="175">
        <f>IF(N211="nulová",J211,0)</f>
        <v>0</v>
      </c>
      <c r="BJ211" s="16" t="s">
        <v>23</v>
      </c>
      <c r="BK211" s="175">
        <f>ROUND(I211*H211,2)</f>
        <v>0</v>
      </c>
      <c r="BL211" s="16" t="s">
        <v>223</v>
      </c>
      <c r="BM211" s="16" t="s">
        <v>376</v>
      </c>
    </row>
    <row r="212" spans="2:47" s="1" customFormat="1" ht="13.5">
      <c r="B212" s="33"/>
      <c r="D212" s="176" t="s">
        <v>140</v>
      </c>
      <c r="F212" s="177" t="s">
        <v>377</v>
      </c>
      <c r="I212" s="137"/>
      <c r="L212" s="33"/>
      <c r="M212" s="62"/>
      <c r="N212" s="34"/>
      <c r="O212" s="34"/>
      <c r="P212" s="34"/>
      <c r="Q212" s="34"/>
      <c r="R212" s="34"/>
      <c r="S212" s="34"/>
      <c r="T212" s="63"/>
      <c r="AT212" s="16" t="s">
        <v>140</v>
      </c>
      <c r="AU212" s="16" t="s">
        <v>83</v>
      </c>
    </row>
    <row r="213" spans="2:51" s="11" customFormat="1" ht="13.5">
      <c r="B213" s="178"/>
      <c r="D213" s="186" t="s">
        <v>142</v>
      </c>
      <c r="E213" s="187" t="s">
        <v>32</v>
      </c>
      <c r="F213" s="188" t="s">
        <v>378</v>
      </c>
      <c r="H213" s="189">
        <v>8</v>
      </c>
      <c r="I213" s="182"/>
      <c r="L213" s="178"/>
      <c r="M213" s="183"/>
      <c r="N213" s="184"/>
      <c r="O213" s="184"/>
      <c r="P213" s="184"/>
      <c r="Q213" s="184"/>
      <c r="R213" s="184"/>
      <c r="S213" s="184"/>
      <c r="T213" s="185"/>
      <c r="AT213" s="179" t="s">
        <v>142</v>
      </c>
      <c r="AU213" s="179" t="s">
        <v>83</v>
      </c>
      <c r="AV213" s="11" t="s">
        <v>83</v>
      </c>
      <c r="AW213" s="11" t="s">
        <v>39</v>
      </c>
      <c r="AX213" s="11" t="s">
        <v>23</v>
      </c>
      <c r="AY213" s="179" t="s">
        <v>130</v>
      </c>
    </row>
    <row r="214" spans="2:65" s="1" customFormat="1" ht="22.5" customHeight="1">
      <c r="B214" s="163"/>
      <c r="C214" s="164" t="s">
        <v>379</v>
      </c>
      <c r="D214" s="164" t="s">
        <v>133</v>
      </c>
      <c r="E214" s="165" t="s">
        <v>380</v>
      </c>
      <c r="F214" s="166" t="s">
        <v>381</v>
      </c>
      <c r="G214" s="167" t="s">
        <v>136</v>
      </c>
      <c r="H214" s="168">
        <v>19</v>
      </c>
      <c r="I214" s="169"/>
      <c r="J214" s="170">
        <f>ROUND(I214*H214,2)</f>
        <v>0</v>
      </c>
      <c r="K214" s="166" t="s">
        <v>137</v>
      </c>
      <c r="L214" s="33"/>
      <c r="M214" s="171" t="s">
        <v>32</v>
      </c>
      <c r="N214" s="172" t="s">
        <v>46</v>
      </c>
      <c r="O214" s="34"/>
      <c r="P214" s="173">
        <f>O214*H214</f>
        <v>0</v>
      </c>
      <c r="Q214" s="173">
        <v>0.00216</v>
      </c>
      <c r="R214" s="173">
        <f>Q214*H214</f>
        <v>0.04104</v>
      </c>
      <c r="S214" s="173">
        <v>0</v>
      </c>
      <c r="T214" s="174">
        <f>S214*H214</f>
        <v>0</v>
      </c>
      <c r="AR214" s="16" t="s">
        <v>223</v>
      </c>
      <c r="AT214" s="16" t="s">
        <v>133</v>
      </c>
      <c r="AU214" s="16" t="s">
        <v>83</v>
      </c>
      <c r="AY214" s="16" t="s">
        <v>130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6" t="s">
        <v>23</v>
      </c>
      <c r="BK214" s="175">
        <f>ROUND(I214*H214,2)</f>
        <v>0</v>
      </c>
      <c r="BL214" s="16" t="s">
        <v>223</v>
      </c>
      <c r="BM214" s="16" t="s">
        <v>382</v>
      </c>
    </row>
    <row r="215" spans="2:47" s="1" customFormat="1" ht="27">
      <c r="B215" s="33"/>
      <c r="D215" s="176" t="s">
        <v>140</v>
      </c>
      <c r="F215" s="177" t="s">
        <v>383</v>
      </c>
      <c r="I215" s="137"/>
      <c r="L215" s="33"/>
      <c r="M215" s="62"/>
      <c r="N215" s="34"/>
      <c r="O215" s="34"/>
      <c r="P215" s="34"/>
      <c r="Q215" s="34"/>
      <c r="R215" s="34"/>
      <c r="S215" s="34"/>
      <c r="T215" s="63"/>
      <c r="AT215" s="16" t="s">
        <v>140</v>
      </c>
      <c r="AU215" s="16" t="s">
        <v>83</v>
      </c>
    </row>
    <row r="216" spans="2:51" s="11" customFormat="1" ht="13.5">
      <c r="B216" s="178"/>
      <c r="D216" s="186" t="s">
        <v>142</v>
      </c>
      <c r="E216" s="187" t="s">
        <v>32</v>
      </c>
      <c r="F216" s="188" t="s">
        <v>384</v>
      </c>
      <c r="H216" s="189">
        <v>19</v>
      </c>
      <c r="I216" s="182"/>
      <c r="L216" s="178"/>
      <c r="M216" s="183"/>
      <c r="N216" s="184"/>
      <c r="O216" s="184"/>
      <c r="P216" s="184"/>
      <c r="Q216" s="184"/>
      <c r="R216" s="184"/>
      <c r="S216" s="184"/>
      <c r="T216" s="185"/>
      <c r="AT216" s="179" t="s">
        <v>142</v>
      </c>
      <c r="AU216" s="179" t="s">
        <v>83</v>
      </c>
      <c r="AV216" s="11" t="s">
        <v>83</v>
      </c>
      <c r="AW216" s="11" t="s">
        <v>39</v>
      </c>
      <c r="AX216" s="11" t="s">
        <v>23</v>
      </c>
      <c r="AY216" s="179" t="s">
        <v>130</v>
      </c>
    </row>
    <row r="217" spans="2:65" s="1" customFormat="1" ht="22.5" customHeight="1">
      <c r="B217" s="163"/>
      <c r="C217" s="164" t="s">
        <v>385</v>
      </c>
      <c r="D217" s="164" t="s">
        <v>133</v>
      </c>
      <c r="E217" s="165" t="s">
        <v>386</v>
      </c>
      <c r="F217" s="166" t="s">
        <v>387</v>
      </c>
      <c r="G217" s="167" t="s">
        <v>136</v>
      </c>
      <c r="H217" s="168">
        <v>4</v>
      </c>
      <c r="I217" s="169"/>
      <c r="J217" s="170">
        <f>ROUND(I217*H217,2)</f>
        <v>0</v>
      </c>
      <c r="K217" s="166" t="s">
        <v>137</v>
      </c>
      <c r="L217" s="33"/>
      <c r="M217" s="171" t="s">
        <v>32</v>
      </c>
      <c r="N217" s="172" t="s">
        <v>46</v>
      </c>
      <c r="O217" s="34"/>
      <c r="P217" s="173">
        <f>O217*H217</f>
        <v>0</v>
      </c>
      <c r="Q217" s="173">
        <v>0.00358</v>
      </c>
      <c r="R217" s="173">
        <f>Q217*H217</f>
        <v>0.01432</v>
      </c>
      <c r="S217" s="173">
        <v>0</v>
      </c>
      <c r="T217" s="174">
        <f>S217*H217</f>
        <v>0</v>
      </c>
      <c r="AR217" s="16" t="s">
        <v>223</v>
      </c>
      <c r="AT217" s="16" t="s">
        <v>133</v>
      </c>
      <c r="AU217" s="16" t="s">
        <v>83</v>
      </c>
      <c r="AY217" s="16" t="s">
        <v>130</v>
      </c>
      <c r="BE217" s="175">
        <f>IF(N217="základní",J217,0)</f>
        <v>0</v>
      </c>
      <c r="BF217" s="175">
        <f>IF(N217="snížená",J217,0)</f>
        <v>0</v>
      </c>
      <c r="BG217" s="175">
        <f>IF(N217="zákl. přenesená",J217,0)</f>
        <v>0</v>
      </c>
      <c r="BH217" s="175">
        <f>IF(N217="sníž. přenesená",J217,0)</f>
        <v>0</v>
      </c>
      <c r="BI217" s="175">
        <f>IF(N217="nulová",J217,0)</f>
        <v>0</v>
      </c>
      <c r="BJ217" s="16" t="s">
        <v>23</v>
      </c>
      <c r="BK217" s="175">
        <f>ROUND(I217*H217,2)</f>
        <v>0</v>
      </c>
      <c r="BL217" s="16" t="s">
        <v>223</v>
      </c>
      <c r="BM217" s="16" t="s">
        <v>388</v>
      </c>
    </row>
    <row r="218" spans="2:47" s="1" customFormat="1" ht="27">
      <c r="B218" s="33"/>
      <c r="D218" s="176" t="s">
        <v>140</v>
      </c>
      <c r="F218" s="177" t="s">
        <v>389</v>
      </c>
      <c r="I218" s="137"/>
      <c r="L218" s="33"/>
      <c r="M218" s="62"/>
      <c r="N218" s="34"/>
      <c r="O218" s="34"/>
      <c r="P218" s="34"/>
      <c r="Q218" s="34"/>
      <c r="R218" s="34"/>
      <c r="S218" s="34"/>
      <c r="T218" s="63"/>
      <c r="AT218" s="16" t="s">
        <v>140</v>
      </c>
      <c r="AU218" s="16" t="s">
        <v>83</v>
      </c>
    </row>
    <row r="219" spans="2:51" s="11" customFormat="1" ht="13.5">
      <c r="B219" s="178"/>
      <c r="D219" s="186" t="s">
        <v>142</v>
      </c>
      <c r="E219" s="187" t="s">
        <v>32</v>
      </c>
      <c r="F219" s="188" t="s">
        <v>390</v>
      </c>
      <c r="H219" s="189">
        <v>4</v>
      </c>
      <c r="I219" s="182"/>
      <c r="L219" s="178"/>
      <c r="M219" s="183"/>
      <c r="N219" s="184"/>
      <c r="O219" s="184"/>
      <c r="P219" s="184"/>
      <c r="Q219" s="184"/>
      <c r="R219" s="184"/>
      <c r="S219" s="184"/>
      <c r="T219" s="185"/>
      <c r="AT219" s="179" t="s">
        <v>142</v>
      </c>
      <c r="AU219" s="179" t="s">
        <v>83</v>
      </c>
      <c r="AV219" s="11" t="s">
        <v>83</v>
      </c>
      <c r="AW219" s="11" t="s">
        <v>39</v>
      </c>
      <c r="AX219" s="11" t="s">
        <v>23</v>
      </c>
      <c r="AY219" s="179" t="s">
        <v>130</v>
      </c>
    </row>
    <row r="220" spans="2:65" s="1" customFormat="1" ht="22.5" customHeight="1">
      <c r="B220" s="163"/>
      <c r="C220" s="164" t="s">
        <v>391</v>
      </c>
      <c r="D220" s="164" t="s">
        <v>133</v>
      </c>
      <c r="E220" s="165" t="s">
        <v>392</v>
      </c>
      <c r="F220" s="166" t="s">
        <v>393</v>
      </c>
      <c r="G220" s="167" t="s">
        <v>136</v>
      </c>
      <c r="H220" s="168">
        <v>5</v>
      </c>
      <c r="I220" s="169"/>
      <c r="J220" s="170">
        <f>ROUND(I220*H220,2)</f>
        <v>0</v>
      </c>
      <c r="K220" s="166" t="s">
        <v>137</v>
      </c>
      <c r="L220" s="33"/>
      <c r="M220" s="171" t="s">
        <v>32</v>
      </c>
      <c r="N220" s="172" t="s">
        <v>46</v>
      </c>
      <c r="O220" s="34"/>
      <c r="P220" s="173">
        <f>O220*H220</f>
        <v>0</v>
      </c>
      <c r="Q220" s="173">
        <v>0.00429</v>
      </c>
      <c r="R220" s="173">
        <f>Q220*H220</f>
        <v>0.021450000000000004</v>
      </c>
      <c r="S220" s="173">
        <v>0</v>
      </c>
      <c r="T220" s="174">
        <f>S220*H220</f>
        <v>0</v>
      </c>
      <c r="AR220" s="16" t="s">
        <v>223</v>
      </c>
      <c r="AT220" s="16" t="s">
        <v>133</v>
      </c>
      <c r="AU220" s="16" t="s">
        <v>83</v>
      </c>
      <c r="AY220" s="16" t="s">
        <v>130</v>
      </c>
      <c r="BE220" s="175">
        <f>IF(N220="základní",J220,0)</f>
        <v>0</v>
      </c>
      <c r="BF220" s="175">
        <f>IF(N220="snížená",J220,0)</f>
        <v>0</v>
      </c>
      <c r="BG220" s="175">
        <f>IF(N220="zákl. přenesená",J220,0)</f>
        <v>0</v>
      </c>
      <c r="BH220" s="175">
        <f>IF(N220="sníž. přenesená",J220,0)</f>
        <v>0</v>
      </c>
      <c r="BI220" s="175">
        <f>IF(N220="nulová",J220,0)</f>
        <v>0</v>
      </c>
      <c r="BJ220" s="16" t="s">
        <v>23</v>
      </c>
      <c r="BK220" s="175">
        <f>ROUND(I220*H220,2)</f>
        <v>0</v>
      </c>
      <c r="BL220" s="16" t="s">
        <v>223</v>
      </c>
      <c r="BM220" s="16" t="s">
        <v>394</v>
      </c>
    </row>
    <row r="221" spans="2:47" s="1" customFormat="1" ht="27">
      <c r="B221" s="33"/>
      <c r="D221" s="176" t="s">
        <v>140</v>
      </c>
      <c r="F221" s="177" t="s">
        <v>395</v>
      </c>
      <c r="I221" s="137"/>
      <c r="L221" s="33"/>
      <c r="M221" s="62"/>
      <c r="N221" s="34"/>
      <c r="O221" s="34"/>
      <c r="P221" s="34"/>
      <c r="Q221" s="34"/>
      <c r="R221" s="34"/>
      <c r="S221" s="34"/>
      <c r="T221" s="63"/>
      <c r="AT221" s="16" t="s">
        <v>140</v>
      </c>
      <c r="AU221" s="16" t="s">
        <v>83</v>
      </c>
    </row>
    <row r="222" spans="2:51" s="11" customFormat="1" ht="13.5">
      <c r="B222" s="178"/>
      <c r="D222" s="186" t="s">
        <v>142</v>
      </c>
      <c r="E222" s="187" t="s">
        <v>32</v>
      </c>
      <c r="F222" s="188" t="s">
        <v>396</v>
      </c>
      <c r="H222" s="189">
        <v>5</v>
      </c>
      <c r="I222" s="182"/>
      <c r="L222" s="178"/>
      <c r="M222" s="183"/>
      <c r="N222" s="184"/>
      <c r="O222" s="184"/>
      <c r="P222" s="184"/>
      <c r="Q222" s="184"/>
      <c r="R222" s="184"/>
      <c r="S222" s="184"/>
      <c r="T222" s="185"/>
      <c r="AT222" s="179" t="s">
        <v>142</v>
      </c>
      <c r="AU222" s="179" t="s">
        <v>83</v>
      </c>
      <c r="AV222" s="11" t="s">
        <v>83</v>
      </c>
      <c r="AW222" s="11" t="s">
        <v>39</v>
      </c>
      <c r="AX222" s="11" t="s">
        <v>23</v>
      </c>
      <c r="AY222" s="179" t="s">
        <v>130</v>
      </c>
    </row>
    <row r="223" spans="2:65" s="1" customFormat="1" ht="31.5" customHeight="1">
      <c r="B223" s="163"/>
      <c r="C223" s="164" t="s">
        <v>397</v>
      </c>
      <c r="D223" s="164" t="s">
        <v>133</v>
      </c>
      <c r="E223" s="165" t="s">
        <v>398</v>
      </c>
      <c r="F223" s="166" t="s">
        <v>399</v>
      </c>
      <c r="G223" s="167" t="s">
        <v>204</v>
      </c>
      <c r="H223" s="168">
        <v>9</v>
      </c>
      <c r="I223" s="169"/>
      <c r="J223" s="170">
        <f>ROUND(I223*H223,2)</f>
        <v>0</v>
      </c>
      <c r="K223" s="166" t="s">
        <v>137</v>
      </c>
      <c r="L223" s="33"/>
      <c r="M223" s="171" t="s">
        <v>32</v>
      </c>
      <c r="N223" s="172" t="s">
        <v>46</v>
      </c>
      <c r="O223" s="34"/>
      <c r="P223" s="173">
        <f>O223*H223</f>
        <v>0</v>
      </c>
      <c r="Q223" s="173">
        <v>0</v>
      </c>
      <c r="R223" s="173">
        <f>Q223*H223</f>
        <v>0</v>
      </c>
      <c r="S223" s="173">
        <v>0</v>
      </c>
      <c r="T223" s="174">
        <f>S223*H223</f>
        <v>0</v>
      </c>
      <c r="AR223" s="16" t="s">
        <v>223</v>
      </c>
      <c r="AT223" s="16" t="s">
        <v>133</v>
      </c>
      <c r="AU223" s="16" t="s">
        <v>83</v>
      </c>
      <c r="AY223" s="16" t="s">
        <v>130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16" t="s">
        <v>23</v>
      </c>
      <c r="BK223" s="175">
        <f>ROUND(I223*H223,2)</f>
        <v>0</v>
      </c>
      <c r="BL223" s="16" t="s">
        <v>223</v>
      </c>
      <c r="BM223" s="16" t="s">
        <v>400</v>
      </c>
    </row>
    <row r="224" spans="2:47" s="1" customFormat="1" ht="27">
      <c r="B224" s="33"/>
      <c r="D224" s="186" t="s">
        <v>140</v>
      </c>
      <c r="F224" s="190" t="s">
        <v>401</v>
      </c>
      <c r="I224" s="137"/>
      <c r="L224" s="33"/>
      <c r="M224" s="62"/>
      <c r="N224" s="34"/>
      <c r="O224" s="34"/>
      <c r="P224" s="34"/>
      <c r="Q224" s="34"/>
      <c r="R224" s="34"/>
      <c r="S224" s="34"/>
      <c r="T224" s="63"/>
      <c r="AT224" s="16" t="s">
        <v>140</v>
      </c>
      <c r="AU224" s="16" t="s">
        <v>83</v>
      </c>
    </row>
    <row r="225" spans="2:65" s="1" customFormat="1" ht="31.5" customHeight="1">
      <c r="B225" s="163"/>
      <c r="C225" s="164" t="s">
        <v>402</v>
      </c>
      <c r="D225" s="164" t="s">
        <v>133</v>
      </c>
      <c r="E225" s="165" t="s">
        <v>403</v>
      </c>
      <c r="F225" s="166" t="s">
        <v>404</v>
      </c>
      <c r="G225" s="167" t="s">
        <v>136</v>
      </c>
      <c r="H225" s="168">
        <v>8</v>
      </c>
      <c r="I225" s="169"/>
      <c r="J225" s="170">
        <f>ROUND(I225*H225,2)</f>
        <v>0</v>
      </c>
      <c r="K225" s="166" t="s">
        <v>137</v>
      </c>
      <c r="L225" s="33"/>
      <c r="M225" s="171" t="s">
        <v>32</v>
      </c>
      <c r="N225" s="172" t="s">
        <v>46</v>
      </c>
      <c r="O225" s="34"/>
      <c r="P225" s="173">
        <f>O225*H225</f>
        <v>0</v>
      </c>
      <c r="Q225" s="173">
        <v>0.00286</v>
      </c>
      <c r="R225" s="173">
        <f>Q225*H225</f>
        <v>0.02288</v>
      </c>
      <c r="S225" s="173">
        <v>0</v>
      </c>
      <c r="T225" s="174">
        <f>S225*H225</f>
        <v>0</v>
      </c>
      <c r="AR225" s="16" t="s">
        <v>223</v>
      </c>
      <c r="AT225" s="16" t="s">
        <v>133</v>
      </c>
      <c r="AU225" s="16" t="s">
        <v>83</v>
      </c>
      <c r="AY225" s="16" t="s">
        <v>130</v>
      </c>
      <c r="BE225" s="175">
        <f>IF(N225="základní",J225,0)</f>
        <v>0</v>
      </c>
      <c r="BF225" s="175">
        <f>IF(N225="snížená",J225,0)</f>
        <v>0</v>
      </c>
      <c r="BG225" s="175">
        <f>IF(N225="zákl. přenesená",J225,0)</f>
        <v>0</v>
      </c>
      <c r="BH225" s="175">
        <f>IF(N225="sníž. přenesená",J225,0)</f>
        <v>0</v>
      </c>
      <c r="BI225" s="175">
        <f>IF(N225="nulová",J225,0)</f>
        <v>0</v>
      </c>
      <c r="BJ225" s="16" t="s">
        <v>23</v>
      </c>
      <c r="BK225" s="175">
        <f>ROUND(I225*H225,2)</f>
        <v>0</v>
      </c>
      <c r="BL225" s="16" t="s">
        <v>223</v>
      </c>
      <c r="BM225" s="16" t="s">
        <v>405</v>
      </c>
    </row>
    <row r="226" spans="2:47" s="1" customFormat="1" ht="27">
      <c r="B226" s="33"/>
      <c r="D226" s="176" t="s">
        <v>140</v>
      </c>
      <c r="F226" s="177" t="s">
        <v>406</v>
      </c>
      <c r="I226" s="137"/>
      <c r="L226" s="33"/>
      <c r="M226" s="62"/>
      <c r="N226" s="34"/>
      <c r="O226" s="34"/>
      <c r="P226" s="34"/>
      <c r="Q226" s="34"/>
      <c r="R226" s="34"/>
      <c r="S226" s="34"/>
      <c r="T226" s="63"/>
      <c r="AT226" s="16" t="s">
        <v>140</v>
      </c>
      <c r="AU226" s="16" t="s">
        <v>83</v>
      </c>
    </row>
    <row r="227" spans="2:51" s="11" customFormat="1" ht="13.5">
      <c r="B227" s="178"/>
      <c r="D227" s="186" t="s">
        <v>142</v>
      </c>
      <c r="E227" s="187" t="s">
        <v>32</v>
      </c>
      <c r="F227" s="188" t="s">
        <v>378</v>
      </c>
      <c r="H227" s="189">
        <v>8</v>
      </c>
      <c r="I227" s="182"/>
      <c r="L227" s="178"/>
      <c r="M227" s="183"/>
      <c r="N227" s="184"/>
      <c r="O227" s="184"/>
      <c r="P227" s="184"/>
      <c r="Q227" s="184"/>
      <c r="R227" s="184"/>
      <c r="S227" s="184"/>
      <c r="T227" s="185"/>
      <c r="AT227" s="179" t="s">
        <v>142</v>
      </c>
      <c r="AU227" s="179" t="s">
        <v>83</v>
      </c>
      <c r="AV227" s="11" t="s">
        <v>83</v>
      </c>
      <c r="AW227" s="11" t="s">
        <v>39</v>
      </c>
      <c r="AX227" s="11" t="s">
        <v>23</v>
      </c>
      <c r="AY227" s="179" t="s">
        <v>130</v>
      </c>
    </row>
    <row r="228" spans="2:65" s="1" customFormat="1" ht="22.5" customHeight="1">
      <c r="B228" s="163"/>
      <c r="C228" s="164" t="s">
        <v>407</v>
      </c>
      <c r="D228" s="164" t="s">
        <v>133</v>
      </c>
      <c r="E228" s="165" t="s">
        <v>408</v>
      </c>
      <c r="F228" s="166" t="s">
        <v>409</v>
      </c>
      <c r="G228" s="167" t="s">
        <v>331</v>
      </c>
      <c r="H228" s="168">
        <v>0.1</v>
      </c>
      <c r="I228" s="169"/>
      <c r="J228" s="170">
        <f>ROUND(I228*H228,2)</f>
        <v>0</v>
      </c>
      <c r="K228" s="166" t="s">
        <v>137</v>
      </c>
      <c r="L228" s="33"/>
      <c r="M228" s="171" t="s">
        <v>32</v>
      </c>
      <c r="N228" s="172" t="s">
        <v>46</v>
      </c>
      <c r="O228" s="34"/>
      <c r="P228" s="173">
        <f>O228*H228</f>
        <v>0</v>
      </c>
      <c r="Q228" s="173">
        <v>0</v>
      </c>
      <c r="R228" s="173">
        <f>Q228*H228</f>
        <v>0</v>
      </c>
      <c r="S228" s="173">
        <v>0</v>
      </c>
      <c r="T228" s="174">
        <f>S228*H228</f>
        <v>0</v>
      </c>
      <c r="AR228" s="16" t="s">
        <v>223</v>
      </c>
      <c r="AT228" s="16" t="s">
        <v>133</v>
      </c>
      <c r="AU228" s="16" t="s">
        <v>83</v>
      </c>
      <c r="AY228" s="16" t="s">
        <v>130</v>
      </c>
      <c r="BE228" s="175">
        <f>IF(N228="základní",J228,0)</f>
        <v>0</v>
      </c>
      <c r="BF228" s="175">
        <f>IF(N228="snížená",J228,0)</f>
        <v>0</v>
      </c>
      <c r="BG228" s="175">
        <f>IF(N228="zákl. přenesená",J228,0)</f>
        <v>0</v>
      </c>
      <c r="BH228" s="175">
        <f>IF(N228="sníž. přenesená",J228,0)</f>
        <v>0</v>
      </c>
      <c r="BI228" s="175">
        <f>IF(N228="nulová",J228,0)</f>
        <v>0</v>
      </c>
      <c r="BJ228" s="16" t="s">
        <v>23</v>
      </c>
      <c r="BK228" s="175">
        <f>ROUND(I228*H228,2)</f>
        <v>0</v>
      </c>
      <c r="BL228" s="16" t="s">
        <v>223</v>
      </c>
      <c r="BM228" s="16" t="s">
        <v>410</v>
      </c>
    </row>
    <row r="229" spans="2:47" s="1" customFormat="1" ht="27">
      <c r="B229" s="33"/>
      <c r="D229" s="176" t="s">
        <v>140</v>
      </c>
      <c r="F229" s="177" t="s">
        <v>411</v>
      </c>
      <c r="I229" s="137"/>
      <c r="L229" s="33"/>
      <c r="M229" s="62"/>
      <c r="N229" s="34"/>
      <c r="O229" s="34"/>
      <c r="P229" s="34"/>
      <c r="Q229" s="34"/>
      <c r="R229" s="34"/>
      <c r="S229" s="34"/>
      <c r="T229" s="63"/>
      <c r="AT229" s="16" t="s">
        <v>140</v>
      </c>
      <c r="AU229" s="16" t="s">
        <v>83</v>
      </c>
    </row>
    <row r="230" spans="2:63" s="10" customFormat="1" ht="29.25" customHeight="1">
      <c r="B230" s="149"/>
      <c r="D230" s="160" t="s">
        <v>74</v>
      </c>
      <c r="E230" s="161" t="s">
        <v>412</v>
      </c>
      <c r="F230" s="161" t="s">
        <v>413</v>
      </c>
      <c r="I230" s="152"/>
      <c r="J230" s="162">
        <f>BK230</f>
        <v>0</v>
      </c>
      <c r="L230" s="149"/>
      <c r="M230" s="154"/>
      <c r="N230" s="155"/>
      <c r="O230" s="155"/>
      <c r="P230" s="156">
        <f>SUM(P231:P245)</f>
        <v>0</v>
      </c>
      <c r="Q230" s="155"/>
      <c r="R230" s="156">
        <f>SUM(R231:R245)</f>
        <v>0.5062599999999999</v>
      </c>
      <c r="S230" s="155"/>
      <c r="T230" s="157">
        <f>SUM(T231:T245)</f>
        <v>0.00042</v>
      </c>
      <c r="AR230" s="150" t="s">
        <v>83</v>
      </c>
      <c r="AT230" s="158" t="s">
        <v>74</v>
      </c>
      <c r="AU230" s="158" t="s">
        <v>23</v>
      </c>
      <c r="AY230" s="150" t="s">
        <v>130</v>
      </c>
      <c r="BK230" s="159">
        <f>SUM(BK231:BK245)</f>
        <v>0</v>
      </c>
    </row>
    <row r="231" spans="2:65" s="1" customFormat="1" ht="22.5" customHeight="1">
      <c r="B231" s="163"/>
      <c r="C231" s="164" t="s">
        <v>414</v>
      </c>
      <c r="D231" s="164" t="s">
        <v>133</v>
      </c>
      <c r="E231" s="165" t="s">
        <v>415</v>
      </c>
      <c r="F231" s="166" t="s">
        <v>416</v>
      </c>
      <c r="G231" s="167" t="s">
        <v>204</v>
      </c>
      <c r="H231" s="168">
        <v>4</v>
      </c>
      <c r="I231" s="169"/>
      <c r="J231" s="170">
        <f>ROUND(I231*H231,2)</f>
        <v>0</v>
      </c>
      <c r="K231" s="166" t="s">
        <v>32</v>
      </c>
      <c r="L231" s="33"/>
      <c r="M231" s="171" t="s">
        <v>32</v>
      </c>
      <c r="N231" s="172" t="s">
        <v>46</v>
      </c>
      <c r="O231" s="34"/>
      <c r="P231" s="173">
        <f>O231*H231</f>
        <v>0</v>
      </c>
      <c r="Q231" s="173">
        <v>0.086</v>
      </c>
      <c r="R231" s="173">
        <f>Q231*H231</f>
        <v>0.344</v>
      </c>
      <c r="S231" s="173">
        <v>0</v>
      </c>
      <c r="T231" s="174">
        <f>S231*H231</f>
        <v>0</v>
      </c>
      <c r="AR231" s="16" t="s">
        <v>223</v>
      </c>
      <c r="AT231" s="16" t="s">
        <v>133</v>
      </c>
      <c r="AU231" s="16" t="s">
        <v>83</v>
      </c>
      <c r="AY231" s="16" t="s">
        <v>130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6" t="s">
        <v>23</v>
      </c>
      <c r="BK231" s="175">
        <f>ROUND(I231*H231,2)</f>
        <v>0</v>
      </c>
      <c r="BL231" s="16" t="s">
        <v>223</v>
      </c>
      <c r="BM231" s="16" t="s">
        <v>417</v>
      </c>
    </row>
    <row r="232" spans="2:47" s="1" customFormat="1" ht="27">
      <c r="B232" s="33"/>
      <c r="D232" s="176" t="s">
        <v>140</v>
      </c>
      <c r="F232" s="177" t="s">
        <v>418</v>
      </c>
      <c r="I232" s="137"/>
      <c r="L232" s="33"/>
      <c r="M232" s="62"/>
      <c r="N232" s="34"/>
      <c r="O232" s="34"/>
      <c r="P232" s="34"/>
      <c r="Q232" s="34"/>
      <c r="R232" s="34"/>
      <c r="S232" s="34"/>
      <c r="T232" s="63"/>
      <c r="AT232" s="16" t="s">
        <v>140</v>
      </c>
      <c r="AU232" s="16" t="s">
        <v>83</v>
      </c>
    </row>
    <row r="233" spans="2:51" s="11" customFormat="1" ht="13.5">
      <c r="B233" s="178"/>
      <c r="D233" s="186" t="s">
        <v>142</v>
      </c>
      <c r="E233" s="187" t="s">
        <v>32</v>
      </c>
      <c r="F233" s="188" t="s">
        <v>390</v>
      </c>
      <c r="H233" s="189">
        <v>4</v>
      </c>
      <c r="I233" s="182"/>
      <c r="L233" s="178"/>
      <c r="M233" s="183"/>
      <c r="N233" s="184"/>
      <c r="O233" s="184"/>
      <c r="P233" s="184"/>
      <c r="Q233" s="184"/>
      <c r="R233" s="184"/>
      <c r="S233" s="184"/>
      <c r="T233" s="185"/>
      <c r="AT233" s="179" t="s">
        <v>142</v>
      </c>
      <c r="AU233" s="179" t="s">
        <v>83</v>
      </c>
      <c r="AV233" s="11" t="s">
        <v>83</v>
      </c>
      <c r="AW233" s="11" t="s">
        <v>39</v>
      </c>
      <c r="AX233" s="11" t="s">
        <v>23</v>
      </c>
      <c r="AY233" s="179" t="s">
        <v>130</v>
      </c>
    </row>
    <row r="234" spans="2:65" s="1" customFormat="1" ht="22.5" customHeight="1">
      <c r="B234" s="163"/>
      <c r="C234" s="164" t="s">
        <v>419</v>
      </c>
      <c r="D234" s="164" t="s">
        <v>133</v>
      </c>
      <c r="E234" s="165" t="s">
        <v>420</v>
      </c>
      <c r="F234" s="166" t="s">
        <v>421</v>
      </c>
      <c r="G234" s="167" t="s">
        <v>204</v>
      </c>
      <c r="H234" s="168">
        <v>1</v>
      </c>
      <c r="I234" s="169"/>
      <c r="J234" s="170">
        <f>ROUND(I234*H234,2)</f>
        <v>0</v>
      </c>
      <c r="K234" s="166" t="s">
        <v>32</v>
      </c>
      <c r="L234" s="33"/>
      <c r="M234" s="171" t="s">
        <v>32</v>
      </c>
      <c r="N234" s="172" t="s">
        <v>46</v>
      </c>
      <c r="O234" s="34"/>
      <c r="P234" s="173">
        <f>O234*H234</f>
        <v>0</v>
      </c>
      <c r="Q234" s="173">
        <v>0.00026</v>
      </c>
      <c r="R234" s="173">
        <f>Q234*H234</f>
        <v>0.00026</v>
      </c>
      <c r="S234" s="173">
        <v>0</v>
      </c>
      <c r="T234" s="174">
        <f>S234*H234</f>
        <v>0</v>
      </c>
      <c r="AR234" s="16" t="s">
        <v>223</v>
      </c>
      <c r="AT234" s="16" t="s">
        <v>133</v>
      </c>
      <c r="AU234" s="16" t="s">
        <v>83</v>
      </c>
      <c r="AY234" s="16" t="s">
        <v>130</v>
      </c>
      <c r="BE234" s="175">
        <f>IF(N234="základní",J234,0)</f>
        <v>0</v>
      </c>
      <c r="BF234" s="175">
        <f>IF(N234="snížená",J234,0)</f>
        <v>0</v>
      </c>
      <c r="BG234" s="175">
        <f>IF(N234="zákl. přenesená",J234,0)</f>
        <v>0</v>
      </c>
      <c r="BH234" s="175">
        <f>IF(N234="sníž. přenesená",J234,0)</f>
        <v>0</v>
      </c>
      <c r="BI234" s="175">
        <f>IF(N234="nulová",J234,0)</f>
        <v>0</v>
      </c>
      <c r="BJ234" s="16" t="s">
        <v>23</v>
      </c>
      <c r="BK234" s="175">
        <f>ROUND(I234*H234,2)</f>
        <v>0</v>
      </c>
      <c r="BL234" s="16" t="s">
        <v>223</v>
      </c>
      <c r="BM234" s="16" t="s">
        <v>422</v>
      </c>
    </row>
    <row r="235" spans="2:47" s="1" customFormat="1" ht="27">
      <c r="B235" s="33"/>
      <c r="D235" s="186" t="s">
        <v>140</v>
      </c>
      <c r="F235" s="190" t="s">
        <v>423</v>
      </c>
      <c r="I235" s="137"/>
      <c r="L235" s="33"/>
      <c r="M235" s="62"/>
      <c r="N235" s="34"/>
      <c r="O235" s="34"/>
      <c r="P235" s="34"/>
      <c r="Q235" s="34"/>
      <c r="R235" s="34"/>
      <c r="S235" s="34"/>
      <c r="T235" s="63"/>
      <c r="AT235" s="16" t="s">
        <v>140</v>
      </c>
      <c r="AU235" s="16" t="s">
        <v>83</v>
      </c>
    </row>
    <row r="236" spans="2:65" s="1" customFormat="1" ht="22.5" customHeight="1">
      <c r="B236" s="163"/>
      <c r="C236" s="164" t="s">
        <v>424</v>
      </c>
      <c r="D236" s="164" t="s">
        <v>133</v>
      </c>
      <c r="E236" s="165" t="s">
        <v>425</v>
      </c>
      <c r="F236" s="166" t="s">
        <v>426</v>
      </c>
      <c r="G236" s="167" t="s">
        <v>204</v>
      </c>
      <c r="H236" s="168">
        <v>1</v>
      </c>
      <c r="I236" s="169"/>
      <c r="J236" s="170">
        <f>ROUND(I236*H236,2)</f>
        <v>0</v>
      </c>
      <c r="K236" s="166" t="s">
        <v>32</v>
      </c>
      <c r="L236" s="33"/>
      <c r="M236" s="171" t="s">
        <v>32</v>
      </c>
      <c r="N236" s="172" t="s">
        <v>46</v>
      </c>
      <c r="O236" s="34"/>
      <c r="P236" s="173">
        <f>O236*H236</f>
        <v>0</v>
      </c>
      <c r="Q236" s="173">
        <v>0.162</v>
      </c>
      <c r="R236" s="173">
        <f>Q236*H236</f>
        <v>0.162</v>
      </c>
      <c r="S236" s="173">
        <v>0</v>
      </c>
      <c r="T236" s="174">
        <f>S236*H236</f>
        <v>0</v>
      </c>
      <c r="AR236" s="16" t="s">
        <v>223</v>
      </c>
      <c r="AT236" s="16" t="s">
        <v>133</v>
      </c>
      <c r="AU236" s="16" t="s">
        <v>83</v>
      </c>
      <c r="AY236" s="16" t="s">
        <v>130</v>
      </c>
      <c r="BE236" s="175">
        <f>IF(N236="základní",J236,0)</f>
        <v>0</v>
      </c>
      <c r="BF236" s="175">
        <f>IF(N236="snížená",J236,0)</f>
        <v>0</v>
      </c>
      <c r="BG236" s="175">
        <f>IF(N236="zákl. přenesená",J236,0)</f>
        <v>0</v>
      </c>
      <c r="BH236" s="175">
        <f>IF(N236="sníž. přenesená",J236,0)</f>
        <v>0</v>
      </c>
      <c r="BI236" s="175">
        <f>IF(N236="nulová",J236,0)</f>
        <v>0</v>
      </c>
      <c r="BJ236" s="16" t="s">
        <v>23</v>
      </c>
      <c r="BK236" s="175">
        <f>ROUND(I236*H236,2)</f>
        <v>0</v>
      </c>
      <c r="BL236" s="16" t="s">
        <v>223</v>
      </c>
      <c r="BM236" s="16" t="s">
        <v>427</v>
      </c>
    </row>
    <row r="237" spans="2:47" s="1" customFormat="1" ht="27">
      <c r="B237" s="33"/>
      <c r="D237" s="176" t="s">
        <v>140</v>
      </c>
      <c r="F237" s="177" t="s">
        <v>428</v>
      </c>
      <c r="I237" s="137"/>
      <c r="L237" s="33"/>
      <c r="M237" s="62"/>
      <c r="N237" s="34"/>
      <c r="O237" s="34"/>
      <c r="P237" s="34"/>
      <c r="Q237" s="34"/>
      <c r="R237" s="34"/>
      <c r="S237" s="34"/>
      <c r="T237" s="63"/>
      <c r="AT237" s="16" t="s">
        <v>140</v>
      </c>
      <c r="AU237" s="16" t="s">
        <v>83</v>
      </c>
    </row>
    <row r="238" spans="2:51" s="11" customFormat="1" ht="13.5">
      <c r="B238" s="178"/>
      <c r="D238" s="186" t="s">
        <v>142</v>
      </c>
      <c r="E238" s="187" t="s">
        <v>32</v>
      </c>
      <c r="F238" s="188" t="s">
        <v>244</v>
      </c>
      <c r="H238" s="189">
        <v>1</v>
      </c>
      <c r="I238" s="182"/>
      <c r="L238" s="178"/>
      <c r="M238" s="183"/>
      <c r="N238" s="184"/>
      <c r="O238" s="184"/>
      <c r="P238" s="184"/>
      <c r="Q238" s="184"/>
      <c r="R238" s="184"/>
      <c r="S238" s="184"/>
      <c r="T238" s="185"/>
      <c r="AT238" s="179" t="s">
        <v>142</v>
      </c>
      <c r="AU238" s="179" t="s">
        <v>83</v>
      </c>
      <c r="AV238" s="11" t="s">
        <v>83</v>
      </c>
      <c r="AW238" s="11" t="s">
        <v>39</v>
      </c>
      <c r="AX238" s="11" t="s">
        <v>23</v>
      </c>
      <c r="AY238" s="179" t="s">
        <v>130</v>
      </c>
    </row>
    <row r="239" spans="2:65" s="1" customFormat="1" ht="22.5" customHeight="1">
      <c r="B239" s="163"/>
      <c r="C239" s="164" t="s">
        <v>429</v>
      </c>
      <c r="D239" s="164" t="s">
        <v>133</v>
      </c>
      <c r="E239" s="165" t="s">
        <v>430</v>
      </c>
      <c r="F239" s="166" t="s">
        <v>431</v>
      </c>
      <c r="G239" s="167" t="s">
        <v>204</v>
      </c>
      <c r="H239" s="168">
        <v>1</v>
      </c>
      <c r="I239" s="169"/>
      <c r="J239" s="170">
        <f>ROUND(I239*H239,2)</f>
        <v>0</v>
      </c>
      <c r="K239" s="166" t="s">
        <v>32</v>
      </c>
      <c r="L239" s="33"/>
      <c r="M239" s="171" t="s">
        <v>32</v>
      </c>
      <c r="N239" s="172" t="s">
        <v>46</v>
      </c>
      <c r="O239" s="34"/>
      <c r="P239" s="173">
        <f>O239*H239</f>
        <v>0</v>
      </c>
      <c r="Q239" s="173">
        <v>0</v>
      </c>
      <c r="R239" s="173">
        <f>Q239*H239</f>
        <v>0</v>
      </c>
      <c r="S239" s="173">
        <v>0</v>
      </c>
      <c r="T239" s="174">
        <f>S239*H239</f>
        <v>0</v>
      </c>
      <c r="AR239" s="16" t="s">
        <v>223</v>
      </c>
      <c r="AT239" s="16" t="s">
        <v>133</v>
      </c>
      <c r="AU239" s="16" t="s">
        <v>83</v>
      </c>
      <c r="AY239" s="16" t="s">
        <v>130</v>
      </c>
      <c r="BE239" s="175">
        <f>IF(N239="základní",J239,0)</f>
        <v>0</v>
      </c>
      <c r="BF239" s="175">
        <f>IF(N239="snížená",J239,0)</f>
        <v>0</v>
      </c>
      <c r="BG239" s="175">
        <f>IF(N239="zákl. přenesená",J239,0)</f>
        <v>0</v>
      </c>
      <c r="BH239" s="175">
        <f>IF(N239="sníž. přenesená",J239,0)</f>
        <v>0</v>
      </c>
      <c r="BI239" s="175">
        <f>IF(N239="nulová",J239,0)</f>
        <v>0</v>
      </c>
      <c r="BJ239" s="16" t="s">
        <v>23</v>
      </c>
      <c r="BK239" s="175">
        <f>ROUND(I239*H239,2)</f>
        <v>0</v>
      </c>
      <c r="BL239" s="16" t="s">
        <v>223</v>
      </c>
      <c r="BM239" s="16" t="s">
        <v>432</v>
      </c>
    </row>
    <row r="240" spans="2:47" s="1" customFormat="1" ht="27">
      <c r="B240" s="33"/>
      <c r="D240" s="186" t="s">
        <v>140</v>
      </c>
      <c r="F240" s="190" t="s">
        <v>428</v>
      </c>
      <c r="I240" s="137"/>
      <c r="L240" s="33"/>
      <c r="M240" s="62"/>
      <c r="N240" s="34"/>
      <c r="O240" s="34"/>
      <c r="P240" s="34"/>
      <c r="Q240" s="34"/>
      <c r="R240" s="34"/>
      <c r="S240" s="34"/>
      <c r="T240" s="63"/>
      <c r="AT240" s="16" t="s">
        <v>140</v>
      </c>
      <c r="AU240" s="16" t="s">
        <v>83</v>
      </c>
    </row>
    <row r="241" spans="2:65" s="1" customFormat="1" ht="22.5" customHeight="1">
      <c r="B241" s="163"/>
      <c r="C241" s="164" t="s">
        <v>433</v>
      </c>
      <c r="D241" s="164" t="s">
        <v>133</v>
      </c>
      <c r="E241" s="165" t="s">
        <v>434</v>
      </c>
      <c r="F241" s="166" t="s">
        <v>435</v>
      </c>
      <c r="G241" s="167" t="s">
        <v>204</v>
      </c>
      <c r="H241" s="168">
        <v>1</v>
      </c>
      <c r="I241" s="169"/>
      <c r="J241" s="170">
        <f>ROUND(I241*H241,2)</f>
        <v>0</v>
      </c>
      <c r="K241" s="166" t="s">
        <v>32</v>
      </c>
      <c r="L241" s="33"/>
      <c r="M241" s="171" t="s">
        <v>32</v>
      </c>
      <c r="N241" s="172" t="s">
        <v>46</v>
      </c>
      <c r="O241" s="34"/>
      <c r="P241" s="173">
        <f>O241*H241</f>
        <v>0</v>
      </c>
      <c r="Q241" s="173">
        <v>0</v>
      </c>
      <c r="R241" s="173">
        <f>Q241*H241</f>
        <v>0</v>
      </c>
      <c r="S241" s="173">
        <v>0.00042</v>
      </c>
      <c r="T241" s="174">
        <f>S241*H241</f>
        <v>0.00042</v>
      </c>
      <c r="AR241" s="16" t="s">
        <v>223</v>
      </c>
      <c r="AT241" s="16" t="s">
        <v>133</v>
      </c>
      <c r="AU241" s="16" t="s">
        <v>83</v>
      </c>
      <c r="AY241" s="16" t="s">
        <v>130</v>
      </c>
      <c r="BE241" s="175">
        <f>IF(N241="základní",J241,0)</f>
        <v>0</v>
      </c>
      <c r="BF241" s="175">
        <f>IF(N241="snížená",J241,0)</f>
        <v>0</v>
      </c>
      <c r="BG241" s="175">
        <f>IF(N241="zákl. přenesená",J241,0)</f>
        <v>0</v>
      </c>
      <c r="BH241" s="175">
        <f>IF(N241="sníž. přenesená",J241,0)</f>
        <v>0</v>
      </c>
      <c r="BI241" s="175">
        <f>IF(N241="nulová",J241,0)</f>
        <v>0</v>
      </c>
      <c r="BJ241" s="16" t="s">
        <v>23</v>
      </c>
      <c r="BK241" s="175">
        <f>ROUND(I241*H241,2)</f>
        <v>0</v>
      </c>
      <c r="BL241" s="16" t="s">
        <v>223</v>
      </c>
      <c r="BM241" s="16" t="s">
        <v>436</v>
      </c>
    </row>
    <row r="242" spans="2:47" s="1" customFormat="1" ht="13.5">
      <c r="B242" s="33"/>
      <c r="D242" s="176" t="s">
        <v>140</v>
      </c>
      <c r="F242" s="177" t="s">
        <v>437</v>
      </c>
      <c r="I242" s="137"/>
      <c r="L242" s="33"/>
      <c r="M242" s="62"/>
      <c r="N242" s="34"/>
      <c r="O242" s="34"/>
      <c r="P242" s="34"/>
      <c r="Q242" s="34"/>
      <c r="R242" s="34"/>
      <c r="S242" s="34"/>
      <c r="T242" s="63"/>
      <c r="AT242" s="16" t="s">
        <v>140</v>
      </c>
      <c r="AU242" s="16" t="s">
        <v>83</v>
      </c>
    </row>
    <row r="243" spans="2:51" s="11" customFormat="1" ht="13.5">
      <c r="B243" s="178"/>
      <c r="D243" s="186" t="s">
        <v>142</v>
      </c>
      <c r="E243" s="187" t="s">
        <v>32</v>
      </c>
      <c r="F243" s="188" t="s">
        <v>244</v>
      </c>
      <c r="H243" s="189">
        <v>1</v>
      </c>
      <c r="I243" s="182"/>
      <c r="L243" s="178"/>
      <c r="M243" s="183"/>
      <c r="N243" s="184"/>
      <c r="O243" s="184"/>
      <c r="P243" s="184"/>
      <c r="Q243" s="184"/>
      <c r="R243" s="184"/>
      <c r="S243" s="184"/>
      <c r="T243" s="185"/>
      <c r="AT243" s="179" t="s">
        <v>142</v>
      </c>
      <c r="AU243" s="179" t="s">
        <v>83</v>
      </c>
      <c r="AV243" s="11" t="s">
        <v>83</v>
      </c>
      <c r="AW243" s="11" t="s">
        <v>39</v>
      </c>
      <c r="AX243" s="11" t="s">
        <v>23</v>
      </c>
      <c r="AY243" s="179" t="s">
        <v>130</v>
      </c>
    </row>
    <row r="244" spans="2:65" s="1" customFormat="1" ht="22.5" customHeight="1">
      <c r="B244" s="163"/>
      <c r="C244" s="164" t="s">
        <v>438</v>
      </c>
      <c r="D244" s="164" t="s">
        <v>133</v>
      </c>
      <c r="E244" s="165" t="s">
        <v>439</v>
      </c>
      <c r="F244" s="166" t="s">
        <v>440</v>
      </c>
      <c r="G244" s="167" t="s">
        <v>331</v>
      </c>
      <c r="H244" s="168">
        <v>0.506</v>
      </c>
      <c r="I244" s="169"/>
      <c r="J244" s="170">
        <f>ROUND(I244*H244,2)</f>
        <v>0</v>
      </c>
      <c r="K244" s="166" t="s">
        <v>137</v>
      </c>
      <c r="L244" s="33"/>
      <c r="M244" s="171" t="s">
        <v>32</v>
      </c>
      <c r="N244" s="172" t="s">
        <v>46</v>
      </c>
      <c r="O244" s="34"/>
      <c r="P244" s="173">
        <f>O244*H244</f>
        <v>0</v>
      </c>
      <c r="Q244" s="173">
        <v>0</v>
      </c>
      <c r="R244" s="173">
        <f>Q244*H244</f>
        <v>0</v>
      </c>
      <c r="S244" s="173">
        <v>0</v>
      </c>
      <c r="T244" s="174">
        <f>S244*H244</f>
        <v>0</v>
      </c>
      <c r="AR244" s="16" t="s">
        <v>223</v>
      </c>
      <c r="AT244" s="16" t="s">
        <v>133</v>
      </c>
      <c r="AU244" s="16" t="s">
        <v>83</v>
      </c>
      <c r="AY244" s="16" t="s">
        <v>130</v>
      </c>
      <c r="BE244" s="175">
        <f>IF(N244="základní",J244,0)</f>
        <v>0</v>
      </c>
      <c r="BF244" s="175">
        <f>IF(N244="snížená",J244,0)</f>
        <v>0</v>
      </c>
      <c r="BG244" s="175">
        <f>IF(N244="zákl. přenesená",J244,0)</f>
        <v>0</v>
      </c>
      <c r="BH244" s="175">
        <f>IF(N244="sníž. přenesená",J244,0)</f>
        <v>0</v>
      </c>
      <c r="BI244" s="175">
        <f>IF(N244="nulová",J244,0)</f>
        <v>0</v>
      </c>
      <c r="BJ244" s="16" t="s">
        <v>23</v>
      </c>
      <c r="BK244" s="175">
        <f>ROUND(I244*H244,2)</f>
        <v>0</v>
      </c>
      <c r="BL244" s="16" t="s">
        <v>223</v>
      </c>
      <c r="BM244" s="16" t="s">
        <v>441</v>
      </c>
    </row>
    <row r="245" spans="2:47" s="1" customFormat="1" ht="27">
      <c r="B245" s="33"/>
      <c r="D245" s="176" t="s">
        <v>140</v>
      </c>
      <c r="F245" s="177" t="s">
        <v>442</v>
      </c>
      <c r="I245" s="137"/>
      <c r="L245" s="33"/>
      <c r="M245" s="62"/>
      <c r="N245" s="34"/>
      <c r="O245" s="34"/>
      <c r="P245" s="34"/>
      <c r="Q245" s="34"/>
      <c r="R245" s="34"/>
      <c r="S245" s="34"/>
      <c r="T245" s="63"/>
      <c r="AT245" s="16" t="s">
        <v>140</v>
      </c>
      <c r="AU245" s="16" t="s">
        <v>83</v>
      </c>
    </row>
    <row r="246" spans="2:63" s="10" customFormat="1" ht="29.25" customHeight="1">
      <c r="B246" s="149"/>
      <c r="D246" s="160" t="s">
        <v>74</v>
      </c>
      <c r="E246" s="161" t="s">
        <v>443</v>
      </c>
      <c r="F246" s="161" t="s">
        <v>444</v>
      </c>
      <c r="I246" s="152"/>
      <c r="J246" s="162">
        <f>BK246</f>
        <v>0</v>
      </c>
      <c r="L246" s="149"/>
      <c r="M246" s="154"/>
      <c r="N246" s="155"/>
      <c r="O246" s="155"/>
      <c r="P246" s="156">
        <f>SUM(P247:P260)</f>
        <v>0</v>
      </c>
      <c r="Q246" s="155"/>
      <c r="R246" s="156">
        <f>SUM(R247:R260)</f>
        <v>0.11609</v>
      </c>
      <c r="S246" s="155"/>
      <c r="T246" s="157">
        <f>SUM(T247:T260)</f>
        <v>0.001</v>
      </c>
      <c r="AR246" s="150" t="s">
        <v>83</v>
      </c>
      <c r="AT246" s="158" t="s">
        <v>74</v>
      </c>
      <c r="AU246" s="158" t="s">
        <v>23</v>
      </c>
      <c r="AY246" s="150" t="s">
        <v>130</v>
      </c>
      <c r="BK246" s="159">
        <f>SUM(BK247:BK260)</f>
        <v>0</v>
      </c>
    </row>
    <row r="247" spans="2:65" s="1" customFormat="1" ht="22.5" customHeight="1">
      <c r="B247" s="163"/>
      <c r="C247" s="164" t="s">
        <v>445</v>
      </c>
      <c r="D247" s="164" t="s">
        <v>133</v>
      </c>
      <c r="E247" s="165" t="s">
        <v>446</v>
      </c>
      <c r="F247" s="166" t="s">
        <v>447</v>
      </c>
      <c r="G247" s="167" t="s">
        <v>204</v>
      </c>
      <c r="H247" s="168">
        <v>4</v>
      </c>
      <c r="I247" s="169"/>
      <c r="J247" s="170">
        <f>ROUND(I247*H247,2)</f>
        <v>0</v>
      </c>
      <c r="K247" s="166" t="s">
        <v>32</v>
      </c>
      <c r="L247" s="33"/>
      <c r="M247" s="171" t="s">
        <v>32</v>
      </c>
      <c r="N247" s="172" t="s">
        <v>46</v>
      </c>
      <c r="O247" s="34"/>
      <c r="P247" s="173">
        <f>O247*H247</f>
        <v>0</v>
      </c>
      <c r="Q247" s="173">
        <v>1E-05</v>
      </c>
      <c r="R247" s="173">
        <f>Q247*H247</f>
        <v>4E-05</v>
      </c>
      <c r="S247" s="173">
        <v>0</v>
      </c>
      <c r="T247" s="174">
        <f>S247*H247</f>
        <v>0</v>
      </c>
      <c r="AR247" s="16" t="s">
        <v>223</v>
      </c>
      <c r="AT247" s="16" t="s">
        <v>133</v>
      </c>
      <c r="AU247" s="16" t="s">
        <v>83</v>
      </c>
      <c r="AY247" s="16" t="s">
        <v>130</v>
      </c>
      <c r="BE247" s="175">
        <f>IF(N247="základní",J247,0)</f>
        <v>0</v>
      </c>
      <c r="BF247" s="175">
        <f>IF(N247="snížená",J247,0)</f>
        <v>0</v>
      </c>
      <c r="BG247" s="175">
        <f>IF(N247="zákl. přenesená",J247,0)</f>
        <v>0</v>
      </c>
      <c r="BH247" s="175">
        <f>IF(N247="sníž. přenesená",J247,0)</f>
        <v>0</v>
      </c>
      <c r="BI247" s="175">
        <f>IF(N247="nulová",J247,0)</f>
        <v>0</v>
      </c>
      <c r="BJ247" s="16" t="s">
        <v>23</v>
      </c>
      <c r="BK247" s="175">
        <f>ROUND(I247*H247,2)</f>
        <v>0</v>
      </c>
      <c r="BL247" s="16" t="s">
        <v>223</v>
      </c>
      <c r="BM247" s="16" t="s">
        <v>448</v>
      </c>
    </row>
    <row r="248" spans="2:47" s="1" customFormat="1" ht="13.5">
      <c r="B248" s="33"/>
      <c r="D248" s="176" t="s">
        <v>140</v>
      </c>
      <c r="F248" s="177" t="s">
        <v>449</v>
      </c>
      <c r="I248" s="137"/>
      <c r="L248" s="33"/>
      <c r="M248" s="62"/>
      <c r="N248" s="34"/>
      <c r="O248" s="34"/>
      <c r="P248" s="34"/>
      <c r="Q248" s="34"/>
      <c r="R248" s="34"/>
      <c r="S248" s="34"/>
      <c r="T248" s="63"/>
      <c r="AT248" s="16" t="s">
        <v>140</v>
      </c>
      <c r="AU248" s="16" t="s">
        <v>83</v>
      </c>
    </row>
    <row r="249" spans="2:51" s="11" customFormat="1" ht="13.5">
      <c r="B249" s="178"/>
      <c r="D249" s="186" t="s">
        <v>142</v>
      </c>
      <c r="E249" s="187" t="s">
        <v>32</v>
      </c>
      <c r="F249" s="188" t="s">
        <v>390</v>
      </c>
      <c r="H249" s="189">
        <v>4</v>
      </c>
      <c r="I249" s="182"/>
      <c r="L249" s="178"/>
      <c r="M249" s="183"/>
      <c r="N249" s="184"/>
      <c r="O249" s="184"/>
      <c r="P249" s="184"/>
      <c r="Q249" s="184"/>
      <c r="R249" s="184"/>
      <c r="S249" s="184"/>
      <c r="T249" s="185"/>
      <c r="AT249" s="179" t="s">
        <v>142</v>
      </c>
      <c r="AU249" s="179" t="s">
        <v>83</v>
      </c>
      <c r="AV249" s="11" t="s">
        <v>83</v>
      </c>
      <c r="AW249" s="11" t="s">
        <v>39</v>
      </c>
      <c r="AX249" s="11" t="s">
        <v>23</v>
      </c>
      <c r="AY249" s="179" t="s">
        <v>130</v>
      </c>
    </row>
    <row r="250" spans="2:65" s="1" customFormat="1" ht="22.5" customHeight="1">
      <c r="B250" s="163"/>
      <c r="C250" s="200" t="s">
        <v>450</v>
      </c>
      <c r="D250" s="200" t="s">
        <v>313</v>
      </c>
      <c r="E250" s="201" t="s">
        <v>451</v>
      </c>
      <c r="F250" s="202" t="s">
        <v>452</v>
      </c>
      <c r="G250" s="203" t="s">
        <v>204</v>
      </c>
      <c r="H250" s="204">
        <v>4</v>
      </c>
      <c r="I250" s="205"/>
      <c r="J250" s="206">
        <f>ROUND(I250*H250,2)</f>
        <v>0</v>
      </c>
      <c r="K250" s="202" t="s">
        <v>32</v>
      </c>
      <c r="L250" s="207"/>
      <c r="M250" s="208" t="s">
        <v>32</v>
      </c>
      <c r="N250" s="209" t="s">
        <v>46</v>
      </c>
      <c r="O250" s="34"/>
      <c r="P250" s="173">
        <f>O250*H250</f>
        <v>0</v>
      </c>
      <c r="Q250" s="173">
        <v>0.029</v>
      </c>
      <c r="R250" s="173">
        <f>Q250*H250</f>
        <v>0.116</v>
      </c>
      <c r="S250" s="173">
        <v>0</v>
      </c>
      <c r="T250" s="174">
        <f>S250*H250</f>
        <v>0</v>
      </c>
      <c r="AR250" s="16" t="s">
        <v>312</v>
      </c>
      <c r="AT250" s="16" t="s">
        <v>313</v>
      </c>
      <c r="AU250" s="16" t="s">
        <v>83</v>
      </c>
      <c r="AY250" s="16" t="s">
        <v>130</v>
      </c>
      <c r="BE250" s="175">
        <f>IF(N250="základní",J250,0)</f>
        <v>0</v>
      </c>
      <c r="BF250" s="175">
        <f>IF(N250="snížená",J250,0)</f>
        <v>0</v>
      </c>
      <c r="BG250" s="175">
        <f>IF(N250="zákl. přenesená",J250,0)</f>
        <v>0</v>
      </c>
      <c r="BH250" s="175">
        <f>IF(N250="sníž. přenesená",J250,0)</f>
        <v>0</v>
      </c>
      <c r="BI250" s="175">
        <f>IF(N250="nulová",J250,0)</f>
        <v>0</v>
      </c>
      <c r="BJ250" s="16" t="s">
        <v>23</v>
      </c>
      <c r="BK250" s="175">
        <f>ROUND(I250*H250,2)</f>
        <v>0</v>
      </c>
      <c r="BL250" s="16" t="s">
        <v>223</v>
      </c>
      <c r="BM250" s="16" t="s">
        <v>453</v>
      </c>
    </row>
    <row r="251" spans="2:47" s="1" customFormat="1" ht="13.5">
      <c r="B251" s="33"/>
      <c r="D251" s="176" t="s">
        <v>140</v>
      </c>
      <c r="F251" s="177" t="s">
        <v>452</v>
      </c>
      <c r="I251" s="137"/>
      <c r="L251" s="33"/>
      <c r="M251" s="62"/>
      <c r="N251" s="34"/>
      <c r="O251" s="34"/>
      <c r="P251" s="34"/>
      <c r="Q251" s="34"/>
      <c r="R251" s="34"/>
      <c r="S251" s="34"/>
      <c r="T251" s="63"/>
      <c r="AT251" s="16" t="s">
        <v>140</v>
      </c>
      <c r="AU251" s="16" t="s">
        <v>83</v>
      </c>
    </row>
    <row r="252" spans="2:51" s="11" customFormat="1" ht="13.5">
      <c r="B252" s="178"/>
      <c r="D252" s="186" t="s">
        <v>142</v>
      </c>
      <c r="E252" s="187" t="s">
        <v>32</v>
      </c>
      <c r="F252" s="188" t="s">
        <v>390</v>
      </c>
      <c r="H252" s="189">
        <v>4</v>
      </c>
      <c r="I252" s="182"/>
      <c r="L252" s="178"/>
      <c r="M252" s="183"/>
      <c r="N252" s="184"/>
      <c r="O252" s="184"/>
      <c r="P252" s="184"/>
      <c r="Q252" s="184"/>
      <c r="R252" s="184"/>
      <c r="S252" s="184"/>
      <c r="T252" s="185"/>
      <c r="AT252" s="179" t="s">
        <v>142</v>
      </c>
      <c r="AU252" s="179" t="s">
        <v>83</v>
      </c>
      <c r="AV252" s="11" t="s">
        <v>83</v>
      </c>
      <c r="AW252" s="11" t="s">
        <v>39</v>
      </c>
      <c r="AX252" s="11" t="s">
        <v>23</v>
      </c>
      <c r="AY252" s="179" t="s">
        <v>130</v>
      </c>
    </row>
    <row r="253" spans="2:65" s="1" customFormat="1" ht="22.5" customHeight="1">
      <c r="B253" s="163"/>
      <c r="C253" s="164" t="s">
        <v>454</v>
      </c>
      <c r="D253" s="164" t="s">
        <v>133</v>
      </c>
      <c r="E253" s="165" t="s">
        <v>455</v>
      </c>
      <c r="F253" s="166" t="s">
        <v>456</v>
      </c>
      <c r="G253" s="167" t="s">
        <v>457</v>
      </c>
      <c r="H253" s="168">
        <v>1</v>
      </c>
      <c r="I253" s="169"/>
      <c r="J253" s="170">
        <f>ROUND(I253*H253,2)</f>
        <v>0</v>
      </c>
      <c r="K253" s="166" t="s">
        <v>137</v>
      </c>
      <c r="L253" s="33"/>
      <c r="M253" s="171" t="s">
        <v>32</v>
      </c>
      <c r="N253" s="172" t="s">
        <v>46</v>
      </c>
      <c r="O253" s="34"/>
      <c r="P253" s="173">
        <f>O253*H253</f>
        <v>0</v>
      </c>
      <c r="Q253" s="173">
        <v>5E-05</v>
      </c>
      <c r="R253" s="173">
        <f>Q253*H253</f>
        <v>5E-05</v>
      </c>
      <c r="S253" s="173">
        <v>0</v>
      </c>
      <c r="T253" s="174">
        <f>S253*H253</f>
        <v>0</v>
      </c>
      <c r="AR253" s="16" t="s">
        <v>223</v>
      </c>
      <c r="AT253" s="16" t="s">
        <v>133</v>
      </c>
      <c r="AU253" s="16" t="s">
        <v>83</v>
      </c>
      <c r="AY253" s="16" t="s">
        <v>130</v>
      </c>
      <c r="BE253" s="175">
        <f>IF(N253="základní",J253,0)</f>
        <v>0</v>
      </c>
      <c r="BF253" s="175">
        <f>IF(N253="snížená",J253,0)</f>
        <v>0</v>
      </c>
      <c r="BG253" s="175">
        <f>IF(N253="zákl. přenesená",J253,0)</f>
        <v>0</v>
      </c>
      <c r="BH253" s="175">
        <f>IF(N253="sníž. přenesená",J253,0)</f>
        <v>0</v>
      </c>
      <c r="BI253" s="175">
        <f>IF(N253="nulová",J253,0)</f>
        <v>0</v>
      </c>
      <c r="BJ253" s="16" t="s">
        <v>23</v>
      </c>
      <c r="BK253" s="175">
        <f>ROUND(I253*H253,2)</f>
        <v>0</v>
      </c>
      <c r="BL253" s="16" t="s">
        <v>223</v>
      </c>
      <c r="BM253" s="16" t="s">
        <v>458</v>
      </c>
    </row>
    <row r="254" spans="2:47" s="1" customFormat="1" ht="13.5">
      <c r="B254" s="33"/>
      <c r="D254" s="176" t="s">
        <v>140</v>
      </c>
      <c r="F254" s="177" t="s">
        <v>459</v>
      </c>
      <c r="I254" s="137"/>
      <c r="L254" s="33"/>
      <c r="M254" s="62"/>
      <c r="N254" s="34"/>
      <c r="O254" s="34"/>
      <c r="P254" s="34"/>
      <c r="Q254" s="34"/>
      <c r="R254" s="34"/>
      <c r="S254" s="34"/>
      <c r="T254" s="63"/>
      <c r="AT254" s="16" t="s">
        <v>140</v>
      </c>
      <c r="AU254" s="16" t="s">
        <v>83</v>
      </c>
    </row>
    <row r="255" spans="2:51" s="11" customFormat="1" ht="13.5">
      <c r="B255" s="178"/>
      <c r="D255" s="186" t="s">
        <v>142</v>
      </c>
      <c r="E255" s="187" t="s">
        <v>32</v>
      </c>
      <c r="F255" s="188" t="s">
        <v>244</v>
      </c>
      <c r="H255" s="189">
        <v>1</v>
      </c>
      <c r="I255" s="182"/>
      <c r="L255" s="178"/>
      <c r="M255" s="183"/>
      <c r="N255" s="184"/>
      <c r="O255" s="184"/>
      <c r="P255" s="184"/>
      <c r="Q255" s="184"/>
      <c r="R255" s="184"/>
      <c r="S255" s="184"/>
      <c r="T255" s="185"/>
      <c r="AT255" s="179" t="s">
        <v>142</v>
      </c>
      <c r="AU255" s="179" t="s">
        <v>83</v>
      </c>
      <c r="AV255" s="11" t="s">
        <v>83</v>
      </c>
      <c r="AW255" s="11" t="s">
        <v>39</v>
      </c>
      <c r="AX255" s="11" t="s">
        <v>23</v>
      </c>
      <c r="AY255" s="179" t="s">
        <v>130</v>
      </c>
    </row>
    <row r="256" spans="2:65" s="1" customFormat="1" ht="31.5" customHeight="1">
      <c r="B256" s="163"/>
      <c r="C256" s="164" t="s">
        <v>460</v>
      </c>
      <c r="D256" s="164" t="s">
        <v>133</v>
      </c>
      <c r="E256" s="165" t="s">
        <v>461</v>
      </c>
      <c r="F256" s="166" t="s">
        <v>462</v>
      </c>
      <c r="G256" s="167" t="s">
        <v>457</v>
      </c>
      <c r="H256" s="168">
        <v>1</v>
      </c>
      <c r="I256" s="169"/>
      <c r="J256" s="170">
        <f>ROUND(I256*H256,2)</f>
        <v>0</v>
      </c>
      <c r="K256" s="166" t="s">
        <v>137</v>
      </c>
      <c r="L256" s="33"/>
      <c r="M256" s="171" t="s">
        <v>32</v>
      </c>
      <c r="N256" s="172" t="s">
        <v>46</v>
      </c>
      <c r="O256" s="34"/>
      <c r="P256" s="173">
        <f>O256*H256</f>
        <v>0</v>
      </c>
      <c r="Q256" s="173">
        <v>0</v>
      </c>
      <c r="R256" s="173">
        <f>Q256*H256</f>
        <v>0</v>
      </c>
      <c r="S256" s="173">
        <v>0.001</v>
      </c>
      <c r="T256" s="174">
        <f>S256*H256</f>
        <v>0.001</v>
      </c>
      <c r="AR256" s="16" t="s">
        <v>223</v>
      </c>
      <c r="AT256" s="16" t="s">
        <v>133</v>
      </c>
      <c r="AU256" s="16" t="s">
        <v>83</v>
      </c>
      <c r="AY256" s="16" t="s">
        <v>130</v>
      </c>
      <c r="BE256" s="175">
        <f>IF(N256="základní",J256,0)</f>
        <v>0</v>
      </c>
      <c r="BF256" s="175">
        <f>IF(N256="snížená",J256,0)</f>
        <v>0</v>
      </c>
      <c r="BG256" s="175">
        <f>IF(N256="zákl. přenesená",J256,0)</f>
        <v>0</v>
      </c>
      <c r="BH256" s="175">
        <f>IF(N256="sníž. přenesená",J256,0)</f>
        <v>0</v>
      </c>
      <c r="BI256" s="175">
        <f>IF(N256="nulová",J256,0)</f>
        <v>0</v>
      </c>
      <c r="BJ256" s="16" t="s">
        <v>23</v>
      </c>
      <c r="BK256" s="175">
        <f>ROUND(I256*H256,2)</f>
        <v>0</v>
      </c>
      <c r="BL256" s="16" t="s">
        <v>223</v>
      </c>
      <c r="BM256" s="16" t="s">
        <v>463</v>
      </c>
    </row>
    <row r="257" spans="2:47" s="1" customFormat="1" ht="13.5">
      <c r="B257" s="33"/>
      <c r="D257" s="176" t="s">
        <v>140</v>
      </c>
      <c r="F257" s="177" t="s">
        <v>464</v>
      </c>
      <c r="I257" s="137"/>
      <c r="L257" s="33"/>
      <c r="M257" s="62"/>
      <c r="N257" s="34"/>
      <c r="O257" s="34"/>
      <c r="P257" s="34"/>
      <c r="Q257" s="34"/>
      <c r="R257" s="34"/>
      <c r="S257" s="34"/>
      <c r="T257" s="63"/>
      <c r="AT257" s="16" t="s">
        <v>140</v>
      </c>
      <c r="AU257" s="16" t="s">
        <v>83</v>
      </c>
    </row>
    <row r="258" spans="2:51" s="11" customFormat="1" ht="13.5">
      <c r="B258" s="178"/>
      <c r="D258" s="186" t="s">
        <v>142</v>
      </c>
      <c r="E258" s="187" t="s">
        <v>32</v>
      </c>
      <c r="F258" s="188" t="s">
        <v>244</v>
      </c>
      <c r="H258" s="189">
        <v>1</v>
      </c>
      <c r="I258" s="182"/>
      <c r="L258" s="178"/>
      <c r="M258" s="183"/>
      <c r="N258" s="184"/>
      <c r="O258" s="184"/>
      <c r="P258" s="184"/>
      <c r="Q258" s="184"/>
      <c r="R258" s="184"/>
      <c r="S258" s="184"/>
      <c r="T258" s="185"/>
      <c r="AT258" s="179" t="s">
        <v>142</v>
      </c>
      <c r="AU258" s="179" t="s">
        <v>83</v>
      </c>
      <c r="AV258" s="11" t="s">
        <v>83</v>
      </c>
      <c r="AW258" s="11" t="s">
        <v>39</v>
      </c>
      <c r="AX258" s="11" t="s">
        <v>23</v>
      </c>
      <c r="AY258" s="179" t="s">
        <v>130</v>
      </c>
    </row>
    <row r="259" spans="2:65" s="1" customFormat="1" ht="22.5" customHeight="1">
      <c r="B259" s="163"/>
      <c r="C259" s="164" t="s">
        <v>465</v>
      </c>
      <c r="D259" s="164" t="s">
        <v>133</v>
      </c>
      <c r="E259" s="165" t="s">
        <v>466</v>
      </c>
      <c r="F259" s="166" t="s">
        <v>467</v>
      </c>
      <c r="G259" s="167" t="s">
        <v>331</v>
      </c>
      <c r="H259" s="168">
        <v>0.116</v>
      </c>
      <c r="I259" s="169"/>
      <c r="J259" s="170">
        <f>ROUND(I259*H259,2)</f>
        <v>0</v>
      </c>
      <c r="K259" s="166" t="s">
        <v>468</v>
      </c>
      <c r="L259" s="33"/>
      <c r="M259" s="171" t="s">
        <v>32</v>
      </c>
      <c r="N259" s="172" t="s">
        <v>46</v>
      </c>
      <c r="O259" s="34"/>
      <c r="P259" s="173">
        <f>O259*H259</f>
        <v>0</v>
      </c>
      <c r="Q259" s="173">
        <v>0</v>
      </c>
      <c r="R259" s="173">
        <f>Q259*H259</f>
        <v>0</v>
      </c>
      <c r="S259" s="173">
        <v>0</v>
      </c>
      <c r="T259" s="174">
        <f>S259*H259</f>
        <v>0</v>
      </c>
      <c r="AR259" s="16" t="s">
        <v>223</v>
      </c>
      <c r="AT259" s="16" t="s">
        <v>133</v>
      </c>
      <c r="AU259" s="16" t="s">
        <v>83</v>
      </c>
      <c r="AY259" s="16" t="s">
        <v>130</v>
      </c>
      <c r="BE259" s="175">
        <f>IF(N259="základní",J259,0)</f>
        <v>0</v>
      </c>
      <c r="BF259" s="175">
        <f>IF(N259="snížená",J259,0)</f>
        <v>0</v>
      </c>
      <c r="BG259" s="175">
        <f>IF(N259="zákl. přenesená",J259,0)</f>
        <v>0</v>
      </c>
      <c r="BH259" s="175">
        <f>IF(N259="sníž. přenesená",J259,0)</f>
        <v>0</v>
      </c>
      <c r="BI259" s="175">
        <f>IF(N259="nulová",J259,0)</f>
        <v>0</v>
      </c>
      <c r="BJ259" s="16" t="s">
        <v>23</v>
      </c>
      <c r="BK259" s="175">
        <f>ROUND(I259*H259,2)</f>
        <v>0</v>
      </c>
      <c r="BL259" s="16" t="s">
        <v>223</v>
      </c>
      <c r="BM259" s="16" t="s">
        <v>469</v>
      </c>
    </row>
    <row r="260" spans="2:47" s="1" customFormat="1" ht="27">
      <c r="B260" s="33"/>
      <c r="D260" s="176" t="s">
        <v>140</v>
      </c>
      <c r="F260" s="177" t="s">
        <v>470</v>
      </c>
      <c r="I260" s="137"/>
      <c r="L260" s="33"/>
      <c r="M260" s="62"/>
      <c r="N260" s="34"/>
      <c r="O260" s="34"/>
      <c r="P260" s="34"/>
      <c r="Q260" s="34"/>
      <c r="R260" s="34"/>
      <c r="S260" s="34"/>
      <c r="T260" s="63"/>
      <c r="AT260" s="16" t="s">
        <v>140</v>
      </c>
      <c r="AU260" s="16" t="s">
        <v>83</v>
      </c>
    </row>
    <row r="261" spans="2:63" s="10" customFormat="1" ht="29.25" customHeight="1">
      <c r="B261" s="149"/>
      <c r="D261" s="160" t="s">
        <v>74</v>
      </c>
      <c r="E261" s="161" t="s">
        <v>471</v>
      </c>
      <c r="F261" s="161" t="s">
        <v>472</v>
      </c>
      <c r="I261" s="152"/>
      <c r="J261" s="162">
        <f>BK261</f>
        <v>0</v>
      </c>
      <c r="L261" s="149"/>
      <c r="M261" s="154"/>
      <c r="N261" s="155"/>
      <c r="O261" s="155"/>
      <c r="P261" s="156">
        <f>SUM(P262:P290)</f>
        <v>0</v>
      </c>
      <c r="Q261" s="155"/>
      <c r="R261" s="156">
        <f>SUM(R262:R290)</f>
        <v>0.12092000000000003</v>
      </c>
      <c r="S261" s="155"/>
      <c r="T261" s="157">
        <f>SUM(T262:T290)</f>
        <v>0</v>
      </c>
      <c r="AR261" s="150" t="s">
        <v>83</v>
      </c>
      <c r="AT261" s="158" t="s">
        <v>74</v>
      </c>
      <c r="AU261" s="158" t="s">
        <v>23</v>
      </c>
      <c r="AY261" s="150" t="s">
        <v>130</v>
      </c>
      <c r="BK261" s="159">
        <f>SUM(BK262:BK290)</f>
        <v>0</v>
      </c>
    </row>
    <row r="262" spans="2:65" s="1" customFormat="1" ht="22.5" customHeight="1">
      <c r="B262" s="163"/>
      <c r="C262" s="164" t="s">
        <v>473</v>
      </c>
      <c r="D262" s="164" t="s">
        <v>133</v>
      </c>
      <c r="E262" s="165" t="s">
        <v>474</v>
      </c>
      <c r="F262" s="166" t="s">
        <v>475</v>
      </c>
      <c r="G262" s="167" t="s">
        <v>148</v>
      </c>
      <c r="H262" s="168">
        <v>0.24</v>
      </c>
      <c r="I262" s="169"/>
      <c r="J262" s="170">
        <f>ROUND(I262*H262,2)</f>
        <v>0</v>
      </c>
      <c r="K262" s="166" t="s">
        <v>137</v>
      </c>
      <c r="L262" s="33"/>
      <c r="M262" s="171" t="s">
        <v>32</v>
      </c>
      <c r="N262" s="172" t="s">
        <v>46</v>
      </c>
      <c r="O262" s="34"/>
      <c r="P262" s="173">
        <f>O262*H262</f>
        <v>0</v>
      </c>
      <c r="Q262" s="173">
        <v>7E-05</v>
      </c>
      <c r="R262" s="173">
        <f>Q262*H262</f>
        <v>1.68E-05</v>
      </c>
      <c r="S262" s="173">
        <v>0</v>
      </c>
      <c r="T262" s="174">
        <f>S262*H262</f>
        <v>0</v>
      </c>
      <c r="AR262" s="16" t="s">
        <v>223</v>
      </c>
      <c r="AT262" s="16" t="s">
        <v>133</v>
      </c>
      <c r="AU262" s="16" t="s">
        <v>83</v>
      </c>
      <c r="AY262" s="16" t="s">
        <v>130</v>
      </c>
      <c r="BE262" s="175">
        <f>IF(N262="základní",J262,0)</f>
        <v>0</v>
      </c>
      <c r="BF262" s="175">
        <f>IF(N262="snížená",J262,0)</f>
        <v>0</v>
      </c>
      <c r="BG262" s="175">
        <f>IF(N262="zákl. přenesená",J262,0)</f>
        <v>0</v>
      </c>
      <c r="BH262" s="175">
        <f>IF(N262="sníž. přenesená",J262,0)</f>
        <v>0</v>
      </c>
      <c r="BI262" s="175">
        <f>IF(N262="nulová",J262,0)</f>
        <v>0</v>
      </c>
      <c r="BJ262" s="16" t="s">
        <v>23</v>
      </c>
      <c r="BK262" s="175">
        <f>ROUND(I262*H262,2)</f>
        <v>0</v>
      </c>
      <c r="BL262" s="16" t="s">
        <v>223</v>
      </c>
      <c r="BM262" s="16" t="s">
        <v>476</v>
      </c>
    </row>
    <row r="263" spans="2:47" s="1" customFormat="1" ht="27">
      <c r="B263" s="33"/>
      <c r="D263" s="176" t="s">
        <v>140</v>
      </c>
      <c r="F263" s="177" t="s">
        <v>477</v>
      </c>
      <c r="I263" s="137"/>
      <c r="L263" s="33"/>
      <c r="M263" s="62"/>
      <c r="N263" s="34"/>
      <c r="O263" s="34"/>
      <c r="P263" s="34"/>
      <c r="Q263" s="34"/>
      <c r="R263" s="34"/>
      <c r="S263" s="34"/>
      <c r="T263" s="63"/>
      <c r="AT263" s="16" t="s">
        <v>140</v>
      </c>
      <c r="AU263" s="16" t="s">
        <v>83</v>
      </c>
    </row>
    <row r="264" spans="2:51" s="11" customFormat="1" ht="13.5">
      <c r="B264" s="178"/>
      <c r="D264" s="186" t="s">
        <v>142</v>
      </c>
      <c r="E264" s="187" t="s">
        <v>32</v>
      </c>
      <c r="F264" s="188" t="s">
        <v>478</v>
      </c>
      <c r="H264" s="189">
        <v>0.24</v>
      </c>
      <c r="I264" s="182"/>
      <c r="L264" s="178"/>
      <c r="M264" s="183"/>
      <c r="N264" s="184"/>
      <c r="O264" s="184"/>
      <c r="P264" s="184"/>
      <c r="Q264" s="184"/>
      <c r="R264" s="184"/>
      <c r="S264" s="184"/>
      <c r="T264" s="185"/>
      <c r="AT264" s="179" t="s">
        <v>142</v>
      </c>
      <c r="AU264" s="179" t="s">
        <v>83</v>
      </c>
      <c r="AV264" s="11" t="s">
        <v>83</v>
      </c>
      <c r="AW264" s="11" t="s">
        <v>39</v>
      </c>
      <c r="AX264" s="11" t="s">
        <v>23</v>
      </c>
      <c r="AY264" s="179" t="s">
        <v>130</v>
      </c>
    </row>
    <row r="265" spans="2:65" s="1" customFormat="1" ht="22.5" customHeight="1">
      <c r="B265" s="163"/>
      <c r="C265" s="164" t="s">
        <v>479</v>
      </c>
      <c r="D265" s="164" t="s">
        <v>133</v>
      </c>
      <c r="E265" s="165" t="s">
        <v>480</v>
      </c>
      <c r="F265" s="166" t="s">
        <v>481</v>
      </c>
      <c r="G265" s="167" t="s">
        <v>148</v>
      </c>
      <c r="H265" s="168">
        <v>0.24</v>
      </c>
      <c r="I265" s="169"/>
      <c r="J265" s="170">
        <f>ROUND(I265*H265,2)</f>
        <v>0</v>
      </c>
      <c r="K265" s="166" t="s">
        <v>137</v>
      </c>
      <c r="L265" s="33"/>
      <c r="M265" s="171" t="s">
        <v>32</v>
      </c>
      <c r="N265" s="172" t="s">
        <v>46</v>
      </c>
      <c r="O265" s="34"/>
      <c r="P265" s="173">
        <f>O265*H265</f>
        <v>0</v>
      </c>
      <c r="Q265" s="173">
        <v>0</v>
      </c>
      <c r="R265" s="173">
        <f>Q265*H265</f>
        <v>0</v>
      </c>
      <c r="S265" s="173">
        <v>0</v>
      </c>
      <c r="T265" s="174">
        <f>S265*H265</f>
        <v>0</v>
      </c>
      <c r="AR265" s="16" t="s">
        <v>223</v>
      </c>
      <c r="AT265" s="16" t="s">
        <v>133</v>
      </c>
      <c r="AU265" s="16" t="s">
        <v>83</v>
      </c>
      <c r="AY265" s="16" t="s">
        <v>130</v>
      </c>
      <c r="BE265" s="175">
        <f>IF(N265="základní",J265,0)</f>
        <v>0</v>
      </c>
      <c r="BF265" s="175">
        <f>IF(N265="snížená",J265,0)</f>
        <v>0</v>
      </c>
      <c r="BG265" s="175">
        <f>IF(N265="zákl. přenesená",J265,0)</f>
        <v>0</v>
      </c>
      <c r="BH265" s="175">
        <f>IF(N265="sníž. přenesená",J265,0)</f>
        <v>0</v>
      </c>
      <c r="BI265" s="175">
        <f>IF(N265="nulová",J265,0)</f>
        <v>0</v>
      </c>
      <c r="BJ265" s="16" t="s">
        <v>23</v>
      </c>
      <c r="BK265" s="175">
        <f>ROUND(I265*H265,2)</f>
        <v>0</v>
      </c>
      <c r="BL265" s="16" t="s">
        <v>223</v>
      </c>
      <c r="BM265" s="16" t="s">
        <v>482</v>
      </c>
    </row>
    <row r="266" spans="2:47" s="1" customFormat="1" ht="13.5">
      <c r="B266" s="33"/>
      <c r="D266" s="176" t="s">
        <v>140</v>
      </c>
      <c r="F266" s="177" t="s">
        <v>483</v>
      </c>
      <c r="I266" s="137"/>
      <c r="L266" s="33"/>
      <c r="M266" s="62"/>
      <c r="N266" s="34"/>
      <c r="O266" s="34"/>
      <c r="P266" s="34"/>
      <c r="Q266" s="34"/>
      <c r="R266" s="34"/>
      <c r="S266" s="34"/>
      <c r="T266" s="63"/>
      <c r="AT266" s="16" t="s">
        <v>140</v>
      </c>
      <c r="AU266" s="16" t="s">
        <v>83</v>
      </c>
    </row>
    <row r="267" spans="2:51" s="11" customFormat="1" ht="13.5">
      <c r="B267" s="178"/>
      <c r="D267" s="186" t="s">
        <v>142</v>
      </c>
      <c r="E267" s="187" t="s">
        <v>32</v>
      </c>
      <c r="F267" s="188" t="s">
        <v>478</v>
      </c>
      <c r="H267" s="189">
        <v>0.24</v>
      </c>
      <c r="I267" s="182"/>
      <c r="L267" s="178"/>
      <c r="M267" s="183"/>
      <c r="N267" s="184"/>
      <c r="O267" s="184"/>
      <c r="P267" s="184"/>
      <c r="Q267" s="184"/>
      <c r="R267" s="184"/>
      <c r="S267" s="184"/>
      <c r="T267" s="185"/>
      <c r="AT267" s="179" t="s">
        <v>142</v>
      </c>
      <c r="AU267" s="179" t="s">
        <v>83</v>
      </c>
      <c r="AV267" s="11" t="s">
        <v>83</v>
      </c>
      <c r="AW267" s="11" t="s">
        <v>39</v>
      </c>
      <c r="AX267" s="11" t="s">
        <v>23</v>
      </c>
      <c r="AY267" s="179" t="s">
        <v>130</v>
      </c>
    </row>
    <row r="268" spans="2:65" s="1" customFormat="1" ht="22.5" customHeight="1">
      <c r="B268" s="163"/>
      <c r="C268" s="164" t="s">
        <v>484</v>
      </c>
      <c r="D268" s="164" t="s">
        <v>133</v>
      </c>
      <c r="E268" s="165" t="s">
        <v>485</v>
      </c>
      <c r="F268" s="166" t="s">
        <v>486</v>
      </c>
      <c r="G268" s="167" t="s">
        <v>148</v>
      </c>
      <c r="H268" s="168">
        <v>0.24</v>
      </c>
      <c r="I268" s="169"/>
      <c r="J268" s="170">
        <f>ROUND(I268*H268,2)</f>
        <v>0</v>
      </c>
      <c r="K268" s="166" t="s">
        <v>137</v>
      </c>
      <c r="L268" s="33"/>
      <c r="M268" s="171" t="s">
        <v>32</v>
      </c>
      <c r="N268" s="172" t="s">
        <v>46</v>
      </c>
      <c r="O268" s="34"/>
      <c r="P268" s="173">
        <f>O268*H268</f>
        <v>0</v>
      </c>
      <c r="Q268" s="173">
        <v>0.00014</v>
      </c>
      <c r="R268" s="173">
        <f>Q268*H268</f>
        <v>3.36E-05</v>
      </c>
      <c r="S268" s="173">
        <v>0</v>
      </c>
      <c r="T268" s="174">
        <f>S268*H268</f>
        <v>0</v>
      </c>
      <c r="AR268" s="16" t="s">
        <v>223</v>
      </c>
      <c r="AT268" s="16" t="s">
        <v>133</v>
      </c>
      <c r="AU268" s="16" t="s">
        <v>83</v>
      </c>
      <c r="AY268" s="16" t="s">
        <v>130</v>
      </c>
      <c r="BE268" s="175">
        <f>IF(N268="základní",J268,0)</f>
        <v>0</v>
      </c>
      <c r="BF268" s="175">
        <f>IF(N268="snížená",J268,0)</f>
        <v>0</v>
      </c>
      <c r="BG268" s="175">
        <f>IF(N268="zákl. přenesená",J268,0)</f>
        <v>0</v>
      </c>
      <c r="BH268" s="175">
        <f>IF(N268="sníž. přenesená",J268,0)</f>
        <v>0</v>
      </c>
      <c r="BI268" s="175">
        <f>IF(N268="nulová",J268,0)</f>
        <v>0</v>
      </c>
      <c r="BJ268" s="16" t="s">
        <v>23</v>
      </c>
      <c r="BK268" s="175">
        <f>ROUND(I268*H268,2)</f>
        <v>0</v>
      </c>
      <c r="BL268" s="16" t="s">
        <v>223</v>
      </c>
      <c r="BM268" s="16" t="s">
        <v>487</v>
      </c>
    </row>
    <row r="269" spans="2:47" s="1" customFormat="1" ht="13.5">
      <c r="B269" s="33"/>
      <c r="D269" s="176" t="s">
        <v>140</v>
      </c>
      <c r="F269" s="177" t="s">
        <v>488</v>
      </c>
      <c r="I269" s="137"/>
      <c r="L269" s="33"/>
      <c r="M269" s="62"/>
      <c r="N269" s="34"/>
      <c r="O269" s="34"/>
      <c r="P269" s="34"/>
      <c r="Q269" s="34"/>
      <c r="R269" s="34"/>
      <c r="S269" s="34"/>
      <c r="T269" s="63"/>
      <c r="AT269" s="16" t="s">
        <v>140</v>
      </c>
      <c r="AU269" s="16" t="s">
        <v>83</v>
      </c>
    </row>
    <row r="270" spans="2:51" s="11" customFormat="1" ht="13.5">
      <c r="B270" s="178"/>
      <c r="D270" s="186" t="s">
        <v>142</v>
      </c>
      <c r="E270" s="187" t="s">
        <v>32</v>
      </c>
      <c r="F270" s="188" t="s">
        <v>478</v>
      </c>
      <c r="H270" s="189">
        <v>0.24</v>
      </c>
      <c r="I270" s="182"/>
      <c r="L270" s="178"/>
      <c r="M270" s="183"/>
      <c r="N270" s="184"/>
      <c r="O270" s="184"/>
      <c r="P270" s="184"/>
      <c r="Q270" s="184"/>
      <c r="R270" s="184"/>
      <c r="S270" s="184"/>
      <c r="T270" s="185"/>
      <c r="AT270" s="179" t="s">
        <v>142</v>
      </c>
      <c r="AU270" s="179" t="s">
        <v>83</v>
      </c>
      <c r="AV270" s="11" t="s">
        <v>83</v>
      </c>
      <c r="AW270" s="11" t="s">
        <v>39</v>
      </c>
      <c r="AX270" s="11" t="s">
        <v>23</v>
      </c>
      <c r="AY270" s="179" t="s">
        <v>130</v>
      </c>
    </row>
    <row r="271" spans="2:65" s="1" customFormat="1" ht="22.5" customHeight="1">
      <c r="B271" s="163"/>
      <c r="C271" s="164" t="s">
        <v>489</v>
      </c>
      <c r="D271" s="164" t="s">
        <v>133</v>
      </c>
      <c r="E271" s="165" t="s">
        <v>490</v>
      </c>
      <c r="F271" s="166" t="s">
        <v>491</v>
      </c>
      <c r="G271" s="167" t="s">
        <v>148</v>
      </c>
      <c r="H271" s="168">
        <v>0.24</v>
      </c>
      <c r="I271" s="169"/>
      <c r="J271" s="170">
        <f>ROUND(I271*H271,2)</f>
        <v>0</v>
      </c>
      <c r="K271" s="166" t="s">
        <v>137</v>
      </c>
      <c r="L271" s="33"/>
      <c r="M271" s="171" t="s">
        <v>32</v>
      </c>
      <c r="N271" s="172" t="s">
        <v>46</v>
      </c>
      <c r="O271" s="34"/>
      <c r="P271" s="173">
        <f>O271*H271</f>
        <v>0</v>
      </c>
      <c r="Q271" s="173">
        <v>0.00023</v>
      </c>
      <c r="R271" s="173">
        <f>Q271*H271</f>
        <v>5.52E-05</v>
      </c>
      <c r="S271" s="173">
        <v>0</v>
      </c>
      <c r="T271" s="174">
        <f>S271*H271</f>
        <v>0</v>
      </c>
      <c r="AR271" s="16" t="s">
        <v>223</v>
      </c>
      <c r="AT271" s="16" t="s">
        <v>133</v>
      </c>
      <c r="AU271" s="16" t="s">
        <v>83</v>
      </c>
      <c r="AY271" s="16" t="s">
        <v>130</v>
      </c>
      <c r="BE271" s="175">
        <f>IF(N271="základní",J271,0)</f>
        <v>0</v>
      </c>
      <c r="BF271" s="175">
        <f>IF(N271="snížená",J271,0)</f>
        <v>0</v>
      </c>
      <c r="BG271" s="175">
        <f>IF(N271="zákl. přenesená",J271,0)</f>
        <v>0</v>
      </c>
      <c r="BH271" s="175">
        <f>IF(N271="sníž. přenesená",J271,0)</f>
        <v>0</v>
      </c>
      <c r="BI271" s="175">
        <f>IF(N271="nulová",J271,0)</f>
        <v>0</v>
      </c>
      <c r="BJ271" s="16" t="s">
        <v>23</v>
      </c>
      <c r="BK271" s="175">
        <f>ROUND(I271*H271,2)</f>
        <v>0</v>
      </c>
      <c r="BL271" s="16" t="s">
        <v>223</v>
      </c>
      <c r="BM271" s="16" t="s">
        <v>492</v>
      </c>
    </row>
    <row r="272" spans="2:47" s="1" customFormat="1" ht="13.5">
      <c r="B272" s="33"/>
      <c r="D272" s="176" t="s">
        <v>140</v>
      </c>
      <c r="F272" s="177" t="s">
        <v>493</v>
      </c>
      <c r="I272" s="137"/>
      <c r="L272" s="33"/>
      <c r="M272" s="62"/>
      <c r="N272" s="34"/>
      <c r="O272" s="34"/>
      <c r="P272" s="34"/>
      <c r="Q272" s="34"/>
      <c r="R272" s="34"/>
      <c r="S272" s="34"/>
      <c r="T272" s="63"/>
      <c r="AT272" s="16" t="s">
        <v>140</v>
      </c>
      <c r="AU272" s="16" t="s">
        <v>83</v>
      </c>
    </row>
    <row r="273" spans="2:51" s="11" customFormat="1" ht="13.5">
      <c r="B273" s="178"/>
      <c r="D273" s="186" t="s">
        <v>142</v>
      </c>
      <c r="E273" s="187" t="s">
        <v>32</v>
      </c>
      <c r="F273" s="188" t="s">
        <v>478</v>
      </c>
      <c r="H273" s="189">
        <v>0.24</v>
      </c>
      <c r="I273" s="182"/>
      <c r="L273" s="178"/>
      <c r="M273" s="183"/>
      <c r="N273" s="184"/>
      <c r="O273" s="184"/>
      <c r="P273" s="184"/>
      <c r="Q273" s="184"/>
      <c r="R273" s="184"/>
      <c r="S273" s="184"/>
      <c r="T273" s="185"/>
      <c r="AT273" s="179" t="s">
        <v>142</v>
      </c>
      <c r="AU273" s="179" t="s">
        <v>83</v>
      </c>
      <c r="AV273" s="11" t="s">
        <v>83</v>
      </c>
      <c r="AW273" s="11" t="s">
        <v>39</v>
      </c>
      <c r="AX273" s="11" t="s">
        <v>23</v>
      </c>
      <c r="AY273" s="179" t="s">
        <v>130</v>
      </c>
    </row>
    <row r="274" spans="2:65" s="1" customFormat="1" ht="22.5" customHeight="1">
      <c r="B274" s="163"/>
      <c r="C274" s="164" t="s">
        <v>494</v>
      </c>
      <c r="D274" s="164" t="s">
        <v>133</v>
      </c>
      <c r="E274" s="165" t="s">
        <v>495</v>
      </c>
      <c r="F274" s="166" t="s">
        <v>496</v>
      </c>
      <c r="G274" s="167" t="s">
        <v>148</v>
      </c>
      <c r="H274" s="168">
        <v>0.72</v>
      </c>
      <c r="I274" s="169"/>
      <c r="J274" s="170">
        <f>ROUND(I274*H274,2)</f>
        <v>0</v>
      </c>
      <c r="K274" s="166" t="s">
        <v>137</v>
      </c>
      <c r="L274" s="33"/>
      <c r="M274" s="171" t="s">
        <v>32</v>
      </c>
      <c r="N274" s="172" t="s">
        <v>46</v>
      </c>
      <c r="O274" s="34"/>
      <c r="P274" s="173">
        <f>O274*H274</f>
        <v>0</v>
      </c>
      <c r="Q274" s="173">
        <v>0.00023</v>
      </c>
      <c r="R274" s="173">
        <f>Q274*H274</f>
        <v>0.0001656</v>
      </c>
      <c r="S274" s="173">
        <v>0</v>
      </c>
      <c r="T274" s="174">
        <f>S274*H274</f>
        <v>0</v>
      </c>
      <c r="AR274" s="16" t="s">
        <v>223</v>
      </c>
      <c r="AT274" s="16" t="s">
        <v>133</v>
      </c>
      <c r="AU274" s="16" t="s">
        <v>83</v>
      </c>
      <c r="AY274" s="16" t="s">
        <v>130</v>
      </c>
      <c r="BE274" s="175">
        <f>IF(N274="základní",J274,0)</f>
        <v>0</v>
      </c>
      <c r="BF274" s="175">
        <f>IF(N274="snížená",J274,0)</f>
        <v>0</v>
      </c>
      <c r="BG274" s="175">
        <f>IF(N274="zákl. přenesená",J274,0)</f>
        <v>0</v>
      </c>
      <c r="BH274" s="175">
        <f>IF(N274="sníž. přenesená",J274,0)</f>
        <v>0</v>
      </c>
      <c r="BI274" s="175">
        <f>IF(N274="nulová",J274,0)</f>
        <v>0</v>
      </c>
      <c r="BJ274" s="16" t="s">
        <v>23</v>
      </c>
      <c r="BK274" s="175">
        <f>ROUND(I274*H274,2)</f>
        <v>0</v>
      </c>
      <c r="BL274" s="16" t="s">
        <v>223</v>
      </c>
      <c r="BM274" s="16" t="s">
        <v>497</v>
      </c>
    </row>
    <row r="275" spans="2:47" s="1" customFormat="1" ht="13.5">
      <c r="B275" s="33"/>
      <c r="D275" s="176" t="s">
        <v>140</v>
      </c>
      <c r="F275" s="177" t="s">
        <v>498</v>
      </c>
      <c r="I275" s="137"/>
      <c r="L275" s="33"/>
      <c r="M275" s="62"/>
      <c r="N275" s="34"/>
      <c r="O275" s="34"/>
      <c r="P275" s="34"/>
      <c r="Q275" s="34"/>
      <c r="R275" s="34"/>
      <c r="S275" s="34"/>
      <c r="T275" s="63"/>
      <c r="AT275" s="16" t="s">
        <v>140</v>
      </c>
      <c r="AU275" s="16" t="s">
        <v>83</v>
      </c>
    </row>
    <row r="276" spans="2:51" s="11" customFormat="1" ht="13.5">
      <c r="B276" s="178"/>
      <c r="D276" s="186" t="s">
        <v>142</v>
      </c>
      <c r="E276" s="187" t="s">
        <v>32</v>
      </c>
      <c r="F276" s="188" t="s">
        <v>499</v>
      </c>
      <c r="H276" s="189">
        <v>0.72</v>
      </c>
      <c r="I276" s="182"/>
      <c r="L276" s="178"/>
      <c r="M276" s="183"/>
      <c r="N276" s="184"/>
      <c r="O276" s="184"/>
      <c r="P276" s="184"/>
      <c r="Q276" s="184"/>
      <c r="R276" s="184"/>
      <c r="S276" s="184"/>
      <c r="T276" s="185"/>
      <c r="AT276" s="179" t="s">
        <v>142</v>
      </c>
      <c r="AU276" s="179" t="s">
        <v>83</v>
      </c>
      <c r="AV276" s="11" t="s">
        <v>83</v>
      </c>
      <c r="AW276" s="11" t="s">
        <v>39</v>
      </c>
      <c r="AX276" s="11" t="s">
        <v>23</v>
      </c>
      <c r="AY276" s="179" t="s">
        <v>130</v>
      </c>
    </row>
    <row r="277" spans="2:65" s="1" customFormat="1" ht="22.5" customHeight="1">
      <c r="B277" s="163"/>
      <c r="C277" s="164" t="s">
        <v>500</v>
      </c>
      <c r="D277" s="164" t="s">
        <v>133</v>
      </c>
      <c r="E277" s="165" t="s">
        <v>501</v>
      </c>
      <c r="F277" s="166" t="s">
        <v>502</v>
      </c>
      <c r="G277" s="167" t="s">
        <v>148</v>
      </c>
      <c r="H277" s="168">
        <v>145.36</v>
      </c>
      <c r="I277" s="169"/>
      <c r="J277" s="170">
        <f>ROUND(I277*H277,2)</f>
        <v>0</v>
      </c>
      <c r="K277" s="166" t="s">
        <v>137</v>
      </c>
      <c r="L277" s="33"/>
      <c r="M277" s="171" t="s">
        <v>32</v>
      </c>
      <c r="N277" s="172" t="s">
        <v>46</v>
      </c>
      <c r="O277" s="34"/>
      <c r="P277" s="173">
        <f>O277*H277</f>
        <v>0</v>
      </c>
      <c r="Q277" s="173">
        <v>0</v>
      </c>
      <c r="R277" s="173">
        <f>Q277*H277</f>
        <v>0</v>
      </c>
      <c r="S277" s="173">
        <v>0</v>
      </c>
      <c r="T277" s="174">
        <f>S277*H277</f>
        <v>0</v>
      </c>
      <c r="AR277" s="16" t="s">
        <v>223</v>
      </c>
      <c r="AT277" s="16" t="s">
        <v>133</v>
      </c>
      <c r="AU277" s="16" t="s">
        <v>83</v>
      </c>
      <c r="AY277" s="16" t="s">
        <v>130</v>
      </c>
      <c r="BE277" s="175">
        <f>IF(N277="základní",J277,0)</f>
        <v>0</v>
      </c>
      <c r="BF277" s="175">
        <f>IF(N277="snížená",J277,0)</f>
        <v>0</v>
      </c>
      <c r="BG277" s="175">
        <f>IF(N277="zákl. přenesená",J277,0)</f>
        <v>0</v>
      </c>
      <c r="BH277" s="175">
        <f>IF(N277="sníž. přenesená",J277,0)</f>
        <v>0</v>
      </c>
      <c r="BI277" s="175">
        <f>IF(N277="nulová",J277,0)</f>
        <v>0</v>
      </c>
      <c r="BJ277" s="16" t="s">
        <v>23</v>
      </c>
      <c r="BK277" s="175">
        <f>ROUND(I277*H277,2)</f>
        <v>0</v>
      </c>
      <c r="BL277" s="16" t="s">
        <v>223</v>
      </c>
      <c r="BM277" s="16" t="s">
        <v>503</v>
      </c>
    </row>
    <row r="278" spans="2:47" s="1" customFormat="1" ht="13.5">
      <c r="B278" s="33"/>
      <c r="D278" s="176" t="s">
        <v>140</v>
      </c>
      <c r="F278" s="177" t="s">
        <v>502</v>
      </c>
      <c r="I278" s="137"/>
      <c r="L278" s="33"/>
      <c r="M278" s="62"/>
      <c r="N278" s="34"/>
      <c r="O278" s="34"/>
      <c r="P278" s="34"/>
      <c r="Q278" s="34"/>
      <c r="R278" s="34"/>
      <c r="S278" s="34"/>
      <c r="T278" s="63"/>
      <c r="AT278" s="16" t="s">
        <v>140</v>
      </c>
      <c r="AU278" s="16" t="s">
        <v>83</v>
      </c>
    </row>
    <row r="279" spans="2:51" s="11" customFormat="1" ht="13.5">
      <c r="B279" s="178"/>
      <c r="D279" s="186" t="s">
        <v>142</v>
      </c>
      <c r="E279" s="187" t="s">
        <v>32</v>
      </c>
      <c r="F279" s="188" t="s">
        <v>504</v>
      </c>
      <c r="H279" s="189">
        <v>145.36</v>
      </c>
      <c r="I279" s="182"/>
      <c r="L279" s="178"/>
      <c r="M279" s="183"/>
      <c r="N279" s="184"/>
      <c r="O279" s="184"/>
      <c r="P279" s="184"/>
      <c r="Q279" s="184"/>
      <c r="R279" s="184"/>
      <c r="S279" s="184"/>
      <c r="T279" s="185"/>
      <c r="AT279" s="179" t="s">
        <v>142</v>
      </c>
      <c r="AU279" s="179" t="s">
        <v>83</v>
      </c>
      <c r="AV279" s="11" t="s">
        <v>83</v>
      </c>
      <c r="AW279" s="11" t="s">
        <v>39</v>
      </c>
      <c r="AX279" s="11" t="s">
        <v>23</v>
      </c>
      <c r="AY279" s="179" t="s">
        <v>130</v>
      </c>
    </row>
    <row r="280" spans="2:65" s="1" customFormat="1" ht="22.5" customHeight="1">
      <c r="B280" s="163"/>
      <c r="C280" s="164" t="s">
        <v>505</v>
      </c>
      <c r="D280" s="164" t="s">
        <v>133</v>
      </c>
      <c r="E280" s="165" t="s">
        <v>506</v>
      </c>
      <c r="F280" s="166" t="s">
        <v>507</v>
      </c>
      <c r="G280" s="167" t="s">
        <v>148</v>
      </c>
      <c r="H280" s="168">
        <v>145.36</v>
      </c>
      <c r="I280" s="169"/>
      <c r="J280" s="170">
        <f>ROUND(I280*H280,2)</f>
        <v>0</v>
      </c>
      <c r="K280" s="166" t="s">
        <v>137</v>
      </c>
      <c r="L280" s="33"/>
      <c r="M280" s="171" t="s">
        <v>32</v>
      </c>
      <c r="N280" s="172" t="s">
        <v>46</v>
      </c>
      <c r="O280" s="34"/>
      <c r="P280" s="173">
        <f>O280*H280</f>
        <v>0</v>
      </c>
      <c r="Q280" s="173">
        <v>0.00011</v>
      </c>
      <c r="R280" s="173">
        <f>Q280*H280</f>
        <v>0.015989600000000003</v>
      </c>
      <c r="S280" s="173">
        <v>0</v>
      </c>
      <c r="T280" s="174">
        <f>S280*H280</f>
        <v>0</v>
      </c>
      <c r="AR280" s="16" t="s">
        <v>223</v>
      </c>
      <c r="AT280" s="16" t="s">
        <v>133</v>
      </c>
      <c r="AU280" s="16" t="s">
        <v>83</v>
      </c>
      <c r="AY280" s="16" t="s">
        <v>130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6" t="s">
        <v>23</v>
      </c>
      <c r="BK280" s="175">
        <f>ROUND(I280*H280,2)</f>
        <v>0</v>
      </c>
      <c r="BL280" s="16" t="s">
        <v>223</v>
      </c>
      <c r="BM280" s="16" t="s">
        <v>508</v>
      </c>
    </row>
    <row r="281" spans="2:47" s="1" customFormat="1" ht="27">
      <c r="B281" s="33"/>
      <c r="D281" s="176" t="s">
        <v>140</v>
      </c>
      <c r="F281" s="177" t="s">
        <v>509</v>
      </c>
      <c r="I281" s="137"/>
      <c r="L281" s="33"/>
      <c r="M281" s="62"/>
      <c r="N281" s="34"/>
      <c r="O281" s="34"/>
      <c r="P281" s="34"/>
      <c r="Q281" s="34"/>
      <c r="R281" s="34"/>
      <c r="S281" s="34"/>
      <c r="T281" s="63"/>
      <c r="AT281" s="16" t="s">
        <v>140</v>
      </c>
      <c r="AU281" s="16" t="s">
        <v>83</v>
      </c>
    </row>
    <row r="282" spans="2:51" s="11" customFormat="1" ht="13.5">
      <c r="B282" s="178"/>
      <c r="D282" s="176" t="s">
        <v>142</v>
      </c>
      <c r="E282" s="179" t="s">
        <v>32</v>
      </c>
      <c r="F282" s="180" t="s">
        <v>510</v>
      </c>
      <c r="H282" s="181">
        <v>99.67</v>
      </c>
      <c r="I282" s="182"/>
      <c r="L282" s="178"/>
      <c r="M282" s="183"/>
      <c r="N282" s="184"/>
      <c r="O282" s="184"/>
      <c r="P282" s="184"/>
      <c r="Q282" s="184"/>
      <c r="R282" s="184"/>
      <c r="S282" s="184"/>
      <c r="T282" s="185"/>
      <c r="AT282" s="179" t="s">
        <v>142</v>
      </c>
      <c r="AU282" s="179" t="s">
        <v>83</v>
      </c>
      <c r="AV282" s="11" t="s">
        <v>83</v>
      </c>
      <c r="AW282" s="11" t="s">
        <v>39</v>
      </c>
      <c r="AX282" s="11" t="s">
        <v>75</v>
      </c>
      <c r="AY282" s="179" t="s">
        <v>130</v>
      </c>
    </row>
    <row r="283" spans="2:51" s="11" customFormat="1" ht="13.5">
      <c r="B283" s="178"/>
      <c r="D283" s="176" t="s">
        <v>142</v>
      </c>
      <c r="E283" s="179" t="s">
        <v>32</v>
      </c>
      <c r="F283" s="180" t="s">
        <v>511</v>
      </c>
      <c r="H283" s="181">
        <v>15.97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142</v>
      </c>
      <c r="AU283" s="179" t="s">
        <v>83</v>
      </c>
      <c r="AV283" s="11" t="s">
        <v>83</v>
      </c>
      <c r="AW283" s="11" t="s">
        <v>39</v>
      </c>
      <c r="AX283" s="11" t="s">
        <v>75</v>
      </c>
      <c r="AY283" s="179" t="s">
        <v>130</v>
      </c>
    </row>
    <row r="284" spans="2:51" s="11" customFormat="1" ht="13.5">
      <c r="B284" s="178"/>
      <c r="D284" s="176" t="s">
        <v>142</v>
      </c>
      <c r="E284" s="179" t="s">
        <v>32</v>
      </c>
      <c r="F284" s="180" t="s">
        <v>512</v>
      </c>
      <c r="H284" s="181">
        <v>5.2</v>
      </c>
      <c r="I284" s="182"/>
      <c r="L284" s="178"/>
      <c r="M284" s="183"/>
      <c r="N284" s="184"/>
      <c r="O284" s="184"/>
      <c r="P284" s="184"/>
      <c r="Q284" s="184"/>
      <c r="R284" s="184"/>
      <c r="S284" s="184"/>
      <c r="T284" s="185"/>
      <c r="AT284" s="179" t="s">
        <v>142</v>
      </c>
      <c r="AU284" s="179" t="s">
        <v>83</v>
      </c>
      <c r="AV284" s="11" t="s">
        <v>83</v>
      </c>
      <c r="AW284" s="11" t="s">
        <v>39</v>
      </c>
      <c r="AX284" s="11" t="s">
        <v>75</v>
      </c>
      <c r="AY284" s="179" t="s">
        <v>130</v>
      </c>
    </row>
    <row r="285" spans="2:51" s="11" customFormat="1" ht="13.5">
      <c r="B285" s="178"/>
      <c r="D285" s="176" t="s">
        <v>142</v>
      </c>
      <c r="E285" s="179" t="s">
        <v>32</v>
      </c>
      <c r="F285" s="180" t="s">
        <v>513</v>
      </c>
      <c r="H285" s="181">
        <v>2.1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142</v>
      </c>
      <c r="AU285" s="179" t="s">
        <v>83</v>
      </c>
      <c r="AV285" s="11" t="s">
        <v>83</v>
      </c>
      <c r="AW285" s="11" t="s">
        <v>39</v>
      </c>
      <c r="AX285" s="11" t="s">
        <v>75</v>
      </c>
      <c r="AY285" s="179" t="s">
        <v>130</v>
      </c>
    </row>
    <row r="286" spans="2:51" s="11" customFormat="1" ht="13.5">
      <c r="B286" s="178"/>
      <c r="D286" s="176" t="s">
        <v>142</v>
      </c>
      <c r="E286" s="179" t="s">
        <v>32</v>
      </c>
      <c r="F286" s="180" t="s">
        <v>514</v>
      </c>
      <c r="H286" s="181">
        <v>7.6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79" t="s">
        <v>142</v>
      </c>
      <c r="AU286" s="179" t="s">
        <v>83</v>
      </c>
      <c r="AV286" s="11" t="s">
        <v>83</v>
      </c>
      <c r="AW286" s="11" t="s">
        <v>39</v>
      </c>
      <c r="AX286" s="11" t="s">
        <v>75</v>
      </c>
      <c r="AY286" s="179" t="s">
        <v>130</v>
      </c>
    </row>
    <row r="287" spans="2:51" s="11" customFormat="1" ht="13.5">
      <c r="B287" s="178"/>
      <c r="D287" s="176" t="s">
        <v>142</v>
      </c>
      <c r="E287" s="179" t="s">
        <v>32</v>
      </c>
      <c r="F287" s="180" t="s">
        <v>161</v>
      </c>
      <c r="H287" s="181">
        <v>14.82</v>
      </c>
      <c r="I287" s="182"/>
      <c r="L287" s="178"/>
      <c r="M287" s="183"/>
      <c r="N287" s="184"/>
      <c r="O287" s="184"/>
      <c r="P287" s="184"/>
      <c r="Q287" s="184"/>
      <c r="R287" s="184"/>
      <c r="S287" s="184"/>
      <c r="T287" s="185"/>
      <c r="AT287" s="179" t="s">
        <v>142</v>
      </c>
      <c r="AU287" s="179" t="s">
        <v>83</v>
      </c>
      <c r="AV287" s="11" t="s">
        <v>83</v>
      </c>
      <c r="AW287" s="11" t="s">
        <v>39</v>
      </c>
      <c r="AX287" s="11" t="s">
        <v>75</v>
      </c>
      <c r="AY287" s="179" t="s">
        <v>130</v>
      </c>
    </row>
    <row r="288" spans="2:51" s="12" customFormat="1" ht="13.5">
      <c r="B288" s="191"/>
      <c r="D288" s="186" t="s">
        <v>142</v>
      </c>
      <c r="E288" s="192" t="s">
        <v>32</v>
      </c>
      <c r="F288" s="193" t="s">
        <v>290</v>
      </c>
      <c r="H288" s="194">
        <v>145.36</v>
      </c>
      <c r="I288" s="195"/>
      <c r="L288" s="191"/>
      <c r="M288" s="196"/>
      <c r="N288" s="197"/>
      <c r="O288" s="197"/>
      <c r="P288" s="197"/>
      <c r="Q288" s="197"/>
      <c r="R288" s="197"/>
      <c r="S288" s="197"/>
      <c r="T288" s="198"/>
      <c r="AT288" s="199" t="s">
        <v>142</v>
      </c>
      <c r="AU288" s="199" t="s">
        <v>83</v>
      </c>
      <c r="AV288" s="12" t="s">
        <v>138</v>
      </c>
      <c r="AW288" s="12" t="s">
        <v>39</v>
      </c>
      <c r="AX288" s="12" t="s">
        <v>23</v>
      </c>
      <c r="AY288" s="199" t="s">
        <v>130</v>
      </c>
    </row>
    <row r="289" spans="2:65" s="1" customFormat="1" ht="22.5" customHeight="1">
      <c r="B289" s="163"/>
      <c r="C289" s="164" t="s">
        <v>515</v>
      </c>
      <c r="D289" s="164" t="s">
        <v>133</v>
      </c>
      <c r="E289" s="165" t="s">
        <v>516</v>
      </c>
      <c r="F289" s="166" t="s">
        <v>517</v>
      </c>
      <c r="G289" s="167" t="s">
        <v>148</v>
      </c>
      <c r="H289" s="168">
        <v>145.36</v>
      </c>
      <c r="I289" s="169"/>
      <c r="J289" s="170">
        <f>ROUND(I289*H289,2)</f>
        <v>0</v>
      </c>
      <c r="K289" s="166" t="s">
        <v>137</v>
      </c>
      <c r="L289" s="33"/>
      <c r="M289" s="171" t="s">
        <v>32</v>
      </c>
      <c r="N289" s="172" t="s">
        <v>46</v>
      </c>
      <c r="O289" s="34"/>
      <c r="P289" s="173">
        <f>O289*H289</f>
        <v>0</v>
      </c>
      <c r="Q289" s="173">
        <v>0.00072</v>
      </c>
      <c r="R289" s="173">
        <f>Q289*H289</f>
        <v>0.10465920000000002</v>
      </c>
      <c r="S289" s="173">
        <v>0</v>
      </c>
      <c r="T289" s="174">
        <f>S289*H289</f>
        <v>0</v>
      </c>
      <c r="AR289" s="16" t="s">
        <v>223</v>
      </c>
      <c r="AT289" s="16" t="s">
        <v>133</v>
      </c>
      <c r="AU289" s="16" t="s">
        <v>83</v>
      </c>
      <c r="AY289" s="16" t="s">
        <v>130</v>
      </c>
      <c r="BE289" s="175">
        <f>IF(N289="základní",J289,0)</f>
        <v>0</v>
      </c>
      <c r="BF289" s="175">
        <f>IF(N289="snížená",J289,0)</f>
        <v>0</v>
      </c>
      <c r="BG289" s="175">
        <f>IF(N289="zákl. přenesená",J289,0)</f>
        <v>0</v>
      </c>
      <c r="BH289" s="175">
        <f>IF(N289="sníž. přenesená",J289,0)</f>
        <v>0</v>
      </c>
      <c r="BI289" s="175">
        <f>IF(N289="nulová",J289,0)</f>
        <v>0</v>
      </c>
      <c r="BJ289" s="16" t="s">
        <v>23</v>
      </c>
      <c r="BK289" s="175">
        <f>ROUND(I289*H289,2)</f>
        <v>0</v>
      </c>
      <c r="BL289" s="16" t="s">
        <v>223</v>
      </c>
      <c r="BM289" s="16" t="s">
        <v>518</v>
      </c>
    </row>
    <row r="290" spans="2:51" s="11" customFormat="1" ht="13.5">
      <c r="B290" s="178"/>
      <c r="D290" s="176" t="s">
        <v>142</v>
      </c>
      <c r="E290" s="179" t="s">
        <v>32</v>
      </c>
      <c r="F290" s="180" t="s">
        <v>504</v>
      </c>
      <c r="H290" s="181">
        <v>145.36</v>
      </c>
      <c r="I290" s="182"/>
      <c r="L290" s="178"/>
      <c r="M290" s="183"/>
      <c r="N290" s="184"/>
      <c r="O290" s="184"/>
      <c r="P290" s="184"/>
      <c r="Q290" s="184"/>
      <c r="R290" s="184"/>
      <c r="S290" s="184"/>
      <c r="T290" s="185"/>
      <c r="AT290" s="179" t="s">
        <v>142</v>
      </c>
      <c r="AU290" s="179" t="s">
        <v>83</v>
      </c>
      <c r="AV290" s="11" t="s">
        <v>83</v>
      </c>
      <c r="AW290" s="11" t="s">
        <v>39</v>
      </c>
      <c r="AX290" s="11" t="s">
        <v>23</v>
      </c>
      <c r="AY290" s="179" t="s">
        <v>130</v>
      </c>
    </row>
    <row r="291" spans="2:63" s="10" customFormat="1" ht="29.25" customHeight="1">
      <c r="B291" s="149"/>
      <c r="D291" s="160" t="s">
        <v>74</v>
      </c>
      <c r="E291" s="161" t="s">
        <v>519</v>
      </c>
      <c r="F291" s="161" t="s">
        <v>520</v>
      </c>
      <c r="I291" s="152"/>
      <c r="J291" s="162">
        <f>BK291</f>
        <v>0</v>
      </c>
      <c r="L291" s="149"/>
      <c r="M291" s="154"/>
      <c r="N291" s="155"/>
      <c r="O291" s="155"/>
      <c r="P291" s="156">
        <f>SUM(P292:P310)</f>
        <v>0</v>
      </c>
      <c r="Q291" s="155"/>
      <c r="R291" s="156">
        <f>SUM(R292:R310)</f>
        <v>0.0088555</v>
      </c>
      <c r="S291" s="155"/>
      <c r="T291" s="157">
        <f>SUM(T292:T310)</f>
        <v>0</v>
      </c>
      <c r="AR291" s="150" t="s">
        <v>83</v>
      </c>
      <c r="AT291" s="158" t="s">
        <v>74</v>
      </c>
      <c r="AU291" s="158" t="s">
        <v>23</v>
      </c>
      <c r="AY291" s="150" t="s">
        <v>130</v>
      </c>
      <c r="BK291" s="159">
        <f>SUM(BK292:BK310)</f>
        <v>0</v>
      </c>
    </row>
    <row r="292" spans="2:65" s="1" customFormat="1" ht="22.5" customHeight="1">
      <c r="B292" s="163"/>
      <c r="C292" s="164" t="s">
        <v>521</v>
      </c>
      <c r="D292" s="164" t="s">
        <v>133</v>
      </c>
      <c r="E292" s="165" t="s">
        <v>522</v>
      </c>
      <c r="F292" s="166" t="s">
        <v>523</v>
      </c>
      <c r="G292" s="167" t="s">
        <v>136</v>
      </c>
      <c r="H292" s="168">
        <v>47.21</v>
      </c>
      <c r="I292" s="169"/>
      <c r="J292" s="170">
        <f>ROUND(I292*H292,2)</f>
        <v>0</v>
      </c>
      <c r="K292" s="166" t="s">
        <v>137</v>
      </c>
      <c r="L292" s="33"/>
      <c r="M292" s="171" t="s">
        <v>32</v>
      </c>
      <c r="N292" s="172" t="s">
        <v>46</v>
      </c>
      <c r="O292" s="34"/>
      <c r="P292" s="173">
        <f>O292*H292</f>
        <v>0</v>
      </c>
      <c r="Q292" s="173">
        <v>0</v>
      </c>
      <c r="R292" s="173">
        <f>Q292*H292</f>
        <v>0</v>
      </c>
      <c r="S292" s="173">
        <v>0</v>
      </c>
      <c r="T292" s="174">
        <f>S292*H292</f>
        <v>0</v>
      </c>
      <c r="AR292" s="16" t="s">
        <v>223</v>
      </c>
      <c r="AT292" s="16" t="s">
        <v>133</v>
      </c>
      <c r="AU292" s="16" t="s">
        <v>83</v>
      </c>
      <c r="AY292" s="16" t="s">
        <v>130</v>
      </c>
      <c r="BE292" s="175">
        <f>IF(N292="základní",J292,0)</f>
        <v>0</v>
      </c>
      <c r="BF292" s="175">
        <f>IF(N292="snížená",J292,0)</f>
        <v>0</v>
      </c>
      <c r="BG292" s="175">
        <f>IF(N292="zákl. přenesená",J292,0)</f>
        <v>0</v>
      </c>
      <c r="BH292" s="175">
        <f>IF(N292="sníž. přenesená",J292,0)</f>
        <v>0</v>
      </c>
      <c r="BI292" s="175">
        <f>IF(N292="nulová",J292,0)</f>
        <v>0</v>
      </c>
      <c r="BJ292" s="16" t="s">
        <v>23</v>
      </c>
      <c r="BK292" s="175">
        <f>ROUND(I292*H292,2)</f>
        <v>0</v>
      </c>
      <c r="BL292" s="16" t="s">
        <v>223</v>
      </c>
      <c r="BM292" s="16" t="s">
        <v>524</v>
      </c>
    </row>
    <row r="293" spans="2:47" s="1" customFormat="1" ht="27">
      <c r="B293" s="33"/>
      <c r="D293" s="176" t="s">
        <v>140</v>
      </c>
      <c r="F293" s="177" t="s">
        <v>525</v>
      </c>
      <c r="I293" s="137"/>
      <c r="L293" s="33"/>
      <c r="M293" s="62"/>
      <c r="N293" s="34"/>
      <c r="O293" s="34"/>
      <c r="P293" s="34"/>
      <c r="Q293" s="34"/>
      <c r="R293" s="34"/>
      <c r="S293" s="34"/>
      <c r="T293" s="63"/>
      <c r="AT293" s="16" t="s">
        <v>140</v>
      </c>
      <c r="AU293" s="16" t="s">
        <v>83</v>
      </c>
    </row>
    <row r="294" spans="2:51" s="11" customFormat="1" ht="13.5">
      <c r="B294" s="178"/>
      <c r="D294" s="186" t="s">
        <v>142</v>
      </c>
      <c r="E294" s="187" t="s">
        <v>32</v>
      </c>
      <c r="F294" s="188" t="s">
        <v>526</v>
      </c>
      <c r="H294" s="189">
        <v>47.21</v>
      </c>
      <c r="I294" s="182"/>
      <c r="L294" s="178"/>
      <c r="M294" s="183"/>
      <c r="N294" s="184"/>
      <c r="O294" s="184"/>
      <c r="P294" s="184"/>
      <c r="Q294" s="184"/>
      <c r="R294" s="184"/>
      <c r="S294" s="184"/>
      <c r="T294" s="185"/>
      <c r="AT294" s="179" t="s">
        <v>142</v>
      </c>
      <c r="AU294" s="179" t="s">
        <v>83</v>
      </c>
      <c r="AV294" s="11" t="s">
        <v>83</v>
      </c>
      <c r="AW294" s="11" t="s">
        <v>39</v>
      </c>
      <c r="AX294" s="11" t="s">
        <v>23</v>
      </c>
      <c r="AY294" s="179" t="s">
        <v>130</v>
      </c>
    </row>
    <row r="295" spans="2:65" s="1" customFormat="1" ht="22.5" customHeight="1">
      <c r="B295" s="163"/>
      <c r="C295" s="200" t="s">
        <v>527</v>
      </c>
      <c r="D295" s="200" t="s">
        <v>313</v>
      </c>
      <c r="E295" s="201" t="s">
        <v>528</v>
      </c>
      <c r="F295" s="202" t="s">
        <v>529</v>
      </c>
      <c r="G295" s="203" t="s">
        <v>136</v>
      </c>
      <c r="H295" s="204">
        <v>47.21</v>
      </c>
      <c r="I295" s="205"/>
      <c r="J295" s="206">
        <f>ROUND(I295*H295,2)</f>
        <v>0</v>
      </c>
      <c r="K295" s="202" t="s">
        <v>137</v>
      </c>
      <c r="L295" s="207"/>
      <c r="M295" s="208" t="s">
        <v>32</v>
      </c>
      <c r="N295" s="209" t="s">
        <v>46</v>
      </c>
      <c r="O295" s="34"/>
      <c r="P295" s="173">
        <f>O295*H295</f>
        <v>0</v>
      </c>
      <c r="Q295" s="173">
        <v>0</v>
      </c>
      <c r="R295" s="173">
        <f>Q295*H295</f>
        <v>0</v>
      </c>
      <c r="S295" s="173">
        <v>0</v>
      </c>
      <c r="T295" s="174">
        <f>S295*H295</f>
        <v>0</v>
      </c>
      <c r="AR295" s="16" t="s">
        <v>312</v>
      </c>
      <c r="AT295" s="16" t="s">
        <v>313</v>
      </c>
      <c r="AU295" s="16" t="s">
        <v>83</v>
      </c>
      <c r="AY295" s="16" t="s">
        <v>130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16" t="s">
        <v>23</v>
      </c>
      <c r="BK295" s="175">
        <f>ROUND(I295*H295,2)</f>
        <v>0</v>
      </c>
      <c r="BL295" s="16" t="s">
        <v>223</v>
      </c>
      <c r="BM295" s="16" t="s">
        <v>530</v>
      </c>
    </row>
    <row r="296" spans="2:47" s="1" customFormat="1" ht="27">
      <c r="B296" s="33"/>
      <c r="D296" s="186" t="s">
        <v>140</v>
      </c>
      <c r="F296" s="190" t="s">
        <v>531</v>
      </c>
      <c r="I296" s="137"/>
      <c r="L296" s="33"/>
      <c r="M296" s="62"/>
      <c r="N296" s="34"/>
      <c r="O296" s="34"/>
      <c r="P296" s="34"/>
      <c r="Q296" s="34"/>
      <c r="R296" s="34"/>
      <c r="S296" s="34"/>
      <c r="T296" s="63"/>
      <c r="AT296" s="16" t="s">
        <v>140</v>
      </c>
      <c r="AU296" s="16" t="s">
        <v>83</v>
      </c>
    </row>
    <row r="297" spans="2:65" s="1" customFormat="1" ht="22.5" customHeight="1">
      <c r="B297" s="163"/>
      <c r="C297" s="164" t="s">
        <v>532</v>
      </c>
      <c r="D297" s="164" t="s">
        <v>133</v>
      </c>
      <c r="E297" s="165" t="s">
        <v>533</v>
      </c>
      <c r="F297" s="166" t="s">
        <v>534</v>
      </c>
      <c r="G297" s="167" t="s">
        <v>148</v>
      </c>
      <c r="H297" s="168">
        <v>19.57</v>
      </c>
      <c r="I297" s="169"/>
      <c r="J297" s="170">
        <f>ROUND(I297*H297,2)</f>
        <v>0</v>
      </c>
      <c r="K297" s="166" t="s">
        <v>137</v>
      </c>
      <c r="L297" s="33"/>
      <c r="M297" s="171" t="s">
        <v>32</v>
      </c>
      <c r="N297" s="172" t="s">
        <v>46</v>
      </c>
      <c r="O297" s="34"/>
      <c r="P297" s="173">
        <f>O297*H297</f>
        <v>0</v>
      </c>
      <c r="Q297" s="173">
        <v>0</v>
      </c>
      <c r="R297" s="173">
        <f>Q297*H297</f>
        <v>0</v>
      </c>
      <c r="S297" s="173">
        <v>0</v>
      </c>
      <c r="T297" s="174">
        <f>S297*H297</f>
        <v>0</v>
      </c>
      <c r="AR297" s="16" t="s">
        <v>223</v>
      </c>
      <c r="AT297" s="16" t="s">
        <v>133</v>
      </c>
      <c r="AU297" s="16" t="s">
        <v>83</v>
      </c>
      <c r="AY297" s="16" t="s">
        <v>130</v>
      </c>
      <c r="BE297" s="175">
        <f>IF(N297="základní",J297,0)</f>
        <v>0</v>
      </c>
      <c r="BF297" s="175">
        <f>IF(N297="snížená",J297,0)</f>
        <v>0</v>
      </c>
      <c r="BG297" s="175">
        <f>IF(N297="zákl. přenesená",J297,0)</f>
        <v>0</v>
      </c>
      <c r="BH297" s="175">
        <f>IF(N297="sníž. přenesená",J297,0)</f>
        <v>0</v>
      </c>
      <c r="BI297" s="175">
        <f>IF(N297="nulová",J297,0)</f>
        <v>0</v>
      </c>
      <c r="BJ297" s="16" t="s">
        <v>23</v>
      </c>
      <c r="BK297" s="175">
        <f>ROUND(I297*H297,2)</f>
        <v>0</v>
      </c>
      <c r="BL297" s="16" t="s">
        <v>223</v>
      </c>
      <c r="BM297" s="16" t="s">
        <v>535</v>
      </c>
    </row>
    <row r="298" spans="2:47" s="1" customFormat="1" ht="27">
      <c r="B298" s="33"/>
      <c r="D298" s="176" t="s">
        <v>140</v>
      </c>
      <c r="F298" s="177" t="s">
        <v>536</v>
      </c>
      <c r="I298" s="137"/>
      <c r="L298" s="33"/>
      <c r="M298" s="62"/>
      <c r="N298" s="34"/>
      <c r="O298" s="34"/>
      <c r="P298" s="34"/>
      <c r="Q298" s="34"/>
      <c r="R298" s="34"/>
      <c r="S298" s="34"/>
      <c r="T298" s="63"/>
      <c r="AT298" s="16" t="s">
        <v>140</v>
      </c>
      <c r="AU298" s="16" t="s">
        <v>83</v>
      </c>
    </row>
    <row r="299" spans="2:51" s="11" customFormat="1" ht="13.5">
      <c r="B299" s="178"/>
      <c r="D299" s="186" t="s">
        <v>142</v>
      </c>
      <c r="E299" s="187" t="s">
        <v>32</v>
      </c>
      <c r="F299" s="188" t="s">
        <v>537</v>
      </c>
      <c r="H299" s="189">
        <v>19.57</v>
      </c>
      <c r="I299" s="182"/>
      <c r="L299" s="178"/>
      <c r="M299" s="183"/>
      <c r="N299" s="184"/>
      <c r="O299" s="184"/>
      <c r="P299" s="184"/>
      <c r="Q299" s="184"/>
      <c r="R299" s="184"/>
      <c r="S299" s="184"/>
      <c r="T299" s="185"/>
      <c r="AT299" s="179" t="s">
        <v>142</v>
      </c>
      <c r="AU299" s="179" t="s">
        <v>83</v>
      </c>
      <c r="AV299" s="11" t="s">
        <v>83</v>
      </c>
      <c r="AW299" s="11" t="s">
        <v>39</v>
      </c>
      <c r="AX299" s="11" t="s">
        <v>23</v>
      </c>
      <c r="AY299" s="179" t="s">
        <v>130</v>
      </c>
    </row>
    <row r="300" spans="2:65" s="1" customFormat="1" ht="22.5" customHeight="1">
      <c r="B300" s="163"/>
      <c r="C300" s="200" t="s">
        <v>538</v>
      </c>
      <c r="D300" s="200" t="s">
        <v>313</v>
      </c>
      <c r="E300" s="201" t="s">
        <v>539</v>
      </c>
      <c r="F300" s="202" t="s">
        <v>540</v>
      </c>
      <c r="G300" s="203" t="s">
        <v>148</v>
      </c>
      <c r="H300" s="204">
        <v>19.57</v>
      </c>
      <c r="I300" s="205"/>
      <c r="J300" s="206">
        <f>ROUND(I300*H300,2)</f>
        <v>0</v>
      </c>
      <c r="K300" s="202" t="s">
        <v>137</v>
      </c>
      <c r="L300" s="207"/>
      <c r="M300" s="208" t="s">
        <v>32</v>
      </c>
      <c r="N300" s="209" t="s">
        <v>46</v>
      </c>
      <c r="O300" s="34"/>
      <c r="P300" s="173">
        <f>O300*H300</f>
        <v>0</v>
      </c>
      <c r="Q300" s="173">
        <v>0</v>
      </c>
      <c r="R300" s="173">
        <f>Q300*H300</f>
        <v>0</v>
      </c>
      <c r="S300" s="173">
        <v>0</v>
      </c>
      <c r="T300" s="174">
        <f>S300*H300</f>
        <v>0</v>
      </c>
      <c r="AR300" s="16" t="s">
        <v>312</v>
      </c>
      <c r="AT300" s="16" t="s">
        <v>313</v>
      </c>
      <c r="AU300" s="16" t="s">
        <v>83</v>
      </c>
      <c r="AY300" s="16" t="s">
        <v>130</v>
      </c>
      <c r="BE300" s="175">
        <f>IF(N300="základní",J300,0)</f>
        <v>0</v>
      </c>
      <c r="BF300" s="175">
        <f>IF(N300="snížená",J300,0)</f>
        <v>0</v>
      </c>
      <c r="BG300" s="175">
        <f>IF(N300="zákl. přenesená",J300,0)</f>
        <v>0</v>
      </c>
      <c r="BH300" s="175">
        <f>IF(N300="sníž. přenesená",J300,0)</f>
        <v>0</v>
      </c>
      <c r="BI300" s="175">
        <f>IF(N300="nulová",J300,0)</f>
        <v>0</v>
      </c>
      <c r="BJ300" s="16" t="s">
        <v>23</v>
      </c>
      <c r="BK300" s="175">
        <f>ROUND(I300*H300,2)</f>
        <v>0</v>
      </c>
      <c r="BL300" s="16" t="s">
        <v>223</v>
      </c>
      <c r="BM300" s="16" t="s">
        <v>541</v>
      </c>
    </row>
    <row r="301" spans="2:47" s="1" customFormat="1" ht="27">
      <c r="B301" s="33"/>
      <c r="D301" s="186" t="s">
        <v>140</v>
      </c>
      <c r="F301" s="190" t="s">
        <v>542</v>
      </c>
      <c r="I301" s="137"/>
      <c r="L301" s="33"/>
      <c r="M301" s="62"/>
      <c r="N301" s="34"/>
      <c r="O301" s="34"/>
      <c r="P301" s="34"/>
      <c r="Q301" s="34"/>
      <c r="R301" s="34"/>
      <c r="S301" s="34"/>
      <c r="T301" s="63"/>
      <c r="AT301" s="16" t="s">
        <v>140</v>
      </c>
      <c r="AU301" s="16" t="s">
        <v>83</v>
      </c>
    </row>
    <row r="302" spans="2:65" s="1" customFormat="1" ht="22.5" customHeight="1">
      <c r="B302" s="163"/>
      <c r="C302" s="164" t="s">
        <v>543</v>
      </c>
      <c r="D302" s="164" t="s">
        <v>133</v>
      </c>
      <c r="E302" s="165" t="s">
        <v>544</v>
      </c>
      <c r="F302" s="166" t="s">
        <v>545</v>
      </c>
      <c r="G302" s="167" t="s">
        <v>148</v>
      </c>
      <c r="H302" s="168">
        <v>15.97</v>
      </c>
      <c r="I302" s="169"/>
      <c r="J302" s="170">
        <f>ROUND(I302*H302,2)</f>
        <v>0</v>
      </c>
      <c r="K302" s="166" t="s">
        <v>137</v>
      </c>
      <c r="L302" s="33"/>
      <c r="M302" s="171" t="s">
        <v>32</v>
      </c>
      <c r="N302" s="172" t="s">
        <v>46</v>
      </c>
      <c r="O302" s="34"/>
      <c r="P302" s="173">
        <f>O302*H302</f>
        <v>0</v>
      </c>
      <c r="Q302" s="173">
        <v>0.0002</v>
      </c>
      <c r="R302" s="173">
        <f>Q302*H302</f>
        <v>0.0031940000000000002</v>
      </c>
      <c r="S302" s="173">
        <v>0</v>
      </c>
      <c r="T302" s="174">
        <f>S302*H302</f>
        <v>0</v>
      </c>
      <c r="AR302" s="16" t="s">
        <v>223</v>
      </c>
      <c r="AT302" s="16" t="s">
        <v>133</v>
      </c>
      <c r="AU302" s="16" t="s">
        <v>83</v>
      </c>
      <c r="AY302" s="16" t="s">
        <v>130</v>
      </c>
      <c r="BE302" s="175">
        <f>IF(N302="základní",J302,0)</f>
        <v>0</v>
      </c>
      <c r="BF302" s="175">
        <f>IF(N302="snížená",J302,0)</f>
        <v>0</v>
      </c>
      <c r="BG302" s="175">
        <f>IF(N302="zákl. přenesená",J302,0)</f>
        <v>0</v>
      </c>
      <c r="BH302" s="175">
        <f>IF(N302="sníž. přenesená",J302,0)</f>
        <v>0</v>
      </c>
      <c r="BI302" s="175">
        <f>IF(N302="nulová",J302,0)</f>
        <v>0</v>
      </c>
      <c r="BJ302" s="16" t="s">
        <v>23</v>
      </c>
      <c r="BK302" s="175">
        <f>ROUND(I302*H302,2)</f>
        <v>0</v>
      </c>
      <c r="BL302" s="16" t="s">
        <v>223</v>
      </c>
      <c r="BM302" s="16" t="s">
        <v>546</v>
      </c>
    </row>
    <row r="303" spans="2:47" s="1" customFormat="1" ht="13.5">
      <c r="B303" s="33"/>
      <c r="D303" s="176" t="s">
        <v>140</v>
      </c>
      <c r="F303" s="177" t="s">
        <v>547</v>
      </c>
      <c r="I303" s="137"/>
      <c r="L303" s="33"/>
      <c r="M303" s="62"/>
      <c r="N303" s="34"/>
      <c r="O303" s="34"/>
      <c r="P303" s="34"/>
      <c r="Q303" s="34"/>
      <c r="R303" s="34"/>
      <c r="S303" s="34"/>
      <c r="T303" s="63"/>
      <c r="AT303" s="16" t="s">
        <v>140</v>
      </c>
      <c r="AU303" s="16" t="s">
        <v>83</v>
      </c>
    </row>
    <row r="304" spans="2:51" s="11" customFormat="1" ht="13.5">
      <c r="B304" s="178"/>
      <c r="D304" s="186" t="s">
        <v>142</v>
      </c>
      <c r="E304" s="187" t="s">
        <v>32</v>
      </c>
      <c r="F304" s="188" t="s">
        <v>548</v>
      </c>
      <c r="H304" s="189">
        <v>15.97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142</v>
      </c>
      <c r="AU304" s="179" t="s">
        <v>83</v>
      </c>
      <c r="AV304" s="11" t="s">
        <v>83</v>
      </c>
      <c r="AW304" s="11" t="s">
        <v>39</v>
      </c>
      <c r="AX304" s="11" t="s">
        <v>23</v>
      </c>
      <c r="AY304" s="179" t="s">
        <v>130</v>
      </c>
    </row>
    <row r="305" spans="2:65" s="1" customFormat="1" ht="22.5" customHeight="1">
      <c r="B305" s="163"/>
      <c r="C305" s="164" t="s">
        <v>549</v>
      </c>
      <c r="D305" s="164" t="s">
        <v>133</v>
      </c>
      <c r="E305" s="165" t="s">
        <v>550</v>
      </c>
      <c r="F305" s="166" t="s">
        <v>551</v>
      </c>
      <c r="G305" s="167" t="s">
        <v>148</v>
      </c>
      <c r="H305" s="168">
        <v>19.57</v>
      </c>
      <c r="I305" s="169"/>
      <c r="J305" s="170">
        <f>ROUND(I305*H305,2)</f>
        <v>0</v>
      </c>
      <c r="K305" s="166" t="s">
        <v>137</v>
      </c>
      <c r="L305" s="33"/>
      <c r="M305" s="171" t="s">
        <v>32</v>
      </c>
      <c r="N305" s="172" t="s">
        <v>46</v>
      </c>
      <c r="O305" s="34"/>
      <c r="P305" s="173">
        <f>O305*H305</f>
        <v>0</v>
      </c>
      <c r="Q305" s="173">
        <v>2E-05</v>
      </c>
      <c r="R305" s="173">
        <f>Q305*H305</f>
        <v>0.0003914</v>
      </c>
      <c r="S305" s="173">
        <v>0</v>
      </c>
      <c r="T305" s="174">
        <f>S305*H305</f>
        <v>0</v>
      </c>
      <c r="AR305" s="16" t="s">
        <v>223</v>
      </c>
      <c r="AT305" s="16" t="s">
        <v>133</v>
      </c>
      <c r="AU305" s="16" t="s">
        <v>83</v>
      </c>
      <c r="AY305" s="16" t="s">
        <v>130</v>
      </c>
      <c r="BE305" s="175">
        <f>IF(N305="základní",J305,0)</f>
        <v>0</v>
      </c>
      <c r="BF305" s="175">
        <f>IF(N305="snížená",J305,0)</f>
        <v>0</v>
      </c>
      <c r="BG305" s="175">
        <f>IF(N305="zákl. přenesená",J305,0)</f>
        <v>0</v>
      </c>
      <c r="BH305" s="175">
        <f>IF(N305="sníž. přenesená",J305,0)</f>
        <v>0</v>
      </c>
      <c r="BI305" s="175">
        <f>IF(N305="nulová",J305,0)</f>
        <v>0</v>
      </c>
      <c r="BJ305" s="16" t="s">
        <v>23</v>
      </c>
      <c r="BK305" s="175">
        <f>ROUND(I305*H305,2)</f>
        <v>0</v>
      </c>
      <c r="BL305" s="16" t="s">
        <v>223</v>
      </c>
      <c r="BM305" s="16" t="s">
        <v>552</v>
      </c>
    </row>
    <row r="306" spans="2:47" s="1" customFormat="1" ht="27">
      <c r="B306" s="33"/>
      <c r="D306" s="176" t="s">
        <v>140</v>
      </c>
      <c r="F306" s="177" t="s">
        <v>553</v>
      </c>
      <c r="I306" s="137"/>
      <c r="L306" s="33"/>
      <c r="M306" s="62"/>
      <c r="N306" s="34"/>
      <c r="O306" s="34"/>
      <c r="P306" s="34"/>
      <c r="Q306" s="34"/>
      <c r="R306" s="34"/>
      <c r="S306" s="34"/>
      <c r="T306" s="63"/>
      <c r="AT306" s="16" t="s">
        <v>140</v>
      </c>
      <c r="AU306" s="16" t="s">
        <v>83</v>
      </c>
    </row>
    <row r="307" spans="2:51" s="11" customFormat="1" ht="13.5">
      <c r="B307" s="178"/>
      <c r="D307" s="186" t="s">
        <v>142</v>
      </c>
      <c r="E307" s="187" t="s">
        <v>32</v>
      </c>
      <c r="F307" s="188" t="s">
        <v>537</v>
      </c>
      <c r="H307" s="189">
        <v>19.57</v>
      </c>
      <c r="I307" s="182"/>
      <c r="L307" s="178"/>
      <c r="M307" s="183"/>
      <c r="N307" s="184"/>
      <c r="O307" s="184"/>
      <c r="P307" s="184"/>
      <c r="Q307" s="184"/>
      <c r="R307" s="184"/>
      <c r="S307" s="184"/>
      <c r="T307" s="185"/>
      <c r="AT307" s="179" t="s">
        <v>142</v>
      </c>
      <c r="AU307" s="179" t="s">
        <v>83</v>
      </c>
      <c r="AV307" s="11" t="s">
        <v>83</v>
      </c>
      <c r="AW307" s="11" t="s">
        <v>39</v>
      </c>
      <c r="AX307" s="11" t="s">
        <v>23</v>
      </c>
      <c r="AY307" s="179" t="s">
        <v>130</v>
      </c>
    </row>
    <row r="308" spans="2:65" s="1" customFormat="1" ht="22.5" customHeight="1">
      <c r="B308" s="163"/>
      <c r="C308" s="164" t="s">
        <v>554</v>
      </c>
      <c r="D308" s="164" t="s">
        <v>133</v>
      </c>
      <c r="E308" s="165" t="s">
        <v>555</v>
      </c>
      <c r="F308" s="166" t="s">
        <v>556</v>
      </c>
      <c r="G308" s="167" t="s">
        <v>148</v>
      </c>
      <c r="H308" s="168">
        <v>15.97</v>
      </c>
      <c r="I308" s="169"/>
      <c r="J308" s="170">
        <f>ROUND(I308*H308,2)</f>
        <v>0</v>
      </c>
      <c r="K308" s="166" t="s">
        <v>137</v>
      </c>
      <c r="L308" s="33"/>
      <c r="M308" s="171" t="s">
        <v>32</v>
      </c>
      <c r="N308" s="172" t="s">
        <v>46</v>
      </c>
      <c r="O308" s="34"/>
      <c r="P308" s="173">
        <f>O308*H308</f>
        <v>0</v>
      </c>
      <c r="Q308" s="173">
        <v>0.00033</v>
      </c>
      <c r="R308" s="173">
        <f>Q308*H308</f>
        <v>0.0052701</v>
      </c>
      <c r="S308" s="173">
        <v>0</v>
      </c>
      <c r="T308" s="174">
        <f>S308*H308</f>
        <v>0</v>
      </c>
      <c r="AR308" s="16" t="s">
        <v>223</v>
      </c>
      <c r="AT308" s="16" t="s">
        <v>133</v>
      </c>
      <c r="AU308" s="16" t="s">
        <v>83</v>
      </c>
      <c r="AY308" s="16" t="s">
        <v>130</v>
      </c>
      <c r="BE308" s="175">
        <f>IF(N308="základní",J308,0)</f>
        <v>0</v>
      </c>
      <c r="BF308" s="175">
        <f>IF(N308="snížená",J308,0)</f>
        <v>0</v>
      </c>
      <c r="BG308" s="175">
        <f>IF(N308="zákl. přenesená",J308,0)</f>
        <v>0</v>
      </c>
      <c r="BH308" s="175">
        <f>IF(N308="sníž. přenesená",J308,0)</f>
        <v>0</v>
      </c>
      <c r="BI308" s="175">
        <f>IF(N308="nulová",J308,0)</f>
        <v>0</v>
      </c>
      <c r="BJ308" s="16" t="s">
        <v>23</v>
      </c>
      <c r="BK308" s="175">
        <f>ROUND(I308*H308,2)</f>
        <v>0</v>
      </c>
      <c r="BL308" s="16" t="s">
        <v>223</v>
      </c>
      <c r="BM308" s="16" t="s">
        <v>557</v>
      </c>
    </row>
    <row r="309" spans="2:47" s="1" customFormat="1" ht="13.5">
      <c r="B309" s="33"/>
      <c r="D309" s="176" t="s">
        <v>140</v>
      </c>
      <c r="F309" s="177" t="s">
        <v>558</v>
      </c>
      <c r="I309" s="137"/>
      <c r="L309" s="33"/>
      <c r="M309" s="62"/>
      <c r="N309" s="34"/>
      <c r="O309" s="34"/>
      <c r="P309" s="34"/>
      <c r="Q309" s="34"/>
      <c r="R309" s="34"/>
      <c r="S309" s="34"/>
      <c r="T309" s="63"/>
      <c r="AT309" s="16" t="s">
        <v>140</v>
      </c>
      <c r="AU309" s="16" t="s">
        <v>83</v>
      </c>
    </row>
    <row r="310" spans="2:51" s="11" customFormat="1" ht="13.5">
      <c r="B310" s="178"/>
      <c r="D310" s="176" t="s">
        <v>142</v>
      </c>
      <c r="E310" s="179" t="s">
        <v>32</v>
      </c>
      <c r="F310" s="180" t="s">
        <v>548</v>
      </c>
      <c r="H310" s="181">
        <v>15.97</v>
      </c>
      <c r="I310" s="182"/>
      <c r="L310" s="178"/>
      <c r="M310" s="211"/>
      <c r="N310" s="212"/>
      <c r="O310" s="212"/>
      <c r="P310" s="212"/>
      <c r="Q310" s="212"/>
      <c r="R310" s="212"/>
      <c r="S310" s="212"/>
      <c r="T310" s="213"/>
      <c r="AT310" s="179" t="s">
        <v>142</v>
      </c>
      <c r="AU310" s="179" t="s">
        <v>83</v>
      </c>
      <c r="AV310" s="11" t="s">
        <v>83</v>
      </c>
      <c r="AW310" s="11" t="s">
        <v>39</v>
      </c>
      <c r="AX310" s="11" t="s">
        <v>23</v>
      </c>
      <c r="AY310" s="179" t="s">
        <v>130</v>
      </c>
    </row>
    <row r="311" spans="2:12" s="1" customFormat="1" ht="6.75" customHeight="1">
      <c r="B311" s="48"/>
      <c r="C311" s="49"/>
      <c r="D311" s="49"/>
      <c r="E311" s="49"/>
      <c r="F311" s="49"/>
      <c r="G311" s="49"/>
      <c r="H311" s="49"/>
      <c r="I311" s="115"/>
      <c r="J311" s="49"/>
      <c r="K311" s="49"/>
      <c r="L311" s="33"/>
    </row>
    <row r="312" ht="13.5">
      <c r="AT312" s="214"/>
    </row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865</v>
      </c>
      <c r="G1" s="268" t="s">
        <v>866</v>
      </c>
      <c r="H1" s="268"/>
      <c r="I1" s="269"/>
      <c r="J1" s="263" t="s">
        <v>867</v>
      </c>
      <c r="K1" s="261" t="s">
        <v>93</v>
      </c>
      <c r="L1" s="263" t="s">
        <v>868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86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83</v>
      </c>
    </row>
    <row r="4" spans="2:46" ht="36.75" customHeight="1">
      <c r="B4" s="20"/>
      <c r="C4" s="21"/>
      <c r="D4" s="22" t="s">
        <v>94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5" t="str">
        <f>'Rekapitulace stavby'!K6</f>
        <v>Udržovací práce - Oprava fasády č.p. 150 s výměnou oken a vstupních dveří</v>
      </c>
      <c r="F7" s="224"/>
      <c r="G7" s="224"/>
      <c r="H7" s="224"/>
      <c r="I7" s="93"/>
      <c r="J7" s="21"/>
      <c r="K7" s="23"/>
    </row>
    <row r="8" spans="2:11" s="1" customFormat="1" ht="15">
      <c r="B8" s="33"/>
      <c r="C8" s="34"/>
      <c r="D8" s="29" t="s">
        <v>95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6" t="s">
        <v>559</v>
      </c>
      <c r="F9" s="231"/>
      <c r="G9" s="231"/>
      <c r="H9" s="23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32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95" t="s">
        <v>26</v>
      </c>
      <c r="J12" s="96" t="str">
        <f>'Rekapitulace stavby'!AN8</f>
        <v>23.12.2016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95" t="s">
        <v>31</v>
      </c>
      <c r="J14" s="27" t="s">
        <v>32</v>
      </c>
      <c r="K14" s="37"/>
    </row>
    <row r="15" spans="2:11" s="1" customFormat="1" ht="18" customHeight="1">
      <c r="B15" s="33"/>
      <c r="C15" s="34"/>
      <c r="D15" s="34"/>
      <c r="E15" s="27" t="s">
        <v>33</v>
      </c>
      <c r="F15" s="34"/>
      <c r="G15" s="34"/>
      <c r="H15" s="34"/>
      <c r="I15" s="95" t="s">
        <v>34</v>
      </c>
      <c r="J15" s="27" t="s">
        <v>32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35</v>
      </c>
      <c r="E17" s="34"/>
      <c r="F17" s="34"/>
      <c r="G17" s="34"/>
      <c r="H17" s="34"/>
      <c r="I17" s="95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34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37</v>
      </c>
      <c r="E20" s="34"/>
      <c r="F20" s="34"/>
      <c r="G20" s="34"/>
      <c r="H20" s="34"/>
      <c r="I20" s="95" t="s">
        <v>31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34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40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7" t="s">
        <v>32</v>
      </c>
      <c r="F24" s="257"/>
      <c r="G24" s="257"/>
      <c r="H24" s="25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41</v>
      </c>
      <c r="E27" s="34"/>
      <c r="F27" s="34"/>
      <c r="G27" s="34"/>
      <c r="H27" s="34"/>
      <c r="I27" s="94"/>
      <c r="J27" s="104">
        <f>ROUND(J92,2)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43</v>
      </c>
      <c r="G29" s="34"/>
      <c r="H29" s="34"/>
      <c r="I29" s="105" t="s">
        <v>42</v>
      </c>
      <c r="J29" s="38" t="s">
        <v>44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46</v>
      </c>
      <c r="F30" s="106">
        <f>ROUND(SUM(BE92:BE302),2)</f>
        <v>0</v>
      </c>
      <c r="G30" s="34"/>
      <c r="H30" s="34"/>
      <c r="I30" s="107">
        <v>0.21</v>
      </c>
      <c r="J30" s="106">
        <f>ROUND(ROUND((SUM(BE92:BE302)),2)*I30,2)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47</v>
      </c>
      <c r="F31" s="106">
        <f>ROUND(SUM(BF92:BF302),2)</f>
        <v>0</v>
      </c>
      <c r="G31" s="34"/>
      <c r="H31" s="34"/>
      <c r="I31" s="107">
        <v>0.15</v>
      </c>
      <c r="J31" s="106">
        <f>ROUND(ROUND((SUM(BF92:BF302)),2)*I31,2)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48</v>
      </c>
      <c r="F32" s="106">
        <f>ROUND(SUM(BG92:BG302),2)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49</v>
      </c>
      <c r="F33" s="106">
        <f>ROUND(SUM(BH92:BH302),2)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50</v>
      </c>
      <c r="F34" s="106">
        <f>ROUND(SUM(BI92:BI302),2)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51</v>
      </c>
      <c r="E36" s="64"/>
      <c r="F36" s="64"/>
      <c r="G36" s="110" t="s">
        <v>52</v>
      </c>
      <c r="H36" s="111" t="s">
        <v>53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97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5" t="str">
        <f>E7</f>
        <v>Udržovací práce - Oprava fasády č.p. 150 s výměnou oken a vstupních dveří</v>
      </c>
      <c r="F45" s="231"/>
      <c r="G45" s="231"/>
      <c r="H45" s="231"/>
      <c r="I45" s="94"/>
      <c r="J45" s="34"/>
      <c r="K45" s="37"/>
    </row>
    <row r="46" spans="2:11" s="1" customFormat="1" ht="14.25" customHeight="1">
      <c r="B46" s="33"/>
      <c r="C46" s="29" t="s">
        <v>95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6" t="str">
        <f>E9</f>
        <v>02 - Pohled 2</v>
      </c>
      <c r="F47" s="231"/>
      <c r="G47" s="231"/>
      <c r="H47" s="23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Obec Jablunkov</v>
      </c>
      <c r="G49" s="34"/>
      <c r="H49" s="34"/>
      <c r="I49" s="95" t="s">
        <v>26</v>
      </c>
      <c r="J49" s="96" t="str">
        <f>IF(J12="","",J12)</f>
        <v>23.12.2016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30</v>
      </c>
      <c r="D51" s="34"/>
      <c r="E51" s="34"/>
      <c r="F51" s="27" t="str">
        <f>E15</f>
        <v>Město Jablunkov, Dukelská 144, 739 91 Jablunkov</v>
      </c>
      <c r="G51" s="34"/>
      <c r="H51" s="34"/>
      <c r="I51" s="95" t="s">
        <v>37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35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98</v>
      </c>
      <c r="D54" s="108"/>
      <c r="E54" s="108"/>
      <c r="F54" s="108"/>
      <c r="G54" s="108"/>
      <c r="H54" s="108"/>
      <c r="I54" s="119"/>
      <c r="J54" s="120" t="s">
        <v>99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100</v>
      </c>
      <c r="D56" s="34"/>
      <c r="E56" s="34"/>
      <c r="F56" s="34"/>
      <c r="G56" s="34"/>
      <c r="H56" s="34"/>
      <c r="I56" s="94"/>
      <c r="J56" s="104">
        <f>J92</f>
        <v>0</v>
      </c>
      <c r="K56" s="37"/>
      <c r="AU56" s="16" t="s">
        <v>101</v>
      </c>
    </row>
    <row r="57" spans="2:11" s="7" customFormat="1" ht="24.75" customHeight="1">
      <c r="B57" s="123"/>
      <c r="C57" s="124"/>
      <c r="D57" s="125" t="s">
        <v>102</v>
      </c>
      <c r="E57" s="126"/>
      <c r="F57" s="126"/>
      <c r="G57" s="126"/>
      <c r="H57" s="126"/>
      <c r="I57" s="127"/>
      <c r="J57" s="128">
        <f>J93</f>
        <v>0</v>
      </c>
      <c r="K57" s="129"/>
    </row>
    <row r="58" spans="2:11" s="8" customFormat="1" ht="19.5" customHeight="1">
      <c r="B58" s="130"/>
      <c r="C58" s="131"/>
      <c r="D58" s="132" t="s">
        <v>104</v>
      </c>
      <c r="E58" s="133"/>
      <c r="F58" s="133"/>
      <c r="G58" s="133"/>
      <c r="H58" s="133"/>
      <c r="I58" s="134"/>
      <c r="J58" s="135">
        <f>J94</f>
        <v>0</v>
      </c>
      <c r="K58" s="136"/>
    </row>
    <row r="59" spans="2:11" s="8" customFormat="1" ht="19.5" customHeight="1">
      <c r="B59" s="130"/>
      <c r="C59" s="131"/>
      <c r="D59" s="132" t="s">
        <v>105</v>
      </c>
      <c r="E59" s="133"/>
      <c r="F59" s="133"/>
      <c r="G59" s="133"/>
      <c r="H59" s="133"/>
      <c r="I59" s="134"/>
      <c r="J59" s="135">
        <f>J124</f>
        <v>0</v>
      </c>
      <c r="K59" s="136"/>
    </row>
    <row r="60" spans="2:11" s="8" customFormat="1" ht="19.5" customHeight="1">
      <c r="B60" s="130"/>
      <c r="C60" s="131"/>
      <c r="D60" s="132" t="s">
        <v>106</v>
      </c>
      <c r="E60" s="133"/>
      <c r="F60" s="133"/>
      <c r="G60" s="133"/>
      <c r="H60" s="133"/>
      <c r="I60" s="134"/>
      <c r="J60" s="135">
        <f>J165</f>
        <v>0</v>
      </c>
      <c r="K60" s="136"/>
    </row>
    <row r="61" spans="2:11" s="8" customFormat="1" ht="19.5" customHeight="1">
      <c r="B61" s="130"/>
      <c r="C61" s="131"/>
      <c r="D61" s="132" t="s">
        <v>107</v>
      </c>
      <c r="E61" s="133"/>
      <c r="F61" s="133"/>
      <c r="G61" s="133"/>
      <c r="H61" s="133"/>
      <c r="I61" s="134"/>
      <c r="J61" s="135">
        <f>J175</f>
        <v>0</v>
      </c>
      <c r="K61" s="136"/>
    </row>
    <row r="62" spans="2:11" s="7" customFormat="1" ht="24.75" customHeight="1">
      <c r="B62" s="123"/>
      <c r="C62" s="124"/>
      <c r="D62" s="125" t="s">
        <v>108</v>
      </c>
      <c r="E62" s="126"/>
      <c r="F62" s="126"/>
      <c r="G62" s="126"/>
      <c r="H62" s="126"/>
      <c r="I62" s="127"/>
      <c r="J62" s="128">
        <f>J178</f>
        <v>0</v>
      </c>
      <c r="K62" s="129"/>
    </row>
    <row r="63" spans="2:11" s="8" customFormat="1" ht="19.5" customHeight="1">
      <c r="B63" s="130"/>
      <c r="C63" s="131"/>
      <c r="D63" s="132" t="s">
        <v>560</v>
      </c>
      <c r="E63" s="133"/>
      <c r="F63" s="133"/>
      <c r="G63" s="133"/>
      <c r="H63" s="133"/>
      <c r="I63" s="134"/>
      <c r="J63" s="135">
        <f>J179</f>
        <v>0</v>
      </c>
      <c r="K63" s="136"/>
    </row>
    <row r="64" spans="2:11" s="8" customFormat="1" ht="19.5" customHeight="1">
      <c r="B64" s="130"/>
      <c r="C64" s="131"/>
      <c r="D64" s="132" t="s">
        <v>561</v>
      </c>
      <c r="E64" s="133"/>
      <c r="F64" s="133"/>
      <c r="G64" s="133"/>
      <c r="H64" s="133"/>
      <c r="I64" s="134"/>
      <c r="J64" s="135">
        <f>J185</f>
        <v>0</v>
      </c>
      <c r="K64" s="136"/>
    </row>
    <row r="65" spans="2:11" s="8" customFormat="1" ht="19.5" customHeight="1">
      <c r="B65" s="130"/>
      <c r="C65" s="131"/>
      <c r="D65" s="132" t="s">
        <v>109</v>
      </c>
      <c r="E65" s="133"/>
      <c r="F65" s="133"/>
      <c r="G65" s="133"/>
      <c r="H65" s="133"/>
      <c r="I65" s="134"/>
      <c r="J65" s="135">
        <f>J194</f>
        <v>0</v>
      </c>
      <c r="K65" s="136"/>
    </row>
    <row r="66" spans="2:11" s="8" customFormat="1" ht="19.5" customHeight="1">
      <c r="B66" s="130"/>
      <c r="C66" s="131"/>
      <c r="D66" s="132" t="s">
        <v>562</v>
      </c>
      <c r="E66" s="133"/>
      <c r="F66" s="133"/>
      <c r="G66" s="133"/>
      <c r="H66" s="133"/>
      <c r="I66" s="134"/>
      <c r="J66" s="135">
        <f>J224</f>
        <v>0</v>
      </c>
      <c r="K66" s="136"/>
    </row>
    <row r="67" spans="2:11" s="8" customFormat="1" ht="19.5" customHeight="1">
      <c r="B67" s="130"/>
      <c r="C67" s="131"/>
      <c r="D67" s="132" t="s">
        <v>112</v>
      </c>
      <c r="E67" s="133"/>
      <c r="F67" s="133"/>
      <c r="G67" s="133"/>
      <c r="H67" s="133"/>
      <c r="I67" s="134"/>
      <c r="J67" s="135">
        <f>J233</f>
        <v>0</v>
      </c>
      <c r="K67" s="136"/>
    </row>
    <row r="68" spans="2:11" s="8" customFormat="1" ht="19.5" customHeight="1">
      <c r="B68" s="130"/>
      <c r="C68" s="131"/>
      <c r="D68" s="132" t="s">
        <v>113</v>
      </c>
      <c r="E68" s="133"/>
      <c r="F68" s="133"/>
      <c r="G68" s="133"/>
      <c r="H68" s="133"/>
      <c r="I68" s="134"/>
      <c r="J68" s="135">
        <f>J263</f>
        <v>0</v>
      </c>
      <c r="K68" s="136"/>
    </row>
    <row r="69" spans="2:11" s="7" customFormat="1" ht="24.75" customHeight="1">
      <c r="B69" s="123"/>
      <c r="C69" s="124"/>
      <c r="D69" s="125" t="s">
        <v>563</v>
      </c>
      <c r="E69" s="126"/>
      <c r="F69" s="126"/>
      <c r="G69" s="126"/>
      <c r="H69" s="126"/>
      <c r="I69" s="127"/>
      <c r="J69" s="128">
        <f>J277</f>
        <v>0</v>
      </c>
      <c r="K69" s="129"/>
    </row>
    <row r="70" spans="2:11" s="7" customFormat="1" ht="24.75" customHeight="1">
      <c r="B70" s="123"/>
      <c r="C70" s="124"/>
      <c r="D70" s="125" t="s">
        <v>564</v>
      </c>
      <c r="E70" s="126"/>
      <c r="F70" s="126"/>
      <c r="G70" s="126"/>
      <c r="H70" s="126"/>
      <c r="I70" s="127"/>
      <c r="J70" s="128">
        <f>J284</f>
        <v>0</v>
      </c>
      <c r="K70" s="129"/>
    </row>
    <row r="71" spans="2:11" s="8" customFormat="1" ht="19.5" customHeight="1">
      <c r="B71" s="130"/>
      <c r="C71" s="131"/>
      <c r="D71" s="132" t="s">
        <v>565</v>
      </c>
      <c r="E71" s="133"/>
      <c r="F71" s="133"/>
      <c r="G71" s="133"/>
      <c r="H71" s="133"/>
      <c r="I71" s="134"/>
      <c r="J71" s="135">
        <f>J285</f>
        <v>0</v>
      </c>
      <c r="K71" s="136"/>
    </row>
    <row r="72" spans="2:11" s="8" customFormat="1" ht="19.5" customHeight="1">
      <c r="B72" s="130"/>
      <c r="C72" s="131"/>
      <c r="D72" s="132" t="s">
        <v>566</v>
      </c>
      <c r="E72" s="133"/>
      <c r="F72" s="133"/>
      <c r="G72" s="133"/>
      <c r="H72" s="133"/>
      <c r="I72" s="134"/>
      <c r="J72" s="135">
        <f>J296</f>
        <v>0</v>
      </c>
      <c r="K72" s="136"/>
    </row>
    <row r="73" spans="2:11" s="1" customFormat="1" ht="21.75" customHeight="1">
      <c r="B73" s="33"/>
      <c r="C73" s="34"/>
      <c r="D73" s="34"/>
      <c r="E73" s="34"/>
      <c r="F73" s="34"/>
      <c r="G73" s="34"/>
      <c r="H73" s="34"/>
      <c r="I73" s="94"/>
      <c r="J73" s="34"/>
      <c r="K73" s="37"/>
    </row>
    <row r="74" spans="2:11" s="1" customFormat="1" ht="6.75" customHeight="1">
      <c r="B74" s="48"/>
      <c r="C74" s="49"/>
      <c r="D74" s="49"/>
      <c r="E74" s="49"/>
      <c r="F74" s="49"/>
      <c r="G74" s="49"/>
      <c r="H74" s="49"/>
      <c r="I74" s="115"/>
      <c r="J74" s="49"/>
      <c r="K74" s="50"/>
    </row>
    <row r="78" spans="2:12" s="1" customFormat="1" ht="6.75" customHeight="1">
      <c r="B78" s="51"/>
      <c r="C78" s="52"/>
      <c r="D78" s="52"/>
      <c r="E78" s="52"/>
      <c r="F78" s="52"/>
      <c r="G78" s="52"/>
      <c r="H78" s="52"/>
      <c r="I78" s="116"/>
      <c r="J78" s="52"/>
      <c r="K78" s="52"/>
      <c r="L78" s="33"/>
    </row>
    <row r="79" spans="2:12" s="1" customFormat="1" ht="36.75" customHeight="1">
      <c r="B79" s="33"/>
      <c r="C79" s="53" t="s">
        <v>114</v>
      </c>
      <c r="I79" s="137"/>
      <c r="L79" s="33"/>
    </row>
    <row r="80" spans="2:12" s="1" customFormat="1" ht="6.75" customHeight="1">
      <c r="B80" s="33"/>
      <c r="I80" s="137"/>
      <c r="L80" s="33"/>
    </row>
    <row r="81" spans="2:12" s="1" customFormat="1" ht="14.25" customHeight="1">
      <c r="B81" s="33"/>
      <c r="C81" s="55" t="s">
        <v>16</v>
      </c>
      <c r="I81" s="137"/>
      <c r="L81" s="33"/>
    </row>
    <row r="82" spans="2:12" s="1" customFormat="1" ht="22.5" customHeight="1">
      <c r="B82" s="33"/>
      <c r="E82" s="258" t="str">
        <f>E7</f>
        <v>Udržovací práce - Oprava fasády č.p. 150 s výměnou oken a vstupních dveří</v>
      </c>
      <c r="F82" s="221"/>
      <c r="G82" s="221"/>
      <c r="H82" s="221"/>
      <c r="I82" s="137"/>
      <c r="L82" s="33"/>
    </row>
    <row r="83" spans="2:12" s="1" customFormat="1" ht="14.25" customHeight="1">
      <c r="B83" s="33"/>
      <c r="C83" s="55" t="s">
        <v>95</v>
      </c>
      <c r="I83" s="137"/>
      <c r="L83" s="33"/>
    </row>
    <row r="84" spans="2:12" s="1" customFormat="1" ht="23.25" customHeight="1">
      <c r="B84" s="33"/>
      <c r="E84" s="239" t="str">
        <f>E9</f>
        <v>02 - Pohled 2</v>
      </c>
      <c r="F84" s="221"/>
      <c r="G84" s="221"/>
      <c r="H84" s="221"/>
      <c r="I84" s="137"/>
      <c r="L84" s="33"/>
    </row>
    <row r="85" spans="2:12" s="1" customFormat="1" ht="6.75" customHeight="1">
      <c r="B85" s="33"/>
      <c r="I85" s="137"/>
      <c r="L85" s="33"/>
    </row>
    <row r="86" spans="2:12" s="1" customFormat="1" ht="18" customHeight="1">
      <c r="B86" s="33"/>
      <c r="C86" s="55" t="s">
        <v>24</v>
      </c>
      <c r="F86" s="138" t="str">
        <f>F12</f>
        <v>Obec Jablunkov</v>
      </c>
      <c r="I86" s="139" t="s">
        <v>26</v>
      </c>
      <c r="J86" s="59" t="str">
        <f>IF(J12="","",J12)</f>
        <v>23.12.2016</v>
      </c>
      <c r="L86" s="33"/>
    </row>
    <row r="87" spans="2:12" s="1" customFormat="1" ht="6.75" customHeight="1">
      <c r="B87" s="33"/>
      <c r="I87" s="137"/>
      <c r="L87" s="33"/>
    </row>
    <row r="88" spans="2:12" s="1" customFormat="1" ht="15">
      <c r="B88" s="33"/>
      <c r="C88" s="55" t="s">
        <v>30</v>
      </c>
      <c r="F88" s="138" t="str">
        <f>E15</f>
        <v>Město Jablunkov, Dukelská 144, 739 91 Jablunkov</v>
      </c>
      <c r="I88" s="139" t="s">
        <v>37</v>
      </c>
      <c r="J88" s="138" t="str">
        <f>E21</f>
        <v> </v>
      </c>
      <c r="L88" s="33"/>
    </row>
    <row r="89" spans="2:12" s="1" customFormat="1" ht="14.25" customHeight="1">
      <c r="B89" s="33"/>
      <c r="C89" s="55" t="s">
        <v>35</v>
      </c>
      <c r="F89" s="138">
        <f>IF(E18="","",E18)</f>
      </c>
      <c r="I89" s="137"/>
      <c r="L89" s="33"/>
    </row>
    <row r="90" spans="2:12" s="1" customFormat="1" ht="9.75" customHeight="1">
      <c r="B90" s="33"/>
      <c r="I90" s="137"/>
      <c r="L90" s="33"/>
    </row>
    <row r="91" spans="2:20" s="9" customFormat="1" ht="29.25" customHeight="1">
      <c r="B91" s="140"/>
      <c r="C91" s="141" t="s">
        <v>115</v>
      </c>
      <c r="D91" s="142" t="s">
        <v>60</v>
      </c>
      <c r="E91" s="142" t="s">
        <v>56</v>
      </c>
      <c r="F91" s="142" t="s">
        <v>116</v>
      </c>
      <c r="G91" s="142" t="s">
        <v>117</v>
      </c>
      <c r="H91" s="142" t="s">
        <v>118</v>
      </c>
      <c r="I91" s="143" t="s">
        <v>119</v>
      </c>
      <c r="J91" s="142" t="s">
        <v>99</v>
      </c>
      <c r="K91" s="144" t="s">
        <v>120</v>
      </c>
      <c r="L91" s="140"/>
      <c r="M91" s="66" t="s">
        <v>121</v>
      </c>
      <c r="N91" s="67" t="s">
        <v>45</v>
      </c>
      <c r="O91" s="67" t="s">
        <v>122</v>
      </c>
      <c r="P91" s="67" t="s">
        <v>123</v>
      </c>
      <c r="Q91" s="67" t="s">
        <v>124</v>
      </c>
      <c r="R91" s="67" t="s">
        <v>125</v>
      </c>
      <c r="S91" s="67" t="s">
        <v>126</v>
      </c>
      <c r="T91" s="68" t="s">
        <v>127</v>
      </c>
    </row>
    <row r="92" spans="2:63" s="1" customFormat="1" ht="29.25" customHeight="1">
      <c r="B92" s="33"/>
      <c r="C92" s="70" t="s">
        <v>100</v>
      </c>
      <c r="I92" s="137"/>
      <c r="J92" s="145">
        <f>BK92</f>
        <v>0</v>
      </c>
      <c r="L92" s="33"/>
      <c r="M92" s="69"/>
      <c r="N92" s="60"/>
      <c r="O92" s="60"/>
      <c r="P92" s="146">
        <f>P93+P178+P277+P284</f>
        <v>0</v>
      </c>
      <c r="Q92" s="60"/>
      <c r="R92" s="146">
        <f>R93+R178+R277+R284</f>
        <v>12.166248350000002</v>
      </c>
      <c r="S92" s="60"/>
      <c r="T92" s="147">
        <f>T93+T178+T277+T284</f>
        <v>7.912119</v>
      </c>
      <c r="AT92" s="16" t="s">
        <v>74</v>
      </c>
      <c r="AU92" s="16" t="s">
        <v>101</v>
      </c>
      <c r="BK92" s="148">
        <f>BK93+BK178+BK277+BK284</f>
        <v>0</v>
      </c>
    </row>
    <row r="93" spans="2:63" s="10" customFormat="1" ht="36.75" customHeight="1">
      <c r="B93" s="149"/>
      <c r="D93" s="150" t="s">
        <v>74</v>
      </c>
      <c r="E93" s="151" t="s">
        <v>128</v>
      </c>
      <c r="F93" s="151" t="s">
        <v>129</v>
      </c>
      <c r="I93" s="152"/>
      <c r="J93" s="153">
        <f>BK93</f>
        <v>0</v>
      </c>
      <c r="L93" s="149"/>
      <c r="M93" s="154"/>
      <c r="N93" s="155"/>
      <c r="O93" s="155"/>
      <c r="P93" s="156">
        <f>P94+P124+P165+P175</f>
        <v>0</v>
      </c>
      <c r="Q93" s="155"/>
      <c r="R93" s="156">
        <f>R94+R124+R165+R175</f>
        <v>11.533383400000002</v>
      </c>
      <c r="S93" s="155"/>
      <c r="T93" s="157">
        <f>T94+T124+T165+T175</f>
        <v>7.6964939999999995</v>
      </c>
      <c r="AR93" s="150" t="s">
        <v>23</v>
      </c>
      <c r="AT93" s="158" t="s">
        <v>74</v>
      </c>
      <c r="AU93" s="158" t="s">
        <v>75</v>
      </c>
      <c r="AY93" s="150" t="s">
        <v>130</v>
      </c>
      <c r="BK93" s="159">
        <f>BK94+BK124+BK165+BK175</f>
        <v>0</v>
      </c>
    </row>
    <row r="94" spans="2:63" s="10" customFormat="1" ht="19.5" customHeight="1">
      <c r="B94" s="149"/>
      <c r="D94" s="160" t="s">
        <v>74</v>
      </c>
      <c r="E94" s="161" t="s">
        <v>144</v>
      </c>
      <c r="F94" s="161" t="s">
        <v>145</v>
      </c>
      <c r="I94" s="152"/>
      <c r="J94" s="162">
        <f>BK94</f>
        <v>0</v>
      </c>
      <c r="L94" s="149"/>
      <c r="M94" s="154"/>
      <c r="N94" s="155"/>
      <c r="O94" s="155"/>
      <c r="P94" s="156">
        <f>SUM(P95:P123)</f>
        <v>0</v>
      </c>
      <c r="Q94" s="155"/>
      <c r="R94" s="156">
        <f>SUM(R95:R123)</f>
        <v>7.237904500000001</v>
      </c>
      <c r="S94" s="155"/>
      <c r="T94" s="157">
        <f>SUM(T95:T123)</f>
        <v>0</v>
      </c>
      <c r="AR94" s="150" t="s">
        <v>23</v>
      </c>
      <c r="AT94" s="158" t="s">
        <v>74</v>
      </c>
      <c r="AU94" s="158" t="s">
        <v>23</v>
      </c>
      <c r="AY94" s="150" t="s">
        <v>130</v>
      </c>
      <c r="BK94" s="159">
        <f>SUM(BK95:BK123)</f>
        <v>0</v>
      </c>
    </row>
    <row r="95" spans="2:65" s="1" customFormat="1" ht="31.5" customHeight="1">
      <c r="B95" s="163"/>
      <c r="C95" s="164" t="s">
        <v>23</v>
      </c>
      <c r="D95" s="164" t="s">
        <v>133</v>
      </c>
      <c r="E95" s="165" t="s">
        <v>152</v>
      </c>
      <c r="F95" s="166" t="s">
        <v>153</v>
      </c>
      <c r="G95" s="167" t="s">
        <v>148</v>
      </c>
      <c r="H95" s="168">
        <v>207.91</v>
      </c>
      <c r="I95" s="169"/>
      <c r="J95" s="170">
        <f>ROUND(I95*H95,2)</f>
        <v>0</v>
      </c>
      <c r="K95" s="166" t="s">
        <v>137</v>
      </c>
      <c r="L95" s="33"/>
      <c r="M95" s="171" t="s">
        <v>32</v>
      </c>
      <c r="N95" s="172" t="s">
        <v>46</v>
      </c>
      <c r="O95" s="34"/>
      <c r="P95" s="173">
        <f>O95*H95</f>
        <v>0</v>
      </c>
      <c r="Q95" s="173">
        <v>0.01146</v>
      </c>
      <c r="R95" s="173">
        <f>Q95*H95</f>
        <v>2.3826486</v>
      </c>
      <c r="S95" s="173">
        <v>0</v>
      </c>
      <c r="T95" s="174">
        <f>S95*H95</f>
        <v>0</v>
      </c>
      <c r="AR95" s="16" t="s">
        <v>138</v>
      </c>
      <c r="AT95" s="16" t="s">
        <v>133</v>
      </c>
      <c r="AU95" s="16" t="s">
        <v>83</v>
      </c>
      <c r="AY95" s="16" t="s">
        <v>130</v>
      </c>
      <c r="BE95" s="175">
        <f>IF(N95="základní",J95,0)</f>
        <v>0</v>
      </c>
      <c r="BF95" s="175">
        <f>IF(N95="snížená",J95,0)</f>
        <v>0</v>
      </c>
      <c r="BG95" s="175">
        <f>IF(N95="zákl. přenesená",J95,0)</f>
        <v>0</v>
      </c>
      <c r="BH95" s="175">
        <f>IF(N95="sníž. přenesená",J95,0)</f>
        <v>0</v>
      </c>
      <c r="BI95" s="175">
        <f>IF(N95="nulová",J95,0)</f>
        <v>0</v>
      </c>
      <c r="BJ95" s="16" t="s">
        <v>23</v>
      </c>
      <c r="BK95" s="175">
        <f>ROUND(I95*H95,2)</f>
        <v>0</v>
      </c>
      <c r="BL95" s="16" t="s">
        <v>138</v>
      </c>
      <c r="BM95" s="16" t="s">
        <v>567</v>
      </c>
    </row>
    <row r="96" spans="2:47" s="1" customFormat="1" ht="27">
      <c r="B96" s="33"/>
      <c r="D96" s="176" t="s">
        <v>140</v>
      </c>
      <c r="F96" s="177" t="s">
        <v>155</v>
      </c>
      <c r="I96" s="137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140</v>
      </c>
      <c r="AU96" s="16" t="s">
        <v>83</v>
      </c>
    </row>
    <row r="97" spans="2:51" s="11" customFormat="1" ht="13.5">
      <c r="B97" s="178"/>
      <c r="D97" s="186" t="s">
        <v>142</v>
      </c>
      <c r="E97" s="187" t="s">
        <v>32</v>
      </c>
      <c r="F97" s="188" t="s">
        <v>568</v>
      </c>
      <c r="H97" s="189">
        <v>207.91</v>
      </c>
      <c r="I97" s="182"/>
      <c r="L97" s="178"/>
      <c r="M97" s="183"/>
      <c r="N97" s="184"/>
      <c r="O97" s="184"/>
      <c r="P97" s="184"/>
      <c r="Q97" s="184"/>
      <c r="R97" s="184"/>
      <c r="S97" s="184"/>
      <c r="T97" s="185"/>
      <c r="AT97" s="179" t="s">
        <v>142</v>
      </c>
      <c r="AU97" s="179" t="s">
        <v>83</v>
      </c>
      <c r="AV97" s="11" t="s">
        <v>83</v>
      </c>
      <c r="AW97" s="11" t="s">
        <v>39</v>
      </c>
      <c r="AX97" s="11" t="s">
        <v>23</v>
      </c>
      <c r="AY97" s="179" t="s">
        <v>130</v>
      </c>
    </row>
    <row r="98" spans="2:65" s="1" customFormat="1" ht="31.5" customHeight="1">
      <c r="B98" s="163"/>
      <c r="C98" s="164" t="s">
        <v>83</v>
      </c>
      <c r="D98" s="164" t="s">
        <v>133</v>
      </c>
      <c r="E98" s="165" t="s">
        <v>157</v>
      </c>
      <c r="F98" s="166" t="s">
        <v>158</v>
      </c>
      <c r="G98" s="167" t="s">
        <v>148</v>
      </c>
      <c r="H98" s="168">
        <v>23.4</v>
      </c>
      <c r="I98" s="169"/>
      <c r="J98" s="170">
        <f>ROUND(I98*H98,2)</f>
        <v>0</v>
      </c>
      <c r="K98" s="166" t="s">
        <v>137</v>
      </c>
      <c r="L98" s="33"/>
      <c r="M98" s="171" t="s">
        <v>32</v>
      </c>
      <c r="N98" s="172" t="s">
        <v>46</v>
      </c>
      <c r="O98" s="34"/>
      <c r="P98" s="173">
        <f>O98*H98</f>
        <v>0</v>
      </c>
      <c r="Q98" s="173">
        <v>0.01423</v>
      </c>
      <c r="R98" s="173">
        <f>Q98*H98</f>
        <v>0.33298199999999994</v>
      </c>
      <c r="S98" s="173">
        <v>0</v>
      </c>
      <c r="T98" s="174">
        <f>S98*H98</f>
        <v>0</v>
      </c>
      <c r="AR98" s="16" t="s">
        <v>138</v>
      </c>
      <c r="AT98" s="16" t="s">
        <v>133</v>
      </c>
      <c r="AU98" s="16" t="s">
        <v>83</v>
      </c>
      <c r="AY98" s="16" t="s">
        <v>130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6" t="s">
        <v>23</v>
      </c>
      <c r="BK98" s="175">
        <f>ROUND(I98*H98,2)</f>
        <v>0</v>
      </c>
      <c r="BL98" s="16" t="s">
        <v>138</v>
      </c>
      <c r="BM98" s="16" t="s">
        <v>569</v>
      </c>
    </row>
    <row r="99" spans="2:47" s="1" customFormat="1" ht="27">
      <c r="B99" s="33"/>
      <c r="D99" s="176" t="s">
        <v>140</v>
      </c>
      <c r="F99" s="177" t="s">
        <v>160</v>
      </c>
      <c r="I99" s="137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140</v>
      </c>
      <c r="AU99" s="16" t="s">
        <v>83</v>
      </c>
    </row>
    <row r="100" spans="2:51" s="11" customFormat="1" ht="13.5">
      <c r="B100" s="178"/>
      <c r="D100" s="186" t="s">
        <v>142</v>
      </c>
      <c r="E100" s="187" t="s">
        <v>32</v>
      </c>
      <c r="F100" s="188" t="s">
        <v>570</v>
      </c>
      <c r="H100" s="189">
        <v>23.4</v>
      </c>
      <c r="I100" s="182"/>
      <c r="L100" s="178"/>
      <c r="M100" s="183"/>
      <c r="N100" s="184"/>
      <c r="O100" s="184"/>
      <c r="P100" s="184"/>
      <c r="Q100" s="184"/>
      <c r="R100" s="184"/>
      <c r="S100" s="184"/>
      <c r="T100" s="185"/>
      <c r="AT100" s="179" t="s">
        <v>142</v>
      </c>
      <c r="AU100" s="179" t="s">
        <v>83</v>
      </c>
      <c r="AV100" s="11" t="s">
        <v>83</v>
      </c>
      <c r="AW100" s="11" t="s">
        <v>39</v>
      </c>
      <c r="AX100" s="11" t="s">
        <v>23</v>
      </c>
      <c r="AY100" s="179" t="s">
        <v>130</v>
      </c>
    </row>
    <row r="101" spans="2:65" s="1" customFormat="1" ht="22.5" customHeight="1">
      <c r="B101" s="163"/>
      <c r="C101" s="164" t="s">
        <v>131</v>
      </c>
      <c r="D101" s="164" t="s">
        <v>133</v>
      </c>
      <c r="E101" s="165" t="s">
        <v>173</v>
      </c>
      <c r="F101" s="166" t="s">
        <v>174</v>
      </c>
      <c r="G101" s="167" t="s">
        <v>148</v>
      </c>
      <c r="H101" s="168">
        <v>43.65</v>
      </c>
      <c r="I101" s="169"/>
      <c r="J101" s="170">
        <f>ROUND(I101*H101,2)</f>
        <v>0</v>
      </c>
      <c r="K101" s="166" t="s">
        <v>137</v>
      </c>
      <c r="L101" s="33"/>
      <c r="M101" s="171" t="s">
        <v>32</v>
      </c>
      <c r="N101" s="172" t="s">
        <v>46</v>
      </c>
      <c r="O101" s="34"/>
      <c r="P101" s="173">
        <f>O101*H101</f>
        <v>0</v>
      </c>
      <c r="Q101" s="173">
        <v>0.0345</v>
      </c>
      <c r="R101" s="173">
        <f>Q101*H101</f>
        <v>1.5059250000000002</v>
      </c>
      <c r="S101" s="173">
        <v>0</v>
      </c>
      <c r="T101" s="174">
        <f>S101*H101</f>
        <v>0</v>
      </c>
      <c r="AR101" s="16" t="s">
        <v>138</v>
      </c>
      <c r="AT101" s="16" t="s">
        <v>133</v>
      </c>
      <c r="AU101" s="16" t="s">
        <v>83</v>
      </c>
      <c r="AY101" s="16" t="s">
        <v>130</v>
      </c>
      <c r="BE101" s="175">
        <f>IF(N101="základní",J101,0)</f>
        <v>0</v>
      </c>
      <c r="BF101" s="175">
        <f>IF(N101="snížená",J101,0)</f>
        <v>0</v>
      </c>
      <c r="BG101" s="175">
        <f>IF(N101="zákl. přenesená",J101,0)</f>
        <v>0</v>
      </c>
      <c r="BH101" s="175">
        <f>IF(N101="sníž. přenesená",J101,0)</f>
        <v>0</v>
      </c>
      <c r="BI101" s="175">
        <f>IF(N101="nulová",J101,0)</f>
        <v>0</v>
      </c>
      <c r="BJ101" s="16" t="s">
        <v>23</v>
      </c>
      <c r="BK101" s="175">
        <f>ROUND(I101*H101,2)</f>
        <v>0</v>
      </c>
      <c r="BL101" s="16" t="s">
        <v>138</v>
      </c>
      <c r="BM101" s="16" t="s">
        <v>571</v>
      </c>
    </row>
    <row r="102" spans="2:47" s="1" customFormat="1" ht="27">
      <c r="B102" s="33"/>
      <c r="D102" s="176" t="s">
        <v>140</v>
      </c>
      <c r="F102" s="177" t="s">
        <v>176</v>
      </c>
      <c r="I102" s="137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140</v>
      </c>
      <c r="AU102" s="16" t="s">
        <v>83</v>
      </c>
    </row>
    <row r="103" spans="2:51" s="11" customFormat="1" ht="13.5">
      <c r="B103" s="178"/>
      <c r="D103" s="186" t="s">
        <v>142</v>
      </c>
      <c r="E103" s="187" t="s">
        <v>32</v>
      </c>
      <c r="F103" s="188" t="s">
        <v>572</v>
      </c>
      <c r="H103" s="189">
        <v>43.65</v>
      </c>
      <c r="I103" s="182"/>
      <c r="L103" s="178"/>
      <c r="M103" s="183"/>
      <c r="N103" s="184"/>
      <c r="O103" s="184"/>
      <c r="P103" s="184"/>
      <c r="Q103" s="184"/>
      <c r="R103" s="184"/>
      <c r="S103" s="184"/>
      <c r="T103" s="185"/>
      <c r="AT103" s="179" t="s">
        <v>142</v>
      </c>
      <c r="AU103" s="179" t="s">
        <v>83</v>
      </c>
      <c r="AV103" s="11" t="s">
        <v>83</v>
      </c>
      <c r="AW103" s="11" t="s">
        <v>39</v>
      </c>
      <c r="AX103" s="11" t="s">
        <v>23</v>
      </c>
      <c r="AY103" s="179" t="s">
        <v>130</v>
      </c>
    </row>
    <row r="104" spans="2:65" s="1" customFormat="1" ht="22.5" customHeight="1">
      <c r="B104" s="163"/>
      <c r="C104" s="164" t="s">
        <v>138</v>
      </c>
      <c r="D104" s="164" t="s">
        <v>133</v>
      </c>
      <c r="E104" s="165" t="s">
        <v>179</v>
      </c>
      <c r="F104" s="166" t="s">
        <v>180</v>
      </c>
      <c r="G104" s="167" t="s">
        <v>148</v>
      </c>
      <c r="H104" s="168">
        <v>43.65</v>
      </c>
      <c r="I104" s="169"/>
      <c r="J104" s="170">
        <f>ROUND(I104*H104,2)</f>
        <v>0</v>
      </c>
      <c r="K104" s="166" t="s">
        <v>137</v>
      </c>
      <c r="L104" s="33"/>
      <c r="M104" s="171" t="s">
        <v>32</v>
      </c>
      <c r="N104" s="172" t="s">
        <v>46</v>
      </c>
      <c r="O104" s="34"/>
      <c r="P104" s="173">
        <f>O104*H104</f>
        <v>0</v>
      </c>
      <c r="Q104" s="173">
        <v>0.016</v>
      </c>
      <c r="R104" s="173">
        <f>Q104*H104</f>
        <v>0.6984</v>
      </c>
      <c r="S104" s="173">
        <v>0</v>
      </c>
      <c r="T104" s="174">
        <f>S104*H104</f>
        <v>0</v>
      </c>
      <c r="AR104" s="16" t="s">
        <v>138</v>
      </c>
      <c r="AT104" s="16" t="s">
        <v>133</v>
      </c>
      <c r="AU104" s="16" t="s">
        <v>83</v>
      </c>
      <c r="AY104" s="16" t="s">
        <v>130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6" t="s">
        <v>23</v>
      </c>
      <c r="BK104" s="175">
        <f>ROUND(I104*H104,2)</f>
        <v>0</v>
      </c>
      <c r="BL104" s="16" t="s">
        <v>138</v>
      </c>
      <c r="BM104" s="16" t="s">
        <v>573</v>
      </c>
    </row>
    <row r="105" spans="2:47" s="1" customFormat="1" ht="13.5">
      <c r="B105" s="33"/>
      <c r="D105" s="176" t="s">
        <v>140</v>
      </c>
      <c r="F105" s="177" t="s">
        <v>182</v>
      </c>
      <c r="I105" s="137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140</v>
      </c>
      <c r="AU105" s="16" t="s">
        <v>83</v>
      </c>
    </row>
    <row r="106" spans="2:51" s="11" customFormat="1" ht="13.5">
      <c r="B106" s="178"/>
      <c r="D106" s="186" t="s">
        <v>142</v>
      </c>
      <c r="E106" s="187" t="s">
        <v>32</v>
      </c>
      <c r="F106" s="188" t="s">
        <v>572</v>
      </c>
      <c r="H106" s="189">
        <v>43.65</v>
      </c>
      <c r="I106" s="182"/>
      <c r="L106" s="178"/>
      <c r="M106" s="183"/>
      <c r="N106" s="184"/>
      <c r="O106" s="184"/>
      <c r="P106" s="184"/>
      <c r="Q106" s="184"/>
      <c r="R106" s="184"/>
      <c r="S106" s="184"/>
      <c r="T106" s="185"/>
      <c r="AT106" s="179" t="s">
        <v>142</v>
      </c>
      <c r="AU106" s="179" t="s">
        <v>83</v>
      </c>
      <c r="AV106" s="11" t="s">
        <v>83</v>
      </c>
      <c r="AW106" s="11" t="s">
        <v>39</v>
      </c>
      <c r="AX106" s="11" t="s">
        <v>23</v>
      </c>
      <c r="AY106" s="179" t="s">
        <v>130</v>
      </c>
    </row>
    <row r="107" spans="2:65" s="1" customFormat="1" ht="31.5" customHeight="1">
      <c r="B107" s="163"/>
      <c r="C107" s="164" t="s">
        <v>162</v>
      </c>
      <c r="D107" s="164" t="s">
        <v>133</v>
      </c>
      <c r="E107" s="165" t="s">
        <v>184</v>
      </c>
      <c r="F107" s="166" t="s">
        <v>185</v>
      </c>
      <c r="G107" s="167" t="s">
        <v>148</v>
      </c>
      <c r="H107" s="168">
        <v>130.95</v>
      </c>
      <c r="I107" s="169"/>
      <c r="J107" s="170">
        <f>ROUND(I107*H107,2)</f>
        <v>0</v>
      </c>
      <c r="K107" s="166" t="s">
        <v>137</v>
      </c>
      <c r="L107" s="33"/>
      <c r="M107" s="171" t="s">
        <v>32</v>
      </c>
      <c r="N107" s="172" t="s">
        <v>46</v>
      </c>
      <c r="O107" s="34"/>
      <c r="P107" s="173">
        <f>O107*H107</f>
        <v>0</v>
      </c>
      <c r="Q107" s="173">
        <v>0.01</v>
      </c>
      <c r="R107" s="173">
        <f>Q107*H107</f>
        <v>1.3094999999999999</v>
      </c>
      <c r="S107" s="173">
        <v>0</v>
      </c>
      <c r="T107" s="174">
        <f>S107*H107</f>
        <v>0</v>
      </c>
      <c r="AR107" s="16" t="s">
        <v>138</v>
      </c>
      <c r="AT107" s="16" t="s">
        <v>133</v>
      </c>
      <c r="AU107" s="16" t="s">
        <v>83</v>
      </c>
      <c r="AY107" s="16" t="s">
        <v>130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6" t="s">
        <v>23</v>
      </c>
      <c r="BK107" s="175">
        <f>ROUND(I107*H107,2)</f>
        <v>0</v>
      </c>
      <c r="BL107" s="16" t="s">
        <v>138</v>
      </c>
      <c r="BM107" s="16" t="s">
        <v>574</v>
      </c>
    </row>
    <row r="108" spans="2:47" s="1" customFormat="1" ht="27">
      <c r="B108" s="33"/>
      <c r="D108" s="176" t="s">
        <v>140</v>
      </c>
      <c r="F108" s="177" t="s">
        <v>187</v>
      </c>
      <c r="I108" s="137"/>
      <c r="L108" s="33"/>
      <c r="M108" s="62"/>
      <c r="N108" s="34"/>
      <c r="O108" s="34"/>
      <c r="P108" s="34"/>
      <c r="Q108" s="34"/>
      <c r="R108" s="34"/>
      <c r="S108" s="34"/>
      <c r="T108" s="63"/>
      <c r="AT108" s="16" t="s">
        <v>140</v>
      </c>
      <c r="AU108" s="16" t="s">
        <v>83</v>
      </c>
    </row>
    <row r="109" spans="2:51" s="11" customFormat="1" ht="13.5">
      <c r="B109" s="178"/>
      <c r="D109" s="186" t="s">
        <v>142</v>
      </c>
      <c r="E109" s="187" t="s">
        <v>32</v>
      </c>
      <c r="F109" s="188" t="s">
        <v>575</v>
      </c>
      <c r="H109" s="189">
        <v>130.95</v>
      </c>
      <c r="I109" s="182"/>
      <c r="L109" s="178"/>
      <c r="M109" s="183"/>
      <c r="N109" s="184"/>
      <c r="O109" s="184"/>
      <c r="P109" s="184"/>
      <c r="Q109" s="184"/>
      <c r="R109" s="184"/>
      <c r="S109" s="184"/>
      <c r="T109" s="185"/>
      <c r="AT109" s="179" t="s">
        <v>142</v>
      </c>
      <c r="AU109" s="179" t="s">
        <v>83</v>
      </c>
      <c r="AV109" s="11" t="s">
        <v>83</v>
      </c>
      <c r="AW109" s="11" t="s">
        <v>39</v>
      </c>
      <c r="AX109" s="11" t="s">
        <v>23</v>
      </c>
      <c r="AY109" s="179" t="s">
        <v>130</v>
      </c>
    </row>
    <row r="110" spans="2:65" s="1" customFormat="1" ht="22.5" customHeight="1">
      <c r="B110" s="163"/>
      <c r="C110" s="164" t="s">
        <v>144</v>
      </c>
      <c r="D110" s="164" t="s">
        <v>133</v>
      </c>
      <c r="E110" s="165" t="s">
        <v>189</v>
      </c>
      <c r="F110" s="166" t="s">
        <v>190</v>
      </c>
      <c r="G110" s="167" t="s">
        <v>148</v>
      </c>
      <c r="H110" s="168">
        <v>207.91</v>
      </c>
      <c r="I110" s="169"/>
      <c r="J110" s="170">
        <f>ROUND(I110*H110,2)</f>
        <v>0</v>
      </c>
      <c r="K110" s="166" t="s">
        <v>137</v>
      </c>
      <c r="L110" s="33"/>
      <c r="M110" s="171" t="s">
        <v>32</v>
      </c>
      <c r="N110" s="172" t="s">
        <v>46</v>
      </c>
      <c r="O110" s="34"/>
      <c r="P110" s="173">
        <f>O110*H110</f>
        <v>0</v>
      </c>
      <c r="Q110" s="173">
        <v>0</v>
      </c>
      <c r="R110" s="173">
        <f>Q110*H110</f>
        <v>0</v>
      </c>
      <c r="S110" s="173">
        <v>0</v>
      </c>
      <c r="T110" s="174">
        <f>S110*H110</f>
        <v>0</v>
      </c>
      <c r="AR110" s="16" t="s">
        <v>138</v>
      </c>
      <c r="AT110" s="16" t="s">
        <v>133</v>
      </c>
      <c r="AU110" s="16" t="s">
        <v>83</v>
      </c>
      <c r="AY110" s="16" t="s">
        <v>130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6" t="s">
        <v>23</v>
      </c>
      <c r="BK110" s="175">
        <f>ROUND(I110*H110,2)</f>
        <v>0</v>
      </c>
      <c r="BL110" s="16" t="s">
        <v>138</v>
      </c>
      <c r="BM110" s="16" t="s">
        <v>576</v>
      </c>
    </row>
    <row r="111" spans="2:47" s="1" customFormat="1" ht="13.5">
      <c r="B111" s="33"/>
      <c r="D111" s="176" t="s">
        <v>140</v>
      </c>
      <c r="F111" s="177" t="s">
        <v>192</v>
      </c>
      <c r="I111" s="137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140</v>
      </c>
      <c r="AU111" s="16" t="s">
        <v>83</v>
      </c>
    </row>
    <row r="112" spans="2:51" s="11" customFormat="1" ht="13.5">
      <c r="B112" s="178"/>
      <c r="D112" s="186" t="s">
        <v>142</v>
      </c>
      <c r="E112" s="187" t="s">
        <v>32</v>
      </c>
      <c r="F112" s="188" t="s">
        <v>568</v>
      </c>
      <c r="H112" s="189">
        <v>207.91</v>
      </c>
      <c r="I112" s="182"/>
      <c r="L112" s="178"/>
      <c r="M112" s="183"/>
      <c r="N112" s="184"/>
      <c r="O112" s="184"/>
      <c r="P112" s="184"/>
      <c r="Q112" s="184"/>
      <c r="R112" s="184"/>
      <c r="S112" s="184"/>
      <c r="T112" s="185"/>
      <c r="AT112" s="179" t="s">
        <v>142</v>
      </c>
      <c r="AU112" s="179" t="s">
        <v>83</v>
      </c>
      <c r="AV112" s="11" t="s">
        <v>83</v>
      </c>
      <c r="AW112" s="11" t="s">
        <v>39</v>
      </c>
      <c r="AX112" s="11" t="s">
        <v>23</v>
      </c>
      <c r="AY112" s="179" t="s">
        <v>130</v>
      </c>
    </row>
    <row r="113" spans="2:65" s="1" customFormat="1" ht="22.5" customHeight="1">
      <c r="B113" s="163"/>
      <c r="C113" s="164" t="s">
        <v>172</v>
      </c>
      <c r="D113" s="164" t="s">
        <v>133</v>
      </c>
      <c r="E113" s="165" t="s">
        <v>195</v>
      </c>
      <c r="F113" s="166" t="s">
        <v>196</v>
      </c>
      <c r="G113" s="167" t="s">
        <v>197</v>
      </c>
      <c r="H113" s="168">
        <v>0.41</v>
      </c>
      <c r="I113" s="169"/>
      <c r="J113" s="170">
        <f>ROUND(I113*H113,2)</f>
        <v>0</v>
      </c>
      <c r="K113" s="166" t="s">
        <v>137</v>
      </c>
      <c r="L113" s="33"/>
      <c r="M113" s="171" t="s">
        <v>32</v>
      </c>
      <c r="N113" s="172" t="s">
        <v>46</v>
      </c>
      <c r="O113" s="34"/>
      <c r="P113" s="173">
        <f>O113*H113</f>
        <v>0</v>
      </c>
      <c r="Q113" s="173">
        <v>2.45329</v>
      </c>
      <c r="R113" s="173">
        <f>Q113*H113</f>
        <v>1.0058489</v>
      </c>
      <c r="S113" s="173">
        <v>0</v>
      </c>
      <c r="T113" s="174">
        <f>S113*H113</f>
        <v>0</v>
      </c>
      <c r="AR113" s="16" t="s">
        <v>138</v>
      </c>
      <c r="AT113" s="16" t="s">
        <v>133</v>
      </c>
      <c r="AU113" s="16" t="s">
        <v>83</v>
      </c>
      <c r="AY113" s="16" t="s">
        <v>130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6" t="s">
        <v>23</v>
      </c>
      <c r="BK113" s="175">
        <f>ROUND(I113*H113,2)</f>
        <v>0</v>
      </c>
      <c r="BL113" s="16" t="s">
        <v>138</v>
      </c>
      <c r="BM113" s="16" t="s">
        <v>577</v>
      </c>
    </row>
    <row r="114" spans="2:47" s="1" customFormat="1" ht="13.5">
      <c r="B114" s="33"/>
      <c r="D114" s="176" t="s">
        <v>140</v>
      </c>
      <c r="F114" s="177" t="s">
        <v>199</v>
      </c>
      <c r="I114" s="137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140</v>
      </c>
      <c r="AU114" s="16" t="s">
        <v>83</v>
      </c>
    </row>
    <row r="115" spans="2:51" s="11" customFormat="1" ht="13.5">
      <c r="B115" s="178"/>
      <c r="D115" s="186" t="s">
        <v>142</v>
      </c>
      <c r="E115" s="187" t="s">
        <v>32</v>
      </c>
      <c r="F115" s="188" t="s">
        <v>578</v>
      </c>
      <c r="H115" s="189">
        <v>0.41</v>
      </c>
      <c r="I115" s="182"/>
      <c r="L115" s="178"/>
      <c r="M115" s="183"/>
      <c r="N115" s="184"/>
      <c r="O115" s="184"/>
      <c r="P115" s="184"/>
      <c r="Q115" s="184"/>
      <c r="R115" s="184"/>
      <c r="S115" s="184"/>
      <c r="T115" s="185"/>
      <c r="AT115" s="179" t="s">
        <v>142</v>
      </c>
      <c r="AU115" s="179" t="s">
        <v>83</v>
      </c>
      <c r="AV115" s="11" t="s">
        <v>83</v>
      </c>
      <c r="AW115" s="11" t="s">
        <v>39</v>
      </c>
      <c r="AX115" s="11" t="s">
        <v>23</v>
      </c>
      <c r="AY115" s="179" t="s">
        <v>130</v>
      </c>
    </row>
    <row r="116" spans="2:65" s="1" customFormat="1" ht="22.5" customHeight="1">
      <c r="B116" s="163"/>
      <c r="C116" s="164" t="s">
        <v>178</v>
      </c>
      <c r="D116" s="164" t="s">
        <v>133</v>
      </c>
      <c r="E116" s="165" t="s">
        <v>202</v>
      </c>
      <c r="F116" s="166" t="s">
        <v>203</v>
      </c>
      <c r="G116" s="167" t="s">
        <v>204</v>
      </c>
      <c r="H116" s="168">
        <v>1</v>
      </c>
      <c r="I116" s="169"/>
      <c r="J116" s="170">
        <f>ROUND(I116*H116,2)</f>
        <v>0</v>
      </c>
      <c r="K116" s="166" t="s">
        <v>32</v>
      </c>
      <c r="L116" s="33"/>
      <c r="M116" s="171" t="s">
        <v>32</v>
      </c>
      <c r="N116" s="172" t="s">
        <v>46</v>
      </c>
      <c r="O116" s="34"/>
      <c r="P116" s="173">
        <f>O116*H116</f>
        <v>0</v>
      </c>
      <c r="Q116" s="173">
        <v>0</v>
      </c>
      <c r="R116" s="173">
        <f>Q116*H116</f>
        <v>0</v>
      </c>
      <c r="S116" s="173">
        <v>0</v>
      </c>
      <c r="T116" s="174">
        <f>S116*H116</f>
        <v>0</v>
      </c>
      <c r="AR116" s="16" t="s">
        <v>138</v>
      </c>
      <c r="AT116" s="16" t="s">
        <v>133</v>
      </c>
      <c r="AU116" s="16" t="s">
        <v>83</v>
      </c>
      <c r="AY116" s="16" t="s">
        <v>130</v>
      </c>
      <c r="BE116" s="175">
        <f>IF(N116="základní",J116,0)</f>
        <v>0</v>
      </c>
      <c r="BF116" s="175">
        <f>IF(N116="snížená",J116,0)</f>
        <v>0</v>
      </c>
      <c r="BG116" s="175">
        <f>IF(N116="zákl. přenesená",J116,0)</f>
        <v>0</v>
      </c>
      <c r="BH116" s="175">
        <f>IF(N116="sníž. přenesená",J116,0)</f>
        <v>0</v>
      </c>
      <c r="BI116" s="175">
        <f>IF(N116="nulová",J116,0)</f>
        <v>0</v>
      </c>
      <c r="BJ116" s="16" t="s">
        <v>23</v>
      </c>
      <c r="BK116" s="175">
        <f>ROUND(I116*H116,2)</f>
        <v>0</v>
      </c>
      <c r="BL116" s="16" t="s">
        <v>138</v>
      </c>
      <c r="BM116" s="16" t="s">
        <v>579</v>
      </c>
    </row>
    <row r="117" spans="2:47" s="1" customFormat="1" ht="13.5">
      <c r="B117" s="33"/>
      <c r="D117" s="176" t="s">
        <v>140</v>
      </c>
      <c r="F117" s="177" t="s">
        <v>203</v>
      </c>
      <c r="I117" s="137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140</v>
      </c>
      <c r="AU117" s="16" t="s">
        <v>83</v>
      </c>
    </row>
    <row r="118" spans="2:51" s="11" customFormat="1" ht="13.5">
      <c r="B118" s="178"/>
      <c r="D118" s="186" t="s">
        <v>142</v>
      </c>
      <c r="E118" s="187" t="s">
        <v>32</v>
      </c>
      <c r="F118" s="188" t="s">
        <v>244</v>
      </c>
      <c r="H118" s="189">
        <v>1</v>
      </c>
      <c r="I118" s="182"/>
      <c r="L118" s="178"/>
      <c r="M118" s="183"/>
      <c r="N118" s="184"/>
      <c r="O118" s="184"/>
      <c r="P118" s="184"/>
      <c r="Q118" s="184"/>
      <c r="R118" s="184"/>
      <c r="S118" s="184"/>
      <c r="T118" s="185"/>
      <c r="AT118" s="179" t="s">
        <v>142</v>
      </c>
      <c r="AU118" s="179" t="s">
        <v>83</v>
      </c>
      <c r="AV118" s="11" t="s">
        <v>83</v>
      </c>
      <c r="AW118" s="11" t="s">
        <v>39</v>
      </c>
      <c r="AX118" s="11" t="s">
        <v>23</v>
      </c>
      <c r="AY118" s="179" t="s">
        <v>130</v>
      </c>
    </row>
    <row r="119" spans="2:65" s="1" customFormat="1" ht="22.5" customHeight="1">
      <c r="B119" s="163"/>
      <c r="C119" s="164" t="s">
        <v>183</v>
      </c>
      <c r="D119" s="164" t="s">
        <v>133</v>
      </c>
      <c r="E119" s="165" t="s">
        <v>580</v>
      </c>
      <c r="F119" s="166" t="s">
        <v>581</v>
      </c>
      <c r="G119" s="167" t="s">
        <v>204</v>
      </c>
      <c r="H119" s="168">
        <v>1</v>
      </c>
      <c r="I119" s="169"/>
      <c r="J119" s="170">
        <f>ROUND(I119*H119,2)</f>
        <v>0</v>
      </c>
      <c r="K119" s="166" t="s">
        <v>137</v>
      </c>
      <c r="L119" s="33"/>
      <c r="M119" s="171" t="s">
        <v>32</v>
      </c>
      <c r="N119" s="172" t="s">
        <v>46</v>
      </c>
      <c r="O119" s="34"/>
      <c r="P119" s="173">
        <f>O119*H119</f>
        <v>0</v>
      </c>
      <c r="Q119" s="173">
        <v>0</v>
      </c>
      <c r="R119" s="173">
        <f>Q119*H119</f>
        <v>0</v>
      </c>
      <c r="S119" s="173">
        <v>0</v>
      </c>
      <c r="T119" s="174">
        <f>S119*H119</f>
        <v>0</v>
      </c>
      <c r="AR119" s="16" t="s">
        <v>138</v>
      </c>
      <c r="AT119" s="16" t="s">
        <v>133</v>
      </c>
      <c r="AU119" s="16" t="s">
        <v>83</v>
      </c>
      <c r="AY119" s="16" t="s">
        <v>130</v>
      </c>
      <c r="BE119" s="175">
        <f>IF(N119="základní",J119,0)</f>
        <v>0</v>
      </c>
      <c r="BF119" s="175">
        <f>IF(N119="snížená",J119,0)</f>
        <v>0</v>
      </c>
      <c r="BG119" s="175">
        <f>IF(N119="zákl. přenesená",J119,0)</f>
        <v>0</v>
      </c>
      <c r="BH119" s="175">
        <f>IF(N119="sníž. přenesená",J119,0)</f>
        <v>0</v>
      </c>
      <c r="BI119" s="175">
        <f>IF(N119="nulová",J119,0)</f>
        <v>0</v>
      </c>
      <c r="BJ119" s="16" t="s">
        <v>23</v>
      </c>
      <c r="BK119" s="175">
        <f>ROUND(I119*H119,2)</f>
        <v>0</v>
      </c>
      <c r="BL119" s="16" t="s">
        <v>138</v>
      </c>
      <c r="BM119" s="16" t="s">
        <v>582</v>
      </c>
    </row>
    <row r="120" spans="2:47" s="1" customFormat="1" ht="13.5">
      <c r="B120" s="33"/>
      <c r="D120" s="176" t="s">
        <v>140</v>
      </c>
      <c r="F120" s="177" t="s">
        <v>583</v>
      </c>
      <c r="I120" s="137"/>
      <c r="L120" s="33"/>
      <c r="M120" s="62"/>
      <c r="N120" s="34"/>
      <c r="O120" s="34"/>
      <c r="P120" s="34"/>
      <c r="Q120" s="34"/>
      <c r="R120" s="34"/>
      <c r="S120" s="34"/>
      <c r="T120" s="63"/>
      <c r="AT120" s="16" t="s">
        <v>140</v>
      </c>
      <c r="AU120" s="16" t="s">
        <v>83</v>
      </c>
    </row>
    <row r="121" spans="2:51" s="11" customFormat="1" ht="13.5">
      <c r="B121" s="178"/>
      <c r="D121" s="186" t="s">
        <v>142</v>
      </c>
      <c r="E121" s="187" t="s">
        <v>32</v>
      </c>
      <c r="F121" s="188" t="s">
        <v>244</v>
      </c>
      <c r="H121" s="189">
        <v>1</v>
      </c>
      <c r="I121" s="182"/>
      <c r="L121" s="178"/>
      <c r="M121" s="183"/>
      <c r="N121" s="184"/>
      <c r="O121" s="184"/>
      <c r="P121" s="184"/>
      <c r="Q121" s="184"/>
      <c r="R121" s="184"/>
      <c r="S121" s="184"/>
      <c r="T121" s="185"/>
      <c r="AT121" s="179" t="s">
        <v>142</v>
      </c>
      <c r="AU121" s="179" t="s">
        <v>83</v>
      </c>
      <c r="AV121" s="11" t="s">
        <v>83</v>
      </c>
      <c r="AW121" s="11" t="s">
        <v>39</v>
      </c>
      <c r="AX121" s="11" t="s">
        <v>23</v>
      </c>
      <c r="AY121" s="179" t="s">
        <v>130</v>
      </c>
    </row>
    <row r="122" spans="2:65" s="1" customFormat="1" ht="22.5" customHeight="1">
      <c r="B122" s="163"/>
      <c r="C122" s="200" t="s">
        <v>28</v>
      </c>
      <c r="D122" s="200" t="s">
        <v>313</v>
      </c>
      <c r="E122" s="201" t="s">
        <v>584</v>
      </c>
      <c r="F122" s="202" t="s">
        <v>585</v>
      </c>
      <c r="G122" s="203" t="s">
        <v>204</v>
      </c>
      <c r="H122" s="204">
        <v>1</v>
      </c>
      <c r="I122" s="205"/>
      <c r="J122" s="206">
        <f>ROUND(I122*H122,2)</f>
        <v>0</v>
      </c>
      <c r="K122" s="202" t="s">
        <v>137</v>
      </c>
      <c r="L122" s="207"/>
      <c r="M122" s="208" t="s">
        <v>32</v>
      </c>
      <c r="N122" s="209" t="s">
        <v>46</v>
      </c>
      <c r="O122" s="34"/>
      <c r="P122" s="173">
        <f>O122*H122</f>
        <v>0</v>
      </c>
      <c r="Q122" s="173">
        <v>0.0026</v>
      </c>
      <c r="R122" s="173">
        <f>Q122*H122</f>
        <v>0.0026</v>
      </c>
      <c r="S122" s="173">
        <v>0</v>
      </c>
      <c r="T122" s="174">
        <f>S122*H122</f>
        <v>0</v>
      </c>
      <c r="AR122" s="16" t="s">
        <v>178</v>
      </c>
      <c r="AT122" s="16" t="s">
        <v>313</v>
      </c>
      <c r="AU122" s="16" t="s">
        <v>83</v>
      </c>
      <c r="AY122" s="16" t="s">
        <v>130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6" t="s">
        <v>23</v>
      </c>
      <c r="BK122" s="175">
        <f>ROUND(I122*H122,2)</f>
        <v>0</v>
      </c>
      <c r="BL122" s="16" t="s">
        <v>138</v>
      </c>
      <c r="BM122" s="16" t="s">
        <v>586</v>
      </c>
    </row>
    <row r="123" spans="2:47" s="1" customFormat="1" ht="27">
      <c r="B123" s="33"/>
      <c r="D123" s="176" t="s">
        <v>140</v>
      </c>
      <c r="F123" s="177" t="s">
        <v>587</v>
      </c>
      <c r="I123" s="137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140</v>
      </c>
      <c r="AU123" s="16" t="s">
        <v>83</v>
      </c>
    </row>
    <row r="124" spans="2:63" s="10" customFormat="1" ht="29.25" customHeight="1">
      <c r="B124" s="149"/>
      <c r="D124" s="160" t="s">
        <v>74</v>
      </c>
      <c r="E124" s="161" t="s">
        <v>183</v>
      </c>
      <c r="F124" s="161" t="s">
        <v>207</v>
      </c>
      <c r="I124" s="152"/>
      <c r="J124" s="162">
        <f>BK124</f>
        <v>0</v>
      </c>
      <c r="L124" s="149"/>
      <c r="M124" s="154"/>
      <c r="N124" s="155"/>
      <c r="O124" s="155"/>
      <c r="P124" s="156">
        <f>SUM(P125:P164)</f>
        <v>0</v>
      </c>
      <c r="Q124" s="155"/>
      <c r="R124" s="156">
        <f>SUM(R125:R164)</f>
        <v>4.2954789</v>
      </c>
      <c r="S124" s="155"/>
      <c r="T124" s="157">
        <f>SUM(T125:T164)</f>
        <v>7.6964939999999995</v>
      </c>
      <c r="AR124" s="150" t="s">
        <v>23</v>
      </c>
      <c r="AT124" s="158" t="s">
        <v>74</v>
      </c>
      <c r="AU124" s="158" t="s">
        <v>23</v>
      </c>
      <c r="AY124" s="150" t="s">
        <v>130</v>
      </c>
      <c r="BK124" s="159">
        <f>SUM(BK125:BK164)</f>
        <v>0</v>
      </c>
    </row>
    <row r="125" spans="2:65" s="1" customFormat="1" ht="31.5" customHeight="1">
      <c r="B125" s="163"/>
      <c r="C125" s="164" t="s">
        <v>194</v>
      </c>
      <c r="D125" s="164" t="s">
        <v>133</v>
      </c>
      <c r="E125" s="165" t="s">
        <v>209</v>
      </c>
      <c r="F125" s="166" t="s">
        <v>210</v>
      </c>
      <c r="G125" s="167" t="s">
        <v>148</v>
      </c>
      <c r="H125" s="168">
        <v>408</v>
      </c>
      <c r="I125" s="169"/>
      <c r="J125" s="170">
        <f>ROUND(I125*H125,2)</f>
        <v>0</v>
      </c>
      <c r="K125" s="166" t="s">
        <v>137</v>
      </c>
      <c r="L125" s="33"/>
      <c r="M125" s="171" t="s">
        <v>32</v>
      </c>
      <c r="N125" s="172" t="s">
        <v>46</v>
      </c>
      <c r="O125" s="34"/>
      <c r="P125" s="173">
        <f>O125*H125</f>
        <v>0</v>
      </c>
      <c r="Q125" s="173">
        <v>0</v>
      </c>
      <c r="R125" s="173">
        <f>Q125*H125</f>
        <v>0</v>
      </c>
      <c r="S125" s="173">
        <v>0</v>
      </c>
      <c r="T125" s="174">
        <f>S125*H125</f>
        <v>0</v>
      </c>
      <c r="AR125" s="16" t="s">
        <v>138</v>
      </c>
      <c r="AT125" s="16" t="s">
        <v>133</v>
      </c>
      <c r="AU125" s="16" t="s">
        <v>83</v>
      </c>
      <c r="AY125" s="16" t="s">
        <v>130</v>
      </c>
      <c r="BE125" s="175">
        <f>IF(N125="základní",J125,0)</f>
        <v>0</v>
      </c>
      <c r="BF125" s="175">
        <f>IF(N125="snížená",J125,0)</f>
        <v>0</v>
      </c>
      <c r="BG125" s="175">
        <f>IF(N125="zákl. přenesená",J125,0)</f>
        <v>0</v>
      </c>
      <c r="BH125" s="175">
        <f>IF(N125="sníž. přenesená",J125,0)</f>
        <v>0</v>
      </c>
      <c r="BI125" s="175">
        <f>IF(N125="nulová",J125,0)</f>
        <v>0</v>
      </c>
      <c r="BJ125" s="16" t="s">
        <v>23</v>
      </c>
      <c r="BK125" s="175">
        <f>ROUND(I125*H125,2)</f>
        <v>0</v>
      </c>
      <c r="BL125" s="16" t="s">
        <v>138</v>
      </c>
      <c r="BM125" s="16" t="s">
        <v>588</v>
      </c>
    </row>
    <row r="126" spans="2:47" s="1" customFormat="1" ht="27">
      <c r="B126" s="33"/>
      <c r="D126" s="176" t="s">
        <v>140</v>
      </c>
      <c r="F126" s="177" t="s">
        <v>210</v>
      </c>
      <c r="I126" s="137"/>
      <c r="L126" s="33"/>
      <c r="M126" s="62"/>
      <c r="N126" s="34"/>
      <c r="O126" s="34"/>
      <c r="P126" s="34"/>
      <c r="Q126" s="34"/>
      <c r="R126" s="34"/>
      <c r="S126" s="34"/>
      <c r="T126" s="63"/>
      <c r="AT126" s="16" t="s">
        <v>140</v>
      </c>
      <c r="AU126" s="16" t="s">
        <v>83</v>
      </c>
    </row>
    <row r="127" spans="2:51" s="11" customFormat="1" ht="13.5">
      <c r="B127" s="178"/>
      <c r="D127" s="186" t="s">
        <v>142</v>
      </c>
      <c r="E127" s="187" t="s">
        <v>32</v>
      </c>
      <c r="F127" s="188" t="s">
        <v>589</v>
      </c>
      <c r="H127" s="189">
        <v>408</v>
      </c>
      <c r="I127" s="182"/>
      <c r="L127" s="178"/>
      <c r="M127" s="183"/>
      <c r="N127" s="184"/>
      <c r="O127" s="184"/>
      <c r="P127" s="184"/>
      <c r="Q127" s="184"/>
      <c r="R127" s="184"/>
      <c r="S127" s="184"/>
      <c r="T127" s="185"/>
      <c r="AT127" s="179" t="s">
        <v>142</v>
      </c>
      <c r="AU127" s="179" t="s">
        <v>83</v>
      </c>
      <c r="AV127" s="11" t="s">
        <v>83</v>
      </c>
      <c r="AW127" s="11" t="s">
        <v>39</v>
      </c>
      <c r="AX127" s="11" t="s">
        <v>23</v>
      </c>
      <c r="AY127" s="179" t="s">
        <v>130</v>
      </c>
    </row>
    <row r="128" spans="2:65" s="1" customFormat="1" ht="31.5" customHeight="1">
      <c r="B128" s="163"/>
      <c r="C128" s="164" t="s">
        <v>201</v>
      </c>
      <c r="D128" s="164" t="s">
        <v>133</v>
      </c>
      <c r="E128" s="165" t="s">
        <v>214</v>
      </c>
      <c r="F128" s="166" t="s">
        <v>215</v>
      </c>
      <c r="G128" s="167" t="s">
        <v>148</v>
      </c>
      <c r="H128" s="168">
        <v>16320</v>
      </c>
      <c r="I128" s="169"/>
      <c r="J128" s="170">
        <f>ROUND(I128*H128,2)</f>
        <v>0</v>
      </c>
      <c r="K128" s="166" t="s">
        <v>137</v>
      </c>
      <c r="L128" s="33"/>
      <c r="M128" s="171" t="s">
        <v>32</v>
      </c>
      <c r="N128" s="172" t="s">
        <v>46</v>
      </c>
      <c r="O128" s="34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AR128" s="16" t="s">
        <v>138</v>
      </c>
      <c r="AT128" s="16" t="s">
        <v>133</v>
      </c>
      <c r="AU128" s="16" t="s">
        <v>83</v>
      </c>
      <c r="AY128" s="16" t="s">
        <v>130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6" t="s">
        <v>23</v>
      </c>
      <c r="BK128" s="175">
        <f>ROUND(I128*H128,2)</f>
        <v>0</v>
      </c>
      <c r="BL128" s="16" t="s">
        <v>138</v>
      </c>
      <c r="BM128" s="16" t="s">
        <v>590</v>
      </c>
    </row>
    <row r="129" spans="2:47" s="1" customFormat="1" ht="27">
      <c r="B129" s="33"/>
      <c r="D129" s="176" t="s">
        <v>140</v>
      </c>
      <c r="F129" s="177" t="s">
        <v>217</v>
      </c>
      <c r="I129" s="137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140</v>
      </c>
      <c r="AU129" s="16" t="s">
        <v>83</v>
      </c>
    </row>
    <row r="130" spans="2:51" s="11" customFormat="1" ht="13.5">
      <c r="B130" s="178"/>
      <c r="D130" s="186" t="s">
        <v>142</v>
      </c>
      <c r="E130" s="187" t="s">
        <v>32</v>
      </c>
      <c r="F130" s="188" t="s">
        <v>591</v>
      </c>
      <c r="H130" s="189">
        <v>16320</v>
      </c>
      <c r="I130" s="182"/>
      <c r="L130" s="178"/>
      <c r="M130" s="183"/>
      <c r="N130" s="184"/>
      <c r="O130" s="184"/>
      <c r="P130" s="184"/>
      <c r="Q130" s="184"/>
      <c r="R130" s="184"/>
      <c r="S130" s="184"/>
      <c r="T130" s="185"/>
      <c r="AT130" s="179" t="s">
        <v>142</v>
      </c>
      <c r="AU130" s="179" t="s">
        <v>83</v>
      </c>
      <c r="AV130" s="11" t="s">
        <v>83</v>
      </c>
      <c r="AW130" s="11" t="s">
        <v>39</v>
      </c>
      <c r="AX130" s="11" t="s">
        <v>23</v>
      </c>
      <c r="AY130" s="179" t="s">
        <v>130</v>
      </c>
    </row>
    <row r="131" spans="2:65" s="1" customFormat="1" ht="31.5" customHeight="1">
      <c r="B131" s="163"/>
      <c r="C131" s="164" t="s">
        <v>208</v>
      </c>
      <c r="D131" s="164" t="s">
        <v>133</v>
      </c>
      <c r="E131" s="165" t="s">
        <v>219</v>
      </c>
      <c r="F131" s="166" t="s">
        <v>220</v>
      </c>
      <c r="G131" s="167" t="s">
        <v>148</v>
      </c>
      <c r="H131" s="168">
        <v>408</v>
      </c>
      <c r="I131" s="169"/>
      <c r="J131" s="170">
        <f>ROUND(I131*H131,2)</f>
        <v>0</v>
      </c>
      <c r="K131" s="166" t="s">
        <v>137</v>
      </c>
      <c r="L131" s="33"/>
      <c r="M131" s="171" t="s">
        <v>32</v>
      </c>
      <c r="N131" s="172" t="s">
        <v>46</v>
      </c>
      <c r="O131" s="34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AR131" s="16" t="s">
        <v>138</v>
      </c>
      <c r="AT131" s="16" t="s">
        <v>133</v>
      </c>
      <c r="AU131" s="16" t="s">
        <v>83</v>
      </c>
      <c r="AY131" s="16" t="s">
        <v>130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6" t="s">
        <v>23</v>
      </c>
      <c r="BK131" s="175">
        <f>ROUND(I131*H131,2)</f>
        <v>0</v>
      </c>
      <c r="BL131" s="16" t="s">
        <v>138</v>
      </c>
      <c r="BM131" s="16" t="s">
        <v>592</v>
      </c>
    </row>
    <row r="132" spans="2:47" s="1" customFormat="1" ht="27">
      <c r="B132" s="33"/>
      <c r="D132" s="186" t="s">
        <v>140</v>
      </c>
      <c r="F132" s="190" t="s">
        <v>222</v>
      </c>
      <c r="I132" s="137"/>
      <c r="L132" s="33"/>
      <c r="M132" s="62"/>
      <c r="N132" s="34"/>
      <c r="O132" s="34"/>
      <c r="P132" s="34"/>
      <c r="Q132" s="34"/>
      <c r="R132" s="34"/>
      <c r="S132" s="34"/>
      <c r="T132" s="63"/>
      <c r="AT132" s="16" t="s">
        <v>140</v>
      </c>
      <c r="AU132" s="16" t="s">
        <v>83</v>
      </c>
    </row>
    <row r="133" spans="2:65" s="1" customFormat="1" ht="22.5" customHeight="1">
      <c r="B133" s="163"/>
      <c r="C133" s="164" t="s">
        <v>213</v>
      </c>
      <c r="D133" s="164" t="s">
        <v>133</v>
      </c>
      <c r="E133" s="165" t="s">
        <v>224</v>
      </c>
      <c r="F133" s="166" t="s">
        <v>225</v>
      </c>
      <c r="G133" s="167" t="s">
        <v>148</v>
      </c>
      <c r="H133" s="168">
        <v>27</v>
      </c>
      <c r="I133" s="169"/>
      <c r="J133" s="170">
        <f>ROUND(I133*H133,2)</f>
        <v>0</v>
      </c>
      <c r="K133" s="166" t="s">
        <v>137</v>
      </c>
      <c r="L133" s="33"/>
      <c r="M133" s="171" t="s">
        <v>32</v>
      </c>
      <c r="N133" s="172" t="s">
        <v>46</v>
      </c>
      <c r="O133" s="34"/>
      <c r="P133" s="173">
        <f>O133*H133</f>
        <v>0</v>
      </c>
      <c r="Q133" s="173">
        <v>0</v>
      </c>
      <c r="R133" s="173">
        <f>Q133*H133</f>
        <v>0</v>
      </c>
      <c r="S133" s="173">
        <v>0</v>
      </c>
      <c r="T133" s="174">
        <f>S133*H133</f>
        <v>0</v>
      </c>
      <c r="AR133" s="16" t="s">
        <v>138</v>
      </c>
      <c r="AT133" s="16" t="s">
        <v>133</v>
      </c>
      <c r="AU133" s="16" t="s">
        <v>83</v>
      </c>
      <c r="AY133" s="16" t="s">
        <v>130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6" t="s">
        <v>23</v>
      </c>
      <c r="BK133" s="175">
        <f>ROUND(I133*H133,2)</f>
        <v>0</v>
      </c>
      <c r="BL133" s="16" t="s">
        <v>138</v>
      </c>
      <c r="BM133" s="16" t="s">
        <v>593</v>
      </c>
    </row>
    <row r="134" spans="2:47" s="1" customFormat="1" ht="13.5">
      <c r="B134" s="33"/>
      <c r="D134" s="176" t="s">
        <v>140</v>
      </c>
      <c r="F134" s="177" t="s">
        <v>227</v>
      </c>
      <c r="I134" s="137"/>
      <c r="L134" s="33"/>
      <c r="M134" s="62"/>
      <c r="N134" s="34"/>
      <c r="O134" s="34"/>
      <c r="P134" s="34"/>
      <c r="Q134" s="34"/>
      <c r="R134" s="34"/>
      <c r="S134" s="34"/>
      <c r="T134" s="63"/>
      <c r="AT134" s="16" t="s">
        <v>140</v>
      </c>
      <c r="AU134" s="16" t="s">
        <v>83</v>
      </c>
    </row>
    <row r="135" spans="2:51" s="11" customFormat="1" ht="13.5">
      <c r="B135" s="178"/>
      <c r="D135" s="186" t="s">
        <v>142</v>
      </c>
      <c r="E135" s="187" t="s">
        <v>32</v>
      </c>
      <c r="F135" s="188" t="s">
        <v>594</v>
      </c>
      <c r="H135" s="189">
        <v>27</v>
      </c>
      <c r="I135" s="182"/>
      <c r="L135" s="178"/>
      <c r="M135" s="183"/>
      <c r="N135" s="184"/>
      <c r="O135" s="184"/>
      <c r="P135" s="184"/>
      <c r="Q135" s="184"/>
      <c r="R135" s="184"/>
      <c r="S135" s="184"/>
      <c r="T135" s="185"/>
      <c r="AT135" s="179" t="s">
        <v>142</v>
      </c>
      <c r="AU135" s="179" t="s">
        <v>83</v>
      </c>
      <c r="AV135" s="11" t="s">
        <v>83</v>
      </c>
      <c r="AW135" s="11" t="s">
        <v>39</v>
      </c>
      <c r="AX135" s="11" t="s">
        <v>23</v>
      </c>
      <c r="AY135" s="179" t="s">
        <v>130</v>
      </c>
    </row>
    <row r="136" spans="2:65" s="1" customFormat="1" ht="22.5" customHeight="1">
      <c r="B136" s="163"/>
      <c r="C136" s="164" t="s">
        <v>8</v>
      </c>
      <c r="D136" s="164" t="s">
        <v>133</v>
      </c>
      <c r="E136" s="165" t="s">
        <v>229</v>
      </c>
      <c r="F136" s="166" t="s">
        <v>230</v>
      </c>
      <c r="G136" s="167" t="s">
        <v>148</v>
      </c>
      <c r="H136" s="168">
        <v>1080</v>
      </c>
      <c r="I136" s="169"/>
      <c r="J136" s="170">
        <f>ROUND(I136*H136,2)</f>
        <v>0</v>
      </c>
      <c r="K136" s="166" t="s">
        <v>137</v>
      </c>
      <c r="L136" s="33"/>
      <c r="M136" s="171" t="s">
        <v>32</v>
      </c>
      <c r="N136" s="172" t="s">
        <v>46</v>
      </c>
      <c r="O136" s="34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6" t="s">
        <v>138</v>
      </c>
      <c r="AT136" s="16" t="s">
        <v>133</v>
      </c>
      <c r="AU136" s="16" t="s">
        <v>83</v>
      </c>
      <c r="AY136" s="16" t="s">
        <v>130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6" t="s">
        <v>23</v>
      </c>
      <c r="BK136" s="175">
        <f>ROUND(I136*H136,2)</f>
        <v>0</v>
      </c>
      <c r="BL136" s="16" t="s">
        <v>138</v>
      </c>
      <c r="BM136" s="16" t="s">
        <v>595</v>
      </c>
    </row>
    <row r="137" spans="2:47" s="1" customFormat="1" ht="13.5">
      <c r="B137" s="33"/>
      <c r="D137" s="176" t="s">
        <v>140</v>
      </c>
      <c r="F137" s="177" t="s">
        <v>232</v>
      </c>
      <c r="I137" s="137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140</v>
      </c>
      <c r="AU137" s="16" t="s">
        <v>83</v>
      </c>
    </row>
    <row r="138" spans="2:51" s="11" customFormat="1" ht="13.5">
      <c r="B138" s="178"/>
      <c r="D138" s="186" t="s">
        <v>142</v>
      </c>
      <c r="E138" s="187" t="s">
        <v>32</v>
      </c>
      <c r="F138" s="188" t="s">
        <v>596</v>
      </c>
      <c r="H138" s="189">
        <v>1080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142</v>
      </c>
      <c r="AU138" s="179" t="s">
        <v>83</v>
      </c>
      <c r="AV138" s="11" t="s">
        <v>83</v>
      </c>
      <c r="AW138" s="11" t="s">
        <v>39</v>
      </c>
      <c r="AX138" s="11" t="s">
        <v>23</v>
      </c>
      <c r="AY138" s="179" t="s">
        <v>130</v>
      </c>
    </row>
    <row r="139" spans="2:65" s="1" customFormat="1" ht="22.5" customHeight="1">
      <c r="B139" s="163"/>
      <c r="C139" s="164" t="s">
        <v>223</v>
      </c>
      <c r="D139" s="164" t="s">
        <v>133</v>
      </c>
      <c r="E139" s="165" t="s">
        <v>235</v>
      </c>
      <c r="F139" s="166" t="s">
        <v>236</v>
      </c>
      <c r="G139" s="167" t="s">
        <v>148</v>
      </c>
      <c r="H139" s="168">
        <v>27</v>
      </c>
      <c r="I139" s="169"/>
      <c r="J139" s="170">
        <f>ROUND(I139*H139,2)</f>
        <v>0</v>
      </c>
      <c r="K139" s="166" t="s">
        <v>137</v>
      </c>
      <c r="L139" s="33"/>
      <c r="M139" s="171" t="s">
        <v>32</v>
      </c>
      <c r="N139" s="172" t="s">
        <v>46</v>
      </c>
      <c r="O139" s="34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AR139" s="16" t="s">
        <v>138</v>
      </c>
      <c r="AT139" s="16" t="s">
        <v>133</v>
      </c>
      <c r="AU139" s="16" t="s">
        <v>83</v>
      </c>
      <c r="AY139" s="16" t="s">
        <v>130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6" t="s">
        <v>23</v>
      </c>
      <c r="BK139" s="175">
        <f>ROUND(I139*H139,2)</f>
        <v>0</v>
      </c>
      <c r="BL139" s="16" t="s">
        <v>138</v>
      </c>
      <c r="BM139" s="16" t="s">
        <v>597</v>
      </c>
    </row>
    <row r="140" spans="2:47" s="1" customFormat="1" ht="13.5">
      <c r="B140" s="33"/>
      <c r="D140" s="186" t="s">
        <v>140</v>
      </c>
      <c r="F140" s="190" t="s">
        <v>238</v>
      </c>
      <c r="I140" s="137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140</v>
      </c>
      <c r="AU140" s="16" t="s">
        <v>83</v>
      </c>
    </row>
    <row r="141" spans="2:65" s="1" customFormat="1" ht="22.5" customHeight="1">
      <c r="B141" s="163"/>
      <c r="C141" s="164" t="s">
        <v>228</v>
      </c>
      <c r="D141" s="164" t="s">
        <v>133</v>
      </c>
      <c r="E141" s="165" t="s">
        <v>284</v>
      </c>
      <c r="F141" s="166" t="s">
        <v>285</v>
      </c>
      <c r="G141" s="167" t="s">
        <v>148</v>
      </c>
      <c r="H141" s="168">
        <v>106.023</v>
      </c>
      <c r="I141" s="169"/>
      <c r="J141" s="170">
        <f>ROUND(I141*H141,2)</f>
        <v>0</v>
      </c>
      <c r="K141" s="166" t="s">
        <v>137</v>
      </c>
      <c r="L141" s="33"/>
      <c r="M141" s="171" t="s">
        <v>32</v>
      </c>
      <c r="N141" s="172" t="s">
        <v>46</v>
      </c>
      <c r="O141" s="34"/>
      <c r="P141" s="173">
        <f>O141*H141</f>
        <v>0</v>
      </c>
      <c r="Q141" s="173">
        <v>0</v>
      </c>
      <c r="R141" s="173">
        <f>Q141*H141</f>
        <v>0</v>
      </c>
      <c r="S141" s="173">
        <v>0.063</v>
      </c>
      <c r="T141" s="174">
        <f>S141*H141</f>
        <v>6.679449</v>
      </c>
      <c r="AR141" s="16" t="s">
        <v>138</v>
      </c>
      <c r="AT141" s="16" t="s">
        <v>133</v>
      </c>
      <c r="AU141" s="16" t="s">
        <v>83</v>
      </c>
      <c r="AY141" s="16" t="s">
        <v>130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6" t="s">
        <v>23</v>
      </c>
      <c r="BK141" s="175">
        <f>ROUND(I141*H141,2)</f>
        <v>0</v>
      </c>
      <c r="BL141" s="16" t="s">
        <v>138</v>
      </c>
      <c r="BM141" s="16" t="s">
        <v>598</v>
      </c>
    </row>
    <row r="142" spans="2:47" s="1" customFormat="1" ht="13.5">
      <c r="B142" s="33"/>
      <c r="D142" s="176" t="s">
        <v>140</v>
      </c>
      <c r="F142" s="177" t="s">
        <v>287</v>
      </c>
      <c r="I142" s="137"/>
      <c r="L142" s="33"/>
      <c r="M142" s="62"/>
      <c r="N142" s="34"/>
      <c r="O142" s="34"/>
      <c r="P142" s="34"/>
      <c r="Q142" s="34"/>
      <c r="R142" s="34"/>
      <c r="S142" s="34"/>
      <c r="T142" s="63"/>
      <c r="AT142" s="16" t="s">
        <v>140</v>
      </c>
      <c r="AU142" s="16" t="s">
        <v>83</v>
      </c>
    </row>
    <row r="143" spans="2:51" s="11" customFormat="1" ht="13.5">
      <c r="B143" s="178"/>
      <c r="D143" s="176" t="s">
        <v>142</v>
      </c>
      <c r="E143" s="179" t="s">
        <v>32</v>
      </c>
      <c r="F143" s="180" t="s">
        <v>599</v>
      </c>
      <c r="H143" s="181">
        <v>43.65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142</v>
      </c>
      <c r="AU143" s="179" t="s">
        <v>83</v>
      </c>
      <c r="AV143" s="11" t="s">
        <v>83</v>
      </c>
      <c r="AW143" s="11" t="s">
        <v>39</v>
      </c>
      <c r="AX143" s="11" t="s">
        <v>75</v>
      </c>
      <c r="AY143" s="179" t="s">
        <v>130</v>
      </c>
    </row>
    <row r="144" spans="2:51" s="11" customFormat="1" ht="13.5">
      <c r="B144" s="178"/>
      <c r="D144" s="176" t="s">
        <v>142</v>
      </c>
      <c r="E144" s="179" t="s">
        <v>32</v>
      </c>
      <c r="F144" s="180" t="s">
        <v>600</v>
      </c>
      <c r="H144" s="181">
        <v>62.373</v>
      </c>
      <c r="I144" s="182"/>
      <c r="L144" s="178"/>
      <c r="M144" s="183"/>
      <c r="N144" s="184"/>
      <c r="O144" s="184"/>
      <c r="P144" s="184"/>
      <c r="Q144" s="184"/>
      <c r="R144" s="184"/>
      <c r="S144" s="184"/>
      <c r="T144" s="185"/>
      <c r="AT144" s="179" t="s">
        <v>142</v>
      </c>
      <c r="AU144" s="179" t="s">
        <v>83</v>
      </c>
      <c r="AV144" s="11" t="s">
        <v>83</v>
      </c>
      <c r="AW144" s="11" t="s">
        <v>39</v>
      </c>
      <c r="AX144" s="11" t="s">
        <v>75</v>
      </c>
      <c r="AY144" s="179" t="s">
        <v>130</v>
      </c>
    </row>
    <row r="145" spans="2:51" s="12" customFormat="1" ht="13.5">
      <c r="B145" s="191"/>
      <c r="D145" s="186" t="s">
        <v>142</v>
      </c>
      <c r="E145" s="192" t="s">
        <v>32</v>
      </c>
      <c r="F145" s="193" t="s">
        <v>290</v>
      </c>
      <c r="H145" s="194">
        <v>106.023</v>
      </c>
      <c r="I145" s="195"/>
      <c r="L145" s="191"/>
      <c r="M145" s="196"/>
      <c r="N145" s="197"/>
      <c r="O145" s="197"/>
      <c r="P145" s="197"/>
      <c r="Q145" s="197"/>
      <c r="R145" s="197"/>
      <c r="S145" s="197"/>
      <c r="T145" s="198"/>
      <c r="AT145" s="199" t="s">
        <v>142</v>
      </c>
      <c r="AU145" s="199" t="s">
        <v>83</v>
      </c>
      <c r="AV145" s="12" t="s">
        <v>138</v>
      </c>
      <c r="AW145" s="12" t="s">
        <v>39</v>
      </c>
      <c r="AX145" s="12" t="s">
        <v>23</v>
      </c>
      <c r="AY145" s="199" t="s">
        <v>130</v>
      </c>
    </row>
    <row r="146" spans="2:65" s="1" customFormat="1" ht="22.5" customHeight="1">
      <c r="B146" s="163"/>
      <c r="C146" s="164" t="s">
        <v>234</v>
      </c>
      <c r="D146" s="164" t="s">
        <v>133</v>
      </c>
      <c r="E146" s="165" t="s">
        <v>292</v>
      </c>
      <c r="F146" s="166" t="s">
        <v>293</v>
      </c>
      <c r="G146" s="167" t="s">
        <v>148</v>
      </c>
      <c r="H146" s="168">
        <v>120.573</v>
      </c>
      <c r="I146" s="169"/>
      <c r="J146" s="170">
        <f>ROUND(I146*H146,2)</f>
        <v>0</v>
      </c>
      <c r="K146" s="166" t="s">
        <v>137</v>
      </c>
      <c r="L146" s="33"/>
      <c r="M146" s="171" t="s">
        <v>32</v>
      </c>
      <c r="N146" s="172" t="s">
        <v>46</v>
      </c>
      <c r="O146" s="34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AR146" s="16" t="s">
        <v>138</v>
      </c>
      <c r="AT146" s="16" t="s">
        <v>133</v>
      </c>
      <c r="AU146" s="16" t="s">
        <v>83</v>
      </c>
      <c r="AY146" s="16" t="s">
        <v>130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6" t="s">
        <v>23</v>
      </c>
      <c r="BK146" s="175">
        <f>ROUND(I146*H146,2)</f>
        <v>0</v>
      </c>
      <c r="BL146" s="16" t="s">
        <v>138</v>
      </c>
      <c r="BM146" s="16" t="s">
        <v>601</v>
      </c>
    </row>
    <row r="147" spans="2:47" s="1" customFormat="1" ht="13.5">
      <c r="B147" s="33"/>
      <c r="D147" s="176" t="s">
        <v>140</v>
      </c>
      <c r="F147" s="177" t="s">
        <v>295</v>
      </c>
      <c r="I147" s="137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140</v>
      </c>
      <c r="AU147" s="16" t="s">
        <v>83</v>
      </c>
    </row>
    <row r="148" spans="2:51" s="11" customFormat="1" ht="13.5">
      <c r="B148" s="178"/>
      <c r="D148" s="186" t="s">
        <v>142</v>
      </c>
      <c r="E148" s="187" t="s">
        <v>32</v>
      </c>
      <c r="F148" s="188" t="s">
        <v>602</v>
      </c>
      <c r="H148" s="189">
        <v>120.573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142</v>
      </c>
      <c r="AU148" s="179" t="s">
        <v>83</v>
      </c>
      <c r="AV148" s="11" t="s">
        <v>83</v>
      </c>
      <c r="AW148" s="11" t="s">
        <v>39</v>
      </c>
      <c r="AX148" s="11" t="s">
        <v>23</v>
      </c>
      <c r="AY148" s="179" t="s">
        <v>130</v>
      </c>
    </row>
    <row r="149" spans="2:65" s="1" customFormat="1" ht="22.5" customHeight="1">
      <c r="B149" s="163"/>
      <c r="C149" s="164" t="s">
        <v>239</v>
      </c>
      <c r="D149" s="164" t="s">
        <v>133</v>
      </c>
      <c r="E149" s="165" t="s">
        <v>297</v>
      </c>
      <c r="F149" s="166" t="s">
        <v>298</v>
      </c>
      <c r="G149" s="167" t="s">
        <v>148</v>
      </c>
      <c r="H149" s="168">
        <v>43.65</v>
      </c>
      <c r="I149" s="169"/>
      <c r="J149" s="170">
        <f>ROUND(I149*H149,2)</f>
        <v>0</v>
      </c>
      <c r="K149" s="166" t="s">
        <v>137</v>
      </c>
      <c r="L149" s="33"/>
      <c r="M149" s="171" t="s">
        <v>32</v>
      </c>
      <c r="N149" s="172" t="s">
        <v>46</v>
      </c>
      <c r="O149" s="34"/>
      <c r="P149" s="173">
        <f>O149*H149</f>
        <v>0</v>
      </c>
      <c r="Q149" s="173">
        <v>0</v>
      </c>
      <c r="R149" s="173">
        <f>Q149*H149</f>
        <v>0</v>
      </c>
      <c r="S149" s="173">
        <v>0.0233</v>
      </c>
      <c r="T149" s="174">
        <f>S149*H149</f>
        <v>1.017045</v>
      </c>
      <c r="AR149" s="16" t="s">
        <v>138</v>
      </c>
      <c r="AT149" s="16" t="s">
        <v>133</v>
      </c>
      <c r="AU149" s="16" t="s">
        <v>83</v>
      </c>
      <c r="AY149" s="16" t="s">
        <v>130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6" t="s">
        <v>23</v>
      </c>
      <c r="BK149" s="175">
        <f>ROUND(I149*H149,2)</f>
        <v>0</v>
      </c>
      <c r="BL149" s="16" t="s">
        <v>138</v>
      </c>
      <c r="BM149" s="16" t="s">
        <v>603</v>
      </c>
    </row>
    <row r="150" spans="2:47" s="1" customFormat="1" ht="27">
      <c r="B150" s="33"/>
      <c r="D150" s="176" t="s">
        <v>140</v>
      </c>
      <c r="F150" s="177" t="s">
        <v>300</v>
      </c>
      <c r="I150" s="137"/>
      <c r="L150" s="33"/>
      <c r="M150" s="62"/>
      <c r="N150" s="34"/>
      <c r="O150" s="34"/>
      <c r="P150" s="34"/>
      <c r="Q150" s="34"/>
      <c r="R150" s="34"/>
      <c r="S150" s="34"/>
      <c r="T150" s="63"/>
      <c r="AT150" s="16" t="s">
        <v>140</v>
      </c>
      <c r="AU150" s="16" t="s">
        <v>83</v>
      </c>
    </row>
    <row r="151" spans="2:51" s="11" customFormat="1" ht="13.5">
      <c r="B151" s="178"/>
      <c r="D151" s="186" t="s">
        <v>142</v>
      </c>
      <c r="E151" s="187" t="s">
        <v>32</v>
      </c>
      <c r="F151" s="188" t="s">
        <v>572</v>
      </c>
      <c r="H151" s="189">
        <v>43.65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142</v>
      </c>
      <c r="AU151" s="179" t="s">
        <v>83</v>
      </c>
      <c r="AV151" s="11" t="s">
        <v>83</v>
      </c>
      <c r="AW151" s="11" t="s">
        <v>39</v>
      </c>
      <c r="AX151" s="11" t="s">
        <v>23</v>
      </c>
      <c r="AY151" s="179" t="s">
        <v>130</v>
      </c>
    </row>
    <row r="152" spans="2:65" s="1" customFormat="1" ht="22.5" customHeight="1">
      <c r="B152" s="163"/>
      <c r="C152" s="164" t="s">
        <v>245</v>
      </c>
      <c r="D152" s="164" t="s">
        <v>133</v>
      </c>
      <c r="E152" s="165" t="s">
        <v>302</v>
      </c>
      <c r="F152" s="166" t="s">
        <v>303</v>
      </c>
      <c r="G152" s="167" t="s">
        <v>148</v>
      </c>
      <c r="H152" s="168">
        <v>43.65</v>
      </c>
      <c r="I152" s="169"/>
      <c r="J152" s="170">
        <f>ROUND(I152*H152,2)</f>
        <v>0</v>
      </c>
      <c r="K152" s="166" t="s">
        <v>137</v>
      </c>
      <c r="L152" s="33"/>
      <c r="M152" s="171" t="s">
        <v>32</v>
      </c>
      <c r="N152" s="172" t="s">
        <v>46</v>
      </c>
      <c r="O152" s="34"/>
      <c r="P152" s="173">
        <f>O152*H152</f>
        <v>0</v>
      </c>
      <c r="Q152" s="173">
        <v>0.00855</v>
      </c>
      <c r="R152" s="173">
        <f>Q152*H152</f>
        <v>0.3732075</v>
      </c>
      <c r="S152" s="173">
        <v>0</v>
      </c>
      <c r="T152" s="174">
        <f>S152*H152</f>
        <v>0</v>
      </c>
      <c r="AR152" s="16" t="s">
        <v>138</v>
      </c>
      <c r="AT152" s="16" t="s">
        <v>133</v>
      </c>
      <c r="AU152" s="16" t="s">
        <v>83</v>
      </c>
      <c r="AY152" s="16" t="s">
        <v>130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6" t="s">
        <v>23</v>
      </c>
      <c r="BK152" s="175">
        <f>ROUND(I152*H152,2)</f>
        <v>0</v>
      </c>
      <c r="BL152" s="16" t="s">
        <v>138</v>
      </c>
      <c r="BM152" s="16" t="s">
        <v>604</v>
      </c>
    </row>
    <row r="153" spans="2:47" s="1" customFormat="1" ht="27">
      <c r="B153" s="33"/>
      <c r="D153" s="176" t="s">
        <v>140</v>
      </c>
      <c r="F153" s="177" t="s">
        <v>305</v>
      </c>
      <c r="I153" s="137"/>
      <c r="L153" s="33"/>
      <c r="M153" s="62"/>
      <c r="N153" s="34"/>
      <c r="O153" s="34"/>
      <c r="P153" s="34"/>
      <c r="Q153" s="34"/>
      <c r="R153" s="34"/>
      <c r="S153" s="34"/>
      <c r="T153" s="63"/>
      <c r="AT153" s="16" t="s">
        <v>140</v>
      </c>
      <c r="AU153" s="16" t="s">
        <v>83</v>
      </c>
    </row>
    <row r="154" spans="2:51" s="11" customFormat="1" ht="13.5">
      <c r="B154" s="178"/>
      <c r="D154" s="186" t="s">
        <v>142</v>
      </c>
      <c r="E154" s="187" t="s">
        <v>32</v>
      </c>
      <c r="F154" s="188" t="s">
        <v>572</v>
      </c>
      <c r="H154" s="189">
        <v>43.65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142</v>
      </c>
      <c r="AU154" s="179" t="s">
        <v>83</v>
      </c>
      <c r="AV154" s="11" t="s">
        <v>83</v>
      </c>
      <c r="AW154" s="11" t="s">
        <v>39</v>
      </c>
      <c r="AX154" s="11" t="s">
        <v>23</v>
      </c>
      <c r="AY154" s="179" t="s">
        <v>130</v>
      </c>
    </row>
    <row r="155" spans="2:65" s="1" customFormat="1" ht="22.5" customHeight="1">
      <c r="B155" s="163"/>
      <c r="C155" s="164" t="s">
        <v>7</v>
      </c>
      <c r="D155" s="164" t="s">
        <v>133</v>
      </c>
      <c r="E155" s="165" t="s">
        <v>307</v>
      </c>
      <c r="F155" s="166" t="s">
        <v>308</v>
      </c>
      <c r="G155" s="167" t="s">
        <v>197</v>
      </c>
      <c r="H155" s="168">
        <v>1.31</v>
      </c>
      <c r="I155" s="169"/>
      <c r="J155" s="170">
        <f>ROUND(I155*H155,2)</f>
        <v>0</v>
      </c>
      <c r="K155" s="166" t="s">
        <v>137</v>
      </c>
      <c r="L155" s="33"/>
      <c r="M155" s="171" t="s">
        <v>32</v>
      </c>
      <c r="N155" s="172" t="s">
        <v>46</v>
      </c>
      <c r="O155" s="34"/>
      <c r="P155" s="173">
        <f>O155*H155</f>
        <v>0</v>
      </c>
      <c r="Q155" s="173">
        <v>0.54034</v>
      </c>
      <c r="R155" s="173">
        <f>Q155*H155</f>
        <v>0.7078454000000001</v>
      </c>
      <c r="S155" s="173">
        <v>0</v>
      </c>
      <c r="T155" s="174">
        <f>S155*H155</f>
        <v>0</v>
      </c>
      <c r="AR155" s="16" t="s">
        <v>138</v>
      </c>
      <c r="AT155" s="16" t="s">
        <v>133</v>
      </c>
      <c r="AU155" s="16" t="s">
        <v>83</v>
      </c>
      <c r="AY155" s="16" t="s">
        <v>130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6" t="s">
        <v>23</v>
      </c>
      <c r="BK155" s="175">
        <f>ROUND(I155*H155,2)</f>
        <v>0</v>
      </c>
      <c r="BL155" s="16" t="s">
        <v>138</v>
      </c>
      <c r="BM155" s="16" t="s">
        <v>605</v>
      </c>
    </row>
    <row r="156" spans="2:47" s="1" customFormat="1" ht="13.5">
      <c r="B156" s="33"/>
      <c r="D156" s="176" t="s">
        <v>140</v>
      </c>
      <c r="F156" s="177" t="s">
        <v>310</v>
      </c>
      <c r="I156" s="137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140</v>
      </c>
      <c r="AU156" s="16" t="s">
        <v>83</v>
      </c>
    </row>
    <row r="157" spans="2:51" s="11" customFormat="1" ht="13.5">
      <c r="B157" s="178"/>
      <c r="D157" s="186" t="s">
        <v>142</v>
      </c>
      <c r="E157" s="187" t="s">
        <v>32</v>
      </c>
      <c r="F157" s="188" t="s">
        <v>606</v>
      </c>
      <c r="H157" s="189">
        <v>1.31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142</v>
      </c>
      <c r="AU157" s="179" t="s">
        <v>83</v>
      </c>
      <c r="AV157" s="11" t="s">
        <v>83</v>
      </c>
      <c r="AW157" s="11" t="s">
        <v>39</v>
      </c>
      <c r="AX157" s="11" t="s">
        <v>23</v>
      </c>
      <c r="AY157" s="179" t="s">
        <v>130</v>
      </c>
    </row>
    <row r="158" spans="2:65" s="1" customFormat="1" ht="22.5" customHeight="1">
      <c r="B158" s="163"/>
      <c r="C158" s="200" t="s">
        <v>255</v>
      </c>
      <c r="D158" s="200" t="s">
        <v>313</v>
      </c>
      <c r="E158" s="201" t="s">
        <v>314</v>
      </c>
      <c r="F158" s="202" t="s">
        <v>315</v>
      </c>
      <c r="G158" s="203" t="s">
        <v>204</v>
      </c>
      <c r="H158" s="204">
        <v>440</v>
      </c>
      <c r="I158" s="205"/>
      <c r="J158" s="206">
        <f>ROUND(I158*H158,2)</f>
        <v>0</v>
      </c>
      <c r="K158" s="202" t="s">
        <v>137</v>
      </c>
      <c r="L158" s="207"/>
      <c r="M158" s="208" t="s">
        <v>32</v>
      </c>
      <c r="N158" s="209" t="s">
        <v>46</v>
      </c>
      <c r="O158" s="34"/>
      <c r="P158" s="173">
        <f>O158*H158</f>
        <v>0</v>
      </c>
      <c r="Q158" s="173">
        <v>0.005</v>
      </c>
      <c r="R158" s="173">
        <f>Q158*H158</f>
        <v>2.2</v>
      </c>
      <c r="S158" s="173">
        <v>0</v>
      </c>
      <c r="T158" s="174">
        <f>S158*H158</f>
        <v>0</v>
      </c>
      <c r="AR158" s="16" t="s">
        <v>178</v>
      </c>
      <c r="AT158" s="16" t="s">
        <v>313</v>
      </c>
      <c r="AU158" s="16" t="s">
        <v>83</v>
      </c>
      <c r="AY158" s="16" t="s">
        <v>130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6" t="s">
        <v>23</v>
      </c>
      <c r="BK158" s="175">
        <f>ROUND(I158*H158,2)</f>
        <v>0</v>
      </c>
      <c r="BL158" s="16" t="s">
        <v>138</v>
      </c>
      <c r="BM158" s="16" t="s">
        <v>607</v>
      </c>
    </row>
    <row r="159" spans="2:47" s="1" customFormat="1" ht="27">
      <c r="B159" s="33"/>
      <c r="D159" s="176" t="s">
        <v>140</v>
      </c>
      <c r="F159" s="177" t="s">
        <v>317</v>
      </c>
      <c r="I159" s="137"/>
      <c r="L159" s="33"/>
      <c r="M159" s="62"/>
      <c r="N159" s="34"/>
      <c r="O159" s="34"/>
      <c r="P159" s="34"/>
      <c r="Q159" s="34"/>
      <c r="R159" s="34"/>
      <c r="S159" s="34"/>
      <c r="T159" s="63"/>
      <c r="AT159" s="16" t="s">
        <v>140</v>
      </c>
      <c r="AU159" s="16" t="s">
        <v>83</v>
      </c>
    </row>
    <row r="160" spans="2:47" s="1" customFormat="1" ht="27">
      <c r="B160" s="33"/>
      <c r="D160" s="176" t="s">
        <v>318</v>
      </c>
      <c r="F160" s="210" t="s">
        <v>319</v>
      </c>
      <c r="I160" s="137"/>
      <c r="L160" s="33"/>
      <c r="M160" s="62"/>
      <c r="N160" s="34"/>
      <c r="O160" s="34"/>
      <c r="P160" s="34"/>
      <c r="Q160" s="34"/>
      <c r="R160" s="34"/>
      <c r="S160" s="34"/>
      <c r="T160" s="63"/>
      <c r="AT160" s="16" t="s">
        <v>318</v>
      </c>
      <c r="AU160" s="16" t="s">
        <v>83</v>
      </c>
    </row>
    <row r="161" spans="2:51" s="11" customFormat="1" ht="13.5">
      <c r="B161" s="178"/>
      <c r="D161" s="186" t="s">
        <v>142</v>
      </c>
      <c r="E161" s="187" t="s">
        <v>32</v>
      </c>
      <c r="F161" s="188" t="s">
        <v>608</v>
      </c>
      <c r="H161" s="189">
        <v>440</v>
      </c>
      <c r="I161" s="182"/>
      <c r="L161" s="178"/>
      <c r="M161" s="183"/>
      <c r="N161" s="184"/>
      <c r="O161" s="184"/>
      <c r="P161" s="184"/>
      <c r="Q161" s="184"/>
      <c r="R161" s="184"/>
      <c r="S161" s="184"/>
      <c r="T161" s="185"/>
      <c r="AT161" s="179" t="s">
        <v>142</v>
      </c>
      <c r="AU161" s="179" t="s">
        <v>83</v>
      </c>
      <c r="AV161" s="11" t="s">
        <v>83</v>
      </c>
      <c r="AW161" s="11" t="s">
        <v>39</v>
      </c>
      <c r="AX161" s="11" t="s">
        <v>23</v>
      </c>
      <c r="AY161" s="179" t="s">
        <v>130</v>
      </c>
    </row>
    <row r="162" spans="2:65" s="1" customFormat="1" ht="22.5" customHeight="1">
      <c r="B162" s="163"/>
      <c r="C162" s="164" t="s">
        <v>261</v>
      </c>
      <c r="D162" s="164" t="s">
        <v>133</v>
      </c>
      <c r="E162" s="165" t="s">
        <v>322</v>
      </c>
      <c r="F162" s="166" t="s">
        <v>323</v>
      </c>
      <c r="G162" s="167" t="s">
        <v>148</v>
      </c>
      <c r="H162" s="168">
        <v>43.65</v>
      </c>
      <c r="I162" s="169"/>
      <c r="J162" s="170">
        <f>ROUND(I162*H162,2)</f>
        <v>0</v>
      </c>
      <c r="K162" s="166" t="s">
        <v>137</v>
      </c>
      <c r="L162" s="33"/>
      <c r="M162" s="171" t="s">
        <v>32</v>
      </c>
      <c r="N162" s="172" t="s">
        <v>46</v>
      </c>
      <c r="O162" s="34"/>
      <c r="P162" s="173">
        <f>O162*H162</f>
        <v>0</v>
      </c>
      <c r="Q162" s="173">
        <v>0.02324</v>
      </c>
      <c r="R162" s="173">
        <f>Q162*H162</f>
        <v>1.014426</v>
      </c>
      <c r="S162" s="173">
        <v>0</v>
      </c>
      <c r="T162" s="174">
        <f>S162*H162</f>
        <v>0</v>
      </c>
      <c r="AR162" s="16" t="s">
        <v>138</v>
      </c>
      <c r="AT162" s="16" t="s">
        <v>133</v>
      </c>
      <c r="AU162" s="16" t="s">
        <v>83</v>
      </c>
      <c r="AY162" s="16" t="s">
        <v>130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6" t="s">
        <v>23</v>
      </c>
      <c r="BK162" s="175">
        <f>ROUND(I162*H162,2)</f>
        <v>0</v>
      </c>
      <c r="BL162" s="16" t="s">
        <v>138</v>
      </c>
      <c r="BM162" s="16" t="s">
        <v>609</v>
      </c>
    </row>
    <row r="163" spans="2:47" s="1" customFormat="1" ht="27">
      <c r="B163" s="33"/>
      <c r="D163" s="176" t="s">
        <v>140</v>
      </c>
      <c r="F163" s="177" t="s">
        <v>325</v>
      </c>
      <c r="I163" s="137"/>
      <c r="L163" s="33"/>
      <c r="M163" s="62"/>
      <c r="N163" s="34"/>
      <c r="O163" s="34"/>
      <c r="P163" s="34"/>
      <c r="Q163" s="34"/>
      <c r="R163" s="34"/>
      <c r="S163" s="34"/>
      <c r="T163" s="63"/>
      <c r="AT163" s="16" t="s">
        <v>140</v>
      </c>
      <c r="AU163" s="16" t="s">
        <v>83</v>
      </c>
    </row>
    <row r="164" spans="2:51" s="11" customFormat="1" ht="13.5">
      <c r="B164" s="178"/>
      <c r="D164" s="176" t="s">
        <v>142</v>
      </c>
      <c r="E164" s="179" t="s">
        <v>32</v>
      </c>
      <c r="F164" s="180" t="s">
        <v>572</v>
      </c>
      <c r="H164" s="181">
        <v>43.65</v>
      </c>
      <c r="I164" s="182"/>
      <c r="L164" s="178"/>
      <c r="M164" s="183"/>
      <c r="N164" s="184"/>
      <c r="O164" s="184"/>
      <c r="P164" s="184"/>
      <c r="Q164" s="184"/>
      <c r="R164" s="184"/>
      <c r="S164" s="184"/>
      <c r="T164" s="185"/>
      <c r="AT164" s="179" t="s">
        <v>142</v>
      </c>
      <c r="AU164" s="179" t="s">
        <v>83</v>
      </c>
      <c r="AV164" s="11" t="s">
        <v>83</v>
      </c>
      <c r="AW164" s="11" t="s">
        <v>39</v>
      </c>
      <c r="AX164" s="11" t="s">
        <v>23</v>
      </c>
      <c r="AY164" s="179" t="s">
        <v>130</v>
      </c>
    </row>
    <row r="165" spans="2:63" s="10" customFormat="1" ht="29.25" customHeight="1">
      <c r="B165" s="149"/>
      <c r="D165" s="160" t="s">
        <v>74</v>
      </c>
      <c r="E165" s="161" t="s">
        <v>326</v>
      </c>
      <c r="F165" s="161" t="s">
        <v>327</v>
      </c>
      <c r="I165" s="152"/>
      <c r="J165" s="162">
        <f>BK165</f>
        <v>0</v>
      </c>
      <c r="L165" s="149"/>
      <c r="M165" s="154"/>
      <c r="N165" s="155"/>
      <c r="O165" s="155"/>
      <c r="P165" s="156">
        <f>SUM(P166:P174)</f>
        <v>0</v>
      </c>
      <c r="Q165" s="155"/>
      <c r="R165" s="156">
        <f>SUM(R166:R174)</f>
        <v>0</v>
      </c>
      <c r="S165" s="155"/>
      <c r="T165" s="157">
        <f>SUM(T166:T174)</f>
        <v>0</v>
      </c>
      <c r="AR165" s="150" t="s">
        <v>23</v>
      </c>
      <c r="AT165" s="158" t="s">
        <v>74</v>
      </c>
      <c r="AU165" s="158" t="s">
        <v>23</v>
      </c>
      <c r="AY165" s="150" t="s">
        <v>130</v>
      </c>
      <c r="BK165" s="159">
        <f>SUM(BK166:BK174)</f>
        <v>0</v>
      </c>
    </row>
    <row r="166" spans="2:65" s="1" customFormat="1" ht="22.5" customHeight="1">
      <c r="B166" s="163"/>
      <c r="C166" s="164" t="s">
        <v>267</v>
      </c>
      <c r="D166" s="164" t="s">
        <v>133</v>
      </c>
      <c r="E166" s="165" t="s">
        <v>329</v>
      </c>
      <c r="F166" s="166" t="s">
        <v>330</v>
      </c>
      <c r="G166" s="167" t="s">
        <v>331</v>
      </c>
      <c r="H166" s="168">
        <v>7.912</v>
      </c>
      <c r="I166" s="169"/>
      <c r="J166" s="170">
        <f>ROUND(I166*H166,2)</f>
        <v>0</v>
      </c>
      <c r="K166" s="166" t="s">
        <v>137</v>
      </c>
      <c r="L166" s="33"/>
      <c r="M166" s="171" t="s">
        <v>32</v>
      </c>
      <c r="N166" s="172" t="s">
        <v>46</v>
      </c>
      <c r="O166" s="34"/>
      <c r="P166" s="173">
        <f>O166*H166</f>
        <v>0</v>
      </c>
      <c r="Q166" s="173">
        <v>0</v>
      </c>
      <c r="R166" s="173">
        <f>Q166*H166</f>
        <v>0</v>
      </c>
      <c r="S166" s="173">
        <v>0</v>
      </c>
      <c r="T166" s="174">
        <f>S166*H166</f>
        <v>0</v>
      </c>
      <c r="AR166" s="16" t="s">
        <v>138</v>
      </c>
      <c r="AT166" s="16" t="s">
        <v>133</v>
      </c>
      <c r="AU166" s="16" t="s">
        <v>83</v>
      </c>
      <c r="AY166" s="16" t="s">
        <v>130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6" t="s">
        <v>23</v>
      </c>
      <c r="BK166" s="175">
        <f>ROUND(I166*H166,2)</f>
        <v>0</v>
      </c>
      <c r="BL166" s="16" t="s">
        <v>138</v>
      </c>
      <c r="BM166" s="16" t="s">
        <v>610</v>
      </c>
    </row>
    <row r="167" spans="2:47" s="1" customFormat="1" ht="27">
      <c r="B167" s="33"/>
      <c r="D167" s="186" t="s">
        <v>140</v>
      </c>
      <c r="F167" s="190" t="s">
        <v>333</v>
      </c>
      <c r="I167" s="137"/>
      <c r="L167" s="33"/>
      <c r="M167" s="62"/>
      <c r="N167" s="34"/>
      <c r="O167" s="34"/>
      <c r="P167" s="34"/>
      <c r="Q167" s="34"/>
      <c r="R167" s="34"/>
      <c r="S167" s="34"/>
      <c r="T167" s="63"/>
      <c r="AT167" s="16" t="s">
        <v>140</v>
      </c>
      <c r="AU167" s="16" t="s">
        <v>83</v>
      </c>
    </row>
    <row r="168" spans="2:65" s="1" customFormat="1" ht="22.5" customHeight="1">
      <c r="B168" s="163"/>
      <c r="C168" s="164" t="s">
        <v>272</v>
      </c>
      <c r="D168" s="164" t="s">
        <v>133</v>
      </c>
      <c r="E168" s="165" t="s">
        <v>335</v>
      </c>
      <c r="F168" s="166" t="s">
        <v>336</v>
      </c>
      <c r="G168" s="167" t="s">
        <v>331</v>
      </c>
      <c r="H168" s="168">
        <v>118.68</v>
      </c>
      <c r="I168" s="169"/>
      <c r="J168" s="170">
        <f>ROUND(I168*H168,2)</f>
        <v>0</v>
      </c>
      <c r="K168" s="166" t="s">
        <v>137</v>
      </c>
      <c r="L168" s="33"/>
      <c r="M168" s="171" t="s">
        <v>32</v>
      </c>
      <c r="N168" s="172" t="s">
        <v>46</v>
      </c>
      <c r="O168" s="34"/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AR168" s="16" t="s">
        <v>138</v>
      </c>
      <c r="AT168" s="16" t="s">
        <v>133</v>
      </c>
      <c r="AU168" s="16" t="s">
        <v>83</v>
      </c>
      <c r="AY168" s="16" t="s">
        <v>130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6" t="s">
        <v>23</v>
      </c>
      <c r="BK168" s="175">
        <f>ROUND(I168*H168,2)</f>
        <v>0</v>
      </c>
      <c r="BL168" s="16" t="s">
        <v>138</v>
      </c>
      <c r="BM168" s="16" t="s">
        <v>611</v>
      </c>
    </row>
    <row r="169" spans="2:47" s="1" customFormat="1" ht="27">
      <c r="B169" s="33"/>
      <c r="D169" s="176" t="s">
        <v>140</v>
      </c>
      <c r="F169" s="177" t="s">
        <v>338</v>
      </c>
      <c r="I169" s="137"/>
      <c r="L169" s="33"/>
      <c r="M169" s="62"/>
      <c r="N169" s="34"/>
      <c r="O169" s="34"/>
      <c r="P169" s="34"/>
      <c r="Q169" s="34"/>
      <c r="R169" s="34"/>
      <c r="S169" s="34"/>
      <c r="T169" s="63"/>
      <c r="AT169" s="16" t="s">
        <v>140</v>
      </c>
      <c r="AU169" s="16" t="s">
        <v>83</v>
      </c>
    </row>
    <row r="170" spans="2:51" s="11" customFormat="1" ht="13.5">
      <c r="B170" s="178"/>
      <c r="D170" s="186" t="s">
        <v>142</v>
      </c>
      <c r="E170" s="187" t="s">
        <v>32</v>
      </c>
      <c r="F170" s="188" t="s">
        <v>612</v>
      </c>
      <c r="H170" s="189">
        <v>118.68</v>
      </c>
      <c r="I170" s="182"/>
      <c r="L170" s="178"/>
      <c r="M170" s="183"/>
      <c r="N170" s="184"/>
      <c r="O170" s="184"/>
      <c r="P170" s="184"/>
      <c r="Q170" s="184"/>
      <c r="R170" s="184"/>
      <c r="S170" s="184"/>
      <c r="T170" s="185"/>
      <c r="AT170" s="179" t="s">
        <v>142</v>
      </c>
      <c r="AU170" s="179" t="s">
        <v>83</v>
      </c>
      <c r="AV170" s="11" t="s">
        <v>83</v>
      </c>
      <c r="AW170" s="11" t="s">
        <v>39</v>
      </c>
      <c r="AX170" s="11" t="s">
        <v>23</v>
      </c>
      <c r="AY170" s="179" t="s">
        <v>130</v>
      </c>
    </row>
    <row r="171" spans="2:65" s="1" customFormat="1" ht="22.5" customHeight="1">
      <c r="B171" s="163"/>
      <c r="C171" s="164" t="s">
        <v>278</v>
      </c>
      <c r="D171" s="164" t="s">
        <v>133</v>
      </c>
      <c r="E171" s="165" t="s">
        <v>341</v>
      </c>
      <c r="F171" s="166" t="s">
        <v>342</v>
      </c>
      <c r="G171" s="167" t="s">
        <v>331</v>
      </c>
      <c r="H171" s="168">
        <v>7.912</v>
      </c>
      <c r="I171" s="169"/>
      <c r="J171" s="170">
        <f>ROUND(I171*H171,2)</f>
        <v>0</v>
      </c>
      <c r="K171" s="166" t="s">
        <v>137</v>
      </c>
      <c r="L171" s="33"/>
      <c r="M171" s="171" t="s">
        <v>32</v>
      </c>
      <c r="N171" s="172" t="s">
        <v>46</v>
      </c>
      <c r="O171" s="34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AR171" s="16" t="s">
        <v>138</v>
      </c>
      <c r="AT171" s="16" t="s">
        <v>133</v>
      </c>
      <c r="AU171" s="16" t="s">
        <v>83</v>
      </c>
      <c r="AY171" s="16" t="s">
        <v>130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6" t="s">
        <v>23</v>
      </c>
      <c r="BK171" s="175">
        <f>ROUND(I171*H171,2)</f>
        <v>0</v>
      </c>
      <c r="BL171" s="16" t="s">
        <v>138</v>
      </c>
      <c r="BM171" s="16" t="s">
        <v>613</v>
      </c>
    </row>
    <row r="172" spans="2:47" s="1" customFormat="1" ht="13.5">
      <c r="B172" s="33"/>
      <c r="D172" s="186" t="s">
        <v>140</v>
      </c>
      <c r="F172" s="190" t="s">
        <v>342</v>
      </c>
      <c r="I172" s="137"/>
      <c r="L172" s="33"/>
      <c r="M172" s="62"/>
      <c r="N172" s="34"/>
      <c r="O172" s="34"/>
      <c r="P172" s="34"/>
      <c r="Q172" s="34"/>
      <c r="R172" s="34"/>
      <c r="S172" s="34"/>
      <c r="T172" s="63"/>
      <c r="AT172" s="16" t="s">
        <v>140</v>
      </c>
      <c r="AU172" s="16" t="s">
        <v>83</v>
      </c>
    </row>
    <row r="173" spans="2:65" s="1" customFormat="1" ht="22.5" customHeight="1">
      <c r="B173" s="163"/>
      <c r="C173" s="164" t="s">
        <v>283</v>
      </c>
      <c r="D173" s="164" t="s">
        <v>133</v>
      </c>
      <c r="E173" s="165" t="s">
        <v>351</v>
      </c>
      <c r="F173" s="166" t="s">
        <v>352</v>
      </c>
      <c r="G173" s="167" t="s">
        <v>331</v>
      </c>
      <c r="H173" s="168">
        <v>7.912</v>
      </c>
      <c r="I173" s="169"/>
      <c r="J173" s="170">
        <f>ROUND(I173*H173,2)</f>
        <v>0</v>
      </c>
      <c r="K173" s="166" t="s">
        <v>137</v>
      </c>
      <c r="L173" s="33"/>
      <c r="M173" s="171" t="s">
        <v>32</v>
      </c>
      <c r="N173" s="172" t="s">
        <v>46</v>
      </c>
      <c r="O173" s="34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AR173" s="16" t="s">
        <v>138</v>
      </c>
      <c r="AT173" s="16" t="s">
        <v>133</v>
      </c>
      <c r="AU173" s="16" t="s">
        <v>83</v>
      </c>
      <c r="AY173" s="16" t="s">
        <v>130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6" t="s">
        <v>23</v>
      </c>
      <c r="BK173" s="175">
        <f>ROUND(I173*H173,2)</f>
        <v>0</v>
      </c>
      <c r="BL173" s="16" t="s">
        <v>138</v>
      </c>
      <c r="BM173" s="16" t="s">
        <v>614</v>
      </c>
    </row>
    <row r="174" spans="2:47" s="1" customFormat="1" ht="13.5">
      <c r="B174" s="33"/>
      <c r="D174" s="176" t="s">
        <v>140</v>
      </c>
      <c r="F174" s="177" t="s">
        <v>354</v>
      </c>
      <c r="I174" s="137"/>
      <c r="L174" s="33"/>
      <c r="M174" s="62"/>
      <c r="N174" s="34"/>
      <c r="O174" s="34"/>
      <c r="P174" s="34"/>
      <c r="Q174" s="34"/>
      <c r="R174" s="34"/>
      <c r="S174" s="34"/>
      <c r="T174" s="63"/>
      <c r="AT174" s="16" t="s">
        <v>140</v>
      </c>
      <c r="AU174" s="16" t="s">
        <v>83</v>
      </c>
    </row>
    <row r="175" spans="2:63" s="10" customFormat="1" ht="29.25" customHeight="1">
      <c r="B175" s="149"/>
      <c r="D175" s="160" t="s">
        <v>74</v>
      </c>
      <c r="E175" s="161" t="s">
        <v>356</v>
      </c>
      <c r="F175" s="161" t="s">
        <v>357</v>
      </c>
      <c r="I175" s="152"/>
      <c r="J175" s="162">
        <f>BK175</f>
        <v>0</v>
      </c>
      <c r="L175" s="149"/>
      <c r="M175" s="154"/>
      <c r="N175" s="155"/>
      <c r="O175" s="155"/>
      <c r="P175" s="156">
        <f>SUM(P176:P177)</f>
        <v>0</v>
      </c>
      <c r="Q175" s="155"/>
      <c r="R175" s="156">
        <f>SUM(R176:R177)</f>
        <v>0</v>
      </c>
      <c r="S175" s="155"/>
      <c r="T175" s="157">
        <f>SUM(T176:T177)</f>
        <v>0</v>
      </c>
      <c r="AR175" s="150" t="s">
        <v>23</v>
      </c>
      <c r="AT175" s="158" t="s">
        <v>74</v>
      </c>
      <c r="AU175" s="158" t="s">
        <v>23</v>
      </c>
      <c r="AY175" s="150" t="s">
        <v>130</v>
      </c>
      <c r="BK175" s="159">
        <f>SUM(BK176:BK177)</f>
        <v>0</v>
      </c>
    </row>
    <row r="176" spans="2:65" s="1" customFormat="1" ht="22.5" customHeight="1">
      <c r="B176" s="163"/>
      <c r="C176" s="164" t="s">
        <v>291</v>
      </c>
      <c r="D176" s="164" t="s">
        <v>133</v>
      </c>
      <c r="E176" s="165" t="s">
        <v>359</v>
      </c>
      <c r="F176" s="166" t="s">
        <v>360</v>
      </c>
      <c r="G176" s="167" t="s">
        <v>331</v>
      </c>
      <c r="H176" s="168">
        <v>11.533</v>
      </c>
      <c r="I176" s="169"/>
      <c r="J176" s="170">
        <f>ROUND(I176*H176,2)</f>
        <v>0</v>
      </c>
      <c r="K176" s="166" t="s">
        <v>137</v>
      </c>
      <c r="L176" s="33"/>
      <c r="M176" s="171" t="s">
        <v>32</v>
      </c>
      <c r="N176" s="172" t="s">
        <v>46</v>
      </c>
      <c r="O176" s="34"/>
      <c r="P176" s="173">
        <f>O176*H176</f>
        <v>0</v>
      </c>
      <c r="Q176" s="173">
        <v>0</v>
      </c>
      <c r="R176" s="173">
        <f>Q176*H176</f>
        <v>0</v>
      </c>
      <c r="S176" s="173">
        <v>0</v>
      </c>
      <c r="T176" s="174">
        <f>S176*H176</f>
        <v>0</v>
      </c>
      <c r="AR176" s="16" t="s">
        <v>138</v>
      </c>
      <c r="AT176" s="16" t="s">
        <v>133</v>
      </c>
      <c r="AU176" s="16" t="s">
        <v>83</v>
      </c>
      <c r="AY176" s="16" t="s">
        <v>130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6" t="s">
        <v>23</v>
      </c>
      <c r="BK176" s="175">
        <f>ROUND(I176*H176,2)</f>
        <v>0</v>
      </c>
      <c r="BL176" s="16" t="s">
        <v>138</v>
      </c>
      <c r="BM176" s="16" t="s">
        <v>615</v>
      </c>
    </row>
    <row r="177" spans="2:47" s="1" customFormat="1" ht="40.5">
      <c r="B177" s="33"/>
      <c r="D177" s="176" t="s">
        <v>140</v>
      </c>
      <c r="F177" s="177" t="s">
        <v>362</v>
      </c>
      <c r="I177" s="137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140</v>
      </c>
      <c r="AU177" s="16" t="s">
        <v>83</v>
      </c>
    </row>
    <row r="178" spans="2:63" s="10" customFormat="1" ht="36.75" customHeight="1">
      <c r="B178" s="149"/>
      <c r="D178" s="150" t="s">
        <v>74</v>
      </c>
      <c r="E178" s="151" t="s">
        <v>363</v>
      </c>
      <c r="F178" s="151" t="s">
        <v>364</v>
      </c>
      <c r="I178" s="152"/>
      <c r="J178" s="153">
        <f>BK178</f>
        <v>0</v>
      </c>
      <c r="L178" s="149"/>
      <c r="M178" s="154"/>
      <c r="N178" s="155"/>
      <c r="O178" s="155"/>
      <c r="P178" s="156">
        <f>P179+P185+P194+P224+P233+P263</f>
        <v>0</v>
      </c>
      <c r="Q178" s="155"/>
      <c r="R178" s="156">
        <f>R179+R185+R194+R224+R233+R263</f>
        <v>0.5251687</v>
      </c>
      <c r="S178" s="155"/>
      <c r="T178" s="157">
        <f>T179+T185+T194+T224+T233+T263</f>
        <v>0.21562499999999998</v>
      </c>
      <c r="AR178" s="150" t="s">
        <v>83</v>
      </c>
      <c r="AT178" s="158" t="s">
        <v>74</v>
      </c>
      <c r="AU178" s="158" t="s">
        <v>75</v>
      </c>
      <c r="AY178" s="150" t="s">
        <v>130</v>
      </c>
      <c r="BK178" s="159">
        <f>BK179+BK185+BK194+BK224+BK233+BK263</f>
        <v>0</v>
      </c>
    </row>
    <row r="179" spans="2:63" s="10" customFormat="1" ht="19.5" customHeight="1">
      <c r="B179" s="149"/>
      <c r="D179" s="160" t="s">
        <v>74</v>
      </c>
      <c r="E179" s="161" t="s">
        <v>616</v>
      </c>
      <c r="F179" s="161" t="s">
        <v>617</v>
      </c>
      <c r="I179" s="152"/>
      <c r="J179" s="162">
        <f>BK179</f>
        <v>0</v>
      </c>
      <c r="L179" s="149"/>
      <c r="M179" s="154"/>
      <c r="N179" s="155"/>
      <c r="O179" s="155"/>
      <c r="P179" s="156">
        <f>SUM(P180:P184)</f>
        <v>0</v>
      </c>
      <c r="Q179" s="155"/>
      <c r="R179" s="156">
        <f>SUM(R180:R184)</f>
        <v>0.0225</v>
      </c>
      <c r="S179" s="155"/>
      <c r="T179" s="157">
        <f>SUM(T180:T184)</f>
        <v>0</v>
      </c>
      <c r="AR179" s="150" t="s">
        <v>83</v>
      </c>
      <c r="AT179" s="158" t="s">
        <v>74</v>
      </c>
      <c r="AU179" s="158" t="s">
        <v>23</v>
      </c>
      <c r="AY179" s="150" t="s">
        <v>130</v>
      </c>
      <c r="BK179" s="159">
        <f>SUM(BK180:BK184)</f>
        <v>0</v>
      </c>
    </row>
    <row r="180" spans="2:65" s="1" customFormat="1" ht="22.5" customHeight="1">
      <c r="B180" s="163"/>
      <c r="C180" s="164" t="s">
        <v>296</v>
      </c>
      <c r="D180" s="164" t="s">
        <v>133</v>
      </c>
      <c r="E180" s="165" t="s">
        <v>618</v>
      </c>
      <c r="F180" s="166" t="s">
        <v>619</v>
      </c>
      <c r="G180" s="167" t="s">
        <v>204</v>
      </c>
      <c r="H180" s="168">
        <v>3</v>
      </c>
      <c r="I180" s="169"/>
      <c r="J180" s="170">
        <f>ROUND(I180*H180,2)</f>
        <v>0</v>
      </c>
      <c r="K180" s="166" t="s">
        <v>137</v>
      </c>
      <c r="L180" s="33"/>
      <c r="M180" s="171" t="s">
        <v>32</v>
      </c>
      <c r="N180" s="172" t="s">
        <v>46</v>
      </c>
      <c r="O180" s="34"/>
      <c r="P180" s="173">
        <f>O180*H180</f>
        <v>0</v>
      </c>
      <c r="Q180" s="173">
        <v>0</v>
      </c>
      <c r="R180" s="173">
        <f>Q180*H180</f>
        <v>0</v>
      </c>
      <c r="S180" s="173">
        <v>0</v>
      </c>
      <c r="T180" s="174">
        <f>S180*H180</f>
        <v>0</v>
      </c>
      <c r="AR180" s="16" t="s">
        <v>223</v>
      </c>
      <c r="AT180" s="16" t="s">
        <v>133</v>
      </c>
      <c r="AU180" s="16" t="s">
        <v>83</v>
      </c>
      <c r="AY180" s="16" t="s">
        <v>130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6" t="s">
        <v>23</v>
      </c>
      <c r="BK180" s="175">
        <f>ROUND(I180*H180,2)</f>
        <v>0</v>
      </c>
      <c r="BL180" s="16" t="s">
        <v>223</v>
      </c>
      <c r="BM180" s="16" t="s">
        <v>620</v>
      </c>
    </row>
    <row r="181" spans="2:47" s="1" customFormat="1" ht="13.5">
      <c r="B181" s="33"/>
      <c r="D181" s="176" t="s">
        <v>140</v>
      </c>
      <c r="F181" s="177" t="s">
        <v>621</v>
      </c>
      <c r="I181" s="137"/>
      <c r="L181" s="33"/>
      <c r="M181" s="62"/>
      <c r="N181" s="34"/>
      <c r="O181" s="34"/>
      <c r="P181" s="34"/>
      <c r="Q181" s="34"/>
      <c r="R181" s="34"/>
      <c r="S181" s="34"/>
      <c r="T181" s="63"/>
      <c r="AT181" s="16" t="s">
        <v>140</v>
      </c>
      <c r="AU181" s="16" t="s">
        <v>83</v>
      </c>
    </row>
    <row r="182" spans="2:51" s="11" customFormat="1" ht="13.5">
      <c r="B182" s="178"/>
      <c r="D182" s="186" t="s">
        <v>142</v>
      </c>
      <c r="E182" s="187" t="s">
        <v>32</v>
      </c>
      <c r="F182" s="188" t="s">
        <v>206</v>
      </c>
      <c r="H182" s="189">
        <v>3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142</v>
      </c>
      <c r="AU182" s="179" t="s">
        <v>83</v>
      </c>
      <c r="AV182" s="11" t="s">
        <v>83</v>
      </c>
      <c r="AW182" s="11" t="s">
        <v>39</v>
      </c>
      <c r="AX182" s="11" t="s">
        <v>23</v>
      </c>
      <c r="AY182" s="179" t="s">
        <v>130</v>
      </c>
    </row>
    <row r="183" spans="2:65" s="1" customFormat="1" ht="22.5" customHeight="1">
      <c r="B183" s="163"/>
      <c r="C183" s="200" t="s">
        <v>301</v>
      </c>
      <c r="D183" s="200" t="s">
        <v>313</v>
      </c>
      <c r="E183" s="201" t="s">
        <v>622</v>
      </c>
      <c r="F183" s="202" t="s">
        <v>623</v>
      </c>
      <c r="G183" s="203" t="s">
        <v>204</v>
      </c>
      <c r="H183" s="204">
        <v>3</v>
      </c>
      <c r="I183" s="205"/>
      <c r="J183" s="206">
        <f>ROUND(I183*H183,2)</f>
        <v>0</v>
      </c>
      <c r="K183" s="202" t="s">
        <v>137</v>
      </c>
      <c r="L183" s="207"/>
      <c r="M183" s="208" t="s">
        <v>32</v>
      </c>
      <c r="N183" s="209" t="s">
        <v>46</v>
      </c>
      <c r="O183" s="34"/>
      <c r="P183" s="173">
        <f>O183*H183</f>
        <v>0</v>
      </c>
      <c r="Q183" s="173">
        <v>0.0075</v>
      </c>
      <c r="R183" s="173">
        <f>Q183*H183</f>
        <v>0.0225</v>
      </c>
      <c r="S183" s="173">
        <v>0</v>
      </c>
      <c r="T183" s="174">
        <f>S183*H183</f>
        <v>0</v>
      </c>
      <c r="AR183" s="16" t="s">
        <v>312</v>
      </c>
      <c r="AT183" s="16" t="s">
        <v>313</v>
      </c>
      <c r="AU183" s="16" t="s">
        <v>83</v>
      </c>
      <c r="AY183" s="16" t="s">
        <v>130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6" t="s">
        <v>23</v>
      </c>
      <c r="BK183" s="175">
        <f>ROUND(I183*H183,2)</f>
        <v>0</v>
      </c>
      <c r="BL183" s="16" t="s">
        <v>223</v>
      </c>
      <c r="BM183" s="16" t="s">
        <v>624</v>
      </c>
    </row>
    <row r="184" spans="2:47" s="1" customFormat="1" ht="13.5">
      <c r="B184" s="33"/>
      <c r="D184" s="176" t="s">
        <v>140</v>
      </c>
      <c r="F184" s="177" t="s">
        <v>623</v>
      </c>
      <c r="I184" s="137"/>
      <c r="L184" s="33"/>
      <c r="M184" s="62"/>
      <c r="N184" s="34"/>
      <c r="O184" s="34"/>
      <c r="P184" s="34"/>
      <c r="Q184" s="34"/>
      <c r="R184" s="34"/>
      <c r="S184" s="34"/>
      <c r="T184" s="63"/>
      <c r="AT184" s="16" t="s">
        <v>140</v>
      </c>
      <c r="AU184" s="16" t="s">
        <v>83</v>
      </c>
    </row>
    <row r="185" spans="2:63" s="10" customFormat="1" ht="29.25" customHeight="1">
      <c r="B185" s="149"/>
      <c r="D185" s="160" t="s">
        <v>74</v>
      </c>
      <c r="E185" s="161" t="s">
        <v>625</v>
      </c>
      <c r="F185" s="161" t="s">
        <v>626</v>
      </c>
      <c r="I185" s="152"/>
      <c r="J185" s="162">
        <f>BK185</f>
        <v>0</v>
      </c>
      <c r="L185" s="149"/>
      <c r="M185" s="154"/>
      <c r="N185" s="155"/>
      <c r="O185" s="155"/>
      <c r="P185" s="156">
        <f>SUM(P186:P193)</f>
        <v>0</v>
      </c>
      <c r="Q185" s="155"/>
      <c r="R185" s="156">
        <f>SUM(R186:R193)</f>
        <v>0.12187500000000001</v>
      </c>
      <c r="S185" s="155"/>
      <c r="T185" s="157">
        <f>SUM(T186:T193)</f>
        <v>0.11249999999999999</v>
      </c>
      <c r="AR185" s="150" t="s">
        <v>83</v>
      </c>
      <c r="AT185" s="158" t="s">
        <v>74</v>
      </c>
      <c r="AU185" s="158" t="s">
        <v>23</v>
      </c>
      <c r="AY185" s="150" t="s">
        <v>130</v>
      </c>
      <c r="BK185" s="159">
        <f>SUM(BK186:BK193)</f>
        <v>0</v>
      </c>
    </row>
    <row r="186" spans="2:65" s="1" customFormat="1" ht="22.5" customHeight="1">
      <c r="B186" s="163"/>
      <c r="C186" s="164" t="s">
        <v>306</v>
      </c>
      <c r="D186" s="164" t="s">
        <v>133</v>
      </c>
      <c r="E186" s="165" t="s">
        <v>627</v>
      </c>
      <c r="F186" s="166" t="s">
        <v>628</v>
      </c>
      <c r="G186" s="167" t="s">
        <v>148</v>
      </c>
      <c r="H186" s="168">
        <v>7.5</v>
      </c>
      <c r="I186" s="169"/>
      <c r="J186" s="170">
        <f>ROUND(I186*H186,2)</f>
        <v>0</v>
      </c>
      <c r="K186" s="166" t="s">
        <v>137</v>
      </c>
      <c r="L186" s="33"/>
      <c r="M186" s="171" t="s">
        <v>32</v>
      </c>
      <c r="N186" s="172" t="s">
        <v>46</v>
      </c>
      <c r="O186" s="34"/>
      <c r="P186" s="173">
        <f>O186*H186</f>
        <v>0</v>
      </c>
      <c r="Q186" s="173">
        <v>0.01625</v>
      </c>
      <c r="R186" s="173">
        <f>Q186*H186</f>
        <v>0.12187500000000001</v>
      </c>
      <c r="S186" s="173">
        <v>0</v>
      </c>
      <c r="T186" s="174">
        <f>S186*H186</f>
        <v>0</v>
      </c>
      <c r="AR186" s="16" t="s">
        <v>223</v>
      </c>
      <c r="AT186" s="16" t="s">
        <v>133</v>
      </c>
      <c r="AU186" s="16" t="s">
        <v>83</v>
      </c>
      <c r="AY186" s="16" t="s">
        <v>130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6" t="s">
        <v>23</v>
      </c>
      <c r="BK186" s="175">
        <f>ROUND(I186*H186,2)</f>
        <v>0</v>
      </c>
      <c r="BL186" s="16" t="s">
        <v>223</v>
      </c>
      <c r="BM186" s="16" t="s">
        <v>629</v>
      </c>
    </row>
    <row r="187" spans="2:47" s="1" customFormat="1" ht="27">
      <c r="B187" s="33"/>
      <c r="D187" s="176" t="s">
        <v>140</v>
      </c>
      <c r="F187" s="177" t="s">
        <v>630</v>
      </c>
      <c r="I187" s="137"/>
      <c r="L187" s="33"/>
      <c r="M187" s="62"/>
      <c r="N187" s="34"/>
      <c r="O187" s="34"/>
      <c r="P187" s="34"/>
      <c r="Q187" s="34"/>
      <c r="R187" s="34"/>
      <c r="S187" s="34"/>
      <c r="T187" s="63"/>
      <c r="AT187" s="16" t="s">
        <v>140</v>
      </c>
      <c r="AU187" s="16" t="s">
        <v>83</v>
      </c>
    </row>
    <row r="188" spans="2:51" s="11" customFormat="1" ht="13.5">
      <c r="B188" s="178"/>
      <c r="D188" s="186" t="s">
        <v>142</v>
      </c>
      <c r="E188" s="187" t="s">
        <v>32</v>
      </c>
      <c r="F188" s="188" t="s">
        <v>631</v>
      </c>
      <c r="H188" s="189">
        <v>7.5</v>
      </c>
      <c r="I188" s="182"/>
      <c r="L188" s="178"/>
      <c r="M188" s="183"/>
      <c r="N188" s="184"/>
      <c r="O188" s="184"/>
      <c r="P188" s="184"/>
      <c r="Q188" s="184"/>
      <c r="R188" s="184"/>
      <c r="S188" s="184"/>
      <c r="T188" s="185"/>
      <c r="AT188" s="179" t="s">
        <v>142</v>
      </c>
      <c r="AU188" s="179" t="s">
        <v>83</v>
      </c>
      <c r="AV188" s="11" t="s">
        <v>83</v>
      </c>
      <c r="AW188" s="11" t="s">
        <v>39</v>
      </c>
      <c r="AX188" s="11" t="s">
        <v>23</v>
      </c>
      <c r="AY188" s="179" t="s">
        <v>130</v>
      </c>
    </row>
    <row r="189" spans="2:65" s="1" customFormat="1" ht="22.5" customHeight="1">
      <c r="B189" s="163"/>
      <c r="C189" s="164" t="s">
        <v>312</v>
      </c>
      <c r="D189" s="164" t="s">
        <v>133</v>
      </c>
      <c r="E189" s="165" t="s">
        <v>632</v>
      </c>
      <c r="F189" s="166" t="s">
        <v>633</v>
      </c>
      <c r="G189" s="167" t="s">
        <v>148</v>
      </c>
      <c r="H189" s="168">
        <v>7.5</v>
      </c>
      <c r="I189" s="169"/>
      <c r="J189" s="170">
        <f>ROUND(I189*H189,2)</f>
        <v>0</v>
      </c>
      <c r="K189" s="166" t="s">
        <v>137</v>
      </c>
      <c r="L189" s="33"/>
      <c r="M189" s="171" t="s">
        <v>32</v>
      </c>
      <c r="N189" s="172" t="s">
        <v>46</v>
      </c>
      <c r="O189" s="34"/>
      <c r="P189" s="173">
        <f>O189*H189</f>
        <v>0</v>
      </c>
      <c r="Q189" s="173">
        <v>0</v>
      </c>
      <c r="R189" s="173">
        <f>Q189*H189</f>
        <v>0</v>
      </c>
      <c r="S189" s="173">
        <v>0.015</v>
      </c>
      <c r="T189" s="174">
        <f>S189*H189</f>
        <v>0.11249999999999999</v>
      </c>
      <c r="AR189" s="16" t="s">
        <v>223</v>
      </c>
      <c r="AT189" s="16" t="s">
        <v>133</v>
      </c>
      <c r="AU189" s="16" t="s">
        <v>83</v>
      </c>
      <c r="AY189" s="16" t="s">
        <v>130</v>
      </c>
      <c r="BE189" s="175">
        <f>IF(N189="základní",J189,0)</f>
        <v>0</v>
      </c>
      <c r="BF189" s="175">
        <f>IF(N189="snížená",J189,0)</f>
        <v>0</v>
      </c>
      <c r="BG189" s="175">
        <f>IF(N189="zákl. přenesená",J189,0)</f>
        <v>0</v>
      </c>
      <c r="BH189" s="175">
        <f>IF(N189="sníž. přenesená",J189,0)</f>
        <v>0</v>
      </c>
      <c r="BI189" s="175">
        <f>IF(N189="nulová",J189,0)</f>
        <v>0</v>
      </c>
      <c r="BJ189" s="16" t="s">
        <v>23</v>
      </c>
      <c r="BK189" s="175">
        <f>ROUND(I189*H189,2)</f>
        <v>0</v>
      </c>
      <c r="BL189" s="16" t="s">
        <v>223</v>
      </c>
      <c r="BM189" s="16" t="s">
        <v>634</v>
      </c>
    </row>
    <row r="190" spans="2:47" s="1" customFormat="1" ht="27">
      <c r="B190" s="33"/>
      <c r="D190" s="176" t="s">
        <v>140</v>
      </c>
      <c r="F190" s="177" t="s">
        <v>635</v>
      </c>
      <c r="I190" s="137"/>
      <c r="L190" s="33"/>
      <c r="M190" s="62"/>
      <c r="N190" s="34"/>
      <c r="O190" s="34"/>
      <c r="P190" s="34"/>
      <c r="Q190" s="34"/>
      <c r="R190" s="34"/>
      <c r="S190" s="34"/>
      <c r="T190" s="63"/>
      <c r="AT190" s="16" t="s">
        <v>140</v>
      </c>
      <c r="AU190" s="16" t="s">
        <v>83</v>
      </c>
    </row>
    <row r="191" spans="2:51" s="11" customFormat="1" ht="13.5">
      <c r="B191" s="178"/>
      <c r="D191" s="186" t="s">
        <v>142</v>
      </c>
      <c r="E191" s="187" t="s">
        <v>32</v>
      </c>
      <c r="F191" s="188" t="s">
        <v>631</v>
      </c>
      <c r="H191" s="189">
        <v>7.5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142</v>
      </c>
      <c r="AU191" s="179" t="s">
        <v>83</v>
      </c>
      <c r="AV191" s="11" t="s">
        <v>83</v>
      </c>
      <c r="AW191" s="11" t="s">
        <v>39</v>
      </c>
      <c r="AX191" s="11" t="s">
        <v>23</v>
      </c>
      <c r="AY191" s="179" t="s">
        <v>130</v>
      </c>
    </row>
    <row r="192" spans="2:65" s="1" customFormat="1" ht="22.5" customHeight="1">
      <c r="B192" s="163"/>
      <c r="C192" s="164" t="s">
        <v>321</v>
      </c>
      <c r="D192" s="164" t="s">
        <v>133</v>
      </c>
      <c r="E192" s="165" t="s">
        <v>636</v>
      </c>
      <c r="F192" s="166" t="s">
        <v>637</v>
      </c>
      <c r="G192" s="167" t="s">
        <v>331</v>
      </c>
      <c r="H192" s="168">
        <v>0.122</v>
      </c>
      <c r="I192" s="169"/>
      <c r="J192" s="170">
        <f>ROUND(I192*H192,2)</f>
        <v>0</v>
      </c>
      <c r="K192" s="166" t="s">
        <v>137</v>
      </c>
      <c r="L192" s="33"/>
      <c r="M192" s="171" t="s">
        <v>32</v>
      </c>
      <c r="N192" s="172" t="s">
        <v>46</v>
      </c>
      <c r="O192" s="34"/>
      <c r="P192" s="173">
        <f>O192*H192</f>
        <v>0</v>
      </c>
      <c r="Q192" s="173">
        <v>0</v>
      </c>
      <c r="R192" s="173">
        <f>Q192*H192</f>
        <v>0</v>
      </c>
      <c r="S192" s="173">
        <v>0</v>
      </c>
      <c r="T192" s="174">
        <f>S192*H192</f>
        <v>0</v>
      </c>
      <c r="AR192" s="16" t="s">
        <v>223</v>
      </c>
      <c r="AT192" s="16" t="s">
        <v>133</v>
      </c>
      <c r="AU192" s="16" t="s">
        <v>83</v>
      </c>
      <c r="AY192" s="16" t="s">
        <v>130</v>
      </c>
      <c r="BE192" s="175">
        <f>IF(N192="základní",J192,0)</f>
        <v>0</v>
      </c>
      <c r="BF192" s="175">
        <f>IF(N192="snížená",J192,0)</f>
        <v>0</v>
      </c>
      <c r="BG192" s="175">
        <f>IF(N192="zákl. přenesená",J192,0)</f>
        <v>0</v>
      </c>
      <c r="BH192" s="175">
        <f>IF(N192="sníž. přenesená",J192,0)</f>
        <v>0</v>
      </c>
      <c r="BI192" s="175">
        <f>IF(N192="nulová",J192,0)</f>
        <v>0</v>
      </c>
      <c r="BJ192" s="16" t="s">
        <v>23</v>
      </c>
      <c r="BK192" s="175">
        <f>ROUND(I192*H192,2)</f>
        <v>0</v>
      </c>
      <c r="BL192" s="16" t="s">
        <v>223</v>
      </c>
      <c r="BM192" s="16" t="s">
        <v>638</v>
      </c>
    </row>
    <row r="193" spans="2:47" s="1" customFormat="1" ht="27">
      <c r="B193" s="33"/>
      <c r="D193" s="176" t="s">
        <v>140</v>
      </c>
      <c r="F193" s="177" t="s">
        <v>639</v>
      </c>
      <c r="I193" s="137"/>
      <c r="L193" s="33"/>
      <c r="M193" s="62"/>
      <c r="N193" s="34"/>
      <c r="O193" s="34"/>
      <c r="P193" s="34"/>
      <c r="Q193" s="34"/>
      <c r="R193" s="34"/>
      <c r="S193" s="34"/>
      <c r="T193" s="63"/>
      <c r="AT193" s="16" t="s">
        <v>140</v>
      </c>
      <c r="AU193" s="16" t="s">
        <v>83</v>
      </c>
    </row>
    <row r="194" spans="2:63" s="10" customFormat="1" ht="29.25" customHeight="1">
      <c r="B194" s="149"/>
      <c r="D194" s="160" t="s">
        <v>74</v>
      </c>
      <c r="E194" s="161" t="s">
        <v>365</v>
      </c>
      <c r="F194" s="161" t="s">
        <v>366</v>
      </c>
      <c r="I194" s="152"/>
      <c r="J194" s="162">
        <f>BK194</f>
        <v>0</v>
      </c>
      <c r="L194" s="149"/>
      <c r="M194" s="154"/>
      <c r="N194" s="155"/>
      <c r="O194" s="155"/>
      <c r="P194" s="156">
        <f>SUM(P195:P223)</f>
        <v>0</v>
      </c>
      <c r="Q194" s="155"/>
      <c r="R194" s="156">
        <f>SUM(R195:R223)</f>
        <v>0.157564</v>
      </c>
      <c r="S194" s="155"/>
      <c r="T194" s="157">
        <f>SUM(T195:T223)</f>
        <v>0.103125</v>
      </c>
      <c r="AR194" s="150" t="s">
        <v>83</v>
      </c>
      <c r="AT194" s="158" t="s">
        <v>74</v>
      </c>
      <c r="AU194" s="158" t="s">
        <v>23</v>
      </c>
      <c r="AY194" s="150" t="s">
        <v>130</v>
      </c>
      <c r="BK194" s="159">
        <f>SUM(BK195:BK223)</f>
        <v>0</v>
      </c>
    </row>
    <row r="195" spans="2:65" s="1" customFormat="1" ht="22.5" customHeight="1">
      <c r="B195" s="163"/>
      <c r="C195" s="164" t="s">
        <v>328</v>
      </c>
      <c r="D195" s="164" t="s">
        <v>133</v>
      </c>
      <c r="E195" s="165" t="s">
        <v>640</v>
      </c>
      <c r="F195" s="166" t="s">
        <v>641</v>
      </c>
      <c r="G195" s="167" t="s">
        <v>136</v>
      </c>
      <c r="H195" s="168">
        <v>18.6</v>
      </c>
      <c r="I195" s="169"/>
      <c r="J195" s="170">
        <f>ROUND(I195*H195,2)</f>
        <v>0</v>
      </c>
      <c r="K195" s="166" t="s">
        <v>137</v>
      </c>
      <c r="L195" s="33"/>
      <c r="M195" s="171" t="s">
        <v>32</v>
      </c>
      <c r="N195" s="172" t="s">
        <v>46</v>
      </c>
      <c r="O195" s="34"/>
      <c r="P195" s="173">
        <f>O195*H195</f>
        <v>0</v>
      </c>
      <c r="Q195" s="173">
        <v>0</v>
      </c>
      <c r="R195" s="173">
        <f>Q195*H195</f>
        <v>0</v>
      </c>
      <c r="S195" s="173">
        <v>0.00177</v>
      </c>
      <c r="T195" s="174">
        <f>S195*H195</f>
        <v>0.03292200000000001</v>
      </c>
      <c r="AR195" s="16" t="s">
        <v>223</v>
      </c>
      <c r="AT195" s="16" t="s">
        <v>133</v>
      </c>
      <c r="AU195" s="16" t="s">
        <v>83</v>
      </c>
      <c r="AY195" s="16" t="s">
        <v>130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6" t="s">
        <v>23</v>
      </c>
      <c r="BK195" s="175">
        <f>ROUND(I195*H195,2)</f>
        <v>0</v>
      </c>
      <c r="BL195" s="16" t="s">
        <v>223</v>
      </c>
      <c r="BM195" s="16" t="s">
        <v>642</v>
      </c>
    </row>
    <row r="196" spans="2:47" s="1" customFormat="1" ht="13.5">
      <c r="B196" s="33"/>
      <c r="D196" s="176" t="s">
        <v>140</v>
      </c>
      <c r="F196" s="177" t="s">
        <v>643</v>
      </c>
      <c r="I196" s="137"/>
      <c r="L196" s="33"/>
      <c r="M196" s="62"/>
      <c r="N196" s="34"/>
      <c r="O196" s="34"/>
      <c r="P196" s="34"/>
      <c r="Q196" s="34"/>
      <c r="R196" s="34"/>
      <c r="S196" s="34"/>
      <c r="T196" s="63"/>
      <c r="AT196" s="16" t="s">
        <v>140</v>
      </c>
      <c r="AU196" s="16" t="s">
        <v>83</v>
      </c>
    </row>
    <row r="197" spans="2:51" s="11" customFormat="1" ht="13.5">
      <c r="B197" s="178"/>
      <c r="D197" s="186" t="s">
        <v>142</v>
      </c>
      <c r="E197" s="187" t="s">
        <v>32</v>
      </c>
      <c r="F197" s="188" t="s">
        <v>644</v>
      </c>
      <c r="H197" s="189">
        <v>18.6</v>
      </c>
      <c r="I197" s="182"/>
      <c r="L197" s="178"/>
      <c r="M197" s="183"/>
      <c r="N197" s="184"/>
      <c r="O197" s="184"/>
      <c r="P197" s="184"/>
      <c r="Q197" s="184"/>
      <c r="R197" s="184"/>
      <c r="S197" s="184"/>
      <c r="T197" s="185"/>
      <c r="AT197" s="179" t="s">
        <v>142</v>
      </c>
      <c r="AU197" s="179" t="s">
        <v>83</v>
      </c>
      <c r="AV197" s="11" t="s">
        <v>83</v>
      </c>
      <c r="AW197" s="11" t="s">
        <v>39</v>
      </c>
      <c r="AX197" s="11" t="s">
        <v>23</v>
      </c>
      <c r="AY197" s="179" t="s">
        <v>130</v>
      </c>
    </row>
    <row r="198" spans="2:65" s="1" customFormat="1" ht="22.5" customHeight="1">
      <c r="B198" s="163"/>
      <c r="C198" s="164" t="s">
        <v>334</v>
      </c>
      <c r="D198" s="164" t="s">
        <v>133</v>
      </c>
      <c r="E198" s="165" t="s">
        <v>368</v>
      </c>
      <c r="F198" s="166" t="s">
        <v>369</v>
      </c>
      <c r="G198" s="167" t="s">
        <v>136</v>
      </c>
      <c r="H198" s="168">
        <v>10.9</v>
      </c>
      <c r="I198" s="169"/>
      <c r="J198" s="170">
        <f>ROUND(I198*H198,2)</f>
        <v>0</v>
      </c>
      <c r="K198" s="166" t="s">
        <v>137</v>
      </c>
      <c r="L198" s="33"/>
      <c r="M198" s="171" t="s">
        <v>32</v>
      </c>
      <c r="N198" s="172" t="s">
        <v>46</v>
      </c>
      <c r="O198" s="34"/>
      <c r="P198" s="173">
        <f>O198*H198</f>
        <v>0</v>
      </c>
      <c r="Q198" s="173">
        <v>0</v>
      </c>
      <c r="R198" s="173">
        <f>Q198*H198</f>
        <v>0</v>
      </c>
      <c r="S198" s="173">
        <v>0.00167</v>
      </c>
      <c r="T198" s="174">
        <f>S198*H198</f>
        <v>0.018203</v>
      </c>
      <c r="AR198" s="16" t="s">
        <v>223</v>
      </c>
      <c r="AT198" s="16" t="s">
        <v>133</v>
      </c>
      <c r="AU198" s="16" t="s">
        <v>83</v>
      </c>
      <c r="AY198" s="16" t="s">
        <v>130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6" t="s">
        <v>23</v>
      </c>
      <c r="BK198" s="175">
        <f>ROUND(I198*H198,2)</f>
        <v>0</v>
      </c>
      <c r="BL198" s="16" t="s">
        <v>223</v>
      </c>
      <c r="BM198" s="16" t="s">
        <v>645</v>
      </c>
    </row>
    <row r="199" spans="2:47" s="1" customFormat="1" ht="13.5">
      <c r="B199" s="33"/>
      <c r="D199" s="176" t="s">
        <v>140</v>
      </c>
      <c r="F199" s="177" t="s">
        <v>371</v>
      </c>
      <c r="I199" s="137"/>
      <c r="L199" s="33"/>
      <c r="M199" s="62"/>
      <c r="N199" s="34"/>
      <c r="O199" s="34"/>
      <c r="P199" s="34"/>
      <c r="Q199" s="34"/>
      <c r="R199" s="34"/>
      <c r="S199" s="34"/>
      <c r="T199" s="63"/>
      <c r="AT199" s="16" t="s">
        <v>140</v>
      </c>
      <c r="AU199" s="16" t="s">
        <v>83</v>
      </c>
    </row>
    <row r="200" spans="2:51" s="11" customFormat="1" ht="13.5">
      <c r="B200" s="178"/>
      <c r="D200" s="186" t="s">
        <v>142</v>
      </c>
      <c r="E200" s="187" t="s">
        <v>32</v>
      </c>
      <c r="F200" s="188" t="s">
        <v>646</v>
      </c>
      <c r="H200" s="189">
        <v>10.9</v>
      </c>
      <c r="I200" s="182"/>
      <c r="L200" s="178"/>
      <c r="M200" s="183"/>
      <c r="N200" s="184"/>
      <c r="O200" s="184"/>
      <c r="P200" s="184"/>
      <c r="Q200" s="184"/>
      <c r="R200" s="184"/>
      <c r="S200" s="184"/>
      <c r="T200" s="185"/>
      <c r="AT200" s="179" t="s">
        <v>142</v>
      </c>
      <c r="AU200" s="179" t="s">
        <v>83</v>
      </c>
      <c r="AV200" s="11" t="s">
        <v>83</v>
      </c>
      <c r="AW200" s="11" t="s">
        <v>39</v>
      </c>
      <c r="AX200" s="11" t="s">
        <v>23</v>
      </c>
      <c r="AY200" s="179" t="s">
        <v>130</v>
      </c>
    </row>
    <row r="201" spans="2:65" s="1" customFormat="1" ht="22.5" customHeight="1">
      <c r="B201" s="163"/>
      <c r="C201" s="164" t="s">
        <v>340</v>
      </c>
      <c r="D201" s="164" t="s">
        <v>133</v>
      </c>
      <c r="E201" s="165" t="s">
        <v>647</v>
      </c>
      <c r="F201" s="166" t="s">
        <v>648</v>
      </c>
      <c r="G201" s="167" t="s">
        <v>136</v>
      </c>
      <c r="H201" s="168">
        <v>7.2</v>
      </c>
      <c r="I201" s="169"/>
      <c r="J201" s="170">
        <f>ROUND(I201*H201,2)</f>
        <v>0</v>
      </c>
      <c r="K201" s="166" t="s">
        <v>137</v>
      </c>
      <c r="L201" s="33"/>
      <c r="M201" s="171" t="s">
        <v>32</v>
      </c>
      <c r="N201" s="172" t="s">
        <v>46</v>
      </c>
      <c r="O201" s="34"/>
      <c r="P201" s="173">
        <f>O201*H201</f>
        <v>0</v>
      </c>
      <c r="Q201" s="173">
        <v>0</v>
      </c>
      <c r="R201" s="173">
        <f>Q201*H201</f>
        <v>0</v>
      </c>
      <c r="S201" s="173">
        <v>0.00175</v>
      </c>
      <c r="T201" s="174">
        <f>S201*H201</f>
        <v>0.0126</v>
      </c>
      <c r="AR201" s="16" t="s">
        <v>223</v>
      </c>
      <c r="AT201" s="16" t="s">
        <v>133</v>
      </c>
      <c r="AU201" s="16" t="s">
        <v>83</v>
      </c>
      <c r="AY201" s="16" t="s">
        <v>130</v>
      </c>
      <c r="BE201" s="175">
        <f>IF(N201="základní",J201,0)</f>
        <v>0</v>
      </c>
      <c r="BF201" s="175">
        <f>IF(N201="snížená",J201,0)</f>
        <v>0</v>
      </c>
      <c r="BG201" s="175">
        <f>IF(N201="zákl. přenesená",J201,0)</f>
        <v>0</v>
      </c>
      <c r="BH201" s="175">
        <f>IF(N201="sníž. přenesená",J201,0)</f>
        <v>0</v>
      </c>
      <c r="BI201" s="175">
        <f>IF(N201="nulová",J201,0)</f>
        <v>0</v>
      </c>
      <c r="BJ201" s="16" t="s">
        <v>23</v>
      </c>
      <c r="BK201" s="175">
        <f>ROUND(I201*H201,2)</f>
        <v>0</v>
      </c>
      <c r="BL201" s="16" t="s">
        <v>223</v>
      </c>
      <c r="BM201" s="16" t="s">
        <v>649</v>
      </c>
    </row>
    <row r="202" spans="2:47" s="1" customFormat="1" ht="13.5">
      <c r="B202" s="33"/>
      <c r="D202" s="176" t="s">
        <v>140</v>
      </c>
      <c r="F202" s="177" t="s">
        <v>650</v>
      </c>
      <c r="I202" s="137"/>
      <c r="L202" s="33"/>
      <c r="M202" s="62"/>
      <c r="N202" s="34"/>
      <c r="O202" s="34"/>
      <c r="P202" s="34"/>
      <c r="Q202" s="34"/>
      <c r="R202" s="34"/>
      <c r="S202" s="34"/>
      <c r="T202" s="63"/>
      <c r="AT202" s="16" t="s">
        <v>140</v>
      </c>
      <c r="AU202" s="16" t="s">
        <v>83</v>
      </c>
    </row>
    <row r="203" spans="2:51" s="11" customFormat="1" ht="13.5">
      <c r="B203" s="178"/>
      <c r="D203" s="186" t="s">
        <v>142</v>
      </c>
      <c r="E203" s="187" t="s">
        <v>32</v>
      </c>
      <c r="F203" s="188" t="s">
        <v>651</v>
      </c>
      <c r="H203" s="189">
        <v>7.2</v>
      </c>
      <c r="I203" s="182"/>
      <c r="L203" s="178"/>
      <c r="M203" s="183"/>
      <c r="N203" s="184"/>
      <c r="O203" s="184"/>
      <c r="P203" s="184"/>
      <c r="Q203" s="184"/>
      <c r="R203" s="184"/>
      <c r="S203" s="184"/>
      <c r="T203" s="185"/>
      <c r="AT203" s="179" t="s">
        <v>142</v>
      </c>
      <c r="AU203" s="179" t="s">
        <v>83</v>
      </c>
      <c r="AV203" s="11" t="s">
        <v>83</v>
      </c>
      <c r="AW203" s="11" t="s">
        <v>39</v>
      </c>
      <c r="AX203" s="11" t="s">
        <v>23</v>
      </c>
      <c r="AY203" s="179" t="s">
        <v>130</v>
      </c>
    </row>
    <row r="204" spans="2:65" s="1" customFormat="1" ht="22.5" customHeight="1">
      <c r="B204" s="163"/>
      <c r="C204" s="164" t="s">
        <v>344</v>
      </c>
      <c r="D204" s="164" t="s">
        <v>133</v>
      </c>
      <c r="E204" s="165" t="s">
        <v>374</v>
      </c>
      <c r="F204" s="166" t="s">
        <v>375</v>
      </c>
      <c r="G204" s="167" t="s">
        <v>136</v>
      </c>
      <c r="H204" s="168">
        <v>10</v>
      </c>
      <c r="I204" s="169"/>
      <c r="J204" s="170">
        <f>ROUND(I204*H204,2)</f>
        <v>0</v>
      </c>
      <c r="K204" s="166" t="s">
        <v>137</v>
      </c>
      <c r="L204" s="33"/>
      <c r="M204" s="171" t="s">
        <v>32</v>
      </c>
      <c r="N204" s="172" t="s">
        <v>46</v>
      </c>
      <c r="O204" s="34"/>
      <c r="P204" s="173">
        <f>O204*H204</f>
        <v>0</v>
      </c>
      <c r="Q204" s="173">
        <v>0</v>
      </c>
      <c r="R204" s="173">
        <f>Q204*H204</f>
        <v>0</v>
      </c>
      <c r="S204" s="173">
        <v>0.00394</v>
      </c>
      <c r="T204" s="174">
        <f>S204*H204</f>
        <v>0.0394</v>
      </c>
      <c r="AR204" s="16" t="s">
        <v>223</v>
      </c>
      <c r="AT204" s="16" t="s">
        <v>133</v>
      </c>
      <c r="AU204" s="16" t="s">
        <v>83</v>
      </c>
      <c r="AY204" s="16" t="s">
        <v>130</v>
      </c>
      <c r="BE204" s="175">
        <f>IF(N204="základní",J204,0)</f>
        <v>0</v>
      </c>
      <c r="BF204" s="175">
        <f>IF(N204="snížená",J204,0)</f>
        <v>0</v>
      </c>
      <c r="BG204" s="175">
        <f>IF(N204="zákl. přenesená",J204,0)</f>
        <v>0</v>
      </c>
      <c r="BH204" s="175">
        <f>IF(N204="sníž. přenesená",J204,0)</f>
        <v>0</v>
      </c>
      <c r="BI204" s="175">
        <f>IF(N204="nulová",J204,0)</f>
        <v>0</v>
      </c>
      <c r="BJ204" s="16" t="s">
        <v>23</v>
      </c>
      <c r="BK204" s="175">
        <f>ROUND(I204*H204,2)</f>
        <v>0</v>
      </c>
      <c r="BL204" s="16" t="s">
        <v>223</v>
      </c>
      <c r="BM204" s="16" t="s">
        <v>652</v>
      </c>
    </row>
    <row r="205" spans="2:47" s="1" customFormat="1" ht="13.5">
      <c r="B205" s="33"/>
      <c r="D205" s="176" t="s">
        <v>140</v>
      </c>
      <c r="F205" s="177" t="s">
        <v>377</v>
      </c>
      <c r="I205" s="137"/>
      <c r="L205" s="33"/>
      <c r="M205" s="62"/>
      <c r="N205" s="34"/>
      <c r="O205" s="34"/>
      <c r="P205" s="34"/>
      <c r="Q205" s="34"/>
      <c r="R205" s="34"/>
      <c r="S205" s="34"/>
      <c r="T205" s="63"/>
      <c r="AT205" s="16" t="s">
        <v>140</v>
      </c>
      <c r="AU205" s="16" t="s">
        <v>83</v>
      </c>
    </row>
    <row r="206" spans="2:51" s="11" customFormat="1" ht="13.5">
      <c r="B206" s="178"/>
      <c r="D206" s="186" t="s">
        <v>142</v>
      </c>
      <c r="E206" s="187" t="s">
        <v>32</v>
      </c>
      <c r="F206" s="188" t="s">
        <v>653</v>
      </c>
      <c r="H206" s="189">
        <v>10</v>
      </c>
      <c r="I206" s="182"/>
      <c r="L206" s="178"/>
      <c r="M206" s="183"/>
      <c r="N206" s="184"/>
      <c r="O206" s="184"/>
      <c r="P206" s="184"/>
      <c r="Q206" s="184"/>
      <c r="R206" s="184"/>
      <c r="S206" s="184"/>
      <c r="T206" s="185"/>
      <c r="AT206" s="179" t="s">
        <v>142</v>
      </c>
      <c r="AU206" s="179" t="s">
        <v>83</v>
      </c>
      <c r="AV206" s="11" t="s">
        <v>83</v>
      </c>
      <c r="AW206" s="11" t="s">
        <v>39</v>
      </c>
      <c r="AX206" s="11" t="s">
        <v>23</v>
      </c>
      <c r="AY206" s="179" t="s">
        <v>130</v>
      </c>
    </row>
    <row r="207" spans="2:65" s="1" customFormat="1" ht="22.5" customHeight="1">
      <c r="B207" s="163"/>
      <c r="C207" s="164" t="s">
        <v>350</v>
      </c>
      <c r="D207" s="164" t="s">
        <v>133</v>
      </c>
      <c r="E207" s="165" t="s">
        <v>654</v>
      </c>
      <c r="F207" s="166" t="s">
        <v>655</v>
      </c>
      <c r="G207" s="167" t="s">
        <v>136</v>
      </c>
      <c r="H207" s="168">
        <v>18.6</v>
      </c>
      <c r="I207" s="169"/>
      <c r="J207" s="170">
        <f>ROUND(I207*H207,2)</f>
        <v>0</v>
      </c>
      <c r="K207" s="166" t="s">
        <v>137</v>
      </c>
      <c r="L207" s="33"/>
      <c r="M207" s="171" t="s">
        <v>32</v>
      </c>
      <c r="N207" s="172" t="s">
        <v>46</v>
      </c>
      <c r="O207" s="34"/>
      <c r="P207" s="173">
        <f>O207*H207</f>
        <v>0</v>
      </c>
      <c r="Q207" s="173">
        <v>0.00219</v>
      </c>
      <c r="R207" s="173">
        <f>Q207*H207</f>
        <v>0.040734000000000006</v>
      </c>
      <c r="S207" s="173">
        <v>0</v>
      </c>
      <c r="T207" s="174">
        <f>S207*H207</f>
        <v>0</v>
      </c>
      <c r="AR207" s="16" t="s">
        <v>223</v>
      </c>
      <c r="AT207" s="16" t="s">
        <v>133</v>
      </c>
      <c r="AU207" s="16" t="s">
        <v>83</v>
      </c>
      <c r="AY207" s="16" t="s">
        <v>130</v>
      </c>
      <c r="BE207" s="175">
        <f>IF(N207="základní",J207,0)</f>
        <v>0</v>
      </c>
      <c r="BF207" s="175">
        <f>IF(N207="snížená",J207,0)</f>
        <v>0</v>
      </c>
      <c r="BG207" s="175">
        <f>IF(N207="zákl. přenesená",J207,0)</f>
        <v>0</v>
      </c>
      <c r="BH207" s="175">
        <f>IF(N207="sníž. přenesená",J207,0)</f>
        <v>0</v>
      </c>
      <c r="BI207" s="175">
        <f>IF(N207="nulová",J207,0)</f>
        <v>0</v>
      </c>
      <c r="BJ207" s="16" t="s">
        <v>23</v>
      </c>
      <c r="BK207" s="175">
        <f>ROUND(I207*H207,2)</f>
        <v>0</v>
      </c>
      <c r="BL207" s="16" t="s">
        <v>223</v>
      </c>
      <c r="BM207" s="16" t="s">
        <v>656</v>
      </c>
    </row>
    <row r="208" spans="2:47" s="1" customFormat="1" ht="13.5">
      <c r="B208" s="33"/>
      <c r="D208" s="176" t="s">
        <v>140</v>
      </c>
      <c r="F208" s="177" t="s">
        <v>657</v>
      </c>
      <c r="I208" s="137"/>
      <c r="L208" s="33"/>
      <c r="M208" s="62"/>
      <c r="N208" s="34"/>
      <c r="O208" s="34"/>
      <c r="P208" s="34"/>
      <c r="Q208" s="34"/>
      <c r="R208" s="34"/>
      <c r="S208" s="34"/>
      <c r="T208" s="63"/>
      <c r="AT208" s="16" t="s">
        <v>140</v>
      </c>
      <c r="AU208" s="16" t="s">
        <v>83</v>
      </c>
    </row>
    <row r="209" spans="2:51" s="11" customFormat="1" ht="13.5">
      <c r="B209" s="178"/>
      <c r="D209" s="186" t="s">
        <v>142</v>
      </c>
      <c r="E209" s="187" t="s">
        <v>32</v>
      </c>
      <c r="F209" s="188" t="s">
        <v>644</v>
      </c>
      <c r="H209" s="189">
        <v>18.6</v>
      </c>
      <c r="I209" s="182"/>
      <c r="L209" s="178"/>
      <c r="M209" s="183"/>
      <c r="N209" s="184"/>
      <c r="O209" s="184"/>
      <c r="P209" s="184"/>
      <c r="Q209" s="184"/>
      <c r="R209" s="184"/>
      <c r="S209" s="184"/>
      <c r="T209" s="185"/>
      <c r="AT209" s="179" t="s">
        <v>142</v>
      </c>
      <c r="AU209" s="179" t="s">
        <v>83</v>
      </c>
      <c r="AV209" s="11" t="s">
        <v>83</v>
      </c>
      <c r="AW209" s="11" t="s">
        <v>39</v>
      </c>
      <c r="AX209" s="11" t="s">
        <v>23</v>
      </c>
      <c r="AY209" s="179" t="s">
        <v>130</v>
      </c>
    </row>
    <row r="210" spans="2:65" s="1" customFormat="1" ht="31.5" customHeight="1">
      <c r="B210" s="163"/>
      <c r="C210" s="164" t="s">
        <v>358</v>
      </c>
      <c r="D210" s="164" t="s">
        <v>133</v>
      </c>
      <c r="E210" s="165" t="s">
        <v>658</v>
      </c>
      <c r="F210" s="166" t="s">
        <v>659</v>
      </c>
      <c r="G210" s="167" t="s">
        <v>148</v>
      </c>
      <c r="H210" s="168">
        <v>7.5</v>
      </c>
      <c r="I210" s="169"/>
      <c r="J210" s="170">
        <f>ROUND(I210*H210,2)</f>
        <v>0</v>
      </c>
      <c r="K210" s="166" t="s">
        <v>137</v>
      </c>
      <c r="L210" s="33"/>
      <c r="M210" s="171" t="s">
        <v>32</v>
      </c>
      <c r="N210" s="172" t="s">
        <v>46</v>
      </c>
      <c r="O210" s="34"/>
      <c r="P210" s="173">
        <f>O210*H210</f>
        <v>0</v>
      </c>
      <c r="Q210" s="173">
        <v>0.0076</v>
      </c>
      <c r="R210" s="173">
        <f>Q210*H210</f>
        <v>0.057</v>
      </c>
      <c r="S210" s="173">
        <v>0</v>
      </c>
      <c r="T210" s="174">
        <f>S210*H210</f>
        <v>0</v>
      </c>
      <c r="AR210" s="16" t="s">
        <v>223</v>
      </c>
      <c r="AT210" s="16" t="s">
        <v>133</v>
      </c>
      <c r="AU210" s="16" t="s">
        <v>83</v>
      </c>
      <c r="AY210" s="16" t="s">
        <v>130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6" t="s">
        <v>23</v>
      </c>
      <c r="BK210" s="175">
        <f>ROUND(I210*H210,2)</f>
        <v>0</v>
      </c>
      <c r="BL210" s="16" t="s">
        <v>223</v>
      </c>
      <c r="BM210" s="16" t="s">
        <v>660</v>
      </c>
    </row>
    <row r="211" spans="2:47" s="1" customFormat="1" ht="40.5">
      <c r="B211" s="33"/>
      <c r="D211" s="176" t="s">
        <v>140</v>
      </c>
      <c r="F211" s="177" t="s">
        <v>661</v>
      </c>
      <c r="I211" s="137"/>
      <c r="L211" s="33"/>
      <c r="M211" s="62"/>
      <c r="N211" s="34"/>
      <c r="O211" s="34"/>
      <c r="P211" s="34"/>
      <c r="Q211" s="34"/>
      <c r="R211" s="34"/>
      <c r="S211" s="34"/>
      <c r="T211" s="63"/>
      <c r="AT211" s="16" t="s">
        <v>140</v>
      </c>
      <c r="AU211" s="16" t="s">
        <v>83</v>
      </c>
    </row>
    <row r="212" spans="2:51" s="11" customFormat="1" ht="13.5">
      <c r="B212" s="178"/>
      <c r="D212" s="186" t="s">
        <v>142</v>
      </c>
      <c r="E212" s="187" t="s">
        <v>32</v>
      </c>
      <c r="F212" s="188" t="s">
        <v>631</v>
      </c>
      <c r="H212" s="189">
        <v>7.5</v>
      </c>
      <c r="I212" s="182"/>
      <c r="L212" s="178"/>
      <c r="M212" s="183"/>
      <c r="N212" s="184"/>
      <c r="O212" s="184"/>
      <c r="P212" s="184"/>
      <c r="Q212" s="184"/>
      <c r="R212" s="184"/>
      <c r="S212" s="184"/>
      <c r="T212" s="185"/>
      <c r="AT212" s="179" t="s">
        <v>142</v>
      </c>
      <c r="AU212" s="179" t="s">
        <v>83</v>
      </c>
      <c r="AV212" s="11" t="s">
        <v>83</v>
      </c>
      <c r="AW212" s="11" t="s">
        <v>39</v>
      </c>
      <c r="AX212" s="11" t="s">
        <v>23</v>
      </c>
      <c r="AY212" s="179" t="s">
        <v>130</v>
      </c>
    </row>
    <row r="213" spans="2:65" s="1" customFormat="1" ht="22.5" customHeight="1">
      <c r="B213" s="163"/>
      <c r="C213" s="164" t="s">
        <v>367</v>
      </c>
      <c r="D213" s="164" t="s">
        <v>133</v>
      </c>
      <c r="E213" s="165" t="s">
        <v>386</v>
      </c>
      <c r="F213" s="166" t="s">
        <v>387</v>
      </c>
      <c r="G213" s="167" t="s">
        <v>136</v>
      </c>
      <c r="H213" s="168">
        <v>10.9</v>
      </c>
      <c r="I213" s="169"/>
      <c r="J213" s="170">
        <f>ROUND(I213*H213,2)</f>
        <v>0</v>
      </c>
      <c r="K213" s="166" t="s">
        <v>137</v>
      </c>
      <c r="L213" s="33"/>
      <c r="M213" s="171" t="s">
        <v>32</v>
      </c>
      <c r="N213" s="172" t="s">
        <v>46</v>
      </c>
      <c r="O213" s="34"/>
      <c r="P213" s="173">
        <f>O213*H213</f>
        <v>0</v>
      </c>
      <c r="Q213" s="173">
        <v>0.00358</v>
      </c>
      <c r="R213" s="173">
        <f>Q213*H213</f>
        <v>0.039022</v>
      </c>
      <c r="S213" s="173">
        <v>0</v>
      </c>
      <c r="T213" s="174">
        <f>S213*H213</f>
        <v>0</v>
      </c>
      <c r="AR213" s="16" t="s">
        <v>223</v>
      </c>
      <c r="AT213" s="16" t="s">
        <v>133</v>
      </c>
      <c r="AU213" s="16" t="s">
        <v>83</v>
      </c>
      <c r="AY213" s="16" t="s">
        <v>130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6" t="s">
        <v>23</v>
      </c>
      <c r="BK213" s="175">
        <f>ROUND(I213*H213,2)</f>
        <v>0</v>
      </c>
      <c r="BL213" s="16" t="s">
        <v>223</v>
      </c>
      <c r="BM213" s="16" t="s">
        <v>662</v>
      </c>
    </row>
    <row r="214" spans="2:47" s="1" customFormat="1" ht="27">
      <c r="B214" s="33"/>
      <c r="D214" s="176" t="s">
        <v>140</v>
      </c>
      <c r="F214" s="177" t="s">
        <v>389</v>
      </c>
      <c r="I214" s="137"/>
      <c r="L214" s="33"/>
      <c r="M214" s="62"/>
      <c r="N214" s="34"/>
      <c r="O214" s="34"/>
      <c r="P214" s="34"/>
      <c r="Q214" s="34"/>
      <c r="R214" s="34"/>
      <c r="S214" s="34"/>
      <c r="T214" s="63"/>
      <c r="AT214" s="16" t="s">
        <v>140</v>
      </c>
      <c r="AU214" s="16" t="s">
        <v>83</v>
      </c>
    </row>
    <row r="215" spans="2:51" s="11" customFormat="1" ht="13.5">
      <c r="B215" s="178"/>
      <c r="D215" s="186" t="s">
        <v>142</v>
      </c>
      <c r="E215" s="187" t="s">
        <v>32</v>
      </c>
      <c r="F215" s="188" t="s">
        <v>646</v>
      </c>
      <c r="H215" s="189">
        <v>10.9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142</v>
      </c>
      <c r="AU215" s="179" t="s">
        <v>83</v>
      </c>
      <c r="AV215" s="11" t="s">
        <v>83</v>
      </c>
      <c r="AW215" s="11" t="s">
        <v>39</v>
      </c>
      <c r="AX215" s="11" t="s">
        <v>23</v>
      </c>
      <c r="AY215" s="179" t="s">
        <v>130</v>
      </c>
    </row>
    <row r="216" spans="2:65" s="1" customFormat="1" ht="31.5" customHeight="1">
      <c r="B216" s="163"/>
      <c r="C216" s="164" t="s">
        <v>373</v>
      </c>
      <c r="D216" s="164" t="s">
        <v>133</v>
      </c>
      <c r="E216" s="165" t="s">
        <v>398</v>
      </c>
      <c r="F216" s="166" t="s">
        <v>399</v>
      </c>
      <c r="G216" s="167" t="s">
        <v>204</v>
      </c>
      <c r="H216" s="168">
        <v>12</v>
      </c>
      <c r="I216" s="169"/>
      <c r="J216" s="170">
        <f>ROUND(I216*H216,2)</f>
        <v>0</v>
      </c>
      <c r="K216" s="166" t="s">
        <v>137</v>
      </c>
      <c r="L216" s="33"/>
      <c r="M216" s="171" t="s">
        <v>32</v>
      </c>
      <c r="N216" s="172" t="s">
        <v>46</v>
      </c>
      <c r="O216" s="34"/>
      <c r="P216" s="173">
        <f>O216*H216</f>
        <v>0</v>
      </c>
      <c r="Q216" s="173">
        <v>0</v>
      </c>
      <c r="R216" s="173">
        <f>Q216*H216</f>
        <v>0</v>
      </c>
      <c r="S216" s="173">
        <v>0</v>
      </c>
      <c r="T216" s="174">
        <f>S216*H216</f>
        <v>0</v>
      </c>
      <c r="AR216" s="16" t="s">
        <v>223</v>
      </c>
      <c r="AT216" s="16" t="s">
        <v>133</v>
      </c>
      <c r="AU216" s="16" t="s">
        <v>83</v>
      </c>
      <c r="AY216" s="16" t="s">
        <v>130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6" t="s">
        <v>23</v>
      </c>
      <c r="BK216" s="175">
        <f>ROUND(I216*H216,2)</f>
        <v>0</v>
      </c>
      <c r="BL216" s="16" t="s">
        <v>223</v>
      </c>
      <c r="BM216" s="16" t="s">
        <v>663</v>
      </c>
    </row>
    <row r="217" spans="2:47" s="1" customFormat="1" ht="27">
      <c r="B217" s="33"/>
      <c r="D217" s="176" t="s">
        <v>140</v>
      </c>
      <c r="F217" s="177" t="s">
        <v>401</v>
      </c>
      <c r="I217" s="137"/>
      <c r="L217" s="33"/>
      <c r="M217" s="62"/>
      <c r="N217" s="34"/>
      <c r="O217" s="34"/>
      <c r="P217" s="34"/>
      <c r="Q217" s="34"/>
      <c r="R217" s="34"/>
      <c r="S217" s="34"/>
      <c r="T217" s="63"/>
      <c r="AT217" s="16" t="s">
        <v>140</v>
      </c>
      <c r="AU217" s="16" t="s">
        <v>83</v>
      </c>
    </row>
    <row r="218" spans="2:51" s="11" customFormat="1" ht="13.5">
      <c r="B218" s="178"/>
      <c r="D218" s="186" t="s">
        <v>142</v>
      </c>
      <c r="E218" s="187" t="s">
        <v>32</v>
      </c>
      <c r="F218" s="188" t="s">
        <v>664</v>
      </c>
      <c r="H218" s="189">
        <v>12</v>
      </c>
      <c r="I218" s="182"/>
      <c r="L218" s="178"/>
      <c r="M218" s="183"/>
      <c r="N218" s="184"/>
      <c r="O218" s="184"/>
      <c r="P218" s="184"/>
      <c r="Q218" s="184"/>
      <c r="R218" s="184"/>
      <c r="S218" s="184"/>
      <c r="T218" s="185"/>
      <c r="AT218" s="179" t="s">
        <v>142</v>
      </c>
      <c r="AU218" s="179" t="s">
        <v>83</v>
      </c>
      <c r="AV218" s="11" t="s">
        <v>83</v>
      </c>
      <c r="AW218" s="11" t="s">
        <v>39</v>
      </c>
      <c r="AX218" s="11" t="s">
        <v>23</v>
      </c>
      <c r="AY218" s="179" t="s">
        <v>130</v>
      </c>
    </row>
    <row r="219" spans="2:65" s="1" customFormat="1" ht="31.5" customHeight="1">
      <c r="B219" s="163"/>
      <c r="C219" s="164" t="s">
        <v>379</v>
      </c>
      <c r="D219" s="164" t="s">
        <v>133</v>
      </c>
      <c r="E219" s="165" t="s">
        <v>665</v>
      </c>
      <c r="F219" s="166" t="s">
        <v>666</v>
      </c>
      <c r="G219" s="167" t="s">
        <v>136</v>
      </c>
      <c r="H219" s="168">
        <v>7.2</v>
      </c>
      <c r="I219" s="169"/>
      <c r="J219" s="170">
        <f>ROUND(I219*H219,2)</f>
        <v>0</v>
      </c>
      <c r="K219" s="166" t="s">
        <v>137</v>
      </c>
      <c r="L219" s="33"/>
      <c r="M219" s="171" t="s">
        <v>32</v>
      </c>
      <c r="N219" s="172" t="s">
        <v>46</v>
      </c>
      <c r="O219" s="34"/>
      <c r="P219" s="173">
        <f>O219*H219</f>
        <v>0</v>
      </c>
      <c r="Q219" s="173">
        <v>0.00289</v>
      </c>
      <c r="R219" s="173">
        <f>Q219*H219</f>
        <v>0.020808000000000004</v>
      </c>
      <c r="S219" s="173">
        <v>0</v>
      </c>
      <c r="T219" s="174">
        <f>S219*H219</f>
        <v>0</v>
      </c>
      <c r="AR219" s="16" t="s">
        <v>223</v>
      </c>
      <c r="AT219" s="16" t="s">
        <v>133</v>
      </c>
      <c r="AU219" s="16" t="s">
        <v>83</v>
      </c>
      <c r="AY219" s="16" t="s">
        <v>130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6" t="s">
        <v>23</v>
      </c>
      <c r="BK219" s="175">
        <f>ROUND(I219*H219,2)</f>
        <v>0</v>
      </c>
      <c r="BL219" s="16" t="s">
        <v>223</v>
      </c>
      <c r="BM219" s="16" t="s">
        <v>667</v>
      </c>
    </row>
    <row r="220" spans="2:47" s="1" customFormat="1" ht="27">
      <c r="B220" s="33"/>
      <c r="D220" s="176" t="s">
        <v>140</v>
      </c>
      <c r="F220" s="177" t="s">
        <v>668</v>
      </c>
      <c r="I220" s="137"/>
      <c r="L220" s="33"/>
      <c r="M220" s="62"/>
      <c r="N220" s="34"/>
      <c r="O220" s="34"/>
      <c r="P220" s="34"/>
      <c r="Q220" s="34"/>
      <c r="R220" s="34"/>
      <c r="S220" s="34"/>
      <c r="T220" s="63"/>
      <c r="AT220" s="16" t="s">
        <v>140</v>
      </c>
      <c r="AU220" s="16" t="s">
        <v>83</v>
      </c>
    </row>
    <row r="221" spans="2:51" s="11" customFormat="1" ht="13.5">
      <c r="B221" s="178"/>
      <c r="D221" s="186" t="s">
        <v>142</v>
      </c>
      <c r="E221" s="187" t="s">
        <v>32</v>
      </c>
      <c r="F221" s="188" t="s">
        <v>651</v>
      </c>
      <c r="H221" s="189">
        <v>7.2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142</v>
      </c>
      <c r="AU221" s="179" t="s">
        <v>83</v>
      </c>
      <c r="AV221" s="11" t="s">
        <v>83</v>
      </c>
      <c r="AW221" s="11" t="s">
        <v>39</v>
      </c>
      <c r="AX221" s="11" t="s">
        <v>23</v>
      </c>
      <c r="AY221" s="179" t="s">
        <v>130</v>
      </c>
    </row>
    <row r="222" spans="2:65" s="1" customFormat="1" ht="22.5" customHeight="1">
      <c r="B222" s="163"/>
      <c r="C222" s="164" t="s">
        <v>385</v>
      </c>
      <c r="D222" s="164" t="s">
        <v>133</v>
      </c>
      <c r="E222" s="165" t="s">
        <v>408</v>
      </c>
      <c r="F222" s="166" t="s">
        <v>409</v>
      </c>
      <c r="G222" s="167" t="s">
        <v>331</v>
      </c>
      <c r="H222" s="168">
        <v>0.158</v>
      </c>
      <c r="I222" s="169"/>
      <c r="J222" s="170">
        <f>ROUND(I222*H222,2)</f>
        <v>0</v>
      </c>
      <c r="K222" s="166" t="s">
        <v>137</v>
      </c>
      <c r="L222" s="33"/>
      <c r="M222" s="171" t="s">
        <v>32</v>
      </c>
      <c r="N222" s="172" t="s">
        <v>46</v>
      </c>
      <c r="O222" s="34"/>
      <c r="P222" s="173">
        <f>O222*H222</f>
        <v>0</v>
      </c>
      <c r="Q222" s="173">
        <v>0</v>
      </c>
      <c r="R222" s="173">
        <f>Q222*H222</f>
        <v>0</v>
      </c>
      <c r="S222" s="173">
        <v>0</v>
      </c>
      <c r="T222" s="174">
        <f>S222*H222</f>
        <v>0</v>
      </c>
      <c r="AR222" s="16" t="s">
        <v>223</v>
      </c>
      <c r="AT222" s="16" t="s">
        <v>133</v>
      </c>
      <c r="AU222" s="16" t="s">
        <v>83</v>
      </c>
      <c r="AY222" s="16" t="s">
        <v>130</v>
      </c>
      <c r="BE222" s="175">
        <f>IF(N222="základní",J222,0)</f>
        <v>0</v>
      </c>
      <c r="BF222" s="175">
        <f>IF(N222="snížená",J222,0)</f>
        <v>0</v>
      </c>
      <c r="BG222" s="175">
        <f>IF(N222="zákl. přenesená",J222,0)</f>
        <v>0</v>
      </c>
      <c r="BH222" s="175">
        <f>IF(N222="sníž. přenesená",J222,0)</f>
        <v>0</v>
      </c>
      <c r="BI222" s="175">
        <f>IF(N222="nulová",J222,0)</f>
        <v>0</v>
      </c>
      <c r="BJ222" s="16" t="s">
        <v>23</v>
      </c>
      <c r="BK222" s="175">
        <f>ROUND(I222*H222,2)</f>
        <v>0</v>
      </c>
      <c r="BL222" s="16" t="s">
        <v>223</v>
      </c>
      <c r="BM222" s="16" t="s">
        <v>669</v>
      </c>
    </row>
    <row r="223" spans="2:47" s="1" customFormat="1" ht="27">
      <c r="B223" s="33"/>
      <c r="D223" s="176" t="s">
        <v>140</v>
      </c>
      <c r="F223" s="177" t="s">
        <v>411</v>
      </c>
      <c r="I223" s="137"/>
      <c r="L223" s="33"/>
      <c r="M223" s="62"/>
      <c r="N223" s="34"/>
      <c r="O223" s="34"/>
      <c r="P223" s="34"/>
      <c r="Q223" s="34"/>
      <c r="R223" s="34"/>
      <c r="S223" s="34"/>
      <c r="T223" s="63"/>
      <c r="AT223" s="16" t="s">
        <v>140</v>
      </c>
      <c r="AU223" s="16" t="s">
        <v>83</v>
      </c>
    </row>
    <row r="224" spans="2:63" s="10" customFormat="1" ht="29.25" customHeight="1">
      <c r="B224" s="149"/>
      <c r="D224" s="160" t="s">
        <v>74</v>
      </c>
      <c r="E224" s="161" t="s">
        <v>670</v>
      </c>
      <c r="F224" s="161" t="s">
        <v>671</v>
      </c>
      <c r="I224" s="152"/>
      <c r="J224" s="162">
        <f>BK224</f>
        <v>0</v>
      </c>
      <c r="L224" s="149"/>
      <c r="M224" s="154"/>
      <c r="N224" s="155"/>
      <c r="O224" s="155"/>
      <c r="P224" s="156">
        <f>SUM(P225:P232)</f>
        <v>0</v>
      </c>
      <c r="Q224" s="155"/>
      <c r="R224" s="156">
        <f>SUM(R225:R232)</f>
        <v>0.001065</v>
      </c>
      <c r="S224" s="155"/>
      <c r="T224" s="157">
        <f>SUM(T225:T232)</f>
        <v>0</v>
      </c>
      <c r="AR224" s="150" t="s">
        <v>83</v>
      </c>
      <c r="AT224" s="158" t="s">
        <v>74</v>
      </c>
      <c r="AU224" s="158" t="s">
        <v>23</v>
      </c>
      <c r="AY224" s="150" t="s">
        <v>130</v>
      </c>
      <c r="BK224" s="159">
        <f>SUM(BK225:BK232)</f>
        <v>0</v>
      </c>
    </row>
    <row r="225" spans="2:65" s="1" customFormat="1" ht="31.5" customHeight="1">
      <c r="B225" s="163"/>
      <c r="C225" s="164" t="s">
        <v>391</v>
      </c>
      <c r="D225" s="164" t="s">
        <v>133</v>
      </c>
      <c r="E225" s="165" t="s">
        <v>672</v>
      </c>
      <c r="F225" s="166" t="s">
        <v>673</v>
      </c>
      <c r="G225" s="167" t="s">
        <v>148</v>
      </c>
      <c r="H225" s="168">
        <v>7.5</v>
      </c>
      <c r="I225" s="169"/>
      <c r="J225" s="170">
        <f>ROUND(I225*H225,2)</f>
        <v>0</v>
      </c>
      <c r="K225" s="166" t="s">
        <v>137</v>
      </c>
      <c r="L225" s="33"/>
      <c r="M225" s="171" t="s">
        <v>32</v>
      </c>
      <c r="N225" s="172" t="s">
        <v>46</v>
      </c>
      <c r="O225" s="34"/>
      <c r="P225" s="173">
        <f>O225*H225</f>
        <v>0</v>
      </c>
      <c r="Q225" s="173">
        <v>1E-05</v>
      </c>
      <c r="R225" s="173">
        <f>Q225*H225</f>
        <v>7.500000000000001E-05</v>
      </c>
      <c r="S225" s="173">
        <v>0</v>
      </c>
      <c r="T225" s="174">
        <f>S225*H225</f>
        <v>0</v>
      </c>
      <c r="AR225" s="16" t="s">
        <v>223</v>
      </c>
      <c r="AT225" s="16" t="s">
        <v>133</v>
      </c>
      <c r="AU225" s="16" t="s">
        <v>83</v>
      </c>
      <c r="AY225" s="16" t="s">
        <v>130</v>
      </c>
      <c r="BE225" s="175">
        <f>IF(N225="základní",J225,0)</f>
        <v>0</v>
      </c>
      <c r="BF225" s="175">
        <f>IF(N225="snížená",J225,0)</f>
        <v>0</v>
      </c>
      <c r="BG225" s="175">
        <f>IF(N225="zákl. přenesená",J225,0)</f>
        <v>0</v>
      </c>
      <c r="BH225" s="175">
        <f>IF(N225="sníž. přenesená",J225,0)</f>
        <v>0</v>
      </c>
      <c r="BI225" s="175">
        <f>IF(N225="nulová",J225,0)</f>
        <v>0</v>
      </c>
      <c r="BJ225" s="16" t="s">
        <v>23</v>
      </c>
      <c r="BK225" s="175">
        <f>ROUND(I225*H225,2)</f>
        <v>0</v>
      </c>
      <c r="BL225" s="16" t="s">
        <v>223</v>
      </c>
      <c r="BM225" s="16" t="s">
        <v>674</v>
      </c>
    </row>
    <row r="226" spans="2:47" s="1" customFormat="1" ht="27">
      <c r="B226" s="33"/>
      <c r="D226" s="176" t="s">
        <v>140</v>
      </c>
      <c r="F226" s="177" t="s">
        <v>675</v>
      </c>
      <c r="I226" s="137"/>
      <c r="L226" s="33"/>
      <c r="M226" s="62"/>
      <c r="N226" s="34"/>
      <c r="O226" s="34"/>
      <c r="P226" s="34"/>
      <c r="Q226" s="34"/>
      <c r="R226" s="34"/>
      <c r="S226" s="34"/>
      <c r="T226" s="63"/>
      <c r="AT226" s="16" t="s">
        <v>140</v>
      </c>
      <c r="AU226" s="16" t="s">
        <v>83</v>
      </c>
    </row>
    <row r="227" spans="2:51" s="11" customFormat="1" ht="13.5">
      <c r="B227" s="178"/>
      <c r="D227" s="186" t="s">
        <v>142</v>
      </c>
      <c r="E227" s="187" t="s">
        <v>32</v>
      </c>
      <c r="F227" s="188" t="s">
        <v>631</v>
      </c>
      <c r="H227" s="189">
        <v>7.5</v>
      </c>
      <c r="I227" s="182"/>
      <c r="L227" s="178"/>
      <c r="M227" s="183"/>
      <c r="N227" s="184"/>
      <c r="O227" s="184"/>
      <c r="P227" s="184"/>
      <c r="Q227" s="184"/>
      <c r="R227" s="184"/>
      <c r="S227" s="184"/>
      <c r="T227" s="185"/>
      <c r="AT227" s="179" t="s">
        <v>142</v>
      </c>
      <c r="AU227" s="179" t="s">
        <v>83</v>
      </c>
      <c r="AV227" s="11" t="s">
        <v>83</v>
      </c>
      <c r="AW227" s="11" t="s">
        <v>39</v>
      </c>
      <c r="AX227" s="11" t="s">
        <v>23</v>
      </c>
      <c r="AY227" s="179" t="s">
        <v>130</v>
      </c>
    </row>
    <row r="228" spans="2:65" s="1" customFormat="1" ht="22.5" customHeight="1">
      <c r="B228" s="163"/>
      <c r="C228" s="200" t="s">
        <v>397</v>
      </c>
      <c r="D228" s="200" t="s">
        <v>313</v>
      </c>
      <c r="E228" s="201" t="s">
        <v>676</v>
      </c>
      <c r="F228" s="202" t="s">
        <v>677</v>
      </c>
      <c r="G228" s="203" t="s">
        <v>148</v>
      </c>
      <c r="H228" s="204">
        <v>8.25</v>
      </c>
      <c r="I228" s="205"/>
      <c r="J228" s="206">
        <f>ROUND(I228*H228,2)</f>
        <v>0</v>
      </c>
      <c r="K228" s="202" t="s">
        <v>137</v>
      </c>
      <c r="L228" s="207"/>
      <c r="M228" s="208" t="s">
        <v>32</v>
      </c>
      <c r="N228" s="209" t="s">
        <v>46</v>
      </c>
      <c r="O228" s="34"/>
      <c r="P228" s="173">
        <f>O228*H228</f>
        <v>0</v>
      </c>
      <c r="Q228" s="173">
        <v>0.00012</v>
      </c>
      <c r="R228" s="173">
        <f>Q228*H228</f>
        <v>0.00099</v>
      </c>
      <c r="S228" s="173">
        <v>0</v>
      </c>
      <c r="T228" s="174">
        <f>S228*H228</f>
        <v>0</v>
      </c>
      <c r="AR228" s="16" t="s">
        <v>312</v>
      </c>
      <c r="AT228" s="16" t="s">
        <v>313</v>
      </c>
      <c r="AU228" s="16" t="s">
        <v>83</v>
      </c>
      <c r="AY228" s="16" t="s">
        <v>130</v>
      </c>
      <c r="BE228" s="175">
        <f>IF(N228="základní",J228,0)</f>
        <v>0</v>
      </c>
      <c r="BF228" s="175">
        <f>IF(N228="snížená",J228,0)</f>
        <v>0</v>
      </c>
      <c r="BG228" s="175">
        <f>IF(N228="zákl. přenesená",J228,0)</f>
        <v>0</v>
      </c>
      <c r="BH228" s="175">
        <f>IF(N228="sníž. přenesená",J228,0)</f>
        <v>0</v>
      </c>
      <c r="BI228" s="175">
        <f>IF(N228="nulová",J228,0)</f>
        <v>0</v>
      </c>
      <c r="BJ228" s="16" t="s">
        <v>23</v>
      </c>
      <c r="BK228" s="175">
        <f>ROUND(I228*H228,2)</f>
        <v>0</v>
      </c>
      <c r="BL228" s="16" t="s">
        <v>223</v>
      </c>
      <c r="BM228" s="16" t="s">
        <v>678</v>
      </c>
    </row>
    <row r="229" spans="2:47" s="1" customFormat="1" ht="27">
      <c r="B229" s="33"/>
      <c r="D229" s="176" t="s">
        <v>140</v>
      </c>
      <c r="F229" s="177" t="s">
        <v>679</v>
      </c>
      <c r="I229" s="137"/>
      <c r="L229" s="33"/>
      <c r="M229" s="62"/>
      <c r="N229" s="34"/>
      <c r="O229" s="34"/>
      <c r="P229" s="34"/>
      <c r="Q229" s="34"/>
      <c r="R229" s="34"/>
      <c r="S229" s="34"/>
      <c r="T229" s="63"/>
      <c r="AT229" s="16" t="s">
        <v>140</v>
      </c>
      <c r="AU229" s="16" t="s">
        <v>83</v>
      </c>
    </row>
    <row r="230" spans="2:51" s="11" customFormat="1" ht="13.5">
      <c r="B230" s="178"/>
      <c r="D230" s="186" t="s">
        <v>142</v>
      </c>
      <c r="F230" s="188" t="s">
        <v>680</v>
      </c>
      <c r="H230" s="189">
        <v>8.25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142</v>
      </c>
      <c r="AU230" s="179" t="s">
        <v>83</v>
      </c>
      <c r="AV230" s="11" t="s">
        <v>83</v>
      </c>
      <c r="AW230" s="11" t="s">
        <v>4</v>
      </c>
      <c r="AX230" s="11" t="s">
        <v>23</v>
      </c>
      <c r="AY230" s="179" t="s">
        <v>130</v>
      </c>
    </row>
    <row r="231" spans="2:65" s="1" customFormat="1" ht="22.5" customHeight="1">
      <c r="B231" s="163"/>
      <c r="C231" s="164" t="s">
        <v>402</v>
      </c>
      <c r="D231" s="164" t="s">
        <v>133</v>
      </c>
      <c r="E231" s="165" t="s">
        <v>681</v>
      </c>
      <c r="F231" s="166" t="s">
        <v>682</v>
      </c>
      <c r="G231" s="167" t="s">
        <v>331</v>
      </c>
      <c r="H231" s="168">
        <v>0.001</v>
      </c>
      <c r="I231" s="169"/>
      <c r="J231" s="170">
        <f>ROUND(I231*H231,2)</f>
        <v>0</v>
      </c>
      <c r="K231" s="166" t="s">
        <v>137</v>
      </c>
      <c r="L231" s="33"/>
      <c r="M231" s="171" t="s">
        <v>32</v>
      </c>
      <c r="N231" s="172" t="s">
        <v>46</v>
      </c>
      <c r="O231" s="34"/>
      <c r="P231" s="173">
        <f>O231*H231</f>
        <v>0</v>
      </c>
      <c r="Q231" s="173">
        <v>0</v>
      </c>
      <c r="R231" s="173">
        <f>Q231*H231</f>
        <v>0</v>
      </c>
      <c r="S231" s="173">
        <v>0</v>
      </c>
      <c r="T231" s="174">
        <f>S231*H231</f>
        <v>0</v>
      </c>
      <c r="AR231" s="16" t="s">
        <v>223</v>
      </c>
      <c r="AT231" s="16" t="s">
        <v>133</v>
      </c>
      <c r="AU231" s="16" t="s">
        <v>83</v>
      </c>
      <c r="AY231" s="16" t="s">
        <v>130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6" t="s">
        <v>23</v>
      </c>
      <c r="BK231" s="175">
        <f>ROUND(I231*H231,2)</f>
        <v>0</v>
      </c>
      <c r="BL231" s="16" t="s">
        <v>223</v>
      </c>
      <c r="BM231" s="16" t="s">
        <v>683</v>
      </c>
    </row>
    <row r="232" spans="2:47" s="1" customFormat="1" ht="27">
      <c r="B232" s="33"/>
      <c r="D232" s="176" t="s">
        <v>140</v>
      </c>
      <c r="F232" s="177" t="s">
        <v>684</v>
      </c>
      <c r="I232" s="137"/>
      <c r="L232" s="33"/>
      <c r="M232" s="62"/>
      <c r="N232" s="34"/>
      <c r="O232" s="34"/>
      <c r="P232" s="34"/>
      <c r="Q232" s="34"/>
      <c r="R232" s="34"/>
      <c r="S232" s="34"/>
      <c r="T232" s="63"/>
      <c r="AT232" s="16" t="s">
        <v>140</v>
      </c>
      <c r="AU232" s="16" t="s">
        <v>83</v>
      </c>
    </row>
    <row r="233" spans="2:63" s="10" customFormat="1" ht="29.25" customHeight="1">
      <c r="B233" s="149"/>
      <c r="D233" s="160" t="s">
        <v>74</v>
      </c>
      <c r="E233" s="161" t="s">
        <v>471</v>
      </c>
      <c r="F233" s="161" t="s">
        <v>472</v>
      </c>
      <c r="I233" s="152"/>
      <c r="J233" s="162">
        <f>BK233</f>
        <v>0</v>
      </c>
      <c r="L233" s="149"/>
      <c r="M233" s="154"/>
      <c r="N233" s="155"/>
      <c r="O233" s="155"/>
      <c r="P233" s="156">
        <f>SUM(P234:P262)</f>
        <v>0</v>
      </c>
      <c r="Q233" s="155"/>
      <c r="R233" s="156">
        <f>SUM(R234:R262)</f>
        <v>0.22183690000000003</v>
      </c>
      <c r="S233" s="155"/>
      <c r="T233" s="157">
        <f>SUM(T234:T262)</f>
        <v>0</v>
      </c>
      <c r="AR233" s="150" t="s">
        <v>83</v>
      </c>
      <c r="AT233" s="158" t="s">
        <v>74</v>
      </c>
      <c r="AU233" s="158" t="s">
        <v>23</v>
      </c>
      <c r="AY233" s="150" t="s">
        <v>130</v>
      </c>
      <c r="BK233" s="159">
        <f>SUM(BK234:BK262)</f>
        <v>0</v>
      </c>
    </row>
    <row r="234" spans="2:65" s="1" customFormat="1" ht="22.5" customHeight="1">
      <c r="B234" s="163"/>
      <c r="C234" s="164" t="s">
        <v>407</v>
      </c>
      <c r="D234" s="164" t="s">
        <v>133</v>
      </c>
      <c r="E234" s="165" t="s">
        <v>474</v>
      </c>
      <c r="F234" s="166" t="s">
        <v>475</v>
      </c>
      <c r="G234" s="167" t="s">
        <v>148</v>
      </c>
      <c r="H234" s="168">
        <v>1.7</v>
      </c>
      <c r="I234" s="169"/>
      <c r="J234" s="170">
        <f>ROUND(I234*H234,2)</f>
        <v>0</v>
      </c>
      <c r="K234" s="166" t="s">
        <v>137</v>
      </c>
      <c r="L234" s="33"/>
      <c r="M234" s="171" t="s">
        <v>32</v>
      </c>
      <c r="N234" s="172" t="s">
        <v>46</v>
      </c>
      <c r="O234" s="34"/>
      <c r="P234" s="173">
        <f>O234*H234</f>
        <v>0</v>
      </c>
      <c r="Q234" s="173">
        <v>7E-05</v>
      </c>
      <c r="R234" s="173">
        <f>Q234*H234</f>
        <v>0.00011899999999999999</v>
      </c>
      <c r="S234" s="173">
        <v>0</v>
      </c>
      <c r="T234" s="174">
        <f>S234*H234</f>
        <v>0</v>
      </c>
      <c r="AR234" s="16" t="s">
        <v>223</v>
      </c>
      <c r="AT234" s="16" t="s">
        <v>133</v>
      </c>
      <c r="AU234" s="16" t="s">
        <v>83</v>
      </c>
      <c r="AY234" s="16" t="s">
        <v>130</v>
      </c>
      <c r="BE234" s="175">
        <f>IF(N234="základní",J234,0)</f>
        <v>0</v>
      </c>
      <c r="BF234" s="175">
        <f>IF(N234="snížená",J234,0)</f>
        <v>0</v>
      </c>
      <c r="BG234" s="175">
        <f>IF(N234="zákl. přenesená",J234,0)</f>
        <v>0</v>
      </c>
      <c r="BH234" s="175">
        <f>IF(N234="sníž. přenesená",J234,0)</f>
        <v>0</v>
      </c>
      <c r="BI234" s="175">
        <f>IF(N234="nulová",J234,0)</f>
        <v>0</v>
      </c>
      <c r="BJ234" s="16" t="s">
        <v>23</v>
      </c>
      <c r="BK234" s="175">
        <f>ROUND(I234*H234,2)</f>
        <v>0</v>
      </c>
      <c r="BL234" s="16" t="s">
        <v>223</v>
      </c>
      <c r="BM234" s="16" t="s">
        <v>685</v>
      </c>
    </row>
    <row r="235" spans="2:47" s="1" customFormat="1" ht="27">
      <c r="B235" s="33"/>
      <c r="D235" s="176" t="s">
        <v>140</v>
      </c>
      <c r="F235" s="177" t="s">
        <v>477</v>
      </c>
      <c r="I235" s="137"/>
      <c r="L235" s="33"/>
      <c r="M235" s="62"/>
      <c r="N235" s="34"/>
      <c r="O235" s="34"/>
      <c r="P235" s="34"/>
      <c r="Q235" s="34"/>
      <c r="R235" s="34"/>
      <c r="S235" s="34"/>
      <c r="T235" s="63"/>
      <c r="AT235" s="16" t="s">
        <v>140</v>
      </c>
      <c r="AU235" s="16" t="s">
        <v>83</v>
      </c>
    </row>
    <row r="236" spans="2:51" s="11" customFormat="1" ht="13.5">
      <c r="B236" s="178"/>
      <c r="D236" s="186" t="s">
        <v>142</v>
      </c>
      <c r="E236" s="187" t="s">
        <v>32</v>
      </c>
      <c r="F236" s="188" t="s">
        <v>686</v>
      </c>
      <c r="H236" s="189">
        <v>1.7</v>
      </c>
      <c r="I236" s="182"/>
      <c r="L236" s="178"/>
      <c r="M236" s="183"/>
      <c r="N236" s="184"/>
      <c r="O236" s="184"/>
      <c r="P236" s="184"/>
      <c r="Q236" s="184"/>
      <c r="R236" s="184"/>
      <c r="S236" s="184"/>
      <c r="T236" s="185"/>
      <c r="AT236" s="179" t="s">
        <v>142</v>
      </c>
      <c r="AU236" s="179" t="s">
        <v>83</v>
      </c>
      <c r="AV236" s="11" t="s">
        <v>83</v>
      </c>
      <c r="AW236" s="11" t="s">
        <v>39</v>
      </c>
      <c r="AX236" s="11" t="s">
        <v>23</v>
      </c>
      <c r="AY236" s="179" t="s">
        <v>130</v>
      </c>
    </row>
    <row r="237" spans="2:65" s="1" customFormat="1" ht="22.5" customHeight="1">
      <c r="B237" s="163"/>
      <c r="C237" s="164" t="s">
        <v>414</v>
      </c>
      <c r="D237" s="164" t="s">
        <v>133</v>
      </c>
      <c r="E237" s="165" t="s">
        <v>480</v>
      </c>
      <c r="F237" s="166" t="s">
        <v>481</v>
      </c>
      <c r="G237" s="167" t="s">
        <v>148</v>
      </c>
      <c r="H237" s="168">
        <v>1.7</v>
      </c>
      <c r="I237" s="169"/>
      <c r="J237" s="170">
        <f>ROUND(I237*H237,2)</f>
        <v>0</v>
      </c>
      <c r="K237" s="166" t="s">
        <v>137</v>
      </c>
      <c r="L237" s="33"/>
      <c r="M237" s="171" t="s">
        <v>32</v>
      </c>
      <c r="N237" s="172" t="s">
        <v>46</v>
      </c>
      <c r="O237" s="34"/>
      <c r="P237" s="173">
        <f>O237*H237</f>
        <v>0</v>
      </c>
      <c r="Q237" s="173">
        <v>0</v>
      </c>
      <c r="R237" s="173">
        <f>Q237*H237</f>
        <v>0</v>
      </c>
      <c r="S237" s="173">
        <v>0</v>
      </c>
      <c r="T237" s="174">
        <f>S237*H237</f>
        <v>0</v>
      </c>
      <c r="AR237" s="16" t="s">
        <v>223</v>
      </c>
      <c r="AT237" s="16" t="s">
        <v>133</v>
      </c>
      <c r="AU237" s="16" t="s">
        <v>83</v>
      </c>
      <c r="AY237" s="16" t="s">
        <v>130</v>
      </c>
      <c r="BE237" s="175">
        <f>IF(N237="základní",J237,0)</f>
        <v>0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16" t="s">
        <v>23</v>
      </c>
      <c r="BK237" s="175">
        <f>ROUND(I237*H237,2)</f>
        <v>0</v>
      </c>
      <c r="BL237" s="16" t="s">
        <v>223</v>
      </c>
      <c r="BM237" s="16" t="s">
        <v>687</v>
      </c>
    </row>
    <row r="238" spans="2:47" s="1" customFormat="1" ht="13.5">
      <c r="B238" s="33"/>
      <c r="D238" s="176" t="s">
        <v>140</v>
      </c>
      <c r="F238" s="177" t="s">
        <v>483</v>
      </c>
      <c r="I238" s="137"/>
      <c r="L238" s="33"/>
      <c r="M238" s="62"/>
      <c r="N238" s="34"/>
      <c r="O238" s="34"/>
      <c r="P238" s="34"/>
      <c r="Q238" s="34"/>
      <c r="R238" s="34"/>
      <c r="S238" s="34"/>
      <c r="T238" s="63"/>
      <c r="AT238" s="16" t="s">
        <v>140</v>
      </c>
      <c r="AU238" s="16" t="s">
        <v>83</v>
      </c>
    </row>
    <row r="239" spans="2:51" s="11" customFormat="1" ht="13.5">
      <c r="B239" s="178"/>
      <c r="D239" s="186" t="s">
        <v>142</v>
      </c>
      <c r="E239" s="187" t="s">
        <v>32</v>
      </c>
      <c r="F239" s="188" t="s">
        <v>686</v>
      </c>
      <c r="H239" s="189">
        <v>1.7</v>
      </c>
      <c r="I239" s="182"/>
      <c r="L239" s="178"/>
      <c r="M239" s="183"/>
      <c r="N239" s="184"/>
      <c r="O239" s="184"/>
      <c r="P239" s="184"/>
      <c r="Q239" s="184"/>
      <c r="R239" s="184"/>
      <c r="S239" s="184"/>
      <c r="T239" s="185"/>
      <c r="AT239" s="179" t="s">
        <v>142</v>
      </c>
      <c r="AU239" s="179" t="s">
        <v>83</v>
      </c>
      <c r="AV239" s="11" t="s">
        <v>83</v>
      </c>
      <c r="AW239" s="11" t="s">
        <v>39</v>
      </c>
      <c r="AX239" s="11" t="s">
        <v>23</v>
      </c>
      <c r="AY239" s="179" t="s">
        <v>130</v>
      </c>
    </row>
    <row r="240" spans="2:65" s="1" customFormat="1" ht="22.5" customHeight="1">
      <c r="B240" s="163"/>
      <c r="C240" s="164" t="s">
        <v>419</v>
      </c>
      <c r="D240" s="164" t="s">
        <v>133</v>
      </c>
      <c r="E240" s="165" t="s">
        <v>485</v>
      </c>
      <c r="F240" s="166" t="s">
        <v>486</v>
      </c>
      <c r="G240" s="167" t="s">
        <v>148</v>
      </c>
      <c r="H240" s="168">
        <v>1.7</v>
      </c>
      <c r="I240" s="169"/>
      <c r="J240" s="170">
        <f>ROUND(I240*H240,2)</f>
        <v>0</v>
      </c>
      <c r="K240" s="166" t="s">
        <v>137</v>
      </c>
      <c r="L240" s="33"/>
      <c r="M240" s="171" t="s">
        <v>32</v>
      </c>
      <c r="N240" s="172" t="s">
        <v>46</v>
      </c>
      <c r="O240" s="34"/>
      <c r="P240" s="173">
        <f>O240*H240</f>
        <v>0</v>
      </c>
      <c r="Q240" s="173">
        <v>0.00014</v>
      </c>
      <c r="R240" s="173">
        <f>Q240*H240</f>
        <v>0.00023799999999999998</v>
      </c>
      <c r="S240" s="173">
        <v>0</v>
      </c>
      <c r="T240" s="174">
        <f>S240*H240</f>
        <v>0</v>
      </c>
      <c r="AR240" s="16" t="s">
        <v>223</v>
      </c>
      <c r="AT240" s="16" t="s">
        <v>133</v>
      </c>
      <c r="AU240" s="16" t="s">
        <v>83</v>
      </c>
      <c r="AY240" s="16" t="s">
        <v>130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6" t="s">
        <v>23</v>
      </c>
      <c r="BK240" s="175">
        <f>ROUND(I240*H240,2)</f>
        <v>0</v>
      </c>
      <c r="BL240" s="16" t="s">
        <v>223</v>
      </c>
      <c r="BM240" s="16" t="s">
        <v>688</v>
      </c>
    </row>
    <row r="241" spans="2:47" s="1" customFormat="1" ht="13.5">
      <c r="B241" s="33"/>
      <c r="D241" s="176" t="s">
        <v>140</v>
      </c>
      <c r="F241" s="177" t="s">
        <v>488</v>
      </c>
      <c r="I241" s="137"/>
      <c r="L241" s="33"/>
      <c r="M241" s="62"/>
      <c r="N241" s="34"/>
      <c r="O241" s="34"/>
      <c r="P241" s="34"/>
      <c r="Q241" s="34"/>
      <c r="R241" s="34"/>
      <c r="S241" s="34"/>
      <c r="T241" s="63"/>
      <c r="AT241" s="16" t="s">
        <v>140</v>
      </c>
      <c r="AU241" s="16" t="s">
        <v>83</v>
      </c>
    </row>
    <row r="242" spans="2:51" s="11" customFormat="1" ht="13.5">
      <c r="B242" s="178"/>
      <c r="D242" s="186" t="s">
        <v>142</v>
      </c>
      <c r="E242" s="187" t="s">
        <v>32</v>
      </c>
      <c r="F242" s="188" t="s">
        <v>686</v>
      </c>
      <c r="H242" s="189">
        <v>1.7</v>
      </c>
      <c r="I242" s="182"/>
      <c r="L242" s="178"/>
      <c r="M242" s="183"/>
      <c r="N242" s="184"/>
      <c r="O242" s="184"/>
      <c r="P242" s="184"/>
      <c r="Q242" s="184"/>
      <c r="R242" s="184"/>
      <c r="S242" s="184"/>
      <c r="T242" s="185"/>
      <c r="AT242" s="179" t="s">
        <v>142</v>
      </c>
      <c r="AU242" s="179" t="s">
        <v>83</v>
      </c>
      <c r="AV242" s="11" t="s">
        <v>83</v>
      </c>
      <c r="AW242" s="11" t="s">
        <v>39</v>
      </c>
      <c r="AX242" s="11" t="s">
        <v>23</v>
      </c>
      <c r="AY242" s="179" t="s">
        <v>130</v>
      </c>
    </row>
    <row r="243" spans="2:65" s="1" customFormat="1" ht="22.5" customHeight="1">
      <c r="B243" s="163"/>
      <c r="C243" s="164" t="s">
        <v>424</v>
      </c>
      <c r="D243" s="164" t="s">
        <v>133</v>
      </c>
      <c r="E243" s="165" t="s">
        <v>490</v>
      </c>
      <c r="F243" s="166" t="s">
        <v>491</v>
      </c>
      <c r="G243" s="167" t="s">
        <v>148</v>
      </c>
      <c r="H243" s="168">
        <v>1.7</v>
      </c>
      <c r="I243" s="169"/>
      <c r="J243" s="170">
        <f>ROUND(I243*H243,2)</f>
        <v>0</v>
      </c>
      <c r="K243" s="166" t="s">
        <v>137</v>
      </c>
      <c r="L243" s="33"/>
      <c r="M243" s="171" t="s">
        <v>32</v>
      </c>
      <c r="N243" s="172" t="s">
        <v>46</v>
      </c>
      <c r="O243" s="34"/>
      <c r="P243" s="173">
        <f>O243*H243</f>
        <v>0</v>
      </c>
      <c r="Q243" s="173">
        <v>0.00023</v>
      </c>
      <c r="R243" s="173">
        <f>Q243*H243</f>
        <v>0.000391</v>
      </c>
      <c r="S243" s="173">
        <v>0</v>
      </c>
      <c r="T243" s="174">
        <f>S243*H243</f>
        <v>0</v>
      </c>
      <c r="AR243" s="16" t="s">
        <v>223</v>
      </c>
      <c r="AT243" s="16" t="s">
        <v>133</v>
      </c>
      <c r="AU243" s="16" t="s">
        <v>83</v>
      </c>
      <c r="AY243" s="16" t="s">
        <v>130</v>
      </c>
      <c r="BE243" s="175">
        <f>IF(N243="základní",J243,0)</f>
        <v>0</v>
      </c>
      <c r="BF243" s="175">
        <f>IF(N243="snížená",J243,0)</f>
        <v>0</v>
      </c>
      <c r="BG243" s="175">
        <f>IF(N243="zákl. přenesená",J243,0)</f>
        <v>0</v>
      </c>
      <c r="BH243" s="175">
        <f>IF(N243="sníž. přenesená",J243,0)</f>
        <v>0</v>
      </c>
      <c r="BI243" s="175">
        <f>IF(N243="nulová",J243,0)</f>
        <v>0</v>
      </c>
      <c r="BJ243" s="16" t="s">
        <v>23</v>
      </c>
      <c r="BK243" s="175">
        <f>ROUND(I243*H243,2)</f>
        <v>0</v>
      </c>
      <c r="BL243" s="16" t="s">
        <v>223</v>
      </c>
      <c r="BM243" s="16" t="s">
        <v>689</v>
      </c>
    </row>
    <row r="244" spans="2:47" s="1" customFormat="1" ht="13.5">
      <c r="B244" s="33"/>
      <c r="D244" s="176" t="s">
        <v>140</v>
      </c>
      <c r="F244" s="177" t="s">
        <v>493</v>
      </c>
      <c r="I244" s="137"/>
      <c r="L244" s="33"/>
      <c r="M244" s="62"/>
      <c r="N244" s="34"/>
      <c r="O244" s="34"/>
      <c r="P244" s="34"/>
      <c r="Q244" s="34"/>
      <c r="R244" s="34"/>
      <c r="S244" s="34"/>
      <c r="T244" s="63"/>
      <c r="AT244" s="16" t="s">
        <v>140</v>
      </c>
      <c r="AU244" s="16" t="s">
        <v>83</v>
      </c>
    </row>
    <row r="245" spans="2:51" s="11" customFormat="1" ht="13.5">
      <c r="B245" s="178"/>
      <c r="D245" s="186" t="s">
        <v>142</v>
      </c>
      <c r="E245" s="187" t="s">
        <v>32</v>
      </c>
      <c r="F245" s="188" t="s">
        <v>686</v>
      </c>
      <c r="H245" s="189">
        <v>1.7</v>
      </c>
      <c r="I245" s="182"/>
      <c r="L245" s="178"/>
      <c r="M245" s="183"/>
      <c r="N245" s="184"/>
      <c r="O245" s="184"/>
      <c r="P245" s="184"/>
      <c r="Q245" s="184"/>
      <c r="R245" s="184"/>
      <c r="S245" s="184"/>
      <c r="T245" s="185"/>
      <c r="AT245" s="179" t="s">
        <v>142</v>
      </c>
      <c r="AU245" s="179" t="s">
        <v>83</v>
      </c>
      <c r="AV245" s="11" t="s">
        <v>83</v>
      </c>
      <c r="AW245" s="11" t="s">
        <v>39</v>
      </c>
      <c r="AX245" s="11" t="s">
        <v>23</v>
      </c>
      <c r="AY245" s="179" t="s">
        <v>130</v>
      </c>
    </row>
    <row r="246" spans="2:65" s="1" customFormat="1" ht="22.5" customHeight="1">
      <c r="B246" s="163"/>
      <c r="C246" s="164" t="s">
        <v>429</v>
      </c>
      <c r="D246" s="164" t="s">
        <v>133</v>
      </c>
      <c r="E246" s="165" t="s">
        <v>495</v>
      </c>
      <c r="F246" s="166" t="s">
        <v>496</v>
      </c>
      <c r="G246" s="167" t="s">
        <v>148</v>
      </c>
      <c r="H246" s="168">
        <v>3.4</v>
      </c>
      <c r="I246" s="169"/>
      <c r="J246" s="170">
        <f>ROUND(I246*H246,2)</f>
        <v>0</v>
      </c>
      <c r="K246" s="166" t="s">
        <v>137</v>
      </c>
      <c r="L246" s="33"/>
      <c r="M246" s="171" t="s">
        <v>32</v>
      </c>
      <c r="N246" s="172" t="s">
        <v>46</v>
      </c>
      <c r="O246" s="34"/>
      <c r="P246" s="173">
        <f>O246*H246</f>
        <v>0</v>
      </c>
      <c r="Q246" s="173">
        <v>0.00023</v>
      </c>
      <c r="R246" s="173">
        <f>Q246*H246</f>
        <v>0.000782</v>
      </c>
      <c r="S246" s="173">
        <v>0</v>
      </c>
      <c r="T246" s="174">
        <f>S246*H246</f>
        <v>0</v>
      </c>
      <c r="AR246" s="16" t="s">
        <v>223</v>
      </c>
      <c r="AT246" s="16" t="s">
        <v>133</v>
      </c>
      <c r="AU246" s="16" t="s">
        <v>83</v>
      </c>
      <c r="AY246" s="16" t="s">
        <v>130</v>
      </c>
      <c r="BE246" s="175">
        <f>IF(N246="základní",J246,0)</f>
        <v>0</v>
      </c>
      <c r="BF246" s="175">
        <f>IF(N246="snížená",J246,0)</f>
        <v>0</v>
      </c>
      <c r="BG246" s="175">
        <f>IF(N246="zákl. přenesená",J246,0)</f>
        <v>0</v>
      </c>
      <c r="BH246" s="175">
        <f>IF(N246="sníž. přenesená",J246,0)</f>
        <v>0</v>
      </c>
      <c r="BI246" s="175">
        <f>IF(N246="nulová",J246,0)</f>
        <v>0</v>
      </c>
      <c r="BJ246" s="16" t="s">
        <v>23</v>
      </c>
      <c r="BK246" s="175">
        <f>ROUND(I246*H246,2)</f>
        <v>0</v>
      </c>
      <c r="BL246" s="16" t="s">
        <v>223</v>
      </c>
      <c r="BM246" s="16" t="s">
        <v>690</v>
      </c>
    </row>
    <row r="247" spans="2:47" s="1" customFormat="1" ht="13.5">
      <c r="B247" s="33"/>
      <c r="D247" s="176" t="s">
        <v>140</v>
      </c>
      <c r="F247" s="177" t="s">
        <v>498</v>
      </c>
      <c r="I247" s="137"/>
      <c r="L247" s="33"/>
      <c r="M247" s="62"/>
      <c r="N247" s="34"/>
      <c r="O247" s="34"/>
      <c r="P247" s="34"/>
      <c r="Q247" s="34"/>
      <c r="R247" s="34"/>
      <c r="S247" s="34"/>
      <c r="T247" s="63"/>
      <c r="AT247" s="16" t="s">
        <v>140</v>
      </c>
      <c r="AU247" s="16" t="s">
        <v>83</v>
      </c>
    </row>
    <row r="248" spans="2:51" s="11" customFormat="1" ht="13.5">
      <c r="B248" s="178"/>
      <c r="D248" s="186" t="s">
        <v>142</v>
      </c>
      <c r="E248" s="187" t="s">
        <v>32</v>
      </c>
      <c r="F248" s="188" t="s">
        <v>691</v>
      </c>
      <c r="H248" s="189">
        <v>3.4</v>
      </c>
      <c r="I248" s="182"/>
      <c r="L248" s="178"/>
      <c r="M248" s="183"/>
      <c r="N248" s="184"/>
      <c r="O248" s="184"/>
      <c r="P248" s="184"/>
      <c r="Q248" s="184"/>
      <c r="R248" s="184"/>
      <c r="S248" s="184"/>
      <c r="T248" s="185"/>
      <c r="AT248" s="179" t="s">
        <v>142</v>
      </c>
      <c r="AU248" s="179" t="s">
        <v>83</v>
      </c>
      <c r="AV248" s="11" t="s">
        <v>83</v>
      </c>
      <c r="AW248" s="11" t="s">
        <v>39</v>
      </c>
      <c r="AX248" s="11" t="s">
        <v>23</v>
      </c>
      <c r="AY248" s="179" t="s">
        <v>130</v>
      </c>
    </row>
    <row r="249" spans="2:65" s="1" customFormat="1" ht="22.5" customHeight="1">
      <c r="B249" s="163"/>
      <c r="C249" s="164" t="s">
        <v>433</v>
      </c>
      <c r="D249" s="164" t="s">
        <v>133</v>
      </c>
      <c r="E249" s="165" t="s">
        <v>501</v>
      </c>
      <c r="F249" s="166" t="s">
        <v>502</v>
      </c>
      <c r="G249" s="167" t="s">
        <v>148</v>
      </c>
      <c r="H249" s="168">
        <v>265.43</v>
      </c>
      <c r="I249" s="169"/>
      <c r="J249" s="170">
        <f>ROUND(I249*H249,2)</f>
        <v>0</v>
      </c>
      <c r="K249" s="166" t="s">
        <v>137</v>
      </c>
      <c r="L249" s="33"/>
      <c r="M249" s="171" t="s">
        <v>32</v>
      </c>
      <c r="N249" s="172" t="s">
        <v>46</v>
      </c>
      <c r="O249" s="34"/>
      <c r="P249" s="173">
        <f>O249*H249</f>
        <v>0</v>
      </c>
      <c r="Q249" s="173">
        <v>0</v>
      </c>
      <c r="R249" s="173">
        <f>Q249*H249</f>
        <v>0</v>
      </c>
      <c r="S249" s="173">
        <v>0</v>
      </c>
      <c r="T249" s="174">
        <f>S249*H249</f>
        <v>0</v>
      </c>
      <c r="AR249" s="16" t="s">
        <v>223</v>
      </c>
      <c r="AT249" s="16" t="s">
        <v>133</v>
      </c>
      <c r="AU249" s="16" t="s">
        <v>83</v>
      </c>
      <c r="AY249" s="16" t="s">
        <v>130</v>
      </c>
      <c r="BE249" s="175">
        <f>IF(N249="základní",J249,0)</f>
        <v>0</v>
      </c>
      <c r="BF249" s="175">
        <f>IF(N249="snížená",J249,0)</f>
        <v>0</v>
      </c>
      <c r="BG249" s="175">
        <f>IF(N249="zákl. přenesená",J249,0)</f>
        <v>0</v>
      </c>
      <c r="BH249" s="175">
        <f>IF(N249="sníž. přenesená",J249,0)</f>
        <v>0</v>
      </c>
      <c r="BI249" s="175">
        <f>IF(N249="nulová",J249,0)</f>
        <v>0</v>
      </c>
      <c r="BJ249" s="16" t="s">
        <v>23</v>
      </c>
      <c r="BK249" s="175">
        <f>ROUND(I249*H249,2)</f>
        <v>0</v>
      </c>
      <c r="BL249" s="16" t="s">
        <v>223</v>
      </c>
      <c r="BM249" s="16" t="s">
        <v>692</v>
      </c>
    </row>
    <row r="250" spans="2:47" s="1" customFormat="1" ht="13.5">
      <c r="B250" s="33"/>
      <c r="D250" s="176" t="s">
        <v>140</v>
      </c>
      <c r="F250" s="177" t="s">
        <v>502</v>
      </c>
      <c r="I250" s="137"/>
      <c r="L250" s="33"/>
      <c r="M250" s="62"/>
      <c r="N250" s="34"/>
      <c r="O250" s="34"/>
      <c r="P250" s="34"/>
      <c r="Q250" s="34"/>
      <c r="R250" s="34"/>
      <c r="S250" s="34"/>
      <c r="T250" s="63"/>
      <c r="AT250" s="16" t="s">
        <v>140</v>
      </c>
      <c r="AU250" s="16" t="s">
        <v>83</v>
      </c>
    </row>
    <row r="251" spans="2:51" s="11" customFormat="1" ht="13.5">
      <c r="B251" s="178"/>
      <c r="D251" s="186" t="s">
        <v>142</v>
      </c>
      <c r="E251" s="187" t="s">
        <v>32</v>
      </c>
      <c r="F251" s="188" t="s">
        <v>693</v>
      </c>
      <c r="H251" s="189">
        <v>265.43</v>
      </c>
      <c r="I251" s="182"/>
      <c r="L251" s="178"/>
      <c r="M251" s="183"/>
      <c r="N251" s="184"/>
      <c r="O251" s="184"/>
      <c r="P251" s="184"/>
      <c r="Q251" s="184"/>
      <c r="R251" s="184"/>
      <c r="S251" s="184"/>
      <c r="T251" s="185"/>
      <c r="AT251" s="179" t="s">
        <v>142</v>
      </c>
      <c r="AU251" s="179" t="s">
        <v>83</v>
      </c>
      <c r="AV251" s="11" t="s">
        <v>83</v>
      </c>
      <c r="AW251" s="11" t="s">
        <v>39</v>
      </c>
      <c r="AX251" s="11" t="s">
        <v>23</v>
      </c>
      <c r="AY251" s="179" t="s">
        <v>130</v>
      </c>
    </row>
    <row r="252" spans="2:65" s="1" customFormat="1" ht="22.5" customHeight="1">
      <c r="B252" s="163"/>
      <c r="C252" s="164" t="s">
        <v>438</v>
      </c>
      <c r="D252" s="164" t="s">
        <v>133</v>
      </c>
      <c r="E252" s="165" t="s">
        <v>506</v>
      </c>
      <c r="F252" s="166" t="s">
        <v>507</v>
      </c>
      <c r="G252" s="167" t="s">
        <v>148</v>
      </c>
      <c r="H252" s="168">
        <v>265.43</v>
      </c>
      <c r="I252" s="169"/>
      <c r="J252" s="170">
        <f>ROUND(I252*H252,2)</f>
        <v>0</v>
      </c>
      <c r="K252" s="166" t="s">
        <v>137</v>
      </c>
      <c r="L252" s="33"/>
      <c r="M252" s="171" t="s">
        <v>32</v>
      </c>
      <c r="N252" s="172" t="s">
        <v>46</v>
      </c>
      <c r="O252" s="34"/>
      <c r="P252" s="173">
        <f>O252*H252</f>
        <v>0</v>
      </c>
      <c r="Q252" s="173">
        <v>0.00011</v>
      </c>
      <c r="R252" s="173">
        <f>Q252*H252</f>
        <v>0.029197300000000002</v>
      </c>
      <c r="S252" s="173">
        <v>0</v>
      </c>
      <c r="T252" s="174">
        <f>S252*H252</f>
        <v>0</v>
      </c>
      <c r="AR252" s="16" t="s">
        <v>223</v>
      </c>
      <c r="AT252" s="16" t="s">
        <v>133</v>
      </c>
      <c r="AU252" s="16" t="s">
        <v>83</v>
      </c>
      <c r="AY252" s="16" t="s">
        <v>130</v>
      </c>
      <c r="BE252" s="175">
        <f>IF(N252="základní",J252,0)</f>
        <v>0</v>
      </c>
      <c r="BF252" s="175">
        <f>IF(N252="snížená",J252,0)</f>
        <v>0</v>
      </c>
      <c r="BG252" s="175">
        <f>IF(N252="zákl. přenesená",J252,0)</f>
        <v>0</v>
      </c>
      <c r="BH252" s="175">
        <f>IF(N252="sníž. přenesená",J252,0)</f>
        <v>0</v>
      </c>
      <c r="BI252" s="175">
        <f>IF(N252="nulová",J252,0)</f>
        <v>0</v>
      </c>
      <c r="BJ252" s="16" t="s">
        <v>23</v>
      </c>
      <c r="BK252" s="175">
        <f>ROUND(I252*H252,2)</f>
        <v>0</v>
      </c>
      <c r="BL252" s="16" t="s">
        <v>223</v>
      </c>
      <c r="BM252" s="16" t="s">
        <v>694</v>
      </c>
    </row>
    <row r="253" spans="2:47" s="1" customFormat="1" ht="27">
      <c r="B253" s="33"/>
      <c r="D253" s="176" t="s">
        <v>140</v>
      </c>
      <c r="F253" s="177" t="s">
        <v>509</v>
      </c>
      <c r="I253" s="137"/>
      <c r="L253" s="33"/>
      <c r="M253" s="62"/>
      <c r="N253" s="34"/>
      <c r="O253" s="34"/>
      <c r="P253" s="34"/>
      <c r="Q253" s="34"/>
      <c r="R253" s="34"/>
      <c r="S253" s="34"/>
      <c r="T253" s="63"/>
      <c r="AT253" s="16" t="s">
        <v>140</v>
      </c>
      <c r="AU253" s="16" t="s">
        <v>83</v>
      </c>
    </row>
    <row r="254" spans="2:51" s="11" customFormat="1" ht="13.5">
      <c r="B254" s="178"/>
      <c r="D254" s="176" t="s">
        <v>142</v>
      </c>
      <c r="E254" s="179" t="s">
        <v>32</v>
      </c>
      <c r="F254" s="180" t="s">
        <v>695</v>
      </c>
      <c r="H254" s="181">
        <v>207.91</v>
      </c>
      <c r="I254" s="182"/>
      <c r="L254" s="178"/>
      <c r="M254" s="183"/>
      <c r="N254" s="184"/>
      <c r="O254" s="184"/>
      <c r="P254" s="184"/>
      <c r="Q254" s="184"/>
      <c r="R254" s="184"/>
      <c r="S254" s="184"/>
      <c r="T254" s="185"/>
      <c r="AT254" s="179" t="s">
        <v>142</v>
      </c>
      <c r="AU254" s="179" t="s">
        <v>83</v>
      </c>
      <c r="AV254" s="11" t="s">
        <v>83</v>
      </c>
      <c r="AW254" s="11" t="s">
        <v>39</v>
      </c>
      <c r="AX254" s="11" t="s">
        <v>75</v>
      </c>
      <c r="AY254" s="179" t="s">
        <v>130</v>
      </c>
    </row>
    <row r="255" spans="2:51" s="11" customFormat="1" ht="13.5">
      <c r="B255" s="178"/>
      <c r="D255" s="176" t="s">
        <v>142</v>
      </c>
      <c r="E255" s="179" t="s">
        <v>32</v>
      </c>
      <c r="F255" s="180" t="s">
        <v>696</v>
      </c>
      <c r="H255" s="181">
        <v>12.1</v>
      </c>
      <c r="I255" s="182"/>
      <c r="L255" s="178"/>
      <c r="M255" s="183"/>
      <c r="N255" s="184"/>
      <c r="O255" s="184"/>
      <c r="P255" s="184"/>
      <c r="Q255" s="184"/>
      <c r="R255" s="184"/>
      <c r="S255" s="184"/>
      <c r="T255" s="185"/>
      <c r="AT255" s="179" t="s">
        <v>142</v>
      </c>
      <c r="AU255" s="179" t="s">
        <v>83</v>
      </c>
      <c r="AV255" s="11" t="s">
        <v>83</v>
      </c>
      <c r="AW255" s="11" t="s">
        <v>39</v>
      </c>
      <c r="AX255" s="11" t="s">
        <v>75</v>
      </c>
      <c r="AY255" s="179" t="s">
        <v>130</v>
      </c>
    </row>
    <row r="256" spans="2:51" s="11" customFormat="1" ht="13.5">
      <c r="B256" s="178"/>
      <c r="D256" s="176" t="s">
        <v>142</v>
      </c>
      <c r="E256" s="179" t="s">
        <v>32</v>
      </c>
      <c r="F256" s="180" t="s">
        <v>697</v>
      </c>
      <c r="H256" s="181">
        <v>3.76</v>
      </c>
      <c r="I256" s="182"/>
      <c r="L256" s="178"/>
      <c r="M256" s="183"/>
      <c r="N256" s="184"/>
      <c r="O256" s="184"/>
      <c r="P256" s="184"/>
      <c r="Q256" s="184"/>
      <c r="R256" s="184"/>
      <c r="S256" s="184"/>
      <c r="T256" s="185"/>
      <c r="AT256" s="179" t="s">
        <v>142</v>
      </c>
      <c r="AU256" s="179" t="s">
        <v>83</v>
      </c>
      <c r="AV256" s="11" t="s">
        <v>83</v>
      </c>
      <c r="AW256" s="11" t="s">
        <v>39</v>
      </c>
      <c r="AX256" s="11" t="s">
        <v>75</v>
      </c>
      <c r="AY256" s="179" t="s">
        <v>130</v>
      </c>
    </row>
    <row r="257" spans="2:51" s="11" customFormat="1" ht="13.5">
      <c r="B257" s="178"/>
      <c r="D257" s="176" t="s">
        <v>142</v>
      </c>
      <c r="E257" s="179" t="s">
        <v>32</v>
      </c>
      <c r="F257" s="180" t="s">
        <v>698</v>
      </c>
      <c r="H257" s="181">
        <v>23.4</v>
      </c>
      <c r="I257" s="182"/>
      <c r="L257" s="178"/>
      <c r="M257" s="183"/>
      <c r="N257" s="184"/>
      <c r="O257" s="184"/>
      <c r="P257" s="184"/>
      <c r="Q257" s="184"/>
      <c r="R257" s="184"/>
      <c r="S257" s="184"/>
      <c r="T257" s="185"/>
      <c r="AT257" s="179" t="s">
        <v>142</v>
      </c>
      <c r="AU257" s="179" t="s">
        <v>83</v>
      </c>
      <c r="AV257" s="11" t="s">
        <v>83</v>
      </c>
      <c r="AW257" s="11" t="s">
        <v>39</v>
      </c>
      <c r="AX257" s="11" t="s">
        <v>75</v>
      </c>
      <c r="AY257" s="179" t="s">
        <v>130</v>
      </c>
    </row>
    <row r="258" spans="2:51" s="11" customFormat="1" ht="13.5">
      <c r="B258" s="178"/>
      <c r="D258" s="176" t="s">
        <v>142</v>
      </c>
      <c r="E258" s="179" t="s">
        <v>32</v>
      </c>
      <c r="F258" s="180" t="s">
        <v>699</v>
      </c>
      <c r="H258" s="181">
        <v>18.26</v>
      </c>
      <c r="I258" s="182"/>
      <c r="L258" s="178"/>
      <c r="M258" s="183"/>
      <c r="N258" s="184"/>
      <c r="O258" s="184"/>
      <c r="P258" s="184"/>
      <c r="Q258" s="184"/>
      <c r="R258" s="184"/>
      <c r="S258" s="184"/>
      <c r="T258" s="185"/>
      <c r="AT258" s="179" t="s">
        <v>142</v>
      </c>
      <c r="AU258" s="179" t="s">
        <v>83</v>
      </c>
      <c r="AV258" s="11" t="s">
        <v>83</v>
      </c>
      <c r="AW258" s="11" t="s">
        <v>39</v>
      </c>
      <c r="AX258" s="11" t="s">
        <v>75</v>
      </c>
      <c r="AY258" s="179" t="s">
        <v>130</v>
      </c>
    </row>
    <row r="259" spans="2:51" s="12" customFormat="1" ht="13.5">
      <c r="B259" s="191"/>
      <c r="D259" s="186" t="s">
        <v>142</v>
      </c>
      <c r="E259" s="192" t="s">
        <v>32</v>
      </c>
      <c r="F259" s="193" t="s">
        <v>290</v>
      </c>
      <c r="H259" s="194">
        <v>265.43</v>
      </c>
      <c r="I259" s="195"/>
      <c r="L259" s="191"/>
      <c r="M259" s="196"/>
      <c r="N259" s="197"/>
      <c r="O259" s="197"/>
      <c r="P259" s="197"/>
      <c r="Q259" s="197"/>
      <c r="R259" s="197"/>
      <c r="S259" s="197"/>
      <c r="T259" s="198"/>
      <c r="AT259" s="199" t="s">
        <v>142</v>
      </c>
      <c r="AU259" s="199" t="s">
        <v>83</v>
      </c>
      <c r="AV259" s="12" t="s">
        <v>138</v>
      </c>
      <c r="AW259" s="12" t="s">
        <v>39</v>
      </c>
      <c r="AX259" s="12" t="s">
        <v>23</v>
      </c>
      <c r="AY259" s="199" t="s">
        <v>130</v>
      </c>
    </row>
    <row r="260" spans="2:65" s="1" customFormat="1" ht="22.5" customHeight="1">
      <c r="B260" s="163"/>
      <c r="C260" s="164" t="s">
        <v>445</v>
      </c>
      <c r="D260" s="164" t="s">
        <v>133</v>
      </c>
      <c r="E260" s="165" t="s">
        <v>516</v>
      </c>
      <c r="F260" s="166" t="s">
        <v>517</v>
      </c>
      <c r="G260" s="167" t="s">
        <v>148</v>
      </c>
      <c r="H260" s="168">
        <v>265.43</v>
      </c>
      <c r="I260" s="169"/>
      <c r="J260" s="170">
        <f>ROUND(I260*H260,2)</f>
        <v>0</v>
      </c>
      <c r="K260" s="166" t="s">
        <v>137</v>
      </c>
      <c r="L260" s="33"/>
      <c r="M260" s="171" t="s">
        <v>32</v>
      </c>
      <c r="N260" s="172" t="s">
        <v>46</v>
      </c>
      <c r="O260" s="34"/>
      <c r="P260" s="173">
        <f>O260*H260</f>
        <v>0</v>
      </c>
      <c r="Q260" s="173">
        <v>0.00072</v>
      </c>
      <c r="R260" s="173">
        <f>Q260*H260</f>
        <v>0.19110960000000002</v>
      </c>
      <c r="S260" s="173">
        <v>0</v>
      </c>
      <c r="T260" s="174">
        <f>S260*H260</f>
        <v>0</v>
      </c>
      <c r="AR260" s="16" t="s">
        <v>223</v>
      </c>
      <c r="AT260" s="16" t="s">
        <v>133</v>
      </c>
      <c r="AU260" s="16" t="s">
        <v>83</v>
      </c>
      <c r="AY260" s="16" t="s">
        <v>130</v>
      </c>
      <c r="BE260" s="175">
        <f>IF(N260="základní",J260,0)</f>
        <v>0</v>
      </c>
      <c r="BF260" s="175">
        <f>IF(N260="snížená",J260,0)</f>
        <v>0</v>
      </c>
      <c r="BG260" s="175">
        <f>IF(N260="zákl. přenesená",J260,0)</f>
        <v>0</v>
      </c>
      <c r="BH260" s="175">
        <f>IF(N260="sníž. přenesená",J260,0)</f>
        <v>0</v>
      </c>
      <c r="BI260" s="175">
        <f>IF(N260="nulová",J260,0)</f>
        <v>0</v>
      </c>
      <c r="BJ260" s="16" t="s">
        <v>23</v>
      </c>
      <c r="BK260" s="175">
        <f>ROUND(I260*H260,2)</f>
        <v>0</v>
      </c>
      <c r="BL260" s="16" t="s">
        <v>223</v>
      </c>
      <c r="BM260" s="16" t="s">
        <v>700</v>
      </c>
    </row>
    <row r="261" spans="2:47" s="1" customFormat="1" ht="13.5">
      <c r="B261" s="33"/>
      <c r="D261" s="176" t="s">
        <v>140</v>
      </c>
      <c r="F261" s="177" t="s">
        <v>517</v>
      </c>
      <c r="I261" s="137"/>
      <c r="L261" s="33"/>
      <c r="M261" s="62"/>
      <c r="N261" s="34"/>
      <c r="O261" s="34"/>
      <c r="P261" s="34"/>
      <c r="Q261" s="34"/>
      <c r="R261" s="34"/>
      <c r="S261" s="34"/>
      <c r="T261" s="63"/>
      <c r="AT261" s="16" t="s">
        <v>140</v>
      </c>
      <c r="AU261" s="16" t="s">
        <v>83</v>
      </c>
    </row>
    <row r="262" spans="2:51" s="11" customFormat="1" ht="13.5">
      <c r="B262" s="178"/>
      <c r="D262" s="176" t="s">
        <v>142</v>
      </c>
      <c r="E262" s="179" t="s">
        <v>32</v>
      </c>
      <c r="F262" s="180" t="s">
        <v>693</v>
      </c>
      <c r="H262" s="181">
        <v>265.43</v>
      </c>
      <c r="I262" s="182"/>
      <c r="L262" s="178"/>
      <c r="M262" s="183"/>
      <c r="N262" s="184"/>
      <c r="O262" s="184"/>
      <c r="P262" s="184"/>
      <c r="Q262" s="184"/>
      <c r="R262" s="184"/>
      <c r="S262" s="184"/>
      <c r="T262" s="185"/>
      <c r="AT262" s="179" t="s">
        <v>142</v>
      </c>
      <c r="AU262" s="179" t="s">
        <v>83</v>
      </c>
      <c r="AV262" s="11" t="s">
        <v>83</v>
      </c>
      <c r="AW262" s="11" t="s">
        <v>39</v>
      </c>
      <c r="AX262" s="11" t="s">
        <v>23</v>
      </c>
      <c r="AY262" s="179" t="s">
        <v>130</v>
      </c>
    </row>
    <row r="263" spans="2:63" s="10" customFormat="1" ht="29.25" customHeight="1">
      <c r="B263" s="149"/>
      <c r="D263" s="160" t="s">
        <v>74</v>
      </c>
      <c r="E263" s="161" t="s">
        <v>519</v>
      </c>
      <c r="F263" s="161" t="s">
        <v>520</v>
      </c>
      <c r="I263" s="152"/>
      <c r="J263" s="162">
        <f>BK263</f>
        <v>0</v>
      </c>
      <c r="L263" s="149"/>
      <c r="M263" s="154"/>
      <c r="N263" s="155"/>
      <c r="O263" s="155"/>
      <c r="P263" s="156">
        <f>SUM(P264:P276)</f>
        <v>0</v>
      </c>
      <c r="Q263" s="155"/>
      <c r="R263" s="156">
        <f>SUM(R264:R276)</f>
        <v>0.00032780000000000005</v>
      </c>
      <c r="S263" s="155"/>
      <c r="T263" s="157">
        <f>SUM(T264:T276)</f>
        <v>0</v>
      </c>
      <c r="AR263" s="150" t="s">
        <v>83</v>
      </c>
      <c r="AT263" s="158" t="s">
        <v>74</v>
      </c>
      <c r="AU263" s="158" t="s">
        <v>23</v>
      </c>
      <c r="AY263" s="150" t="s">
        <v>130</v>
      </c>
      <c r="BK263" s="159">
        <f>SUM(BK264:BK276)</f>
        <v>0</v>
      </c>
    </row>
    <row r="264" spans="2:65" s="1" customFormat="1" ht="22.5" customHeight="1">
      <c r="B264" s="163"/>
      <c r="C264" s="164" t="s">
        <v>450</v>
      </c>
      <c r="D264" s="164" t="s">
        <v>133</v>
      </c>
      <c r="E264" s="165" t="s">
        <v>522</v>
      </c>
      <c r="F264" s="166" t="s">
        <v>523</v>
      </c>
      <c r="G264" s="167" t="s">
        <v>136</v>
      </c>
      <c r="H264" s="168">
        <v>46.1</v>
      </c>
      <c r="I264" s="169"/>
      <c r="J264" s="170">
        <f>ROUND(I264*H264,2)</f>
        <v>0</v>
      </c>
      <c r="K264" s="166" t="s">
        <v>137</v>
      </c>
      <c r="L264" s="33"/>
      <c r="M264" s="171" t="s">
        <v>32</v>
      </c>
      <c r="N264" s="172" t="s">
        <v>46</v>
      </c>
      <c r="O264" s="34"/>
      <c r="P264" s="173">
        <f>O264*H264</f>
        <v>0</v>
      </c>
      <c r="Q264" s="173">
        <v>0</v>
      </c>
      <c r="R264" s="173">
        <f>Q264*H264</f>
        <v>0</v>
      </c>
      <c r="S264" s="173">
        <v>0</v>
      </c>
      <c r="T264" s="174">
        <f>S264*H264</f>
        <v>0</v>
      </c>
      <c r="AR264" s="16" t="s">
        <v>223</v>
      </c>
      <c r="AT264" s="16" t="s">
        <v>133</v>
      </c>
      <c r="AU264" s="16" t="s">
        <v>83</v>
      </c>
      <c r="AY264" s="16" t="s">
        <v>130</v>
      </c>
      <c r="BE264" s="175">
        <f>IF(N264="základní",J264,0)</f>
        <v>0</v>
      </c>
      <c r="BF264" s="175">
        <f>IF(N264="snížená",J264,0)</f>
        <v>0</v>
      </c>
      <c r="BG264" s="175">
        <f>IF(N264="zákl. přenesená",J264,0)</f>
        <v>0</v>
      </c>
      <c r="BH264" s="175">
        <f>IF(N264="sníž. přenesená",J264,0)</f>
        <v>0</v>
      </c>
      <c r="BI264" s="175">
        <f>IF(N264="nulová",J264,0)</f>
        <v>0</v>
      </c>
      <c r="BJ264" s="16" t="s">
        <v>23</v>
      </c>
      <c r="BK264" s="175">
        <f>ROUND(I264*H264,2)</f>
        <v>0</v>
      </c>
      <c r="BL264" s="16" t="s">
        <v>223</v>
      </c>
      <c r="BM264" s="16" t="s">
        <v>701</v>
      </c>
    </row>
    <row r="265" spans="2:47" s="1" customFormat="1" ht="27">
      <c r="B265" s="33"/>
      <c r="D265" s="176" t="s">
        <v>140</v>
      </c>
      <c r="F265" s="177" t="s">
        <v>525</v>
      </c>
      <c r="I265" s="137"/>
      <c r="L265" s="33"/>
      <c r="M265" s="62"/>
      <c r="N265" s="34"/>
      <c r="O265" s="34"/>
      <c r="P265" s="34"/>
      <c r="Q265" s="34"/>
      <c r="R265" s="34"/>
      <c r="S265" s="34"/>
      <c r="T265" s="63"/>
      <c r="AT265" s="16" t="s">
        <v>140</v>
      </c>
      <c r="AU265" s="16" t="s">
        <v>83</v>
      </c>
    </row>
    <row r="266" spans="2:51" s="11" customFormat="1" ht="13.5">
      <c r="B266" s="178"/>
      <c r="D266" s="186" t="s">
        <v>142</v>
      </c>
      <c r="E266" s="187" t="s">
        <v>32</v>
      </c>
      <c r="F266" s="188" t="s">
        <v>702</v>
      </c>
      <c r="H266" s="189">
        <v>46.1</v>
      </c>
      <c r="I266" s="182"/>
      <c r="L266" s="178"/>
      <c r="M266" s="183"/>
      <c r="N266" s="184"/>
      <c r="O266" s="184"/>
      <c r="P266" s="184"/>
      <c r="Q266" s="184"/>
      <c r="R266" s="184"/>
      <c r="S266" s="184"/>
      <c r="T266" s="185"/>
      <c r="AT266" s="179" t="s">
        <v>142</v>
      </c>
      <c r="AU266" s="179" t="s">
        <v>83</v>
      </c>
      <c r="AV266" s="11" t="s">
        <v>83</v>
      </c>
      <c r="AW266" s="11" t="s">
        <v>39</v>
      </c>
      <c r="AX266" s="11" t="s">
        <v>23</v>
      </c>
      <c r="AY266" s="179" t="s">
        <v>130</v>
      </c>
    </row>
    <row r="267" spans="2:65" s="1" customFormat="1" ht="22.5" customHeight="1">
      <c r="B267" s="163"/>
      <c r="C267" s="200" t="s">
        <v>454</v>
      </c>
      <c r="D267" s="200" t="s">
        <v>313</v>
      </c>
      <c r="E267" s="201" t="s">
        <v>528</v>
      </c>
      <c r="F267" s="202" t="s">
        <v>529</v>
      </c>
      <c r="G267" s="203" t="s">
        <v>136</v>
      </c>
      <c r="H267" s="204">
        <v>46.1</v>
      </c>
      <c r="I267" s="205"/>
      <c r="J267" s="206">
        <f>ROUND(I267*H267,2)</f>
        <v>0</v>
      </c>
      <c r="K267" s="202" t="s">
        <v>137</v>
      </c>
      <c r="L267" s="207"/>
      <c r="M267" s="208" t="s">
        <v>32</v>
      </c>
      <c r="N267" s="209" t="s">
        <v>46</v>
      </c>
      <c r="O267" s="34"/>
      <c r="P267" s="173">
        <f>O267*H267</f>
        <v>0</v>
      </c>
      <c r="Q267" s="173">
        <v>0</v>
      </c>
      <c r="R267" s="173">
        <f>Q267*H267</f>
        <v>0</v>
      </c>
      <c r="S267" s="173">
        <v>0</v>
      </c>
      <c r="T267" s="174">
        <f>S267*H267</f>
        <v>0</v>
      </c>
      <c r="AR267" s="16" t="s">
        <v>312</v>
      </c>
      <c r="AT267" s="16" t="s">
        <v>313</v>
      </c>
      <c r="AU267" s="16" t="s">
        <v>83</v>
      </c>
      <c r="AY267" s="16" t="s">
        <v>130</v>
      </c>
      <c r="BE267" s="175">
        <f>IF(N267="základní",J267,0)</f>
        <v>0</v>
      </c>
      <c r="BF267" s="175">
        <f>IF(N267="snížená",J267,0)</f>
        <v>0</v>
      </c>
      <c r="BG267" s="175">
        <f>IF(N267="zákl. přenesená",J267,0)</f>
        <v>0</v>
      </c>
      <c r="BH267" s="175">
        <f>IF(N267="sníž. přenesená",J267,0)</f>
        <v>0</v>
      </c>
      <c r="BI267" s="175">
        <f>IF(N267="nulová",J267,0)</f>
        <v>0</v>
      </c>
      <c r="BJ267" s="16" t="s">
        <v>23</v>
      </c>
      <c r="BK267" s="175">
        <f>ROUND(I267*H267,2)</f>
        <v>0</v>
      </c>
      <c r="BL267" s="16" t="s">
        <v>223</v>
      </c>
      <c r="BM267" s="16" t="s">
        <v>703</v>
      </c>
    </row>
    <row r="268" spans="2:47" s="1" customFormat="1" ht="27">
      <c r="B268" s="33"/>
      <c r="D268" s="186" t="s">
        <v>140</v>
      </c>
      <c r="F268" s="190" t="s">
        <v>704</v>
      </c>
      <c r="I268" s="137"/>
      <c r="L268" s="33"/>
      <c r="M268" s="62"/>
      <c r="N268" s="34"/>
      <c r="O268" s="34"/>
      <c r="P268" s="34"/>
      <c r="Q268" s="34"/>
      <c r="R268" s="34"/>
      <c r="S268" s="34"/>
      <c r="T268" s="63"/>
      <c r="AT268" s="16" t="s">
        <v>140</v>
      </c>
      <c r="AU268" s="16" t="s">
        <v>83</v>
      </c>
    </row>
    <row r="269" spans="2:65" s="1" customFormat="1" ht="22.5" customHeight="1">
      <c r="B269" s="163"/>
      <c r="C269" s="164" t="s">
        <v>460</v>
      </c>
      <c r="D269" s="164" t="s">
        <v>133</v>
      </c>
      <c r="E269" s="165" t="s">
        <v>533</v>
      </c>
      <c r="F269" s="166" t="s">
        <v>534</v>
      </c>
      <c r="G269" s="167" t="s">
        <v>148</v>
      </c>
      <c r="H269" s="168">
        <v>16.39</v>
      </c>
      <c r="I269" s="169"/>
      <c r="J269" s="170">
        <f>ROUND(I269*H269,2)</f>
        <v>0</v>
      </c>
      <c r="K269" s="166" t="s">
        <v>137</v>
      </c>
      <c r="L269" s="33"/>
      <c r="M269" s="171" t="s">
        <v>32</v>
      </c>
      <c r="N269" s="172" t="s">
        <v>46</v>
      </c>
      <c r="O269" s="34"/>
      <c r="P269" s="173">
        <f>O269*H269</f>
        <v>0</v>
      </c>
      <c r="Q269" s="173">
        <v>0</v>
      </c>
      <c r="R269" s="173">
        <f>Q269*H269</f>
        <v>0</v>
      </c>
      <c r="S269" s="173">
        <v>0</v>
      </c>
      <c r="T269" s="174">
        <f>S269*H269</f>
        <v>0</v>
      </c>
      <c r="AR269" s="16" t="s">
        <v>223</v>
      </c>
      <c r="AT269" s="16" t="s">
        <v>133</v>
      </c>
      <c r="AU269" s="16" t="s">
        <v>83</v>
      </c>
      <c r="AY269" s="16" t="s">
        <v>130</v>
      </c>
      <c r="BE269" s="175">
        <f>IF(N269="základní",J269,0)</f>
        <v>0</v>
      </c>
      <c r="BF269" s="175">
        <f>IF(N269="snížená",J269,0)</f>
        <v>0</v>
      </c>
      <c r="BG269" s="175">
        <f>IF(N269="zákl. přenesená",J269,0)</f>
        <v>0</v>
      </c>
      <c r="BH269" s="175">
        <f>IF(N269="sníž. přenesená",J269,0)</f>
        <v>0</v>
      </c>
      <c r="BI269" s="175">
        <f>IF(N269="nulová",J269,0)</f>
        <v>0</v>
      </c>
      <c r="BJ269" s="16" t="s">
        <v>23</v>
      </c>
      <c r="BK269" s="175">
        <f>ROUND(I269*H269,2)</f>
        <v>0</v>
      </c>
      <c r="BL269" s="16" t="s">
        <v>223</v>
      </c>
      <c r="BM269" s="16" t="s">
        <v>705</v>
      </c>
    </row>
    <row r="270" spans="2:47" s="1" customFormat="1" ht="27">
      <c r="B270" s="33"/>
      <c r="D270" s="176" t="s">
        <v>140</v>
      </c>
      <c r="F270" s="177" t="s">
        <v>536</v>
      </c>
      <c r="I270" s="137"/>
      <c r="L270" s="33"/>
      <c r="M270" s="62"/>
      <c r="N270" s="34"/>
      <c r="O270" s="34"/>
      <c r="P270" s="34"/>
      <c r="Q270" s="34"/>
      <c r="R270" s="34"/>
      <c r="S270" s="34"/>
      <c r="T270" s="63"/>
      <c r="AT270" s="16" t="s">
        <v>140</v>
      </c>
      <c r="AU270" s="16" t="s">
        <v>83</v>
      </c>
    </row>
    <row r="271" spans="2:51" s="11" customFormat="1" ht="13.5">
      <c r="B271" s="178"/>
      <c r="D271" s="186" t="s">
        <v>142</v>
      </c>
      <c r="E271" s="187" t="s">
        <v>32</v>
      </c>
      <c r="F271" s="188" t="s">
        <v>706</v>
      </c>
      <c r="H271" s="189">
        <v>16.39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142</v>
      </c>
      <c r="AU271" s="179" t="s">
        <v>83</v>
      </c>
      <c r="AV271" s="11" t="s">
        <v>83</v>
      </c>
      <c r="AW271" s="11" t="s">
        <v>39</v>
      </c>
      <c r="AX271" s="11" t="s">
        <v>23</v>
      </c>
      <c r="AY271" s="179" t="s">
        <v>130</v>
      </c>
    </row>
    <row r="272" spans="2:65" s="1" customFormat="1" ht="22.5" customHeight="1">
      <c r="B272" s="163"/>
      <c r="C272" s="200" t="s">
        <v>465</v>
      </c>
      <c r="D272" s="200" t="s">
        <v>313</v>
      </c>
      <c r="E272" s="201" t="s">
        <v>539</v>
      </c>
      <c r="F272" s="202" t="s">
        <v>540</v>
      </c>
      <c r="G272" s="203" t="s">
        <v>148</v>
      </c>
      <c r="H272" s="204">
        <v>16.39</v>
      </c>
      <c r="I272" s="205"/>
      <c r="J272" s="206">
        <f>ROUND(I272*H272,2)</f>
        <v>0</v>
      </c>
      <c r="K272" s="202" t="s">
        <v>137</v>
      </c>
      <c r="L272" s="207"/>
      <c r="M272" s="208" t="s">
        <v>32</v>
      </c>
      <c r="N272" s="209" t="s">
        <v>46</v>
      </c>
      <c r="O272" s="34"/>
      <c r="P272" s="173">
        <f>O272*H272</f>
        <v>0</v>
      </c>
      <c r="Q272" s="173">
        <v>0</v>
      </c>
      <c r="R272" s="173">
        <f>Q272*H272</f>
        <v>0</v>
      </c>
      <c r="S272" s="173">
        <v>0</v>
      </c>
      <c r="T272" s="174">
        <f>S272*H272</f>
        <v>0</v>
      </c>
      <c r="AR272" s="16" t="s">
        <v>312</v>
      </c>
      <c r="AT272" s="16" t="s">
        <v>313</v>
      </c>
      <c r="AU272" s="16" t="s">
        <v>83</v>
      </c>
      <c r="AY272" s="16" t="s">
        <v>130</v>
      </c>
      <c r="BE272" s="175">
        <f>IF(N272="základní",J272,0)</f>
        <v>0</v>
      </c>
      <c r="BF272" s="175">
        <f>IF(N272="snížená",J272,0)</f>
        <v>0</v>
      </c>
      <c r="BG272" s="175">
        <f>IF(N272="zákl. přenesená",J272,0)</f>
        <v>0</v>
      </c>
      <c r="BH272" s="175">
        <f>IF(N272="sníž. přenesená",J272,0)</f>
        <v>0</v>
      </c>
      <c r="BI272" s="175">
        <f>IF(N272="nulová",J272,0)</f>
        <v>0</v>
      </c>
      <c r="BJ272" s="16" t="s">
        <v>23</v>
      </c>
      <c r="BK272" s="175">
        <f>ROUND(I272*H272,2)</f>
        <v>0</v>
      </c>
      <c r="BL272" s="16" t="s">
        <v>223</v>
      </c>
      <c r="BM272" s="16" t="s">
        <v>707</v>
      </c>
    </row>
    <row r="273" spans="2:47" s="1" customFormat="1" ht="27">
      <c r="B273" s="33"/>
      <c r="D273" s="186" t="s">
        <v>140</v>
      </c>
      <c r="F273" s="190" t="s">
        <v>542</v>
      </c>
      <c r="I273" s="137"/>
      <c r="L273" s="33"/>
      <c r="M273" s="62"/>
      <c r="N273" s="34"/>
      <c r="O273" s="34"/>
      <c r="P273" s="34"/>
      <c r="Q273" s="34"/>
      <c r="R273" s="34"/>
      <c r="S273" s="34"/>
      <c r="T273" s="63"/>
      <c r="AT273" s="16" t="s">
        <v>140</v>
      </c>
      <c r="AU273" s="16" t="s">
        <v>83</v>
      </c>
    </row>
    <row r="274" spans="2:65" s="1" customFormat="1" ht="22.5" customHeight="1">
      <c r="B274" s="163"/>
      <c r="C274" s="164" t="s">
        <v>473</v>
      </c>
      <c r="D274" s="164" t="s">
        <v>133</v>
      </c>
      <c r="E274" s="165" t="s">
        <v>550</v>
      </c>
      <c r="F274" s="166" t="s">
        <v>551</v>
      </c>
      <c r="G274" s="167" t="s">
        <v>148</v>
      </c>
      <c r="H274" s="168">
        <v>16.39</v>
      </c>
      <c r="I274" s="169"/>
      <c r="J274" s="170">
        <f>ROUND(I274*H274,2)</f>
        <v>0</v>
      </c>
      <c r="K274" s="166" t="s">
        <v>137</v>
      </c>
      <c r="L274" s="33"/>
      <c r="M274" s="171" t="s">
        <v>32</v>
      </c>
      <c r="N274" s="172" t="s">
        <v>46</v>
      </c>
      <c r="O274" s="34"/>
      <c r="P274" s="173">
        <f>O274*H274</f>
        <v>0</v>
      </c>
      <c r="Q274" s="173">
        <v>2E-05</v>
      </c>
      <c r="R274" s="173">
        <f>Q274*H274</f>
        <v>0.00032780000000000005</v>
      </c>
      <c r="S274" s="173">
        <v>0</v>
      </c>
      <c r="T274" s="174">
        <f>S274*H274</f>
        <v>0</v>
      </c>
      <c r="AR274" s="16" t="s">
        <v>223</v>
      </c>
      <c r="AT274" s="16" t="s">
        <v>133</v>
      </c>
      <c r="AU274" s="16" t="s">
        <v>83</v>
      </c>
      <c r="AY274" s="16" t="s">
        <v>130</v>
      </c>
      <c r="BE274" s="175">
        <f>IF(N274="základní",J274,0)</f>
        <v>0</v>
      </c>
      <c r="BF274" s="175">
        <f>IF(N274="snížená",J274,0)</f>
        <v>0</v>
      </c>
      <c r="BG274" s="175">
        <f>IF(N274="zákl. přenesená",J274,0)</f>
        <v>0</v>
      </c>
      <c r="BH274" s="175">
        <f>IF(N274="sníž. přenesená",J274,0)</f>
        <v>0</v>
      </c>
      <c r="BI274" s="175">
        <f>IF(N274="nulová",J274,0)</f>
        <v>0</v>
      </c>
      <c r="BJ274" s="16" t="s">
        <v>23</v>
      </c>
      <c r="BK274" s="175">
        <f>ROUND(I274*H274,2)</f>
        <v>0</v>
      </c>
      <c r="BL274" s="16" t="s">
        <v>223</v>
      </c>
      <c r="BM274" s="16" t="s">
        <v>708</v>
      </c>
    </row>
    <row r="275" spans="2:47" s="1" customFormat="1" ht="27">
      <c r="B275" s="33"/>
      <c r="D275" s="176" t="s">
        <v>140</v>
      </c>
      <c r="F275" s="177" t="s">
        <v>553</v>
      </c>
      <c r="I275" s="137"/>
      <c r="L275" s="33"/>
      <c r="M275" s="62"/>
      <c r="N275" s="34"/>
      <c r="O275" s="34"/>
      <c r="P275" s="34"/>
      <c r="Q275" s="34"/>
      <c r="R275" s="34"/>
      <c r="S275" s="34"/>
      <c r="T275" s="63"/>
      <c r="AT275" s="16" t="s">
        <v>140</v>
      </c>
      <c r="AU275" s="16" t="s">
        <v>83</v>
      </c>
    </row>
    <row r="276" spans="2:51" s="11" customFormat="1" ht="13.5">
      <c r="B276" s="178"/>
      <c r="D276" s="176" t="s">
        <v>142</v>
      </c>
      <c r="E276" s="179" t="s">
        <v>32</v>
      </c>
      <c r="F276" s="180" t="s">
        <v>706</v>
      </c>
      <c r="H276" s="181">
        <v>16.39</v>
      </c>
      <c r="I276" s="182"/>
      <c r="L276" s="178"/>
      <c r="M276" s="183"/>
      <c r="N276" s="184"/>
      <c r="O276" s="184"/>
      <c r="P276" s="184"/>
      <c r="Q276" s="184"/>
      <c r="R276" s="184"/>
      <c r="S276" s="184"/>
      <c r="T276" s="185"/>
      <c r="AT276" s="179" t="s">
        <v>142</v>
      </c>
      <c r="AU276" s="179" t="s">
        <v>83</v>
      </c>
      <c r="AV276" s="11" t="s">
        <v>83</v>
      </c>
      <c r="AW276" s="11" t="s">
        <v>39</v>
      </c>
      <c r="AX276" s="11" t="s">
        <v>23</v>
      </c>
      <c r="AY276" s="179" t="s">
        <v>130</v>
      </c>
    </row>
    <row r="277" spans="2:63" s="10" customFormat="1" ht="36.75" customHeight="1">
      <c r="B277" s="149"/>
      <c r="D277" s="160" t="s">
        <v>74</v>
      </c>
      <c r="E277" s="215" t="s">
        <v>709</v>
      </c>
      <c r="F277" s="215" t="s">
        <v>710</v>
      </c>
      <c r="I277" s="152"/>
      <c r="J277" s="216">
        <f>BK277</f>
        <v>0</v>
      </c>
      <c r="L277" s="149"/>
      <c r="M277" s="154"/>
      <c r="N277" s="155"/>
      <c r="O277" s="155"/>
      <c r="P277" s="156">
        <f>SUM(P278:P283)</f>
        <v>0</v>
      </c>
      <c r="Q277" s="155"/>
      <c r="R277" s="156">
        <f>SUM(R278:R283)</f>
        <v>0</v>
      </c>
      <c r="S277" s="155"/>
      <c r="T277" s="157">
        <f>SUM(T278:T283)</f>
        <v>0</v>
      </c>
      <c r="AR277" s="150" t="s">
        <v>131</v>
      </c>
      <c r="AT277" s="158" t="s">
        <v>74</v>
      </c>
      <c r="AU277" s="158" t="s">
        <v>75</v>
      </c>
      <c r="AY277" s="150" t="s">
        <v>130</v>
      </c>
      <c r="BK277" s="159">
        <f>SUM(BK278:BK283)</f>
        <v>0</v>
      </c>
    </row>
    <row r="278" spans="2:65" s="1" customFormat="1" ht="22.5" customHeight="1">
      <c r="B278" s="163"/>
      <c r="C278" s="164" t="s">
        <v>479</v>
      </c>
      <c r="D278" s="164" t="s">
        <v>133</v>
      </c>
      <c r="E278" s="165" t="s">
        <v>711</v>
      </c>
      <c r="F278" s="166" t="s">
        <v>712</v>
      </c>
      <c r="G278" s="167" t="s">
        <v>204</v>
      </c>
      <c r="H278" s="168">
        <v>1</v>
      </c>
      <c r="I278" s="169"/>
      <c r="J278" s="170">
        <f>ROUND(I278*H278,2)</f>
        <v>0</v>
      </c>
      <c r="K278" s="166" t="s">
        <v>32</v>
      </c>
      <c r="L278" s="33"/>
      <c r="M278" s="171" t="s">
        <v>32</v>
      </c>
      <c r="N278" s="172" t="s">
        <v>46</v>
      </c>
      <c r="O278" s="34"/>
      <c r="P278" s="173">
        <f>O278*H278</f>
        <v>0</v>
      </c>
      <c r="Q278" s="173">
        <v>0</v>
      </c>
      <c r="R278" s="173">
        <f>Q278*H278</f>
        <v>0</v>
      </c>
      <c r="S278" s="173">
        <v>0</v>
      </c>
      <c r="T278" s="174">
        <f>S278*H278</f>
        <v>0</v>
      </c>
      <c r="AR278" s="16" t="s">
        <v>713</v>
      </c>
      <c r="AT278" s="16" t="s">
        <v>133</v>
      </c>
      <c r="AU278" s="16" t="s">
        <v>23</v>
      </c>
      <c r="AY278" s="16" t="s">
        <v>130</v>
      </c>
      <c r="BE278" s="175">
        <f>IF(N278="základní",J278,0)</f>
        <v>0</v>
      </c>
      <c r="BF278" s="175">
        <f>IF(N278="snížená",J278,0)</f>
        <v>0</v>
      </c>
      <c r="BG278" s="175">
        <f>IF(N278="zákl. přenesená",J278,0)</f>
        <v>0</v>
      </c>
      <c r="BH278" s="175">
        <f>IF(N278="sníž. přenesená",J278,0)</f>
        <v>0</v>
      </c>
      <c r="BI278" s="175">
        <f>IF(N278="nulová",J278,0)</f>
        <v>0</v>
      </c>
      <c r="BJ278" s="16" t="s">
        <v>23</v>
      </c>
      <c r="BK278" s="175">
        <f>ROUND(I278*H278,2)</f>
        <v>0</v>
      </c>
      <c r="BL278" s="16" t="s">
        <v>713</v>
      </c>
      <c r="BM278" s="16" t="s">
        <v>714</v>
      </c>
    </row>
    <row r="279" spans="2:47" s="1" customFormat="1" ht="27">
      <c r="B279" s="33"/>
      <c r="D279" s="176" t="s">
        <v>140</v>
      </c>
      <c r="F279" s="177" t="s">
        <v>715</v>
      </c>
      <c r="I279" s="137"/>
      <c r="L279" s="33"/>
      <c r="M279" s="62"/>
      <c r="N279" s="34"/>
      <c r="O279" s="34"/>
      <c r="P279" s="34"/>
      <c r="Q279" s="34"/>
      <c r="R279" s="34"/>
      <c r="S279" s="34"/>
      <c r="T279" s="63"/>
      <c r="AT279" s="16" t="s">
        <v>140</v>
      </c>
      <c r="AU279" s="16" t="s">
        <v>23</v>
      </c>
    </row>
    <row r="280" spans="2:51" s="11" customFormat="1" ht="13.5">
      <c r="B280" s="178"/>
      <c r="D280" s="186" t="s">
        <v>142</v>
      </c>
      <c r="E280" s="187" t="s">
        <v>32</v>
      </c>
      <c r="F280" s="188" t="s">
        <v>244</v>
      </c>
      <c r="H280" s="189">
        <v>1</v>
      </c>
      <c r="I280" s="182"/>
      <c r="L280" s="178"/>
      <c r="M280" s="183"/>
      <c r="N280" s="184"/>
      <c r="O280" s="184"/>
      <c r="P280" s="184"/>
      <c r="Q280" s="184"/>
      <c r="R280" s="184"/>
      <c r="S280" s="184"/>
      <c r="T280" s="185"/>
      <c r="AT280" s="179" t="s">
        <v>142</v>
      </c>
      <c r="AU280" s="179" t="s">
        <v>23</v>
      </c>
      <c r="AV280" s="11" t="s">
        <v>83</v>
      </c>
      <c r="AW280" s="11" t="s">
        <v>39</v>
      </c>
      <c r="AX280" s="11" t="s">
        <v>23</v>
      </c>
      <c r="AY280" s="179" t="s">
        <v>130</v>
      </c>
    </row>
    <row r="281" spans="2:65" s="1" customFormat="1" ht="22.5" customHeight="1">
      <c r="B281" s="163"/>
      <c r="C281" s="164" t="s">
        <v>484</v>
      </c>
      <c r="D281" s="164" t="s">
        <v>133</v>
      </c>
      <c r="E281" s="165" t="s">
        <v>716</v>
      </c>
      <c r="F281" s="166" t="s">
        <v>717</v>
      </c>
      <c r="G281" s="167" t="s">
        <v>204</v>
      </c>
      <c r="H281" s="168">
        <v>1</v>
      </c>
      <c r="I281" s="169"/>
      <c r="J281" s="170">
        <f>ROUND(I281*H281,2)</f>
        <v>0</v>
      </c>
      <c r="K281" s="166" t="s">
        <v>32</v>
      </c>
      <c r="L281" s="33"/>
      <c r="M281" s="171" t="s">
        <v>32</v>
      </c>
      <c r="N281" s="172" t="s">
        <v>46</v>
      </c>
      <c r="O281" s="34"/>
      <c r="P281" s="173">
        <f>O281*H281</f>
        <v>0</v>
      </c>
      <c r="Q281" s="173">
        <v>0</v>
      </c>
      <c r="R281" s="173">
        <f>Q281*H281</f>
        <v>0</v>
      </c>
      <c r="S281" s="173">
        <v>0</v>
      </c>
      <c r="T281" s="174">
        <f>S281*H281</f>
        <v>0</v>
      </c>
      <c r="AR281" s="16" t="s">
        <v>713</v>
      </c>
      <c r="AT281" s="16" t="s">
        <v>133</v>
      </c>
      <c r="AU281" s="16" t="s">
        <v>23</v>
      </c>
      <c r="AY281" s="16" t="s">
        <v>130</v>
      </c>
      <c r="BE281" s="175">
        <f>IF(N281="základní",J281,0)</f>
        <v>0</v>
      </c>
      <c r="BF281" s="175">
        <f>IF(N281="snížená",J281,0)</f>
        <v>0</v>
      </c>
      <c r="BG281" s="175">
        <f>IF(N281="zákl. přenesená",J281,0)</f>
        <v>0</v>
      </c>
      <c r="BH281" s="175">
        <f>IF(N281="sníž. přenesená",J281,0)</f>
        <v>0</v>
      </c>
      <c r="BI281" s="175">
        <f>IF(N281="nulová",J281,0)</f>
        <v>0</v>
      </c>
      <c r="BJ281" s="16" t="s">
        <v>23</v>
      </c>
      <c r="BK281" s="175">
        <f>ROUND(I281*H281,2)</f>
        <v>0</v>
      </c>
      <c r="BL281" s="16" t="s">
        <v>713</v>
      </c>
      <c r="BM281" s="16" t="s">
        <v>718</v>
      </c>
    </row>
    <row r="282" spans="2:47" s="1" customFormat="1" ht="13.5">
      <c r="B282" s="33"/>
      <c r="D282" s="176" t="s">
        <v>140</v>
      </c>
      <c r="F282" s="177" t="s">
        <v>719</v>
      </c>
      <c r="I282" s="137"/>
      <c r="L282" s="33"/>
      <c r="M282" s="62"/>
      <c r="N282" s="34"/>
      <c r="O282" s="34"/>
      <c r="P282" s="34"/>
      <c r="Q282" s="34"/>
      <c r="R282" s="34"/>
      <c r="S282" s="34"/>
      <c r="T282" s="63"/>
      <c r="AT282" s="16" t="s">
        <v>140</v>
      </c>
      <c r="AU282" s="16" t="s">
        <v>23</v>
      </c>
    </row>
    <row r="283" spans="2:51" s="11" customFormat="1" ht="13.5">
      <c r="B283" s="178"/>
      <c r="D283" s="176" t="s">
        <v>142</v>
      </c>
      <c r="E283" s="179" t="s">
        <v>32</v>
      </c>
      <c r="F283" s="180" t="s">
        <v>244</v>
      </c>
      <c r="H283" s="181">
        <v>1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142</v>
      </c>
      <c r="AU283" s="179" t="s">
        <v>23</v>
      </c>
      <c r="AV283" s="11" t="s">
        <v>83</v>
      </c>
      <c r="AW283" s="11" t="s">
        <v>39</v>
      </c>
      <c r="AX283" s="11" t="s">
        <v>23</v>
      </c>
      <c r="AY283" s="179" t="s">
        <v>130</v>
      </c>
    </row>
    <row r="284" spans="2:63" s="10" customFormat="1" ht="36.75" customHeight="1">
      <c r="B284" s="149"/>
      <c r="D284" s="150" t="s">
        <v>74</v>
      </c>
      <c r="E284" s="151" t="s">
        <v>313</v>
      </c>
      <c r="F284" s="151" t="s">
        <v>720</v>
      </c>
      <c r="I284" s="152"/>
      <c r="J284" s="153">
        <f>BK284</f>
        <v>0</v>
      </c>
      <c r="L284" s="149"/>
      <c r="M284" s="154"/>
      <c r="N284" s="155"/>
      <c r="O284" s="155"/>
      <c r="P284" s="156">
        <f>P285+P296</f>
        <v>0</v>
      </c>
      <c r="Q284" s="155"/>
      <c r="R284" s="156">
        <f>R285+R296</f>
        <v>0.10769625</v>
      </c>
      <c r="S284" s="155"/>
      <c r="T284" s="157">
        <f>T285+T296</f>
        <v>0</v>
      </c>
      <c r="AR284" s="150" t="s">
        <v>131</v>
      </c>
      <c r="AT284" s="158" t="s">
        <v>74</v>
      </c>
      <c r="AU284" s="158" t="s">
        <v>75</v>
      </c>
      <c r="AY284" s="150" t="s">
        <v>130</v>
      </c>
      <c r="BK284" s="159">
        <f>BK285+BK296</f>
        <v>0</v>
      </c>
    </row>
    <row r="285" spans="2:63" s="10" customFormat="1" ht="19.5" customHeight="1">
      <c r="B285" s="149"/>
      <c r="D285" s="160" t="s">
        <v>74</v>
      </c>
      <c r="E285" s="161" t="s">
        <v>721</v>
      </c>
      <c r="F285" s="161" t="s">
        <v>722</v>
      </c>
      <c r="I285" s="152"/>
      <c r="J285" s="162">
        <f>BK285</f>
        <v>0</v>
      </c>
      <c r="L285" s="149"/>
      <c r="M285" s="154"/>
      <c r="N285" s="155"/>
      <c r="O285" s="155"/>
      <c r="P285" s="156">
        <f>SUM(P286:P295)</f>
        <v>0</v>
      </c>
      <c r="Q285" s="155"/>
      <c r="R285" s="156">
        <f>SUM(R286:R295)</f>
        <v>0.05963625</v>
      </c>
      <c r="S285" s="155"/>
      <c r="T285" s="157">
        <f>SUM(T286:T295)</f>
        <v>0</v>
      </c>
      <c r="AR285" s="150" t="s">
        <v>131</v>
      </c>
      <c r="AT285" s="158" t="s">
        <v>74</v>
      </c>
      <c r="AU285" s="158" t="s">
        <v>23</v>
      </c>
      <c r="AY285" s="150" t="s">
        <v>130</v>
      </c>
      <c r="BK285" s="159">
        <f>SUM(BK286:BK295)</f>
        <v>0</v>
      </c>
    </row>
    <row r="286" spans="2:65" s="1" customFormat="1" ht="22.5" customHeight="1">
      <c r="B286" s="163"/>
      <c r="C286" s="164" t="s">
        <v>489</v>
      </c>
      <c r="D286" s="164" t="s">
        <v>133</v>
      </c>
      <c r="E286" s="165" t="s">
        <v>723</v>
      </c>
      <c r="F286" s="166" t="s">
        <v>724</v>
      </c>
      <c r="G286" s="167" t="s">
        <v>136</v>
      </c>
      <c r="H286" s="168">
        <v>27</v>
      </c>
      <c r="I286" s="169"/>
      <c r="J286" s="170">
        <f>ROUND(I286*H286,2)</f>
        <v>0</v>
      </c>
      <c r="K286" s="166" t="s">
        <v>137</v>
      </c>
      <c r="L286" s="33"/>
      <c r="M286" s="171" t="s">
        <v>32</v>
      </c>
      <c r="N286" s="172" t="s">
        <v>46</v>
      </c>
      <c r="O286" s="34"/>
      <c r="P286" s="173">
        <f>O286*H286</f>
        <v>0</v>
      </c>
      <c r="Q286" s="173">
        <v>0</v>
      </c>
      <c r="R286" s="173">
        <f>Q286*H286</f>
        <v>0</v>
      </c>
      <c r="S286" s="173">
        <v>0</v>
      </c>
      <c r="T286" s="174">
        <f>S286*H286</f>
        <v>0</v>
      </c>
      <c r="AR286" s="16" t="s">
        <v>500</v>
      </c>
      <c r="AT286" s="16" t="s">
        <v>133</v>
      </c>
      <c r="AU286" s="16" t="s">
        <v>83</v>
      </c>
      <c r="AY286" s="16" t="s">
        <v>130</v>
      </c>
      <c r="BE286" s="175">
        <f>IF(N286="základní",J286,0)</f>
        <v>0</v>
      </c>
      <c r="BF286" s="175">
        <f>IF(N286="snížená",J286,0)</f>
        <v>0</v>
      </c>
      <c r="BG286" s="175">
        <f>IF(N286="zákl. přenesená",J286,0)</f>
        <v>0</v>
      </c>
      <c r="BH286" s="175">
        <f>IF(N286="sníž. přenesená",J286,0)</f>
        <v>0</v>
      </c>
      <c r="BI286" s="175">
        <f>IF(N286="nulová",J286,0)</f>
        <v>0</v>
      </c>
      <c r="BJ286" s="16" t="s">
        <v>23</v>
      </c>
      <c r="BK286" s="175">
        <f>ROUND(I286*H286,2)</f>
        <v>0</v>
      </c>
      <c r="BL286" s="16" t="s">
        <v>500</v>
      </c>
      <c r="BM286" s="16" t="s">
        <v>725</v>
      </c>
    </row>
    <row r="287" spans="2:47" s="1" customFormat="1" ht="27">
      <c r="B287" s="33"/>
      <c r="D287" s="176" t="s">
        <v>140</v>
      </c>
      <c r="F287" s="177" t="s">
        <v>726</v>
      </c>
      <c r="I287" s="137"/>
      <c r="L287" s="33"/>
      <c r="M287" s="62"/>
      <c r="N287" s="34"/>
      <c r="O287" s="34"/>
      <c r="P287" s="34"/>
      <c r="Q287" s="34"/>
      <c r="R287" s="34"/>
      <c r="S287" s="34"/>
      <c r="T287" s="63"/>
      <c r="AT287" s="16" t="s">
        <v>140</v>
      </c>
      <c r="AU287" s="16" t="s">
        <v>83</v>
      </c>
    </row>
    <row r="288" spans="2:51" s="11" customFormat="1" ht="13.5">
      <c r="B288" s="178"/>
      <c r="D288" s="186" t="s">
        <v>142</v>
      </c>
      <c r="E288" s="187" t="s">
        <v>32</v>
      </c>
      <c r="F288" s="188" t="s">
        <v>594</v>
      </c>
      <c r="H288" s="189">
        <v>27</v>
      </c>
      <c r="I288" s="182"/>
      <c r="L288" s="178"/>
      <c r="M288" s="183"/>
      <c r="N288" s="184"/>
      <c r="O288" s="184"/>
      <c r="P288" s="184"/>
      <c r="Q288" s="184"/>
      <c r="R288" s="184"/>
      <c r="S288" s="184"/>
      <c r="T288" s="185"/>
      <c r="AT288" s="179" t="s">
        <v>142</v>
      </c>
      <c r="AU288" s="179" t="s">
        <v>83</v>
      </c>
      <c r="AV288" s="11" t="s">
        <v>83</v>
      </c>
      <c r="AW288" s="11" t="s">
        <v>39</v>
      </c>
      <c r="AX288" s="11" t="s">
        <v>23</v>
      </c>
      <c r="AY288" s="179" t="s">
        <v>130</v>
      </c>
    </row>
    <row r="289" spans="2:65" s="1" customFormat="1" ht="22.5" customHeight="1">
      <c r="B289" s="163"/>
      <c r="C289" s="200" t="s">
        <v>494</v>
      </c>
      <c r="D289" s="200" t="s">
        <v>313</v>
      </c>
      <c r="E289" s="201" t="s">
        <v>727</v>
      </c>
      <c r="F289" s="202" t="s">
        <v>728</v>
      </c>
      <c r="G289" s="203" t="s">
        <v>136</v>
      </c>
      <c r="H289" s="204">
        <v>33.75</v>
      </c>
      <c r="I289" s="205"/>
      <c r="J289" s="206">
        <f>ROUND(I289*H289,2)</f>
        <v>0</v>
      </c>
      <c r="K289" s="202" t="s">
        <v>137</v>
      </c>
      <c r="L289" s="207"/>
      <c r="M289" s="208" t="s">
        <v>32</v>
      </c>
      <c r="N289" s="209" t="s">
        <v>46</v>
      </c>
      <c r="O289" s="34"/>
      <c r="P289" s="173">
        <f>O289*H289</f>
        <v>0</v>
      </c>
      <c r="Q289" s="173">
        <v>9E-05</v>
      </c>
      <c r="R289" s="173">
        <f>Q289*H289</f>
        <v>0.0030375000000000003</v>
      </c>
      <c r="S289" s="173">
        <v>0</v>
      </c>
      <c r="T289" s="174">
        <f>S289*H289</f>
        <v>0</v>
      </c>
      <c r="AR289" s="16" t="s">
        <v>729</v>
      </c>
      <c r="AT289" s="16" t="s">
        <v>313</v>
      </c>
      <c r="AU289" s="16" t="s">
        <v>83</v>
      </c>
      <c r="AY289" s="16" t="s">
        <v>130</v>
      </c>
      <c r="BE289" s="175">
        <f>IF(N289="základní",J289,0)</f>
        <v>0</v>
      </c>
      <c r="BF289" s="175">
        <f>IF(N289="snížená",J289,0)</f>
        <v>0</v>
      </c>
      <c r="BG289" s="175">
        <f>IF(N289="zákl. přenesená",J289,0)</f>
        <v>0</v>
      </c>
      <c r="BH289" s="175">
        <f>IF(N289="sníž. přenesená",J289,0)</f>
        <v>0</v>
      </c>
      <c r="BI289" s="175">
        <f>IF(N289="nulová",J289,0)</f>
        <v>0</v>
      </c>
      <c r="BJ289" s="16" t="s">
        <v>23</v>
      </c>
      <c r="BK289" s="175">
        <f>ROUND(I289*H289,2)</f>
        <v>0</v>
      </c>
      <c r="BL289" s="16" t="s">
        <v>729</v>
      </c>
      <c r="BM289" s="16" t="s">
        <v>730</v>
      </c>
    </row>
    <row r="290" spans="2:47" s="1" customFormat="1" ht="13.5">
      <c r="B290" s="33"/>
      <c r="D290" s="186" t="s">
        <v>140</v>
      </c>
      <c r="F290" s="190" t="s">
        <v>731</v>
      </c>
      <c r="I290" s="137"/>
      <c r="L290" s="33"/>
      <c r="M290" s="62"/>
      <c r="N290" s="34"/>
      <c r="O290" s="34"/>
      <c r="P290" s="34"/>
      <c r="Q290" s="34"/>
      <c r="R290" s="34"/>
      <c r="S290" s="34"/>
      <c r="T290" s="63"/>
      <c r="AT290" s="16" t="s">
        <v>140</v>
      </c>
      <c r="AU290" s="16" t="s">
        <v>83</v>
      </c>
    </row>
    <row r="291" spans="2:65" s="1" customFormat="1" ht="22.5" customHeight="1">
      <c r="B291" s="163"/>
      <c r="C291" s="164" t="s">
        <v>500</v>
      </c>
      <c r="D291" s="164" t="s">
        <v>133</v>
      </c>
      <c r="E291" s="165" t="s">
        <v>732</v>
      </c>
      <c r="F291" s="166" t="s">
        <v>733</v>
      </c>
      <c r="G291" s="167" t="s">
        <v>136</v>
      </c>
      <c r="H291" s="168">
        <v>27</v>
      </c>
      <c r="I291" s="169"/>
      <c r="J291" s="170">
        <f>ROUND(I291*H291,2)</f>
        <v>0</v>
      </c>
      <c r="K291" s="166" t="s">
        <v>137</v>
      </c>
      <c r="L291" s="33"/>
      <c r="M291" s="171" t="s">
        <v>32</v>
      </c>
      <c r="N291" s="172" t="s">
        <v>46</v>
      </c>
      <c r="O291" s="34"/>
      <c r="P291" s="173">
        <f>O291*H291</f>
        <v>0</v>
      </c>
      <c r="Q291" s="173">
        <v>0</v>
      </c>
      <c r="R291" s="173">
        <f>Q291*H291</f>
        <v>0</v>
      </c>
      <c r="S291" s="173">
        <v>0</v>
      </c>
      <c r="T291" s="174">
        <f>S291*H291</f>
        <v>0</v>
      </c>
      <c r="AR291" s="16" t="s">
        <v>500</v>
      </c>
      <c r="AT291" s="16" t="s">
        <v>133</v>
      </c>
      <c r="AU291" s="16" t="s">
        <v>83</v>
      </c>
      <c r="AY291" s="16" t="s">
        <v>130</v>
      </c>
      <c r="BE291" s="175">
        <f>IF(N291="základní",J291,0)</f>
        <v>0</v>
      </c>
      <c r="BF291" s="175">
        <f>IF(N291="snížená",J291,0)</f>
        <v>0</v>
      </c>
      <c r="BG291" s="175">
        <f>IF(N291="zákl. přenesená",J291,0)</f>
        <v>0</v>
      </c>
      <c r="BH291" s="175">
        <f>IF(N291="sníž. přenesená",J291,0)</f>
        <v>0</v>
      </c>
      <c r="BI291" s="175">
        <f>IF(N291="nulová",J291,0)</f>
        <v>0</v>
      </c>
      <c r="BJ291" s="16" t="s">
        <v>23</v>
      </c>
      <c r="BK291" s="175">
        <f>ROUND(I291*H291,2)</f>
        <v>0</v>
      </c>
      <c r="BL291" s="16" t="s">
        <v>500</v>
      </c>
      <c r="BM291" s="16" t="s">
        <v>734</v>
      </c>
    </row>
    <row r="292" spans="2:47" s="1" customFormat="1" ht="27">
      <c r="B292" s="33"/>
      <c r="D292" s="176" t="s">
        <v>140</v>
      </c>
      <c r="F292" s="177" t="s">
        <v>735</v>
      </c>
      <c r="I292" s="137"/>
      <c r="L292" s="33"/>
      <c r="M292" s="62"/>
      <c r="N292" s="34"/>
      <c r="O292" s="34"/>
      <c r="P292" s="34"/>
      <c r="Q292" s="34"/>
      <c r="R292" s="34"/>
      <c r="S292" s="34"/>
      <c r="T292" s="63"/>
      <c r="AT292" s="16" t="s">
        <v>140</v>
      </c>
      <c r="AU292" s="16" t="s">
        <v>83</v>
      </c>
    </row>
    <row r="293" spans="2:51" s="11" customFormat="1" ht="13.5">
      <c r="B293" s="178"/>
      <c r="D293" s="186" t="s">
        <v>142</v>
      </c>
      <c r="E293" s="187" t="s">
        <v>32</v>
      </c>
      <c r="F293" s="188" t="s">
        <v>594</v>
      </c>
      <c r="H293" s="189">
        <v>27</v>
      </c>
      <c r="I293" s="182"/>
      <c r="L293" s="178"/>
      <c r="M293" s="183"/>
      <c r="N293" s="184"/>
      <c r="O293" s="184"/>
      <c r="P293" s="184"/>
      <c r="Q293" s="184"/>
      <c r="R293" s="184"/>
      <c r="S293" s="184"/>
      <c r="T293" s="185"/>
      <c r="AT293" s="179" t="s">
        <v>142</v>
      </c>
      <c r="AU293" s="179" t="s">
        <v>83</v>
      </c>
      <c r="AV293" s="11" t="s">
        <v>83</v>
      </c>
      <c r="AW293" s="11" t="s">
        <v>39</v>
      </c>
      <c r="AX293" s="11" t="s">
        <v>23</v>
      </c>
      <c r="AY293" s="179" t="s">
        <v>130</v>
      </c>
    </row>
    <row r="294" spans="2:65" s="1" customFormat="1" ht="22.5" customHeight="1">
      <c r="B294" s="163"/>
      <c r="C294" s="200" t="s">
        <v>505</v>
      </c>
      <c r="D294" s="200" t="s">
        <v>313</v>
      </c>
      <c r="E294" s="201" t="s">
        <v>736</v>
      </c>
      <c r="F294" s="202" t="s">
        <v>737</v>
      </c>
      <c r="G294" s="203" t="s">
        <v>136</v>
      </c>
      <c r="H294" s="204">
        <v>33.75</v>
      </c>
      <c r="I294" s="205"/>
      <c r="J294" s="206">
        <f>ROUND(I294*H294,2)</f>
        <v>0</v>
      </c>
      <c r="K294" s="202" t="s">
        <v>137</v>
      </c>
      <c r="L294" s="207"/>
      <c r="M294" s="208" t="s">
        <v>32</v>
      </c>
      <c r="N294" s="209" t="s">
        <v>46</v>
      </c>
      <c r="O294" s="34"/>
      <c r="P294" s="173">
        <f>O294*H294</f>
        <v>0</v>
      </c>
      <c r="Q294" s="173">
        <v>0.001677</v>
      </c>
      <c r="R294" s="173">
        <f>Q294*H294</f>
        <v>0.05659875</v>
      </c>
      <c r="S294" s="173">
        <v>0</v>
      </c>
      <c r="T294" s="174">
        <f>S294*H294</f>
        <v>0</v>
      </c>
      <c r="AR294" s="16" t="s">
        <v>729</v>
      </c>
      <c r="AT294" s="16" t="s">
        <v>313</v>
      </c>
      <c r="AU294" s="16" t="s">
        <v>83</v>
      </c>
      <c r="AY294" s="16" t="s">
        <v>130</v>
      </c>
      <c r="BE294" s="175">
        <f>IF(N294="základní",J294,0)</f>
        <v>0</v>
      </c>
      <c r="BF294" s="175">
        <f>IF(N294="snížená",J294,0)</f>
        <v>0</v>
      </c>
      <c r="BG294" s="175">
        <f>IF(N294="zákl. přenesená",J294,0)</f>
        <v>0</v>
      </c>
      <c r="BH294" s="175">
        <f>IF(N294="sníž. přenesená",J294,0)</f>
        <v>0</v>
      </c>
      <c r="BI294" s="175">
        <f>IF(N294="nulová",J294,0)</f>
        <v>0</v>
      </c>
      <c r="BJ294" s="16" t="s">
        <v>23</v>
      </c>
      <c r="BK294" s="175">
        <f>ROUND(I294*H294,2)</f>
        <v>0</v>
      </c>
      <c r="BL294" s="16" t="s">
        <v>729</v>
      </c>
      <c r="BM294" s="16" t="s">
        <v>738</v>
      </c>
    </row>
    <row r="295" spans="2:47" s="1" customFormat="1" ht="13.5">
      <c r="B295" s="33"/>
      <c r="D295" s="176" t="s">
        <v>140</v>
      </c>
      <c r="F295" s="177" t="s">
        <v>739</v>
      </c>
      <c r="I295" s="137"/>
      <c r="L295" s="33"/>
      <c r="M295" s="62"/>
      <c r="N295" s="34"/>
      <c r="O295" s="34"/>
      <c r="P295" s="34"/>
      <c r="Q295" s="34"/>
      <c r="R295" s="34"/>
      <c r="S295" s="34"/>
      <c r="T295" s="63"/>
      <c r="AT295" s="16" t="s">
        <v>140</v>
      </c>
      <c r="AU295" s="16" t="s">
        <v>83</v>
      </c>
    </row>
    <row r="296" spans="2:63" s="10" customFormat="1" ht="29.25" customHeight="1">
      <c r="B296" s="149"/>
      <c r="D296" s="160" t="s">
        <v>74</v>
      </c>
      <c r="E296" s="161" t="s">
        <v>740</v>
      </c>
      <c r="F296" s="161" t="s">
        <v>741</v>
      </c>
      <c r="I296" s="152"/>
      <c r="J296" s="162">
        <f>BK296</f>
        <v>0</v>
      </c>
      <c r="L296" s="149"/>
      <c r="M296" s="154"/>
      <c r="N296" s="155"/>
      <c r="O296" s="155"/>
      <c r="P296" s="156">
        <f>SUM(P297:P302)</f>
        <v>0</v>
      </c>
      <c r="Q296" s="155"/>
      <c r="R296" s="156">
        <f>SUM(R297:R302)</f>
        <v>0.04806</v>
      </c>
      <c r="S296" s="155"/>
      <c r="T296" s="157">
        <f>SUM(T297:T302)</f>
        <v>0</v>
      </c>
      <c r="AR296" s="150" t="s">
        <v>131</v>
      </c>
      <c r="AT296" s="158" t="s">
        <v>74</v>
      </c>
      <c r="AU296" s="158" t="s">
        <v>23</v>
      </c>
      <c r="AY296" s="150" t="s">
        <v>130</v>
      </c>
      <c r="BK296" s="159">
        <f>SUM(BK297:BK302)</f>
        <v>0</v>
      </c>
    </row>
    <row r="297" spans="2:65" s="1" customFormat="1" ht="31.5" customHeight="1">
      <c r="B297" s="163"/>
      <c r="C297" s="164" t="s">
        <v>515</v>
      </c>
      <c r="D297" s="164" t="s">
        <v>133</v>
      </c>
      <c r="E297" s="165" t="s">
        <v>742</v>
      </c>
      <c r="F297" s="166" t="s">
        <v>743</v>
      </c>
      <c r="G297" s="167" t="s">
        <v>136</v>
      </c>
      <c r="H297" s="168">
        <v>27</v>
      </c>
      <c r="I297" s="169"/>
      <c r="J297" s="170">
        <f>ROUND(I297*H297,2)</f>
        <v>0</v>
      </c>
      <c r="K297" s="166" t="s">
        <v>137</v>
      </c>
      <c r="L297" s="33"/>
      <c r="M297" s="171" t="s">
        <v>32</v>
      </c>
      <c r="N297" s="172" t="s">
        <v>46</v>
      </c>
      <c r="O297" s="34"/>
      <c r="P297" s="173">
        <f>O297*H297</f>
        <v>0</v>
      </c>
      <c r="Q297" s="173">
        <v>0</v>
      </c>
      <c r="R297" s="173">
        <f>Q297*H297</f>
        <v>0</v>
      </c>
      <c r="S297" s="173">
        <v>0</v>
      </c>
      <c r="T297" s="174">
        <f>S297*H297</f>
        <v>0</v>
      </c>
      <c r="AR297" s="16" t="s">
        <v>500</v>
      </c>
      <c r="AT297" s="16" t="s">
        <v>133</v>
      </c>
      <c r="AU297" s="16" t="s">
        <v>83</v>
      </c>
      <c r="AY297" s="16" t="s">
        <v>130</v>
      </c>
      <c r="BE297" s="175">
        <f>IF(N297="základní",J297,0)</f>
        <v>0</v>
      </c>
      <c r="BF297" s="175">
        <f>IF(N297="snížená",J297,0)</f>
        <v>0</v>
      </c>
      <c r="BG297" s="175">
        <f>IF(N297="zákl. přenesená",J297,0)</f>
        <v>0</v>
      </c>
      <c r="BH297" s="175">
        <f>IF(N297="sníž. přenesená",J297,0)</f>
        <v>0</v>
      </c>
      <c r="BI297" s="175">
        <f>IF(N297="nulová",J297,0)</f>
        <v>0</v>
      </c>
      <c r="BJ297" s="16" t="s">
        <v>23</v>
      </c>
      <c r="BK297" s="175">
        <f>ROUND(I297*H297,2)</f>
        <v>0</v>
      </c>
      <c r="BL297" s="16" t="s">
        <v>500</v>
      </c>
      <c r="BM297" s="16" t="s">
        <v>744</v>
      </c>
    </row>
    <row r="298" spans="2:47" s="1" customFormat="1" ht="27">
      <c r="B298" s="33"/>
      <c r="D298" s="176" t="s">
        <v>140</v>
      </c>
      <c r="F298" s="177" t="s">
        <v>745</v>
      </c>
      <c r="I298" s="137"/>
      <c r="L298" s="33"/>
      <c r="M298" s="62"/>
      <c r="N298" s="34"/>
      <c r="O298" s="34"/>
      <c r="P298" s="34"/>
      <c r="Q298" s="34"/>
      <c r="R298" s="34"/>
      <c r="S298" s="34"/>
      <c r="T298" s="63"/>
      <c r="AT298" s="16" t="s">
        <v>140</v>
      </c>
      <c r="AU298" s="16" t="s">
        <v>83</v>
      </c>
    </row>
    <row r="299" spans="2:51" s="11" customFormat="1" ht="13.5">
      <c r="B299" s="178"/>
      <c r="D299" s="186" t="s">
        <v>142</v>
      </c>
      <c r="E299" s="187" t="s">
        <v>32</v>
      </c>
      <c r="F299" s="188" t="s">
        <v>594</v>
      </c>
      <c r="H299" s="189">
        <v>27</v>
      </c>
      <c r="I299" s="182"/>
      <c r="L299" s="178"/>
      <c r="M299" s="183"/>
      <c r="N299" s="184"/>
      <c r="O299" s="184"/>
      <c r="P299" s="184"/>
      <c r="Q299" s="184"/>
      <c r="R299" s="184"/>
      <c r="S299" s="184"/>
      <c r="T299" s="185"/>
      <c r="AT299" s="179" t="s">
        <v>142</v>
      </c>
      <c r="AU299" s="179" t="s">
        <v>83</v>
      </c>
      <c r="AV299" s="11" t="s">
        <v>83</v>
      </c>
      <c r="AW299" s="11" t="s">
        <v>39</v>
      </c>
      <c r="AX299" s="11" t="s">
        <v>23</v>
      </c>
      <c r="AY299" s="179" t="s">
        <v>130</v>
      </c>
    </row>
    <row r="300" spans="2:65" s="1" customFormat="1" ht="22.5" customHeight="1">
      <c r="B300" s="163"/>
      <c r="C300" s="164" t="s">
        <v>521</v>
      </c>
      <c r="D300" s="164" t="s">
        <v>133</v>
      </c>
      <c r="E300" s="165" t="s">
        <v>746</v>
      </c>
      <c r="F300" s="166" t="s">
        <v>747</v>
      </c>
      <c r="G300" s="167" t="s">
        <v>136</v>
      </c>
      <c r="H300" s="168">
        <v>27</v>
      </c>
      <c r="I300" s="169"/>
      <c r="J300" s="170">
        <f>ROUND(I300*H300,2)</f>
        <v>0</v>
      </c>
      <c r="K300" s="166" t="s">
        <v>137</v>
      </c>
      <c r="L300" s="33"/>
      <c r="M300" s="171" t="s">
        <v>32</v>
      </c>
      <c r="N300" s="172" t="s">
        <v>46</v>
      </c>
      <c r="O300" s="34"/>
      <c r="P300" s="173">
        <f>O300*H300</f>
        <v>0</v>
      </c>
      <c r="Q300" s="173">
        <v>0.00178</v>
      </c>
      <c r="R300" s="173">
        <f>Q300*H300</f>
        <v>0.04806</v>
      </c>
      <c r="S300" s="173">
        <v>0</v>
      </c>
      <c r="T300" s="174">
        <f>S300*H300</f>
        <v>0</v>
      </c>
      <c r="AR300" s="16" t="s">
        <v>500</v>
      </c>
      <c r="AT300" s="16" t="s">
        <v>133</v>
      </c>
      <c r="AU300" s="16" t="s">
        <v>83</v>
      </c>
      <c r="AY300" s="16" t="s">
        <v>130</v>
      </c>
      <c r="BE300" s="175">
        <f>IF(N300="základní",J300,0)</f>
        <v>0</v>
      </c>
      <c r="BF300" s="175">
        <f>IF(N300="snížená",J300,0)</f>
        <v>0</v>
      </c>
      <c r="BG300" s="175">
        <f>IF(N300="zákl. přenesená",J300,0)</f>
        <v>0</v>
      </c>
      <c r="BH300" s="175">
        <f>IF(N300="sníž. přenesená",J300,0)</f>
        <v>0</v>
      </c>
      <c r="BI300" s="175">
        <f>IF(N300="nulová",J300,0)</f>
        <v>0</v>
      </c>
      <c r="BJ300" s="16" t="s">
        <v>23</v>
      </c>
      <c r="BK300" s="175">
        <f>ROUND(I300*H300,2)</f>
        <v>0</v>
      </c>
      <c r="BL300" s="16" t="s">
        <v>500</v>
      </c>
      <c r="BM300" s="16" t="s">
        <v>748</v>
      </c>
    </row>
    <row r="301" spans="2:47" s="1" customFormat="1" ht="27">
      <c r="B301" s="33"/>
      <c r="D301" s="176" t="s">
        <v>140</v>
      </c>
      <c r="F301" s="177" t="s">
        <v>749</v>
      </c>
      <c r="I301" s="137"/>
      <c r="L301" s="33"/>
      <c r="M301" s="62"/>
      <c r="N301" s="34"/>
      <c r="O301" s="34"/>
      <c r="P301" s="34"/>
      <c r="Q301" s="34"/>
      <c r="R301" s="34"/>
      <c r="S301" s="34"/>
      <c r="T301" s="63"/>
      <c r="AT301" s="16" t="s">
        <v>140</v>
      </c>
      <c r="AU301" s="16" t="s">
        <v>83</v>
      </c>
    </row>
    <row r="302" spans="2:51" s="11" customFormat="1" ht="13.5">
      <c r="B302" s="178"/>
      <c r="D302" s="176" t="s">
        <v>142</v>
      </c>
      <c r="E302" s="179" t="s">
        <v>32</v>
      </c>
      <c r="F302" s="180" t="s">
        <v>594</v>
      </c>
      <c r="H302" s="181">
        <v>27</v>
      </c>
      <c r="I302" s="182"/>
      <c r="L302" s="178"/>
      <c r="M302" s="211"/>
      <c r="N302" s="212"/>
      <c r="O302" s="212"/>
      <c r="P302" s="212"/>
      <c r="Q302" s="212"/>
      <c r="R302" s="212"/>
      <c r="S302" s="212"/>
      <c r="T302" s="213"/>
      <c r="AT302" s="179" t="s">
        <v>142</v>
      </c>
      <c r="AU302" s="179" t="s">
        <v>83</v>
      </c>
      <c r="AV302" s="11" t="s">
        <v>83</v>
      </c>
      <c r="AW302" s="11" t="s">
        <v>39</v>
      </c>
      <c r="AX302" s="11" t="s">
        <v>23</v>
      </c>
      <c r="AY302" s="179" t="s">
        <v>130</v>
      </c>
    </row>
    <row r="303" spans="2:12" s="1" customFormat="1" ht="6.75" customHeight="1">
      <c r="B303" s="48"/>
      <c r="C303" s="49"/>
      <c r="D303" s="49"/>
      <c r="E303" s="49"/>
      <c r="F303" s="49"/>
      <c r="G303" s="49"/>
      <c r="H303" s="49"/>
      <c r="I303" s="115"/>
      <c r="J303" s="49"/>
      <c r="K303" s="49"/>
      <c r="L303" s="33"/>
    </row>
    <row r="312" ht="13.5">
      <c r="AT312" s="214"/>
    </row>
  </sheetData>
  <sheetProtection password="CC35" sheet="1" objects="1" scenarios="1" formatColumns="0" formatRows="0" sort="0" autoFilter="0"/>
  <autoFilter ref="C91:K91"/>
  <mergeCells count="9">
    <mergeCell ref="E84:H84"/>
    <mergeCell ref="G1:H1"/>
    <mergeCell ref="L2:V2"/>
    <mergeCell ref="E7:H7"/>
    <mergeCell ref="E9:H9"/>
    <mergeCell ref="E24:H24"/>
    <mergeCell ref="E45:H45"/>
    <mergeCell ref="E47:H47"/>
    <mergeCell ref="E82:H82"/>
  </mergeCells>
  <hyperlinks>
    <hyperlink ref="F1:G1" location="C2" tooltip="Krycí list soupisu" display="1) Krycí list soupisu"/>
    <hyperlink ref="G1:H1" location="C54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865</v>
      </c>
      <c r="G1" s="268" t="s">
        <v>866</v>
      </c>
      <c r="H1" s="268"/>
      <c r="I1" s="269"/>
      <c r="J1" s="263" t="s">
        <v>867</v>
      </c>
      <c r="K1" s="261" t="s">
        <v>93</v>
      </c>
      <c r="L1" s="263" t="s">
        <v>868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89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83</v>
      </c>
    </row>
    <row r="4" spans="2:46" ht="36.75" customHeight="1">
      <c r="B4" s="20"/>
      <c r="C4" s="21"/>
      <c r="D4" s="22" t="s">
        <v>94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5" t="str">
        <f>'Rekapitulace stavby'!K6</f>
        <v>Udržovací práce - Oprava fasády č.p. 150 s výměnou oken a vstupních dveří</v>
      </c>
      <c r="F7" s="224"/>
      <c r="G7" s="224"/>
      <c r="H7" s="224"/>
      <c r="I7" s="93"/>
      <c r="J7" s="21"/>
      <c r="K7" s="23"/>
    </row>
    <row r="8" spans="2:11" s="1" customFormat="1" ht="15">
      <c r="B8" s="33"/>
      <c r="C8" s="34"/>
      <c r="D8" s="29" t="s">
        <v>95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6" t="s">
        <v>750</v>
      </c>
      <c r="F9" s="231"/>
      <c r="G9" s="231"/>
      <c r="H9" s="23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32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95" t="s">
        <v>26</v>
      </c>
      <c r="J12" s="96" t="str">
        <f>'Rekapitulace stavby'!AN8</f>
        <v>23.12.2016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95" t="s">
        <v>31</v>
      </c>
      <c r="J14" s="27" t="s">
        <v>32</v>
      </c>
      <c r="K14" s="37"/>
    </row>
    <row r="15" spans="2:11" s="1" customFormat="1" ht="18" customHeight="1">
      <c r="B15" s="33"/>
      <c r="C15" s="34"/>
      <c r="D15" s="34"/>
      <c r="E15" s="27" t="s">
        <v>33</v>
      </c>
      <c r="F15" s="34"/>
      <c r="G15" s="34"/>
      <c r="H15" s="34"/>
      <c r="I15" s="95" t="s">
        <v>34</v>
      </c>
      <c r="J15" s="27" t="s">
        <v>32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35</v>
      </c>
      <c r="E17" s="34"/>
      <c r="F17" s="34"/>
      <c r="G17" s="34"/>
      <c r="H17" s="34"/>
      <c r="I17" s="95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34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37</v>
      </c>
      <c r="E20" s="34"/>
      <c r="F20" s="34"/>
      <c r="G20" s="34"/>
      <c r="H20" s="34"/>
      <c r="I20" s="95" t="s">
        <v>31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34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40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7" t="s">
        <v>32</v>
      </c>
      <c r="F24" s="257"/>
      <c r="G24" s="257"/>
      <c r="H24" s="25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41</v>
      </c>
      <c r="E27" s="34"/>
      <c r="F27" s="34"/>
      <c r="G27" s="34"/>
      <c r="H27" s="34"/>
      <c r="I27" s="94"/>
      <c r="J27" s="104">
        <f>ROUND(J85,2)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43</v>
      </c>
      <c r="G29" s="34"/>
      <c r="H29" s="34"/>
      <c r="I29" s="105" t="s">
        <v>42</v>
      </c>
      <c r="J29" s="38" t="s">
        <v>44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46</v>
      </c>
      <c r="F30" s="106">
        <f>ROUND(SUM(BE85:BE223),2)</f>
        <v>0</v>
      </c>
      <c r="G30" s="34"/>
      <c r="H30" s="34"/>
      <c r="I30" s="107">
        <v>0.21</v>
      </c>
      <c r="J30" s="106">
        <f>ROUND(ROUND((SUM(BE85:BE223)),2)*I30,2)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47</v>
      </c>
      <c r="F31" s="106">
        <f>ROUND(SUM(BF85:BF223),2)</f>
        <v>0</v>
      </c>
      <c r="G31" s="34"/>
      <c r="H31" s="34"/>
      <c r="I31" s="107">
        <v>0.15</v>
      </c>
      <c r="J31" s="106">
        <f>ROUND(ROUND((SUM(BF85:BF223)),2)*I31,2)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48</v>
      </c>
      <c r="F32" s="106">
        <f>ROUND(SUM(BG85:BG223),2)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49</v>
      </c>
      <c r="F33" s="106">
        <f>ROUND(SUM(BH85:BH223),2)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50</v>
      </c>
      <c r="F34" s="106">
        <f>ROUND(SUM(BI85:BI223),2)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51</v>
      </c>
      <c r="E36" s="64"/>
      <c r="F36" s="64"/>
      <c r="G36" s="110" t="s">
        <v>52</v>
      </c>
      <c r="H36" s="111" t="s">
        <v>53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97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5" t="str">
        <f>E7</f>
        <v>Udržovací práce - Oprava fasády č.p. 150 s výměnou oken a vstupních dveří</v>
      </c>
      <c r="F45" s="231"/>
      <c r="G45" s="231"/>
      <c r="H45" s="231"/>
      <c r="I45" s="94"/>
      <c r="J45" s="34"/>
      <c r="K45" s="37"/>
    </row>
    <row r="46" spans="2:11" s="1" customFormat="1" ht="14.25" customHeight="1">
      <c r="B46" s="33"/>
      <c r="C46" s="29" t="s">
        <v>95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6" t="str">
        <f>E9</f>
        <v>03 - Pohled 3</v>
      </c>
      <c r="F47" s="231"/>
      <c r="G47" s="231"/>
      <c r="H47" s="23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Obec Jablunkov</v>
      </c>
      <c r="G49" s="34"/>
      <c r="H49" s="34"/>
      <c r="I49" s="95" t="s">
        <v>26</v>
      </c>
      <c r="J49" s="96" t="str">
        <f>IF(J12="","",J12)</f>
        <v>23.12.2016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30</v>
      </c>
      <c r="D51" s="34"/>
      <c r="E51" s="34"/>
      <c r="F51" s="27" t="str">
        <f>E15</f>
        <v>Město Jablunkov, Dukelská 144, 739 91 Jablunkov</v>
      </c>
      <c r="G51" s="34"/>
      <c r="H51" s="34"/>
      <c r="I51" s="95" t="s">
        <v>37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35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98</v>
      </c>
      <c r="D54" s="108"/>
      <c r="E54" s="108"/>
      <c r="F54" s="108"/>
      <c r="G54" s="108"/>
      <c r="H54" s="108"/>
      <c r="I54" s="119"/>
      <c r="J54" s="120" t="s">
        <v>99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100</v>
      </c>
      <c r="D56" s="34"/>
      <c r="E56" s="34"/>
      <c r="F56" s="34"/>
      <c r="G56" s="34"/>
      <c r="H56" s="34"/>
      <c r="I56" s="94"/>
      <c r="J56" s="104">
        <f>J85</f>
        <v>0</v>
      </c>
      <c r="K56" s="37"/>
      <c r="AU56" s="16" t="s">
        <v>101</v>
      </c>
    </row>
    <row r="57" spans="2:11" s="7" customFormat="1" ht="24.75" customHeight="1">
      <c r="B57" s="123"/>
      <c r="C57" s="124"/>
      <c r="D57" s="125" t="s">
        <v>102</v>
      </c>
      <c r="E57" s="126"/>
      <c r="F57" s="126"/>
      <c r="G57" s="126"/>
      <c r="H57" s="126"/>
      <c r="I57" s="127"/>
      <c r="J57" s="128">
        <f>J86</f>
        <v>0</v>
      </c>
      <c r="K57" s="129"/>
    </row>
    <row r="58" spans="2:11" s="8" customFormat="1" ht="19.5" customHeight="1">
      <c r="B58" s="130"/>
      <c r="C58" s="131"/>
      <c r="D58" s="132" t="s">
        <v>104</v>
      </c>
      <c r="E58" s="133"/>
      <c r="F58" s="133"/>
      <c r="G58" s="133"/>
      <c r="H58" s="133"/>
      <c r="I58" s="134"/>
      <c r="J58" s="135">
        <f>J87</f>
        <v>0</v>
      </c>
      <c r="K58" s="136"/>
    </row>
    <row r="59" spans="2:11" s="8" customFormat="1" ht="19.5" customHeight="1">
      <c r="B59" s="130"/>
      <c r="C59" s="131"/>
      <c r="D59" s="132" t="s">
        <v>105</v>
      </c>
      <c r="E59" s="133"/>
      <c r="F59" s="133"/>
      <c r="G59" s="133"/>
      <c r="H59" s="133"/>
      <c r="I59" s="134"/>
      <c r="J59" s="135">
        <f>J109</f>
        <v>0</v>
      </c>
      <c r="K59" s="136"/>
    </row>
    <row r="60" spans="2:11" s="8" customFormat="1" ht="19.5" customHeight="1">
      <c r="B60" s="130"/>
      <c r="C60" s="131"/>
      <c r="D60" s="132" t="s">
        <v>106</v>
      </c>
      <c r="E60" s="133"/>
      <c r="F60" s="133"/>
      <c r="G60" s="133"/>
      <c r="H60" s="133"/>
      <c r="I60" s="134"/>
      <c r="J60" s="135">
        <f>J149</f>
        <v>0</v>
      </c>
      <c r="K60" s="136"/>
    </row>
    <row r="61" spans="2:11" s="8" customFormat="1" ht="19.5" customHeight="1">
      <c r="B61" s="130"/>
      <c r="C61" s="131"/>
      <c r="D61" s="132" t="s">
        <v>107</v>
      </c>
      <c r="E61" s="133"/>
      <c r="F61" s="133"/>
      <c r="G61" s="133"/>
      <c r="H61" s="133"/>
      <c r="I61" s="134"/>
      <c r="J61" s="135">
        <f>J159</f>
        <v>0</v>
      </c>
      <c r="K61" s="136"/>
    </row>
    <row r="62" spans="2:11" s="7" customFormat="1" ht="24.75" customHeight="1">
      <c r="B62" s="123"/>
      <c r="C62" s="124"/>
      <c r="D62" s="125" t="s">
        <v>108</v>
      </c>
      <c r="E62" s="126"/>
      <c r="F62" s="126"/>
      <c r="G62" s="126"/>
      <c r="H62" s="126"/>
      <c r="I62" s="127"/>
      <c r="J62" s="128">
        <f>J162</f>
        <v>0</v>
      </c>
      <c r="K62" s="129"/>
    </row>
    <row r="63" spans="2:11" s="8" customFormat="1" ht="19.5" customHeight="1">
      <c r="B63" s="130"/>
      <c r="C63" s="131"/>
      <c r="D63" s="132" t="s">
        <v>109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8" customFormat="1" ht="19.5" customHeight="1">
      <c r="B64" s="130"/>
      <c r="C64" s="131"/>
      <c r="D64" s="132" t="s">
        <v>112</v>
      </c>
      <c r="E64" s="133"/>
      <c r="F64" s="133"/>
      <c r="G64" s="133"/>
      <c r="H64" s="133"/>
      <c r="I64" s="134"/>
      <c r="J64" s="135">
        <f>J181</f>
        <v>0</v>
      </c>
      <c r="K64" s="136"/>
    </row>
    <row r="65" spans="2:11" s="8" customFormat="1" ht="19.5" customHeight="1">
      <c r="B65" s="130"/>
      <c r="C65" s="131"/>
      <c r="D65" s="132" t="s">
        <v>113</v>
      </c>
      <c r="E65" s="133"/>
      <c r="F65" s="133"/>
      <c r="G65" s="133"/>
      <c r="H65" s="133"/>
      <c r="I65" s="134"/>
      <c r="J65" s="135">
        <f>J210</f>
        <v>0</v>
      </c>
      <c r="K65" s="136"/>
    </row>
    <row r="66" spans="2:11" s="1" customFormat="1" ht="21.75" customHeight="1">
      <c r="B66" s="33"/>
      <c r="C66" s="34"/>
      <c r="D66" s="34"/>
      <c r="E66" s="34"/>
      <c r="F66" s="34"/>
      <c r="G66" s="34"/>
      <c r="H66" s="34"/>
      <c r="I66" s="94"/>
      <c r="J66" s="34"/>
      <c r="K66" s="37"/>
    </row>
    <row r="67" spans="2:11" s="1" customFormat="1" ht="6.75" customHeight="1">
      <c r="B67" s="48"/>
      <c r="C67" s="49"/>
      <c r="D67" s="49"/>
      <c r="E67" s="49"/>
      <c r="F67" s="49"/>
      <c r="G67" s="49"/>
      <c r="H67" s="49"/>
      <c r="I67" s="115"/>
      <c r="J67" s="49"/>
      <c r="K67" s="50"/>
    </row>
    <row r="71" spans="2:12" s="1" customFormat="1" ht="6.75" customHeight="1">
      <c r="B71" s="51"/>
      <c r="C71" s="52"/>
      <c r="D71" s="52"/>
      <c r="E71" s="52"/>
      <c r="F71" s="52"/>
      <c r="G71" s="52"/>
      <c r="H71" s="52"/>
      <c r="I71" s="116"/>
      <c r="J71" s="52"/>
      <c r="K71" s="52"/>
      <c r="L71" s="33"/>
    </row>
    <row r="72" spans="2:12" s="1" customFormat="1" ht="36.75" customHeight="1">
      <c r="B72" s="33"/>
      <c r="C72" s="53" t="s">
        <v>114</v>
      </c>
      <c r="I72" s="137"/>
      <c r="L72" s="33"/>
    </row>
    <row r="73" spans="2:12" s="1" customFormat="1" ht="6.75" customHeight="1">
      <c r="B73" s="33"/>
      <c r="I73" s="137"/>
      <c r="L73" s="33"/>
    </row>
    <row r="74" spans="2:12" s="1" customFormat="1" ht="14.25" customHeight="1">
      <c r="B74" s="33"/>
      <c r="C74" s="55" t="s">
        <v>16</v>
      </c>
      <c r="I74" s="137"/>
      <c r="L74" s="33"/>
    </row>
    <row r="75" spans="2:12" s="1" customFormat="1" ht="22.5" customHeight="1">
      <c r="B75" s="33"/>
      <c r="E75" s="258" t="str">
        <f>E7</f>
        <v>Udržovací práce - Oprava fasády č.p. 150 s výměnou oken a vstupních dveří</v>
      </c>
      <c r="F75" s="221"/>
      <c r="G75" s="221"/>
      <c r="H75" s="221"/>
      <c r="I75" s="137"/>
      <c r="L75" s="33"/>
    </row>
    <row r="76" spans="2:12" s="1" customFormat="1" ht="14.25" customHeight="1">
      <c r="B76" s="33"/>
      <c r="C76" s="55" t="s">
        <v>95</v>
      </c>
      <c r="I76" s="137"/>
      <c r="L76" s="33"/>
    </row>
    <row r="77" spans="2:12" s="1" customFormat="1" ht="23.25" customHeight="1">
      <c r="B77" s="33"/>
      <c r="E77" s="239" t="str">
        <f>E9</f>
        <v>03 - Pohled 3</v>
      </c>
      <c r="F77" s="221"/>
      <c r="G77" s="221"/>
      <c r="H77" s="221"/>
      <c r="I77" s="137"/>
      <c r="L77" s="33"/>
    </row>
    <row r="78" spans="2:12" s="1" customFormat="1" ht="6.75" customHeight="1">
      <c r="B78" s="33"/>
      <c r="I78" s="137"/>
      <c r="L78" s="33"/>
    </row>
    <row r="79" spans="2:12" s="1" customFormat="1" ht="18" customHeight="1">
      <c r="B79" s="33"/>
      <c r="C79" s="55" t="s">
        <v>24</v>
      </c>
      <c r="F79" s="138" t="str">
        <f>F12</f>
        <v>Obec Jablunkov</v>
      </c>
      <c r="I79" s="139" t="s">
        <v>26</v>
      </c>
      <c r="J79" s="59" t="str">
        <f>IF(J12="","",J12)</f>
        <v>23.12.2016</v>
      </c>
      <c r="L79" s="33"/>
    </row>
    <row r="80" spans="2:12" s="1" customFormat="1" ht="6.75" customHeight="1">
      <c r="B80" s="33"/>
      <c r="I80" s="137"/>
      <c r="L80" s="33"/>
    </row>
    <row r="81" spans="2:12" s="1" customFormat="1" ht="15">
      <c r="B81" s="33"/>
      <c r="C81" s="55" t="s">
        <v>30</v>
      </c>
      <c r="F81" s="138" t="str">
        <f>E15</f>
        <v>Město Jablunkov, Dukelská 144, 739 91 Jablunkov</v>
      </c>
      <c r="I81" s="139" t="s">
        <v>37</v>
      </c>
      <c r="J81" s="138" t="str">
        <f>E21</f>
        <v> </v>
      </c>
      <c r="L81" s="33"/>
    </row>
    <row r="82" spans="2:12" s="1" customFormat="1" ht="14.25" customHeight="1">
      <c r="B82" s="33"/>
      <c r="C82" s="55" t="s">
        <v>35</v>
      </c>
      <c r="F82" s="138">
        <f>IF(E18="","",E18)</f>
      </c>
      <c r="I82" s="137"/>
      <c r="L82" s="33"/>
    </row>
    <row r="83" spans="2:12" s="1" customFormat="1" ht="9.75" customHeight="1">
      <c r="B83" s="33"/>
      <c r="I83" s="137"/>
      <c r="L83" s="33"/>
    </row>
    <row r="84" spans="2:20" s="9" customFormat="1" ht="29.25" customHeight="1">
      <c r="B84" s="140"/>
      <c r="C84" s="141" t="s">
        <v>115</v>
      </c>
      <c r="D84" s="142" t="s">
        <v>60</v>
      </c>
      <c r="E84" s="142" t="s">
        <v>56</v>
      </c>
      <c r="F84" s="142" t="s">
        <v>116</v>
      </c>
      <c r="G84" s="142" t="s">
        <v>117</v>
      </c>
      <c r="H84" s="142" t="s">
        <v>118</v>
      </c>
      <c r="I84" s="143" t="s">
        <v>119</v>
      </c>
      <c r="J84" s="142" t="s">
        <v>99</v>
      </c>
      <c r="K84" s="144" t="s">
        <v>120</v>
      </c>
      <c r="L84" s="140"/>
      <c r="M84" s="66" t="s">
        <v>121</v>
      </c>
      <c r="N84" s="67" t="s">
        <v>45</v>
      </c>
      <c r="O84" s="67" t="s">
        <v>122</v>
      </c>
      <c r="P84" s="67" t="s">
        <v>123</v>
      </c>
      <c r="Q84" s="67" t="s">
        <v>124</v>
      </c>
      <c r="R84" s="67" t="s">
        <v>125</v>
      </c>
      <c r="S84" s="67" t="s">
        <v>126</v>
      </c>
      <c r="T84" s="68" t="s">
        <v>127</v>
      </c>
    </row>
    <row r="85" spans="2:63" s="1" customFormat="1" ht="29.25" customHeight="1">
      <c r="B85" s="33"/>
      <c r="C85" s="70" t="s">
        <v>100</v>
      </c>
      <c r="I85" s="137"/>
      <c r="J85" s="145">
        <f>BK85</f>
        <v>0</v>
      </c>
      <c r="L85" s="33"/>
      <c r="M85" s="69"/>
      <c r="N85" s="60"/>
      <c r="O85" s="60"/>
      <c r="P85" s="146">
        <f>P86+P162</f>
        <v>0</v>
      </c>
      <c r="Q85" s="60"/>
      <c r="R85" s="146">
        <f>R86+R162</f>
        <v>4.177426619999999</v>
      </c>
      <c r="S85" s="60"/>
      <c r="T85" s="147">
        <f>T86+T162</f>
        <v>3.2344219999999995</v>
      </c>
      <c r="AT85" s="16" t="s">
        <v>74</v>
      </c>
      <c r="AU85" s="16" t="s">
        <v>101</v>
      </c>
      <c r="BK85" s="148">
        <f>BK86+BK162</f>
        <v>0</v>
      </c>
    </row>
    <row r="86" spans="2:63" s="10" customFormat="1" ht="36.75" customHeight="1">
      <c r="B86" s="149"/>
      <c r="D86" s="150" t="s">
        <v>74</v>
      </c>
      <c r="E86" s="151" t="s">
        <v>128</v>
      </c>
      <c r="F86" s="151" t="s">
        <v>129</v>
      </c>
      <c r="I86" s="152"/>
      <c r="J86" s="153">
        <f>BK86</f>
        <v>0</v>
      </c>
      <c r="L86" s="149"/>
      <c r="M86" s="154"/>
      <c r="N86" s="155"/>
      <c r="O86" s="155"/>
      <c r="P86" s="156">
        <f>P87+P109+P149+P159</f>
        <v>0</v>
      </c>
      <c r="Q86" s="155"/>
      <c r="R86" s="156">
        <f>R87+R109+R149+R159</f>
        <v>4.0250520299999994</v>
      </c>
      <c r="S86" s="155"/>
      <c r="T86" s="157">
        <f>T87+T109+T149+T159</f>
        <v>3.1871729999999996</v>
      </c>
      <c r="AR86" s="150" t="s">
        <v>23</v>
      </c>
      <c r="AT86" s="158" t="s">
        <v>74</v>
      </c>
      <c r="AU86" s="158" t="s">
        <v>75</v>
      </c>
      <c r="AY86" s="150" t="s">
        <v>130</v>
      </c>
      <c r="BK86" s="159">
        <f>BK87+BK109+BK149+BK159</f>
        <v>0</v>
      </c>
    </row>
    <row r="87" spans="2:63" s="10" customFormat="1" ht="19.5" customHeight="1">
      <c r="B87" s="149"/>
      <c r="D87" s="160" t="s">
        <v>74</v>
      </c>
      <c r="E87" s="161" t="s">
        <v>144</v>
      </c>
      <c r="F87" s="161" t="s">
        <v>145</v>
      </c>
      <c r="I87" s="152"/>
      <c r="J87" s="162">
        <f>BK87</f>
        <v>0</v>
      </c>
      <c r="L87" s="149"/>
      <c r="M87" s="154"/>
      <c r="N87" s="155"/>
      <c r="O87" s="155"/>
      <c r="P87" s="156">
        <f>SUM(P88:P108)</f>
        <v>0</v>
      </c>
      <c r="Q87" s="155"/>
      <c r="R87" s="156">
        <f>SUM(R88:R108)</f>
        <v>2.98436085</v>
      </c>
      <c r="S87" s="155"/>
      <c r="T87" s="157">
        <f>SUM(T88:T108)</f>
        <v>0</v>
      </c>
      <c r="AR87" s="150" t="s">
        <v>23</v>
      </c>
      <c r="AT87" s="158" t="s">
        <v>74</v>
      </c>
      <c r="AU87" s="158" t="s">
        <v>23</v>
      </c>
      <c r="AY87" s="150" t="s">
        <v>130</v>
      </c>
      <c r="BK87" s="159">
        <f>SUM(BK88:BK108)</f>
        <v>0</v>
      </c>
    </row>
    <row r="88" spans="2:65" s="1" customFormat="1" ht="31.5" customHeight="1">
      <c r="B88" s="163"/>
      <c r="C88" s="164" t="s">
        <v>23</v>
      </c>
      <c r="D88" s="164" t="s">
        <v>133</v>
      </c>
      <c r="E88" s="165" t="s">
        <v>152</v>
      </c>
      <c r="F88" s="166" t="s">
        <v>153</v>
      </c>
      <c r="G88" s="167" t="s">
        <v>148</v>
      </c>
      <c r="H88" s="168">
        <v>112.47</v>
      </c>
      <c r="I88" s="169"/>
      <c r="J88" s="170">
        <f>ROUND(I88*H88,2)</f>
        <v>0</v>
      </c>
      <c r="K88" s="166" t="s">
        <v>137</v>
      </c>
      <c r="L88" s="33"/>
      <c r="M88" s="171" t="s">
        <v>32</v>
      </c>
      <c r="N88" s="172" t="s">
        <v>46</v>
      </c>
      <c r="O88" s="34"/>
      <c r="P88" s="173">
        <f>O88*H88</f>
        <v>0</v>
      </c>
      <c r="Q88" s="173">
        <v>0.01146</v>
      </c>
      <c r="R88" s="173">
        <f>Q88*H88</f>
        <v>1.2889062</v>
      </c>
      <c r="S88" s="173">
        <v>0</v>
      </c>
      <c r="T88" s="174">
        <f>S88*H88</f>
        <v>0</v>
      </c>
      <c r="AR88" s="16" t="s">
        <v>138</v>
      </c>
      <c r="AT88" s="16" t="s">
        <v>133</v>
      </c>
      <c r="AU88" s="16" t="s">
        <v>83</v>
      </c>
      <c r="AY88" s="16" t="s">
        <v>130</v>
      </c>
      <c r="BE88" s="175">
        <f>IF(N88="základní",J88,0)</f>
        <v>0</v>
      </c>
      <c r="BF88" s="175">
        <f>IF(N88="snížená",J88,0)</f>
        <v>0</v>
      </c>
      <c r="BG88" s="175">
        <f>IF(N88="zákl. přenesená",J88,0)</f>
        <v>0</v>
      </c>
      <c r="BH88" s="175">
        <f>IF(N88="sníž. přenesená",J88,0)</f>
        <v>0</v>
      </c>
      <c r="BI88" s="175">
        <f>IF(N88="nulová",J88,0)</f>
        <v>0</v>
      </c>
      <c r="BJ88" s="16" t="s">
        <v>23</v>
      </c>
      <c r="BK88" s="175">
        <f>ROUND(I88*H88,2)</f>
        <v>0</v>
      </c>
      <c r="BL88" s="16" t="s">
        <v>138</v>
      </c>
      <c r="BM88" s="16" t="s">
        <v>751</v>
      </c>
    </row>
    <row r="89" spans="2:47" s="1" customFormat="1" ht="27">
      <c r="B89" s="33"/>
      <c r="D89" s="176" t="s">
        <v>140</v>
      </c>
      <c r="F89" s="177" t="s">
        <v>155</v>
      </c>
      <c r="I89" s="137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140</v>
      </c>
      <c r="AU89" s="16" t="s">
        <v>83</v>
      </c>
    </row>
    <row r="90" spans="2:51" s="11" customFormat="1" ht="13.5">
      <c r="B90" s="178"/>
      <c r="D90" s="186" t="s">
        <v>142</v>
      </c>
      <c r="E90" s="187" t="s">
        <v>32</v>
      </c>
      <c r="F90" s="188" t="s">
        <v>752</v>
      </c>
      <c r="H90" s="189">
        <v>112.47</v>
      </c>
      <c r="I90" s="182"/>
      <c r="L90" s="178"/>
      <c r="M90" s="183"/>
      <c r="N90" s="184"/>
      <c r="O90" s="184"/>
      <c r="P90" s="184"/>
      <c r="Q90" s="184"/>
      <c r="R90" s="184"/>
      <c r="S90" s="184"/>
      <c r="T90" s="185"/>
      <c r="AT90" s="179" t="s">
        <v>142</v>
      </c>
      <c r="AU90" s="179" t="s">
        <v>83</v>
      </c>
      <c r="AV90" s="11" t="s">
        <v>83</v>
      </c>
      <c r="AW90" s="11" t="s">
        <v>39</v>
      </c>
      <c r="AX90" s="11" t="s">
        <v>23</v>
      </c>
      <c r="AY90" s="179" t="s">
        <v>130</v>
      </c>
    </row>
    <row r="91" spans="2:65" s="1" customFormat="1" ht="31.5" customHeight="1">
      <c r="B91" s="163"/>
      <c r="C91" s="164" t="s">
        <v>83</v>
      </c>
      <c r="D91" s="164" t="s">
        <v>133</v>
      </c>
      <c r="E91" s="165" t="s">
        <v>157</v>
      </c>
      <c r="F91" s="166" t="s">
        <v>158</v>
      </c>
      <c r="G91" s="167" t="s">
        <v>148</v>
      </c>
      <c r="H91" s="168">
        <v>9.05</v>
      </c>
      <c r="I91" s="169"/>
      <c r="J91" s="170">
        <f>ROUND(I91*H91,2)</f>
        <v>0</v>
      </c>
      <c r="K91" s="166" t="s">
        <v>137</v>
      </c>
      <c r="L91" s="33"/>
      <c r="M91" s="171" t="s">
        <v>32</v>
      </c>
      <c r="N91" s="172" t="s">
        <v>46</v>
      </c>
      <c r="O91" s="34"/>
      <c r="P91" s="173">
        <f>O91*H91</f>
        <v>0</v>
      </c>
      <c r="Q91" s="173">
        <v>0.01423</v>
      </c>
      <c r="R91" s="173">
        <f>Q91*H91</f>
        <v>0.1287815</v>
      </c>
      <c r="S91" s="173">
        <v>0</v>
      </c>
      <c r="T91" s="174">
        <f>S91*H91</f>
        <v>0</v>
      </c>
      <c r="AR91" s="16" t="s">
        <v>138</v>
      </c>
      <c r="AT91" s="16" t="s">
        <v>133</v>
      </c>
      <c r="AU91" s="16" t="s">
        <v>83</v>
      </c>
      <c r="AY91" s="16" t="s">
        <v>130</v>
      </c>
      <c r="BE91" s="175">
        <f>IF(N91="základní",J91,0)</f>
        <v>0</v>
      </c>
      <c r="BF91" s="175">
        <f>IF(N91="snížená",J91,0)</f>
        <v>0</v>
      </c>
      <c r="BG91" s="175">
        <f>IF(N91="zákl. přenesená",J91,0)</f>
        <v>0</v>
      </c>
      <c r="BH91" s="175">
        <f>IF(N91="sníž. přenesená",J91,0)</f>
        <v>0</v>
      </c>
      <c r="BI91" s="175">
        <f>IF(N91="nulová",J91,0)</f>
        <v>0</v>
      </c>
      <c r="BJ91" s="16" t="s">
        <v>23</v>
      </c>
      <c r="BK91" s="175">
        <f>ROUND(I91*H91,2)</f>
        <v>0</v>
      </c>
      <c r="BL91" s="16" t="s">
        <v>138</v>
      </c>
      <c r="BM91" s="16" t="s">
        <v>753</v>
      </c>
    </row>
    <row r="92" spans="2:47" s="1" customFormat="1" ht="27">
      <c r="B92" s="33"/>
      <c r="D92" s="176" t="s">
        <v>140</v>
      </c>
      <c r="F92" s="177" t="s">
        <v>160</v>
      </c>
      <c r="I92" s="137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140</v>
      </c>
      <c r="AU92" s="16" t="s">
        <v>83</v>
      </c>
    </row>
    <row r="93" spans="2:51" s="11" customFormat="1" ht="13.5">
      <c r="B93" s="178"/>
      <c r="D93" s="186" t="s">
        <v>142</v>
      </c>
      <c r="E93" s="187" t="s">
        <v>32</v>
      </c>
      <c r="F93" s="188" t="s">
        <v>754</v>
      </c>
      <c r="H93" s="189">
        <v>9.05</v>
      </c>
      <c r="I93" s="182"/>
      <c r="L93" s="178"/>
      <c r="M93" s="183"/>
      <c r="N93" s="184"/>
      <c r="O93" s="184"/>
      <c r="P93" s="184"/>
      <c r="Q93" s="184"/>
      <c r="R93" s="184"/>
      <c r="S93" s="184"/>
      <c r="T93" s="185"/>
      <c r="AT93" s="179" t="s">
        <v>142</v>
      </c>
      <c r="AU93" s="179" t="s">
        <v>83</v>
      </c>
      <c r="AV93" s="11" t="s">
        <v>83</v>
      </c>
      <c r="AW93" s="11" t="s">
        <v>39</v>
      </c>
      <c r="AX93" s="11" t="s">
        <v>23</v>
      </c>
      <c r="AY93" s="179" t="s">
        <v>130</v>
      </c>
    </row>
    <row r="94" spans="2:65" s="1" customFormat="1" ht="22.5" customHeight="1">
      <c r="B94" s="163"/>
      <c r="C94" s="164" t="s">
        <v>131</v>
      </c>
      <c r="D94" s="164" t="s">
        <v>133</v>
      </c>
      <c r="E94" s="165" t="s">
        <v>173</v>
      </c>
      <c r="F94" s="166" t="s">
        <v>174</v>
      </c>
      <c r="G94" s="167" t="s">
        <v>148</v>
      </c>
      <c r="H94" s="168">
        <v>12.3</v>
      </c>
      <c r="I94" s="169"/>
      <c r="J94" s="170">
        <f>ROUND(I94*H94,2)</f>
        <v>0</v>
      </c>
      <c r="K94" s="166" t="s">
        <v>137</v>
      </c>
      <c r="L94" s="33"/>
      <c r="M94" s="171" t="s">
        <v>32</v>
      </c>
      <c r="N94" s="172" t="s">
        <v>46</v>
      </c>
      <c r="O94" s="34"/>
      <c r="P94" s="173">
        <f>O94*H94</f>
        <v>0</v>
      </c>
      <c r="Q94" s="173">
        <v>0.0345</v>
      </c>
      <c r="R94" s="173">
        <f>Q94*H94</f>
        <v>0.42435000000000006</v>
      </c>
      <c r="S94" s="173">
        <v>0</v>
      </c>
      <c r="T94" s="174">
        <f>S94*H94</f>
        <v>0</v>
      </c>
      <c r="AR94" s="16" t="s">
        <v>138</v>
      </c>
      <c r="AT94" s="16" t="s">
        <v>133</v>
      </c>
      <c r="AU94" s="16" t="s">
        <v>83</v>
      </c>
      <c r="AY94" s="16" t="s">
        <v>130</v>
      </c>
      <c r="BE94" s="175">
        <f>IF(N94="základní",J94,0)</f>
        <v>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6" t="s">
        <v>23</v>
      </c>
      <c r="BK94" s="175">
        <f>ROUND(I94*H94,2)</f>
        <v>0</v>
      </c>
      <c r="BL94" s="16" t="s">
        <v>138</v>
      </c>
      <c r="BM94" s="16" t="s">
        <v>755</v>
      </c>
    </row>
    <row r="95" spans="2:47" s="1" customFormat="1" ht="27">
      <c r="B95" s="33"/>
      <c r="D95" s="176" t="s">
        <v>140</v>
      </c>
      <c r="F95" s="177" t="s">
        <v>176</v>
      </c>
      <c r="I95" s="137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140</v>
      </c>
      <c r="AU95" s="16" t="s">
        <v>83</v>
      </c>
    </row>
    <row r="96" spans="2:51" s="11" customFormat="1" ht="13.5">
      <c r="B96" s="178"/>
      <c r="D96" s="186" t="s">
        <v>142</v>
      </c>
      <c r="E96" s="187" t="s">
        <v>32</v>
      </c>
      <c r="F96" s="188" t="s">
        <v>756</v>
      </c>
      <c r="H96" s="189">
        <v>12.3</v>
      </c>
      <c r="I96" s="182"/>
      <c r="L96" s="178"/>
      <c r="M96" s="183"/>
      <c r="N96" s="184"/>
      <c r="O96" s="184"/>
      <c r="P96" s="184"/>
      <c r="Q96" s="184"/>
      <c r="R96" s="184"/>
      <c r="S96" s="184"/>
      <c r="T96" s="185"/>
      <c r="AT96" s="179" t="s">
        <v>142</v>
      </c>
      <c r="AU96" s="179" t="s">
        <v>83</v>
      </c>
      <c r="AV96" s="11" t="s">
        <v>83</v>
      </c>
      <c r="AW96" s="11" t="s">
        <v>39</v>
      </c>
      <c r="AX96" s="11" t="s">
        <v>23</v>
      </c>
      <c r="AY96" s="179" t="s">
        <v>130</v>
      </c>
    </row>
    <row r="97" spans="2:65" s="1" customFormat="1" ht="22.5" customHeight="1">
      <c r="B97" s="163"/>
      <c r="C97" s="164" t="s">
        <v>138</v>
      </c>
      <c r="D97" s="164" t="s">
        <v>133</v>
      </c>
      <c r="E97" s="165" t="s">
        <v>179</v>
      </c>
      <c r="F97" s="166" t="s">
        <v>180</v>
      </c>
      <c r="G97" s="167" t="s">
        <v>148</v>
      </c>
      <c r="H97" s="168">
        <v>12.3</v>
      </c>
      <c r="I97" s="169"/>
      <c r="J97" s="170">
        <f>ROUND(I97*H97,2)</f>
        <v>0</v>
      </c>
      <c r="K97" s="166" t="s">
        <v>137</v>
      </c>
      <c r="L97" s="33"/>
      <c r="M97" s="171" t="s">
        <v>32</v>
      </c>
      <c r="N97" s="172" t="s">
        <v>46</v>
      </c>
      <c r="O97" s="34"/>
      <c r="P97" s="173">
        <f>O97*H97</f>
        <v>0</v>
      </c>
      <c r="Q97" s="173">
        <v>0.016</v>
      </c>
      <c r="R97" s="173">
        <f>Q97*H97</f>
        <v>0.1968</v>
      </c>
      <c r="S97" s="173">
        <v>0</v>
      </c>
      <c r="T97" s="174">
        <f>S97*H97</f>
        <v>0</v>
      </c>
      <c r="AR97" s="16" t="s">
        <v>138</v>
      </c>
      <c r="AT97" s="16" t="s">
        <v>133</v>
      </c>
      <c r="AU97" s="16" t="s">
        <v>83</v>
      </c>
      <c r="AY97" s="16" t="s">
        <v>130</v>
      </c>
      <c r="BE97" s="175">
        <f>IF(N97="základní",J97,0)</f>
        <v>0</v>
      </c>
      <c r="BF97" s="175">
        <f>IF(N97="snížená",J97,0)</f>
        <v>0</v>
      </c>
      <c r="BG97" s="175">
        <f>IF(N97="zákl. přenesená",J97,0)</f>
        <v>0</v>
      </c>
      <c r="BH97" s="175">
        <f>IF(N97="sníž. přenesená",J97,0)</f>
        <v>0</v>
      </c>
      <c r="BI97" s="175">
        <f>IF(N97="nulová",J97,0)</f>
        <v>0</v>
      </c>
      <c r="BJ97" s="16" t="s">
        <v>23</v>
      </c>
      <c r="BK97" s="175">
        <f>ROUND(I97*H97,2)</f>
        <v>0</v>
      </c>
      <c r="BL97" s="16" t="s">
        <v>138</v>
      </c>
      <c r="BM97" s="16" t="s">
        <v>757</v>
      </c>
    </row>
    <row r="98" spans="2:47" s="1" customFormat="1" ht="13.5">
      <c r="B98" s="33"/>
      <c r="D98" s="176" t="s">
        <v>140</v>
      </c>
      <c r="F98" s="177" t="s">
        <v>182</v>
      </c>
      <c r="I98" s="137"/>
      <c r="L98" s="33"/>
      <c r="M98" s="62"/>
      <c r="N98" s="34"/>
      <c r="O98" s="34"/>
      <c r="P98" s="34"/>
      <c r="Q98" s="34"/>
      <c r="R98" s="34"/>
      <c r="S98" s="34"/>
      <c r="T98" s="63"/>
      <c r="AT98" s="16" t="s">
        <v>140</v>
      </c>
      <c r="AU98" s="16" t="s">
        <v>83</v>
      </c>
    </row>
    <row r="99" spans="2:51" s="11" customFormat="1" ht="13.5">
      <c r="B99" s="178"/>
      <c r="D99" s="186" t="s">
        <v>142</v>
      </c>
      <c r="E99" s="187" t="s">
        <v>32</v>
      </c>
      <c r="F99" s="188" t="s">
        <v>756</v>
      </c>
      <c r="H99" s="189">
        <v>12.3</v>
      </c>
      <c r="I99" s="182"/>
      <c r="L99" s="178"/>
      <c r="M99" s="183"/>
      <c r="N99" s="184"/>
      <c r="O99" s="184"/>
      <c r="P99" s="184"/>
      <c r="Q99" s="184"/>
      <c r="R99" s="184"/>
      <c r="S99" s="184"/>
      <c r="T99" s="185"/>
      <c r="AT99" s="179" t="s">
        <v>142</v>
      </c>
      <c r="AU99" s="179" t="s">
        <v>83</v>
      </c>
      <c r="AV99" s="11" t="s">
        <v>83</v>
      </c>
      <c r="AW99" s="11" t="s">
        <v>39</v>
      </c>
      <c r="AX99" s="11" t="s">
        <v>23</v>
      </c>
      <c r="AY99" s="179" t="s">
        <v>130</v>
      </c>
    </row>
    <row r="100" spans="2:65" s="1" customFormat="1" ht="31.5" customHeight="1">
      <c r="B100" s="163"/>
      <c r="C100" s="164" t="s">
        <v>162</v>
      </c>
      <c r="D100" s="164" t="s">
        <v>133</v>
      </c>
      <c r="E100" s="165" t="s">
        <v>184</v>
      </c>
      <c r="F100" s="166" t="s">
        <v>185</v>
      </c>
      <c r="G100" s="167" t="s">
        <v>148</v>
      </c>
      <c r="H100" s="168">
        <v>36.9</v>
      </c>
      <c r="I100" s="169"/>
      <c r="J100" s="170">
        <f>ROUND(I100*H100,2)</f>
        <v>0</v>
      </c>
      <c r="K100" s="166" t="s">
        <v>137</v>
      </c>
      <c r="L100" s="33"/>
      <c r="M100" s="171" t="s">
        <v>32</v>
      </c>
      <c r="N100" s="172" t="s">
        <v>46</v>
      </c>
      <c r="O100" s="34"/>
      <c r="P100" s="173">
        <f>O100*H100</f>
        <v>0</v>
      </c>
      <c r="Q100" s="173">
        <v>0.01</v>
      </c>
      <c r="R100" s="173">
        <f>Q100*H100</f>
        <v>0.369</v>
      </c>
      <c r="S100" s="173">
        <v>0</v>
      </c>
      <c r="T100" s="174">
        <f>S100*H100</f>
        <v>0</v>
      </c>
      <c r="AR100" s="16" t="s">
        <v>138</v>
      </c>
      <c r="AT100" s="16" t="s">
        <v>133</v>
      </c>
      <c r="AU100" s="16" t="s">
        <v>83</v>
      </c>
      <c r="AY100" s="16" t="s">
        <v>130</v>
      </c>
      <c r="BE100" s="175">
        <f>IF(N100="základní",J100,0)</f>
        <v>0</v>
      </c>
      <c r="BF100" s="175">
        <f>IF(N100="snížená",J100,0)</f>
        <v>0</v>
      </c>
      <c r="BG100" s="175">
        <f>IF(N100="zákl. přenesená",J100,0)</f>
        <v>0</v>
      </c>
      <c r="BH100" s="175">
        <f>IF(N100="sníž. přenesená",J100,0)</f>
        <v>0</v>
      </c>
      <c r="BI100" s="175">
        <f>IF(N100="nulová",J100,0)</f>
        <v>0</v>
      </c>
      <c r="BJ100" s="16" t="s">
        <v>23</v>
      </c>
      <c r="BK100" s="175">
        <f>ROUND(I100*H100,2)</f>
        <v>0</v>
      </c>
      <c r="BL100" s="16" t="s">
        <v>138</v>
      </c>
      <c r="BM100" s="16" t="s">
        <v>758</v>
      </c>
    </row>
    <row r="101" spans="2:47" s="1" customFormat="1" ht="27">
      <c r="B101" s="33"/>
      <c r="D101" s="176" t="s">
        <v>140</v>
      </c>
      <c r="F101" s="177" t="s">
        <v>187</v>
      </c>
      <c r="I101" s="137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140</v>
      </c>
      <c r="AU101" s="16" t="s">
        <v>83</v>
      </c>
    </row>
    <row r="102" spans="2:51" s="11" customFormat="1" ht="13.5">
      <c r="B102" s="178"/>
      <c r="D102" s="186" t="s">
        <v>142</v>
      </c>
      <c r="E102" s="187" t="s">
        <v>32</v>
      </c>
      <c r="F102" s="188" t="s">
        <v>759</v>
      </c>
      <c r="H102" s="189">
        <v>36.9</v>
      </c>
      <c r="I102" s="182"/>
      <c r="L102" s="178"/>
      <c r="M102" s="183"/>
      <c r="N102" s="184"/>
      <c r="O102" s="184"/>
      <c r="P102" s="184"/>
      <c r="Q102" s="184"/>
      <c r="R102" s="184"/>
      <c r="S102" s="184"/>
      <c r="T102" s="185"/>
      <c r="AT102" s="179" t="s">
        <v>142</v>
      </c>
      <c r="AU102" s="179" t="s">
        <v>83</v>
      </c>
      <c r="AV102" s="11" t="s">
        <v>83</v>
      </c>
      <c r="AW102" s="11" t="s">
        <v>39</v>
      </c>
      <c r="AX102" s="11" t="s">
        <v>23</v>
      </c>
      <c r="AY102" s="179" t="s">
        <v>130</v>
      </c>
    </row>
    <row r="103" spans="2:65" s="1" customFormat="1" ht="22.5" customHeight="1">
      <c r="B103" s="163"/>
      <c r="C103" s="164" t="s">
        <v>144</v>
      </c>
      <c r="D103" s="164" t="s">
        <v>133</v>
      </c>
      <c r="E103" s="165" t="s">
        <v>189</v>
      </c>
      <c r="F103" s="166" t="s">
        <v>190</v>
      </c>
      <c r="G103" s="167" t="s">
        <v>148</v>
      </c>
      <c r="H103" s="168">
        <v>112.47</v>
      </c>
      <c r="I103" s="169"/>
      <c r="J103" s="170">
        <f>ROUND(I103*H103,2)</f>
        <v>0</v>
      </c>
      <c r="K103" s="166" t="s">
        <v>137</v>
      </c>
      <c r="L103" s="33"/>
      <c r="M103" s="171" t="s">
        <v>32</v>
      </c>
      <c r="N103" s="172" t="s">
        <v>46</v>
      </c>
      <c r="O103" s="34"/>
      <c r="P103" s="173">
        <f>O103*H103</f>
        <v>0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AR103" s="16" t="s">
        <v>138</v>
      </c>
      <c r="AT103" s="16" t="s">
        <v>133</v>
      </c>
      <c r="AU103" s="16" t="s">
        <v>83</v>
      </c>
      <c r="AY103" s="16" t="s">
        <v>130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6" t="s">
        <v>23</v>
      </c>
      <c r="BK103" s="175">
        <f>ROUND(I103*H103,2)</f>
        <v>0</v>
      </c>
      <c r="BL103" s="16" t="s">
        <v>138</v>
      </c>
      <c r="BM103" s="16" t="s">
        <v>760</v>
      </c>
    </row>
    <row r="104" spans="2:47" s="1" customFormat="1" ht="13.5">
      <c r="B104" s="33"/>
      <c r="D104" s="176" t="s">
        <v>140</v>
      </c>
      <c r="F104" s="177" t="s">
        <v>192</v>
      </c>
      <c r="I104" s="137"/>
      <c r="L104" s="33"/>
      <c r="M104" s="62"/>
      <c r="N104" s="34"/>
      <c r="O104" s="34"/>
      <c r="P104" s="34"/>
      <c r="Q104" s="34"/>
      <c r="R104" s="34"/>
      <c r="S104" s="34"/>
      <c r="T104" s="63"/>
      <c r="AT104" s="16" t="s">
        <v>140</v>
      </c>
      <c r="AU104" s="16" t="s">
        <v>83</v>
      </c>
    </row>
    <row r="105" spans="2:51" s="11" customFormat="1" ht="13.5">
      <c r="B105" s="178"/>
      <c r="D105" s="186" t="s">
        <v>142</v>
      </c>
      <c r="E105" s="187" t="s">
        <v>32</v>
      </c>
      <c r="F105" s="188" t="s">
        <v>752</v>
      </c>
      <c r="H105" s="189">
        <v>112.47</v>
      </c>
      <c r="I105" s="182"/>
      <c r="L105" s="178"/>
      <c r="M105" s="183"/>
      <c r="N105" s="184"/>
      <c r="O105" s="184"/>
      <c r="P105" s="184"/>
      <c r="Q105" s="184"/>
      <c r="R105" s="184"/>
      <c r="S105" s="184"/>
      <c r="T105" s="185"/>
      <c r="AT105" s="179" t="s">
        <v>142</v>
      </c>
      <c r="AU105" s="179" t="s">
        <v>83</v>
      </c>
      <c r="AV105" s="11" t="s">
        <v>83</v>
      </c>
      <c r="AW105" s="11" t="s">
        <v>39</v>
      </c>
      <c r="AX105" s="11" t="s">
        <v>23</v>
      </c>
      <c r="AY105" s="179" t="s">
        <v>130</v>
      </c>
    </row>
    <row r="106" spans="2:65" s="1" customFormat="1" ht="22.5" customHeight="1">
      <c r="B106" s="163"/>
      <c r="C106" s="164" t="s">
        <v>172</v>
      </c>
      <c r="D106" s="164" t="s">
        <v>133</v>
      </c>
      <c r="E106" s="165" t="s">
        <v>195</v>
      </c>
      <c r="F106" s="166" t="s">
        <v>196</v>
      </c>
      <c r="G106" s="167" t="s">
        <v>197</v>
      </c>
      <c r="H106" s="168">
        <v>0.235</v>
      </c>
      <c r="I106" s="169"/>
      <c r="J106" s="170">
        <f>ROUND(I106*H106,2)</f>
        <v>0</v>
      </c>
      <c r="K106" s="166" t="s">
        <v>137</v>
      </c>
      <c r="L106" s="33"/>
      <c r="M106" s="171" t="s">
        <v>32</v>
      </c>
      <c r="N106" s="172" t="s">
        <v>46</v>
      </c>
      <c r="O106" s="34"/>
      <c r="P106" s="173">
        <f>O106*H106</f>
        <v>0</v>
      </c>
      <c r="Q106" s="173">
        <v>2.45329</v>
      </c>
      <c r="R106" s="173">
        <f>Q106*H106</f>
        <v>0.57652315</v>
      </c>
      <c r="S106" s="173">
        <v>0</v>
      </c>
      <c r="T106" s="174">
        <f>S106*H106</f>
        <v>0</v>
      </c>
      <c r="AR106" s="16" t="s">
        <v>138</v>
      </c>
      <c r="AT106" s="16" t="s">
        <v>133</v>
      </c>
      <c r="AU106" s="16" t="s">
        <v>83</v>
      </c>
      <c r="AY106" s="16" t="s">
        <v>130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6" t="s">
        <v>23</v>
      </c>
      <c r="BK106" s="175">
        <f>ROUND(I106*H106,2)</f>
        <v>0</v>
      </c>
      <c r="BL106" s="16" t="s">
        <v>138</v>
      </c>
      <c r="BM106" s="16" t="s">
        <v>761</v>
      </c>
    </row>
    <row r="107" spans="2:47" s="1" customFormat="1" ht="13.5">
      <c r="B107" s="33"/>
      <c r="D107" s="176" t="s">
        <v>140</v>
      </c>
      <c r="F107" s="177" t="s">
        <v>199</v>
      </c>
      <c r="I107" s="137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140</v>
      </c>
      <c r="AU107" s="16" t="s">
        <v>83</v>
      </c>
    </row>
    <row r="108" spans="2:51" s="11" customFormat="1" ht="13.5">
      <c r="B108" s="178"/>
      <c r="D108" s="176" t="s">
        <v>142</v>
      </c>
      <c r="E108" s="179" t="s">
        <v>32</v>
      </c>
      <c r="F108" s="180" t="s">
        <v>762</v>
      </c>
      <c r="H108" s="181">
        <v>0.235</v>
      </c>
      <c r="I108" s="182"/>
      <c r="L108" s="178"/>
      <c r="M108" s="183"/>
      <c r="N108" s="184"/>
      <c r="O108" s="184"/>
      <c r="P108" s="184"/>
      <c r="Q108" s="184"/>
      <c r="R108" s="184"/>
      <c r="S108" s="184"/>
      <c r="T108" s="185"/>
      <c r="AT108" s="179" t="s">
        <v>142</v>
      </c>
      <c r="AU108" s="179" t="s">
        <v>83</v>
      </c>
      <c r="AV108" s="11" t="s">
        <v>83</v>
      </c>
      <c r="AW108" s="11" t="s">
        <v>39</v>
      </c>
      <c r="AX108" s="11" t="s">
        <v>23</v>
      </c>
      <c r="AY108" s="179" t="s">
        <v>130</v>
      </c>
    </row>
    <row r="109" spans="2:63" s="10" customFormat="1" ht="29.25" customHeight="1">
      <c r="B109" s="149"/>
      <c r="D109" s="160" t="s">
        <v>74</v>
      </c>
      <c r="E109" s="161" t="s">
        <v>183</v>
      </c>
      <c r="F109" s="161" t="s">
        <v>207</v>
      </c>
      <c r="I109" s="152"/>
      <c r="J109" s="162">
        <f>BK109</f>
        <v>0</v>
      </c>
      <c r="L109" s="149"/>
      <c r="M109" s="154"/>
      <c r="N109" s="155"/>
      <c r="O109" s="155"/>
      <c r="P109" s="156">
        <f>SUM(P110:P148)</f>
        <v>0</v>
      </c>
      <c r="Q109" s="155"/>
      <c r="R109" s="156">
        <f>SUM(R110:R148)</f>
        <v>1.04069118</v>
      </c>
      <c r="S109" s="155"/>
      <c r="T109" s="157">
        <f>SUM(T110:T148)</f>
        <v>3.1871729999999996</v>
      </c>
      <c r="AR109" s="150" t="s">
        <v>23</v>
      </c>
      <c r="AT109" s="158" t="s">
        <v>74</v>
      </c>
      <c r="AU109" s="158" t="s">
        <v>23</v>
      </c>
      <c r="AY109" s="150" t="s">
        <v>130</v>
      </c>
      <c r="BK109" s="159">
        <f>SUM(BK110:BK148)</f>
        <v>0</v>
      </c>
    </row>
    <row r="110" spans="2:65" s="1" customFormat="1" ht="31.5" customHeight="1">
      <c r="B110" s="163"/>
      <c r="C110" s="164" t="s">
        <v>178</v>
      </c>
      <c r="D110" s="164" t="s">
        <v>133</v>
      </c>
      <c r="E110" s="165" t="s">
        <v>209</v>
      </c>
      <c r="F110" s="166" t="s">
        <v>210</v>
      </c>
      <c r="G110" s="167" t="s">
        <v>148</v>
      </c>
      <c r="H110" s="168">
        <v>130</v>
      </c>
      <c r="I110" s="169"/>
      <c r="J110" s="170">
        <f>ROUND(I110*H110,2)</f>
        <v>0</v>
      </c>
      <c r="K110" s="166" t="s">
        <v>137</v>
      </c>
      <c r="L110" s="33"/>
      <c r="M110" s="171" t="s">
        <v>32</v>
      </c>
      <c r="N110" s="172" t="s">
        <v>46</v>
      </c>
      <c r="O110" s="34"/>
      <c r="P110" s="173">
        <f>O110*H110</f>
        <v>0</v>
      </c>
      <c r="Q110" s="173">
        <v>0</v>
      </c>
      <c r="R110" s="173">
        <f>Q110*H110</f>
        <v>0</v>
      </c>
      <c r="S110" s="173">
        <v>0</v>
      </c>
      <c r="T110" s="174">
        <f>S110*H110</f>
        <v>0</v>
      </c>
      <c r="AR110" s="16" t="s">
        <v>138</v>
      </c>
      <c r="AT110" s="16" t="s">
        <v>133</v>
      </c>
      <c r="AU110" s="16" t="s">
        <v>83</v>
      </c>
      <c r="AY110" s="16" t="s">
        <v>130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6" t="s">
        <v>23</v>
      </c>
      <c r="BK110" s="175">
        <f>ROUND(I110*H110,2)</f>
        <v>0</v>
      </c>
      <c r="BL110" s="16" t="s">
        <v>138</v>
      </c>
      <c r="BM110" s="16" t="s">
        <v>763</v>
      </c>
    </row>
    <row r="111" spans="2:47" s="1" customFormat="1" ht="27">
      <c r="B111" s="33"/>
      <c r="D111" s="176" t="s">
        <v>140</v>
      </c>
      <c r="F111" s="177" t="s">
        <v>210</v>
      </c>
      <c r="I111" s="137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140</v>
      </c>
      <c r="AU111" s="16" t="s">
        <v>83</v>
      </c>
    </row>
    <row r="112" spans="2:51" s="11" customFormat="1" ht="13.5">
      <c r="B112" s="178"/>
      <c r="D112" s="186" t="s">
        <v>142</v>
      </c>
      <c r="E112" s="187" t="s">
        <v>32</v>
      </c>
      <c r="F112" s="188" t="s">
        <v>764</v>
      </c>
      <c r="H112" s="189">
        <v>130</v>
      </c>
      <c r="I112" s="182"/>
      <c r="L112" s="178"/>
      <c r="M112" s="183"/>
      <c r="N112" s="184"/>
      <c r="O112" s="184"/>
      <c r="P112" s="184"/>
      <c r="Q112" s="184"/>
      <c r="R112" s="184"/>
      <c r="S112" s="184"/>
      <c r="T112" s="185"/>
      <c r="AT112" s="179" t="s">
        <v>142</v>
      </c>
      <c r="AU112" s="179" t="s">
        <v>83</v>
      </c>
      <c r="AV112" s="11" t="s">
        <v>83</v>
      </c>
      <c r="AW112" s="11" t="s">
        <v>39</v>
      </c>
      <c r="AX112" s="11" t="s">
        <v>23</v>
      </c>
      <c r="AY112" s="179" t="s">
        <v>130</v>
      </c>
    </row>
    <row r="113" spans="2:65" s="1" customFormat="1" ht="31.5" customHeight="1">
      <c r="B113" s="163"/>
      <c r="C113" s="164" t="s">
        <v>183</v>
      </c>
      <c r="D113" s="164" t="s">
        <v>133</v>
      </c>
      <c r="E113" s="165" t="s">
        <v>214</v>
      </c>
      <c r="F113" s="166" t="s">
        <v>215</v>
      </c>
      <c r="G113" s="167" t="s">
        <v>148</v>
      </c>
      <c r="H113" s="168">
        <v>2600</v>
      </c>
      <c r="I113" s="169"/>
      <c r="J113" s="170">
        <f>ROUND(I113*H113,2)</f>
        <v>0</v>
      </c>
      <c r="K113" s="166" t="s">
        <v>137</v>
      </c>
      <c r="L113" s="33"/>
      <c r="M113" s="171" t="s">
        <v>32</v>
      </c>
      <c r="N113" s="172" t="s">
        <v>46</v>
      </c>
      <c r="O113" s="34"/>
      <c r="P113" s="173">
        <f>O113*H113</f>
        <v>0</v>
      </c>
      <c r="Q113" s="173">
        <v>0</v>
      </c>
      <c r="R113" s="173">
        <f>Q113*H113</f>
        <v>0</v>
      </c>
      <c r="S113" s="173">
        <v>0</v>
      </c>
      <c r="T113" s="174">
        <f>S113*H113</f>
        <v>0</v>
      </c>
      <c r="AR113" s="16" t="s">
        <v>138</v>
      </c>
      <c r="AT113" s="16" t="s">
        <v>133</v>
      </c>
      <c r="AU113" s="16" t="s">
        <v>83</v>
      </c>
      <c r="AY113" s="16" t="s">
        <v>130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6" t="s">
        <v>23</v>
      </c>
      <c r="BK113" s="175">
        <f>ROUND(I113*H113,2)</f>
        <v>0</v>
      </c>
      <c r="BL113" s="16" t="s">
        <v>138</v>
      </c>
      <c r="BM113" s="16" t="s">
        <v>765</v>
      </c>
    </row>
    <row r="114" spans="2:47" s="1" customFormat="1" ht="27">
      <c r="B114" s="33"/>
      <c r="D114" s="176" t="s">
        <v>140</v>
      </c>
      <c r="F114" s="177" t="s">
        <v>217</v>
      </c>
      <c r="I114" s="137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140</v>
      </c>
      <c r="AU114" s="16" t="s">
        <v>83</v>
      </c>
    </row>
    <row r="115" spans="2:51" s="11" customFormat="1" ht="13.5">
      <c r="B115" s="178"/>
      <c r="D115" s="186" t="s">
        <v>142</v>
      </c>
      <c r="E115" s="187" t="s">
        <v>32</v>
      </c>
      <c r="F115" s="188" t="s">
        <v>766</v>
      </c>
      <c r="H115" s="189">
        <v>2600</v>
      </c>
      <c r="I115" s="182"/>
      <c r="L115" s="178"/>
      <c r="M115" s="183"/>
      <c r="N115" s="184"/>
      <c r="O115" s="184"/>
      <c r="P115" s="184"/>
      <c r="Q115" s="184"/>
      <c r="R115" s="184"/>
      <c r="S115" s="184"/>
      <c r="T115" s="185"/>
      <c r="AT115" s="179" t="s">
        <v>142</v>
      </c>
      <c r="AU115" s="179" t="s">
        <v>83</v>
      </c>
      <c r="AV115" s="11" t="s">
        <v>83</v>
      </c>
      <c r="AW115" s="11" t="s">
        <v>39</v>
      </c>
      <c r="AX115" s="11" t="s">
        <v>23</v>
      </c>
      <c r="AY115" s="179" t="s">
        <v>130</v>
      </c>
    </row>
    <row r="116" spans="2:65" s="1" customFormat="1" ht="31.5" customHeight="1">
      <c r="B116" s="163"/>
      <c r="C116" s="164" t="s">
        <v>28</v>
      </c>
      <c r="D116" s="164" t="s">
        <v>133</v>
      </c>
      <c r="E116" s="165" t="s">
        <v>219</v>
      </c>
      <c r="F116" s="166" t="s">
        <v>220</v>
      </c>
      <c r="G116" s="167" t="s">
        <v>148</v>
      </c>
      <c r="H116" s="168">
        <v>130</v>
      </c>
      <c r="I116" s="169"/>
      <c r="J116" s="170">
        <f>ROUND(I116*H116,2)</f>
        <v>0</v>
      </c>
      <c r="K116" s="166" t="s">
        <v>137</v>
      </c>
      <c r="L116" s="33"/>
      <c r="M116" s="171" t="s">
        <v>32</v>
      </c>
      <c r="N116" s="172" t="s">
        <v>46</v>
      </c>
      <c r="O116" s="34"/>
      <c r="P116" s="173">
        <f>O116*H116</f>
        <v>0</v>
      </c>
      <c r="Q116" s="173">
        <v>0</v>
      </c>
      <c r="R116" s="173">
        <f>Q116*H116</f>
        <v>0</v>
      </c>
      <c r="S116" s="173">
        <v>0</v>
      </c>
      <c r="T116" s="174">
        <f>S116*H116</f>
        <v>0</v>
      </c>
      <c r="AR116" s="16" t="s">
        <v>138</v>
      </c>
      <c r="AT116" s="16" t="s">
        <v>133</v>
      </c>
      <c r="AU116" s="16" t="s">
        <v>83</v>
      </c>
      <c r="AY116" s="16" t="s">
        <v>130</v>
      </c>
      <c r="BE116" s="175">
        <f>IF(N116="základní",J116,0)</f>
        <v>0</v>
      </c>
      <c r="BF116" s="175">
        <f>IF(N116="snížená",J116,0)</f>
        <v>0</v>
      </c>
      <c r="BG116" s="175">
        <f>IF(N116="zákl. přenesená",J116,0)</f>
        <v>0</v>
      </c>
      <c r="BH116" s="175">
        <f>IF(N116="sníž. přenesená",J116,0)</f>
        <v>0</v>
      </c>
      <c r="BI116" s="175">
        <f>IF(N116="nulová",J116,0)</f>
        <v>0</v>
      </c>
      <c r="BJ116" s="16" t="s">
        <v>23</v>
      </c>
      <c r="BK116" s="175">
        <f>ROUND(I116*H116,2)</f>
        <v>0</v>
      </c>
      <c r="BL116" s="16" t="s">
        <v>138</v>
      </c>
      <c r="BM116" s="16" t="s">
        <v>767</v>
      </c>
    </row>
    <row r="117" spans="2:47" s="1" customFormat="1" ht="27">
      <c r="B117" s="33"/>
      <c r="D117" s="186" t="s">
        <v>140</v>
      </c>
      <c r="F117" s="190" t="s">
        <v>222</v>
      </c>
      <c r="I117" s="137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140</v>
      </c>
      <c r="AU117" s="16" t="s">
        <v>83</v>
      </c>
    </row>
    <row r="118" spans="2:65" s="1" customFormat="1" ht="22.5" customHeight="1">
      <c r="B118" s="163"/>
      <c r="C118" s="164" t="s">
        <v>194</v>
      </c>
      <c r="D118" s="164" t="s">
        <v>133</v>
      </c>
      <c r="E118" s="165" t="s">
        <v>224</v>
      </c>
      <c r="F118" s="166" t="s">
        <v>225</v>
      </c>
      <c r="G118" s="167" t="s">
        <v>148</v>
      </c>
      <c r="H118" s="168">
        <v>130</v>
      </c>
      <c r="I118" s="169"/>
      <c r="J118" s="170">
        <f>ROUND(I118*H118,2)</f>
        <v>0</v>
      </c>
      <c r="K118" s="166" t="s">
        <v>137</v>
      </c>
      <c r="L118" s="33"/>
      <c r="M118" s="171" t="s">
        <v>32</v>
      </c>
      <c r="N118" s="172" t="s">
        <v>46</v>
      </c>
      <c r="O118" s="34"/>
      <c r="P118" s="173">
        <f>O118*H118</f>
        <v>0</v>
      </c>
      <c r="Q118" s="173">
        <v>0</v>
      </c>
      <c r="R118" s="173">
        <f>Q118*H118</f>
        <v>0</v>
      </c>
      <c r="S118" s="173">
        <v>0</v>
      </c>
      <c r="T118" s="174">
        <f>S118*H118</f>
        <v>0</v>
      </c>
      <c r="AR118" s="16" t="s">
        <v>138</v>
      </c>
      <c r="AT118" s="16" t="s">
        <v>133</v>
      </c>
      <c r="AU118" s="16" t="s">
        <v>83</v>
      </c>
      <c r="AY118" s="16" t="s">
        <v>130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16" t="s">
        <v>23</v>
      </c>
      <c r="BK118" s="175">
        <f>ROUND(I118*H118,2)</f>
        <v>0</v>
      </c>
      <c r="BL118" s="16" t="s">
        <v>138</v>
      </c>
      <c r="BM118" s="16" t="s">
        <v>768</v>
      </c>
    </row>
    <row r="119" spans="2:47" s="1" customFormat="1" ht="13.5">
      <c r="B119" s="33"/>
      <c r="D119" s="176" t="s">
        <v>140</v>
      </c>
      <c r="F119" s="177" t="s">
        <v>227</v>
      </c>
      <c r="I119" s="137"/>
      <c r="L119" s="33"/>
      <c r="M119" s="62"/>
      <c r="N119" s="34"/>
      <c r="O119" s="34"/>
      <c r="P119" s="34"/>
      <c r="Q119" s="34"/>
      <c r="R119" s="34"/>
      <c r="S119" s="34"/>
      <c r="T119" s="63"/>
      <c r="AT119" s="16" t="s">
        <v>140</v>
      </c>
      <c r="AU119" s="16" t="s">
        <v>83</v>
      </c>
    </row>
    <row r="120" spans="2:51" s="11" customFormat="1" ht="13.5">
      <c r="B120" s="178"/>
      <c r="D120" s="186" t="s">
        <v>142</v>
      </c>
      <c r="E120" s="187" t="s">
        <v>32</v>
      </c>
      <c r="F120" s="188" t="s">
        <v>764</v>
      </c>
      <c r="H120" s="189">
        <v>130</v>
      </c>
      <c r="I120" s="182"/>
      <c r="L120" s="178"/>
      <c r="M120" s="183"/>
      <c r="N120" s="184"/>
      <c r="O120" s="184"/>
      <c r="P120" s="184"/>
      <c r="Q120" s="184"/>
      <c r="R120" s="184"/>
      <c r="S120" s="184"/>
      <c r="T120" s="185"/>
      <c r="AT120" s="179" t="s">
        <v>142</v>
      </c>
      <c r="AU120" s="179" t="s">
        <v>83</v>
      </c>
      <c r="AV120" s="11" t="s">
        <v>83</v>
      </c>
      <c r="AW120" s="11" t="s">
        <v>39</v>
      </c>
      <c r="AX120" s="11" t="s">
        <v>23</v>
      </c>
      <c r="AY120" s="179" t="s">
        <v>130</v>
      </c>
    </row>
    <row r="121" spans="2:65" s="1" customFormat="1" ht="22.5" customHeight="1">
      <c r="B121" s="163"/>
      <c r="C121" s="164" t="s">
        <v>201</v>
      </c>
      <c r="D121" s="164" t="s">
        <v>133</v>
      </c>
      <c r="E121" s="165" t="s">
        <v>229</v>
      </c>
      <c r="F121" s="166" t="s">
        <v>230</v>
      </c>
      <c r="G121" s="167" t="s">
        <v>148</v>
      </c>
      <c r="H121" s="168">
        <v>2600</v>
      </c>
      <c r="I121" s="169"/>
      <c r="J121" s="170">
        <f>ROUND(I121*H121,2)</f>
        <v>0</v>
      </c>
      <c r="K121" s="166" t="s">
        <v>137</v>
      </c>
      <c r="L121" s="33"/>
      <c r="M121" s="171" t="s">
        <v>32</v>
      </c>
      <c r="N121" s="172" t="s">
        <v>46</v>
      </c>
      <c r="O121" s="34"/>
      <c r="P121" s="173">
        <f>O121*H121</f>
        <v>0</v>
      </c>
      <c r="Q121" s="173">
        <v>0</v>
      </c>
      <c r="R121" s="173">
        <f>Q121*H121</f>
        <v>0</v>
      </c>
      <c r="S121" s="173">
        <v>0</v>
      </c>
      <c r="T121" s="174">
        <f>S121*H121</f>
        <v>0</v>
      </c>
      <c r="AR121" s="16" t="s">
        <v>138</v>
      </c>
      <c r="AT121" s="16" t="s">
        <v>133</v>
      </c>
      <c r="AU121" s="16" t="s">
        <v>83</v>
      </c>
      <c r="AY121" s="16" t="s">
        <v>130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6" t="s">
        <v>23</v>
      </c>
      <c r="BK121" s="175">
        <f>ROUND(I121*H121,2)</f>
        <v>0</v>
      </c>
      <c r="BL121" s="16" t="s">
        <v>138</v>
      </c>
      <c r="BM121" s="16" t="s">
        <v>769</v>
      </c>
    </row>
    <row r="122" spans="2:47" s="1" customFormat="1" ht="13.5">
      <c r="B122" s="33"/>
      <c r="D122" s="176" t="s">
        <v>140</v>
      </c>
      <c r="F122" s="177" t="s">
        <v>232</v>
      </c>
      <c r="I122" s="137"/>
      <c r="L122" s="33"/>
      <c r="M122" s="62"/>
      <c r="N122" s="34"/>
      <c r="O122" s="34"/>
      <c r="P122" s="34"/>
      <c r="Q122" s="34"/>
      <c r="R122" s="34"/>
      <c r="S122" s="34"/>
      <c r="T122" s="63"/>
      <c r="AT122" s="16" t="s">
        <v>140</v>
      </c>
      <c r="AU122" s="16" t="s">
        <v>83</v>
      </c>
    </row>
    <row r="123" spans="2:51" s="11" customFormat="1" ht="13.5">
      <c r="B123" s="178"/>
      <c r="D123" s="186" t="s">
        <v>142</v>
      </c>
      <c r="E123" s="187" t="s">
        <v>32</v>
      </c>
      <c r="F123" s="188" t="s">
        <v>766</v>
      </c>
      <c r="H123" s="189">
        <v>2600</v>
      </c>
      <c r="I123" s="182"/>
      <c r="L123" s="178"/>
      <c r="M123" s="183"/>
      <c r="N123" s="184"/>
      <c r="O123" s="184"/>
      <c r="P123" s="184"/>
      <c r="Q123" s="184"/>
      <c r="R123" s="184"/>
      <c r="S123" s="184"/>
      <c r="T123" s="185"/>
      <c r="AT123" s="179" t="s">
        <v>142</v>
      </c>
      <c r="AU123" s="179" t="s">
        <v>83</v>
      </c>
      <c r="AV123" s="11" t="s">
        <v>83</v>
      </c>
      <c r="AW123" s="11" t="s">
        <v>39</v>
      </c>
      <c r="AX123" s="11" t="s">
        <v>23</v>
      </c>
      <c r="AY123" s="179" t="s">
        <v>130</v>
      </c>
    </row>
    <row r="124" spans="2:65" s="1" customFormat="1" ht="22.5" customHeight="1">
      <c r="B124" s="163"/>
      <c r="C124" s="164" t="s">
        <v>208</v>
      </c>
      <c r="D124" s="164" t="s">
        <v>133</v>
      </c>
      <c r="E124" s="165" t="s">
        <v>235</v>
      </c>
      <c r="F124" s="166" t="s">
        <v>236</v>
      </c>
      <c r="G124" s="167" t="s">
        <v>148</v>
      </c>
      <c r="H124" s="168">
        <v>130</v>
      </c>
      <c r="I124" s="169"/>
      <c r="J124" s="170">
        <f>ROUND(I124*H124,2)</f>
        <v>0</v>
      </c>
      <c r="K124" s="166" t="s">
        <v>137</v>
      </c>
      <c r="L124" s="33"/>
      <c r="M124" s="171" t="s">
        <v>32</v>
      </c>
      <c r="N124" s="172" t="s">
        <v>46</v>
      </c>
      <c r="O124" s="34"/>
      <c r="P124" s="173">
        <f>O124*H124</f>
        <v>0</v>
      </c>
      <c r="Q124" s="173">
        <v>0</v>
      </c>
      <c r="R124" s="173">
        <f>Q124*H124</f>
        <v>0</v>
      </c>
      <c r="S124" s="173">
        <v>0</v>
      </c>
      <c r="T124" s="174">
        <f>S124*H124</f>
        <v>0</v>
      </c>
      <c r="AR124" s="16" t="s">
        <v>138</v>
      </c>
      <c r="AT124" s="16" t="s">
        <v>133</v>
      </c>
      <c r="AU124" s="16" t="s">
        <v>83</v>
      </c>
      <c r="AY124" s="16" t="s">
        <v>130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6" t="s">
        <v>23</v>
      </c>
      <c r="BK124" s="175">
        <f>ROUND(I124*H124,2)</f>
        <v>0</v>
      </c>
      <c r="BL124" s="16" t="s">
        <v>138</v>
      </c>
      <c r="BM124" s="16" t="s">
        <v>770</v>
      </c>
    </row>
    <row r="125" spans="2:47" s="1" customFormat="1" ht="13.5">
      <c r="B125" s="33"/>
      <c r="D125" s="186" t="s">
        <v>140</v>
      </c>
      <c r="F125" s="190" t="s">
        <v>238</v>
      </c>
      <c r="I125" s="137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140</v>
      </c>
      <c r="AU125" s="16" t="s">
        <v>83</v>
      </c>
    </row>
    <row r="126" spans="2:65" s="1" customFormat="1" ht="22.5" customHeight="1">
      <c r="B126" s="163"/>
      <c r="C126" s="164" t="s">
        <v>213</v>
      </c>
      <c r="D126" s="164" t="s">
        <v>133</v>
      </c>
      <c r="E126" s="165" t="s">
        <v>284</v>
      </c>
      <c r="F126" s="166" t="s">
        <v>285</v>
      </c>
      <c r="G126" s="167" t="s">
        <v>148</v>
      </c>
      <c r="H126" s="168">
        <v>46.041</v>
      </c>
      <c r="I126" s="169"/>
      <c r="J126" s="170">
        <f>ROUND(I126*H126,2)</f>
        <v>0</v>
      </c>
      <c r="K126" s="166" t="s">
        <v>137</v>
      </c>
      <c r="L126" s="33"/>
      <c r="M126" s="171" t="s">
        <v>32</v>
      </c>
      <c r="N126" s="172" t="s">
        <v>46</v>
      </c>
      <c r="O126" s="34"/>
      <c r="P126" s="173">
        <f>O126*H126</f>
        <v>0</v>
      </c>
      <c r="Q126" s="173">
        <v>0</v>
      </c>
      <c r="R126" s="173">
        <f>Q126*H126</f>
        <v>0</v>
      </c>
      <c r="S126" s="173">
        <v>0.063</v>
      </c>
      <c r="T126" s="174">
        <f>S126*H126</f>
        <v>2.9005829999999997</v>
      </c>
      <c r="AR126" s="16" t="s">
        <v>138</v>
      </c>
      <c r="AT126" s="16" t="s">
        <v>133</v>
      </c>
      <c r="AU126" s="16" t="s">
        <v>83</v>
      </c>
      <c r="AY126" s="16" t="s">
        <v>130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6" t="s">
        <v>23</v>
      </c>
      <c r="BK126" s="175">
        <f>ROUND(I126*H126,2)</f>
        <v>0</v>
      </c>
      <c r="BL126" s="16" t="s">
        <v>138</v>
      </c>
      <c r="BM126" s="16" t="s">
        <v>771</v>
      </c>
    </row>
    <row r="127" spans="2:47" s="1" customFormat="1" ht="13.5">
      <c r="B127" s="33"/>
      <c r="D127" s="176" t="s">
        <v>140</v>
      </c>
      <c r="F127" s="177" t="s">
        <v>287</v>
      </c>
      <c r="I127" s="137"/>
      <c r="L127" s="33"/>
      <c r="M127" s="62"/>
      <c r="N127" s="34"/>
      <c r="O127" s="34"/>
      <c r="P127" s="34"/>
      <c r="Q127" s="34"/>
      <c r="R127" s="34"/>
      <c r="S127" s="34"/>
      <c r="T127" s="63"/>
      <c r="AT127" s="16" t="s">
        <v>140</v>
      </c>
      <c r="AU127" s="16" t="s">
        <v>83</v>
      </c>
    </row>
    <row r="128" spans="2:51" s="11" customFormat="1" ht="13.5">
      <c r="B128" s="178"/>
      <c r="D128" s="176" t="s">
        <v>142</v>
      </c>
      <c r="E128" s="179" t="s">
        <v>32</v>
      </c>
      <c r="F128" s="180" t="s">
        <v>772</v>
      </c>
      <c r="H128" s="181">
        <v>12.3</v>
      </c>
      <c r="I128" s="182"/>
      <c r="L128" s="178"/>
      <c r="M128" s="183"/>
      <c r="N128" s="184"/>
      <c r="O128" s="184"/>
      <c r="P128" s="184"/>
      <c r="Q128" s="184"/>
      <c r="R128" s="184"/>
      <c r="S128" s="184"/>
      <c r="T128" s="185"/>
      <c r="AT128" s="179" t="s">
        <v>142</v>
      </c>
      <c r="AU128" s="179" t="s">
        <v>83</v>
      </c>
      <c r="AV128" s="11" t="s">
        <v>83</v>
      </c>
      <c r="AW128" s="11" t="s">
        <v>39</v>
      </c>
      <c r="AX128" s="11" t="s">
        <v>75</v>
      </c>
      <c r="AY128" s="179" t="s">
        <v>130</v>
      </c>
    </row>
    <row r="129" spans="2:51" s="11" customFormat="1" ht="13.5">
      <c r="B129" s="178"/>
      <c r="D129" s="176" t="s">
        <v>142</v>
      </c>
      <c r="E129" s="179" t="s">
        <v>32</v>
      </c>
      <c r="F129" s="180" t="s">
        <v>773</v>
      </c>
      <c r="H129" s="181">
        <v>33.741</v>
      </c>
      <c r="I129" s="182"/>
      <c r="L129" s="178"/>
      <c r="M129" s="183"/>
      <c r="N129" s="184"/>
      <c r="O129" s="184"/>
      <c r="P129" s="184"/>
      <c r="Q129" s="184"/>
      <c r="R129" s="184"/>
      <c r="S129" s="184"/>
      <c r="T129" s="185"/>
      <c r="AT129" s="179" t="s">
        <v>142</v>
      </c>
      <c r="AU129" s="179" t="s">
        <v>83</v>
      </c>
      <c r="AV129" s="11" t="s">
        <v>83</v>
      </c>
      <c r="AW129" s="11" t="s">
        <v>39</v>
      </c>
      <c r="AX129" s="11" t="s">
        <v>75</v>
      </c>
      <c r="AY129" s="179" t="s">
        <v>130</v>
      </c>
    </row>
    <row r="130" spans="2:51" s="12" customFormat="1" ht="13.5">
      <c r="B130" s="191"/>
      <c r="D130" s="186" t="s">
        <v>142</v>
      </c>
      <c r="E130" s="192" t="s">
        <v>32</v>
      </c>
      <c r="F130" s="193" t="s">
        <v>290</v>
      </c>
      <c r="H130" s="194">
        <v>46.041</v>
      </c>
      <c r="I130" s="195"/>
      <c r="L130" s="191"/>
      <c r="M130" s="196"/>
      <c r="N130" s="197"/>
      <c r="O130" s="197"/>
      <c r="P130" s="197"/>
      <c r="Q130" s="197"/>
      <c r="R130" s="197"/>
      <c r="S130" s="197"/>
      <c r="T130" s="198"/>
      <c r="AT130" s="199" t="s">
        <v>142</v>
      </c>
      <c r="AU130" s="199" t="s">
        <v>83</v>
      </c>
      <c r="AV130" s="12" t="s">
        <v>138</v>
      </c>
      <c r="AW130" s="12" t="s">
        <v>39</v>
      </c>
      <c r="AX130" s="12" t="s">
        <v>23</v>
      </c>
      <c r="AY130" s="199" t="s">
        <v>130</v>
      </c>
    </row>
    <row r="131" spans="2:65" s="1" customFormat="1" ht="22.5" customHeight="1">
      <c r="B131" s="163"/>
      <c r="C131" s="164" t="s">
        <v>8</v>
      </c>
      <c r="D131" s="164" t="s">
        <v>133</v>
      </c>
      <c r="E131" s="165" t="s">
        <v>292</v>
      </c>
      <c r="F131" s="166" t="s">
        <v>293</v>
      </c>
      <c r="G131" s="167" t="s">
        <v>148</v>
      </c>
      <c r="H131" s="168">
        <v>12.3</v>
      </c>
      <c r="I131" s="169"/>
      <c r="J131" s="170">
        <f>ROUND(I131*H131,2)</f>
        <v>0</v>
      </c>
      <c r="K131" s="166" t="s">
        <v>137</v>
      </c>
      <c r="L131" s="33"/>
      <c r="M131" s="171" t="s">
        <v>32</v>
      </c>
      <c r="N131" s="172" t="s">
        <v>46</v>
      </c>
      <c r="O131" s="34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AR131" s="16" t="s">
        <v>138</v>
      </c>
      <c r="AT131" s="16" t="s">
        <v>133</v>
      </c>
      <c r="AU131" s="16" t="s">
        <v>83</v>
      </c>
      <c r="AY131" s="16" t="s">
        <v>130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6" t="s">
        <v>23</v>
      </c>
      <c r="BK131" s="175">
        <f>ROUND(I131*H131,2)</f>
        <v>0</v>
      </c>
      <c r="BL131" s="16" t="s">
        <v>138</v>
      </c>
      <c r="BM131" s="16" t="s">
        <v>774</v>
      </c>
    </row>
    <row r="132" spans="2:47" s="1" customFormat="1" ht="13.5">
      <c r="B132" s="33"/>
      <c r="D132" s="176" t="s">
        <v>140</v>
      </c>
      <c r="F132" s="177" t="s">
        <v>295</v>
      </c>
      <c r="I132" s="137"/>
      <c r="L132" s="33"/>
      <c r="M132" s="62"/>
      <c r="N132" s="34"/>
      <c r="O132" s="34"/>
      <c r="P132" s="34"/>
      <c r="Q132" s="34"/>
      <c r="R132" s="34"/>
      <c r="S132" s="34"/>
      <c r="T132" s="63"/>
      <c r="AT132" s="16" t="s">
        <v>140</v>
      </c>
      <c r="AU132" s="16" t="s">
        <v>83</v>
      </c>
    </row>
    <row r="133" spans="2:51" s="11" customFormat="1" ht="13.5">
      <c r="B133" s="178"/>
      <c r="D133" s="186" t="s">
        <v>142</v>
      </c>
      <c r="E133" s="187" t="s">
        <v>32</v>
      </c>
      <c r="F133" s="188" t="s">
        <v>756</v>
      </c>
      <c r="H133" s="189">
        <v>12.3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79" t="s">
        <v>142</v>
      </c>
      <c r="AU133" s="179" t="s">
        <v>83</v>
      </c>
      <c r="AV133" s="11" t="s">
        <v>83</v>
      </c>
      <c r="AW133" s="11" t="s">
        <v>39</v>
      </c>
      <c r="AX133" s="11" t="s">
        <v>23</v>
      </c>
      <c r="AY133" s="179" t="s">
        <v>130</v>
      </c>
    </row>
    <row r="134" spans="2:65" s="1" customFormat="1" ht="22.5" customHeight="1">
      <c r="B134" s="163"/>
      <c r="C134" s="164" t="s">
        <v>223</v>
      </c>
      <c r="D134" s="164" t="s">
        <v>133</v>
      </c>
      <c r="E134" s="165" t="s">
        <v>297</v>
      </c>
      <c r="F134" s="166" t="s">
        <v>298</v>
      </c>
      <c r="G134" s="167" t="s">
        <v>148</v>
      </c>
      <c r="H134" s="168">
        <v>12.3</v>
      </c>
      <c r="I134" s="169"/>
      <c r="J134" s="170">
        <f>ROUND(I134*H134,2)</f>
        <v>0</v>
      </c>
      <c r="K134" s="166" t="s">
        <v>137</v>
      </c>
      <c r="L134" s="33"/>
      <c r="M134" s="171" t="s">
        <v>32</v>
      </c>
      <c r="N134" s="172" t="s">
        <v>46</v>
      </c>
      <c r="O134" s="34"/>
      <c r="P134" s="173">
        <f>O134*H134</f>
        <v>0</v>
      </c>
      <c r="Q134" s="173">
        <v>0</v>
      </c>
      <c r="R134" s="173">
        <f>Q134*H134</f>
        <v>0</v>
      </c>
      <c r="S134" s="173">
        <v>0.0233</v>
      </c>
      <c r="T134" s="174">
        <f>S134*H134</f>
        <v>0.28659</v>
      </c>
      <c r="AR134" s="16" t="s">
        <v>138</v>
      </c>
      <c r="AT134" s="16" t="s">
        <v>133</v>
      </c>
      <c r="AU134" s="16" t="s">
        <v>83</v>
      </c>
      <c r="AY134" s="16" t="s">
        <v>130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6" t="s">
        <v>23</v>
      </c>
      <c r="BK134" s="175">
        <f>ROUND(I134*H134,2)</f>
        <v>0</v>
      </c>
      <c r="BL134" s="16" t="s">
        <v>138</v>
      </c>
      <c r="BM134" s="16" t="s">
        <v>775</v>
      </c>
    </row>
    <row r="135" spans="2:47" s="1" customFormat="1" ht="27">
      <c r="B135" s="33"/>
      <c r="D135" s="176" t="s">
        <v>140</v>
      </c>
      <c r="F135" s="177" t="s">
        <v>300</v>
      </c>
      <c r="I135" s="137"/>
      <c r="L135" s="33"/>
      <c r="M135" s="62"/>
      <c r="N135" s="34"/>
      <c r="O135" s="34"/>
      <c r="P135" s="34"/>
      <c r="Q135" s="34"/>
      <c r="R135" s="34"/>
      <c r="S135" s="34"/>
      <c r="T135" s="63"/>
      <c r="AT135" s="16" t="s">
        <v>140</v>
      </c>
      <c r="AU135" s="16" t="s">
        <v>83</v>
      </c>
    </row>
    <row r="136" spans="2:51" s="11" customFormat="1" ht="13.5">
      <c r="B136" s="178"/>
      <c r="D136" s="186" t="s">
        <v>142</v>
      </c>
      <c r="E136" s="187" t="s">
        <v>32</v>
      </c>
      <c r="F136" s="188" t="s">
        <v>756</v>
      </c>
      <c r="H136" s="189">
        <v>12.3</v>
      </c>
      <c r="I136" s="182"/>
      <c r="L136" s="178"/>
      <c r="M136" s="183"/>
      <c r="N136" s="184"/>
      <c r="O136" s="184"/>
      <c r="P136" s="184"/>
      <c r="Q136" s="184"/>
      <c r="R136" s="184"/>
      <c r="S136" s="184"/>
      <c r="T136" s="185"/>
      <c r="AT136" s="179" t="s">
        <v>142</v>
      </c>
      <c r="AU136" s="179" t="s">
        <v>83</v>
      </c>
      <c r="AV136" s="11" t="s">
        <v>83</v>
      </c>
      <c r="AW136" s="11" t="s">
        <v>39</v>
      </c>
      <c r="AX136" s="11" t="s">
        <v>23</v>
      </c>
      <c r="AY136" s="179" t="s">
        <v>130</v>
      </c>
    </row>
    <row r="137" spans="2:65" s="1" customFormat="1" ht="22.5" customHeight="1">
      <c r="B137" s="163"/>
      <c r="C137" s="164" t="s">
        <v>228</v>
      </c>
      <c r="D137" s="164" t="s">
        <v>133</v>
      </c>
      <c r="E137" s="165" t="s">
        <v>302</v>
      </c>
      <c r="F137" s="166" t="s">
        <v>303</v>
      </c>
      <c r="G137" s="167" t="s">
        <v>148</v>
      </c>
      <c r="H137" s="168">
        <v>12.3</v>
      </c>
      <c r="I137" s="169"/>
      <c r="J137" s="170">
        <f>ROUND(I137*H137,2)</f>
        <v>0</v>
      </c>
      <c r="K137" s="166" t="s">
        <v>137</v>
      </c>
      <c r="L137" s="33"/>
      <c r="M137" s="171" t="s">
        <v>32</v>
      </c>
      <c r="N137" s="172" t="s">
        <v>46</v>
      </c>
      <c r="O137" s="34"/>
      <c r="P137" s="173">
        <f>O137*H137</f>
        <v>0</v>
      </c>
      <c r="Q137" s="173">
        <v>0.00855</v>
      </c>
      <c r="R137" s="173">
        <f>Q137*H137</f>
        <v>0.10516500000000001</v>
      </c>
      <c r="S137" s="173">
        <v>0</v>
      </c>
      <c r="T137" s="174">
        <f>S137*H137</f>
        <v>0</v>
      </c>
      <c r="AR137" s="16" t="s">
        <v>138</v>
      </c>
      <c r="AT137" s="16" t="s">
        <v>133</v>
      </c>
      <c r="AU137" s="16" t="s">
        <v>83</v>
      </c>
      <c r="AY137" s="16" t="s">
        <v>130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6" t="s">
        <v>23</v>
      </c>
      <c r="BK137" s="175">
        <f>ROUND(I137*H137,2)</f>
        <v>0</v>
      </c>
      <c r="BL137" s="16" t="s">
        <v>138</v>
      </c>
      <c r="BM137" s="16" t="s">
        <v>776</v>
      </c>
    </row>
    <row r="138" spans="2:47" s="1" customFormat="1" ht="27">
      <c r="B138" s="33"/>
      <c r="D138" s="176" t="s">
        <v>140</v>
      </c>
      <c r="F138" s="177" t="s">
        <v>305</v>
      </c>
      <c r="I138" s="137"/>
      <c r="L138" s="33"/>
      <c r="M138" s="62"/>
      <c r="N138" s="34"/>
      <c r="O138" s="34"/>
      <c r="P138" s="34"/>
      <c r="Q138" s="34"/>
      <c r="R138" s="34"/>
      <c r="S138" s="34"/>
      <c r="T138" s="63"/>
      <c r="AT138" s="16" t="s">
        <v>140</v>
      </c>
      <c r="AU138" s="16" t="s">
        <v>83</v>
      </c>
    </row>
    <row r="139" spans="2:51" s="11" customFormat="1" ht="13.5">
      <c r="B139" s="178"/>
      <c r="D139" s="186" t="s">
        <v>142</v>
      </c>
      <c r="E139" s="187" t="s">
        <v>32</v>
      </c>
      <c r="F139" s="188" t="s">
        <v>756</v>
      </c>
      <c r="H139" s="189">
        <v>12.3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79" t="s">
        <v>142</v>
      </c>
      <c r="AU139" s="179" t="s">
        <v>83</v>
      </c>
      <c r="AV139" s="11" t="s">
        <v>83</v>
      </c>
      <c r="AW139" s="11" t="s">
        <v>39</v>
      </c>
      <c r="AX139" s="11" t="s">
        <v>23</v>
      </c>
      <c r="AY139" s="179" t="s">
        <v>130</v>
      </c>
    </row>
    <row r="140" spans="2:65" s="1" customFormat="1" ht="22.5" customHeight="1">
      <c r="B140" s="163"/>
      <c r="C140" s="164" t="s">
        <v>234</v>
      </c>
      <c r="D140" s="164" t="s">
        <v>133</v>
      </c>
      <c r="E140" s="165" t="s">
        <v>307</v>
      </c>
      <c r="F140" s="166" t="s">
        <v>308</v>
      </c>
      <c r="G140" s="167" t="s">
        <v>197</v>
      </c>
      <c r="H140" s="168">
        <v>0.277</v>
      </c>
      <c r="I140" s="169"/>
      <c r="J140" s="170">
        <f>ROUND(I140*H140,2)</f>
        <v>0</v>
      </c>
      <c r="K140" s="166" t="s">
        <v>137</v>
      </c>
      <c r="L140" s="33"/>
      <c r="M140" s="171" t="s">
        <v>32</v>
      </c>
      <c r="N140" s="172" t="s">
        <v>46</v>
      </c>
      <c r="O140" s="34"/>
      <c r="P140" s="173">
        <f>O140*H140</f>
        <v>0</v>
      </c>
      <c r="Q140" s="173">
        <v>0.54034</v>
      </c>
      <c r="R140" s="173">
        <f>Q140*H140</f>
        <v>0.14967418000000002</v>
      </c>
      <c r="S140" s="173">
        <v>0</v>
      </c>
      <c r="T140" s="174">
        <f>S140*H140</f>
        <v>0</v>
      </c>
      <c r="AR140" s="16" t="s">
        <v>138</v>
      </c>
      <c r="AT140" s="16" t="s">
        <v>133</v>
      </c>
      <c r="AU140" s="16" t="s">
        <v>83</v>
      </c>
      <c r="AY140" s="16" t="s">
        <v>130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6" t="s">
        <v>23</v>
      </c>
      <c r="BK140" s="175">
        <f>ROUND(I140*H140,2)</f>
        <v>0</v>
      </c>
      <c r="BL140" s="16" t="s">
        <v>138</v>
      </c>
      <c r="BM140" s="16" t="s">
        <v>777</v>
      </c>
    </row>
    <row r="141" spans="2:47" s="1" customFormat="1" ht="13.5">
      <c r="B141" s="33"/>
      <c r="D141" s="176" t="s">
        <v>140</v>
      </c>
      <c r="F141" s="177" t="s">
        <v>310</v>
      </c>
      <c r="I141" s="137"/>
      <c r="L141" s="33"/>
      <c r="M141" s="62"/>
      <c r="N141" s="34"/>
      <c r="O141" s="34"/>
      <c r="P141" s="34"/>
      <c r="Q141" s="34"/>
      <c r="R141" s="34"/>
      <c r="S141" s="34"/>
      <c r="T141" s="63"/>
      <c r="AT141" s="16" t="s">
        <v>140</v>
      </c>
      <c r="AU141" s="16" t="s">
        <v>83</v>
      </c>
    </row>
    <row r="142" spans="2:51" s="11" customFormat="1" ht="13.5">
      <c r="B142" s="178"/>
      <c r="D142" s="186" t="s">
        <v>142</v>
      </c>
      <c r="E142" s="187" t="s">
        <v>32</v>
      </c>
      <c r="F142" s="188" t="s">
        <v>778</v>
      </c>
      <c r="H142" s="189">
        <v>0.277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142</v>
      </c>
      <c r="AU142" s="179" t="s">
        <v>83</v>
      </c>
      <c r="AV142" s="11" t="s">
        <v>83</v>
      </c>
      <c r="AW142" s="11" t="s">
        <v>39</v>
      </c>
      <c r="AX142" s="11" t="s">
        <v>23</v>
      </c>
      <c r="AY142" s="179" t="s">
        <v>130</v>
      </c>
    </row>
    <row r="143" spans="2:65" s="1" customFormat="1" ht="22.5" customHeight="1">
      <c r="B143" s="163"/>
      <c r="C143" s="200" t="s">
        <v>239</v>
      </c>
      <c r="D143" s="200" t="s">
        <v>313</v>
      </c>
      <c r="E143" s="201" t="s">
        <v>314</v>
      </c>
      <c r="F143" s="202" t="s">
        <v>315</v>
      </c>
      <c r="G143" s="203" t="s">
        <v>204</v>
      </c>
      <c r="H143" s="204">
        <v>100</v>
      </c>
      <c r="I143" s="205"/>
      <c r="J143" s="206">
        <f>ROUND(I143*H143,2)</f>
        <v>0</v>
      </c>
      <c r="K143" s="202" t="s">
        <v>137</v>
      </c>
      <c r="L143" s="207"/>
      <c r="M143" s="208" t="s">
        <v>32</v>
      </c>
      <c r="N143" s="209" t="s">
        <v>46</v>
      </c>
      <c r="O143" s="34"/>
      <c r="P143" s="173">
        <f>O143*H143</f>
        <v>0</v>
      </c>
      <c r="Q143" s="173">
        <v>0.005</v>
      </c>
      <c r="R143" s="173">
        <f>Q143*H143</f>
        <v>0.5</v>
      </c>
      <c r="S143" s="173">
        <v>0</v>
      </c>
      <c r="T143" s="174">
        <f>S143*H143</f>
        <v>0</v>
      </c>
      <c r="AR143" s="16" t="s">
        <v>178</v>
      </c>
      <c r="AT143" s="16" t="s">
        <v>313</v>
      </c>
      <c r="AU143" s="16" t="s">
        <v>83</v>
      </c>
      <c r="AY143" s="16" t="s">
        <v>130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6" t="s">
        <v>23</v>
      </c>
      <c r="BK143" s="175">
        <f>ROUND(I143*H143,2)</f>
        <v>0</v>
      </c>
      <c r="BL143" s="16" t="s">
        <v>138</v>
      </c>
      <c r="BM143" s="16" t="s">
        <v>779</v>
      </c>
    </row>
    <row r="144" spans="2:47" s="1" customFormat="1" ht="27">
      <c r="B144" s="33"/>
      <c r="D144" s="176" t="s">
        <v>140</v>
      </c>
      <c r="F144" s="177" t="s">
        <v>317</v>
      </c>
      <c r="I144" s="137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140</v>
      </c>
      <c r="AU144" s="16" t="s">
        <v>83</v>
      </c>
    </row>
    <row r="145" spans="2:47" s="1" customFormat="1" ht="27">
      <c r="B145" s="33"/>
      <c r="D145" s="186" t="s">
        <v>318</v>
      </c>
      <c r="F145" s="217" t="s">
        <v>319</v>
      </c>
      <c r="I145" s="137"/>
      <c r="L145" s="33"/>
      <c r="M145" s="62"/>
      <c r="N145" s="34"/>
      <c r="O145" s="34"/>
      <c r="P145" s="34"/>
      <c r="Q145" s="34"/>
      <c r="R145" s="34"/>
      <c r="S145" s="34"/>
      <c r="T145" s="63"/>
      <c r="AT145" s="16" t="s">
        <v>318</v>
      </c>
      <c r="AU145" s="16" t="s">
        <v>83</v>
      </c>
    </row>
    <row r="146" spans="2:65" s="1" customFormat="1" ht="22.5" customHeight="1">
      <c r="B146" s="163"/>
      <c r="C146" s="164" t="s">
        <v>245</v>
      </c>
      <c r="D146" s="164" t="s">
        <v>133</v>
      </c>
      <c r="E146" s="165" t="s">
        <v>322</v>
      </c>
      <c r="F146" s="166" t="s">
        <v>323</v>
      </c>
      <c r="G146" s="167" t="s">
        <v>148</v>
      </c>
      <c r="H146" s="168">
        <v>12.3</v>
      </c>
      <c r="I146" s="169"/>
      <c r="J146" s="170">
        <f>ROUND(I146*H146,2)</f>
        <v>0</v>
      </c>
      <c r="K146" s="166" t="s">
        <v>137</v>
      </c>
      <c r="L146" s="33"/>
      <c r="M146" s="171" t="s">
        <v>32</v>
      </c>
      <c r="N146" s="172" t="s">
        <v>46</v>
      </c>
      <c r="O146" s="34"/>
      <c r="P146" s="173">
        <f>O146*H146</f>
        <v>0</v>
      </c>
      <c r="Q146" s="173">
        <v>0.02324</v>
      </c>
      <c r="R146" s="173">
        <f>Q146*H146</f>
        <v>0.285852</v>
      </c>
      <c r="S146" s="173">
        <v>0</v>
      </c>
      <c r="T146" s="174">
        <f>S146*H146</f>
        <v>0</v>
      </c>
      <c r="AR146" s="16" t="s">
        <v>138</v>
      </c>
      <c r="AT146" s="16" t="s">
        <v>133</v>
      </c>
      <c r="AU146" s="16" t="s">
        <v>83</v>
      </c>
      <c r="AY146" s="16" t="s">
        <v>130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6" t="s">
        <v>23</v>
      </c>
      <c r="BK146" s="175">
        <f>ROUND(I146*H146,2)</f>
        <v>0</v>
      </c>
      <c r="BL146" s="16" t="s">
        <v>138</v>
      </c>
      <c r="BM146" s="16" t="s">
        <v>780</v>
      </c>
    </row>
    <row r="147" spans="2:47" s="1" customFormat="1" ht="27">
      <c r="B147" s="33"/>
      <c r="D147" s="176" t="s">
        <v>140</v>
      </c>
      <c r="F147" s="177" t="s">
        <v>325</v>
      </c>
      <c r="I147" s="137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140</v>
      </c>
      <c r="AU147" s="16" t="s">
        <v>83</v>
      </c>
    </row>
    <row r="148" spans="2:51" s="11" customFormat="1" ht="13.5">
      <c r="B148" s="178"/>
      <c r="D148" s="176" t="s">
        <v>142</v>
      </c>
      <c r="E148" s="179" t="s">
        <v>32</v>
      </c>
      <c r="F148" s="180" t="s">
        <v>756</v>
      </c>
      <c r="H148" s="181">
        <v>12.3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142</v>
      </c>
      <c r="AU148" s="179" t="s">
        <v>83</v>
      </c>
      <c r="AV148" s="11" t="s">
        <v>83</v>
      </c>
      <c r="AW148" s="11" t="s">
        <v>39</v>
      </c>
      <c r="AX148" s="11" t="s">
        <v>23</v>
      </c>
      <c r="AY148" s="179" t="s">
        <v>130</v>
      </c>
    </row>
    <row r="149" spans="2:63" s="10" customFormat="1" ht="29.25" customHeight="1">
      <c r="B149" s="149"/>
      <c r="D149" s="160" t="s">
        <v>74</v>
      </c>
      <c r="E149" s="161" t="s">
        <v>326</v>
      </c>
      <c r="F149" s="161" t="s">
        <v>327</v>
      </c>
      <c r="I149" s="152"/>
      <c r="J149" s="162">
        <f>BK149</f>
        <v>0</v>
      </c>
      <c r="L149" s="149"/>
      <c r="M149" s="154"/>
      <c r="N149" s="155"/>
      <c r="O149" s="155"/>
      <c r="P149" s="156">
        <f>SUM(P150:P158)</f>
        <v>0</v>
      </c>
      <c r="Q149" s="155"/>
      <c r="R149" s="156">
        <f>SUM(R150:R158)</f>
        <v>0</v>
      </c>
      <c r="S149" s="155"/>
      <c r="T149" s="157">
        <f>SUM(T150:T158)</f>
        <v>0</v>
      </c>
      <c r="AR149" s="150" t="s">
        <v>23</v>
      </c>
      <c r="AT149" s="158" t="s">
        <v>74</v>
      </c>
      <c r="AU149" s="158" t="s">
        <v>23</v>
      </c>
      <c r="AY149" s="150" t="s">
        <v>130</v>
      </c>
      <c r="BK149" s="159">
        <f>SUM(BK150:BK158)</f>
        <v>0</v>
      </c>
    </row>
    <row r="150" spans="2:65" s="1" customFormat="1" ht="22.5" customHeight="1">
      <c r="B150" s="163"/>
      <c r="C150" s="164" t="s">
        <v>7</v>
      </c>
      <c r="D150" s="164" t="s">
        <v>133</v>
      </c>
      <c r="E150" s="165" t="s">
        <v>329</v>
      </c>
      <c r="F150" s="166" t="s">
        <v>330</v>
      </c>
      <c r="G150" s="167" t="s">
        <v>331</v>
      </c>
      <c r="H150" s="168">
        <v>3.234</v>
      </c>
      <c r="I150" s="169"/>
      <c r="J150" s="170">
        <f>ROUND(I150*H150,2)</f>
        <v>0</v>
      </c>
      <c r="K150" s="166" t="s">
        <v>137</v>
      </c>
      <c r="L150" s="33"/>
      <c r="M150" s="171" t="s">
        <v>32</v>
      </c>
      <c r="N150" s="172" t="s">
        <v>46</v>
      </c>
      <c r="O150" s="34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AR150" s="16" t="s">
        <v>138</v>
      </c>
      <c r="AT150" s="16" t="s">
        <v>133</v>
      </c>
      <c r="AU150" s="16" t="s">
        <v>83</v>
      </c>
      <c r="AY150" s="16" t="s">
        <v>130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6" t="s">
        <v>23</v>
      </c>
      <c r="BK150" s="175">
        <f>ROUND(I150*H150,2)</f>
        <v>0</v>
      </c>
      <c r="BL150" s="16" t="s">
        <v>138</v>
      </c>
      <c r="BM150" s="16" t="s">
        <v>781</v>
      </c>
    </row>
    <row r="151" spans="2:47" s="1" customFormat="1" ht="27">
      <c r="B151" s="33"/>
      <c r="D151" s="186" t="s">
        <v>140</v>
      </c>
      <c r="F151" s="190" t="s">
        <v>333</v>
      </c>
      <c r="I151" s="137"/>
      <c r="L151" s="33"/>
      <c r="M151" s="62"/>
      <c r="N151" s="34"/>
      <c r="O151" s="34"/>
      <c r="P151" s="34"/>
      <c r="Q151" s="34"/>
      <c r="R151" s="34"/>
      <c r="S151" s="34"/>
      <c r="T151" s="63"/>
      <c r="AT151" s="16" t="s">
        <v>140</v>
      </c>
      <c r="AU151" s="16" t="s">
        <v>83</v>
      </c>
    </row>
    <row r="152" spans="2:65" s="1" customFormat="1" ht="22.5" customHeight="1">
      <c r="B152" s="163"/>
      <c r="C152" s="164" t="s">
        <v>255</v>
      </c>
      <c r="D152" s="164" t="s">
        <v>133</v>
      </c>
      <c r="E152" s="165" t="s">
        <v>335</v>
      </c>
      <c r="F152" s="166" t="s">
        <v>336</v>
      </c>
      <c r="G152" s="167" t="s">
        <v>331</v>
      </c>
      <c r="H152" s="168">
        <v>47.925</v>
      </c>
      <c r="I152" s="169"/>
      <c r="J152" s="170">
        <f>ROUND(I152*H152,2)</f>
        <v>0</v>
      </c>
      <c r="K152" s="166" t="s">
        <v>137</v>
      </c>
      <c r="L152" s="33"/>
      <c r="M152" s="171" t="s">
        <v>32</v>
      </c>
      <c r="N152" s="172" t="s">
        <v>46</v>
      </c>
      <c r="O152" s="34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AR152" s="16" t="s">
        <v>138</v>
      </c>
      <c r="AT152" s="16" t="s">
        <v>133</v>
      </c>
      <c r="AU152" s="16" t="s">
        <v>83</v>
      </c>
      <c r="AY152" s="16" t="s">
        <v>130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6" t="s">
        <v>23</v>
      </c>
      <c r="BK152" s="175">
        <f>ROUND(I152*H152,2)</f>
        <v>0</v>
      </c>
      <c r="BL152" s="16" t="s">
        <v>138</v>
      </c>
      <c r="BM152" s="16" t="s">
        <v>782</v>
      </c>
    </row>
    <row r="153" spans="2:47" s="1" customFormat="1" ht="27">
      <c r="B153" s="33"/>
      <c r="D153" s="176" t="s">
        <v>140</v>
      </c>
      <c r="F153" s="177" t="s">
        <v>338</v>
      </c>
      <c r="I153" s="137"/>
      <c r="L153" s="33"/>
      <c r="M153" s="62"/>
      <c r="N153" s="34"/>
      <c r="O153" s="34"/>
      <c r="P153" s="34"/>
      <c r="Q153" s="34"/>
      <c r="R153" s="34"/>
      <c r="S153" s="34"/>
      <c r="T153" s="63"/>
      <c r="AT153" s="16" t="s">
        <v>140</v>
      </c>
      <c r="AU153" s="16" t="s">
        <v>83</v>
      </c>
    </row>
    <row r="154" spans="2:51" s="11" customFormat="1" ht="13.5">
      <c r="B154" s="178"/>
      <c r="D154" s="186" t="s">
        <v>142</v>
      </c>
      <c r="E154" s="187" t="s">
        <v>32</v>
      </c>
      <c r="F154" s="188" t="s">
        <v>783</v>
      </c>
      <c r="H154" s="189">
        <v>47.925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142</v>
      </c>
      <c r="AU154" s="179" t="s">
        <v>83</v>
      </c>
      <c r="AV154" s="11" t="s">
        <v>83</v>
      </c>
      <c r="AW154" s="11" t="s">
        <v>39</v>
      </c>
      <c r="AX154" s="11" t="s">
        <v>23</v>
      </c>
      <c r="AY154" s="179" t="s">
        <v>130</v>
      </c>
    </row>
    <row r="155" spans="2:65" s="1" customFormat="1" ht="22.5" customHeight="1">
      <c r="B155" s="163"/>
      <c r="C155" s="164" t="s">
        <v>261</v>
      </c>
      <c r="D155" s="164" t="s">
        <v>133</v>
      </c>
      <c r="E155" s="165" t="s">
        <v>341</v>
      </c>
      <c r="F155" s="166" t="s">
        <v>342</v>
      </c>
      <c r="G155" s="167" t="s">
        <v>331</v>
      </c>
      <c r="H155" s="168">
        <v>3.234</v>
      </c>
      <c r="I155" s="169"/>
      <c r="J155" s="170">
        <f>ROUND(I155*H155,2)</f>
        <v>0</v>
      </c>
      <c r="K155" s="166" t="s">
        <v>137</v>
      </c>
      <c r="L155" s="33"/>
      <c r="M155" s="171" t="s">
        <v>32</v>
      </c>
      <c r="N155" s="172" t="s">
        <v>46</v>
      </c>
      <c r="O155" s="34"/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AR155" s="16" t="s">
        <v>138</v>
      </c>
      <c r="AT155" s="16" t="s">
        <v>133</v>
      </c>
      <c r="AU155" s="16" t="s">
        <v>83</v>
      </c>
      <c r="AY155" s="16" t="s">
        <v>130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6" t="s">
        <v>23</v>
      </c>
      <c r="BK155" s="175">
        <f>ROUND(I155*H155,2)</f>
        <v>0</v>
      </c>
      <c r="BL155" s="16" t="s">
        <v>138</v>
      </c>
      <c r="BM155" s="16" t="s">
        <v>784</v>
      </c>
    </row>
    <row r="156" spans="2:47" s="1" customFormat="1" ht="13.5">
      <c r="B156" s="33"/>
      <c r="D156" s="186" t="s">
        <v>140</v>
      </c>
      <c r="F156" s="190" t="s">
        <v>342</v>
      </c>
      <c r="I156" s="137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140</v>
      </c>
      <c r="AU156" s="16" t="s">
        <v>83</v>
      </c>
    </row>
    <row r="157" spans="2:65" s="1" customFormat="1" ht="22.5" customHeight="1">
      <c r="B157" s="163"/>
      <c r="C157" s="164" t="s">
        <v>267</v>
      </c>
      <c r="D157" s="164" t="s">
        <v>133</v>
      </c>
      <c r="E157" s="165" t="s">
        <v>351</v>
      </c>
      <c r="F157" s="166" t="s">
        <v>352</v>
      </c>
      <c r="G157" s="167" t="s">
        <v>331</v>
      </c>
      <c r="H157" s="168">
        <v>3.234</v>
      </c>
      <c r="I157" s="169"/>
      <c r="J157" s="170">
        <f>ROUND(I157*H157,2)</f>
        <v>0</v>
      </c>
      <c r="K157" s="166" t="s">
        <v>137</v>
      </c>
      <c r="L157" s="33"/>
      <c r="M157" s="171" t="s">
        <v>32</v>
      </c>
      <c r="N157" s="172" t="s">
        <v>46</v>
      </c>
      <c r="O157" s="34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AR157" s="16" t="s">
        <v>138</v>
      </c>
      <c r="AT157" s="16" t="s">
        <v>133</v>
      </c>
      <c r="AU157" s="16" t="s">
        <v>83</v>
      </c>
      <c r="AY157" s="16" t="s">
        <v>130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6" t="s">
        <v>23</v>
      </c>
      <c r="BK157" s="175">
        <f>ROUND(I157*H157,2)</f>
        <v>0</v>
      </c>
      <c r="BL157" s="16" t="s">
        <v>138</v>
      </c>
      <c r="BM157" s="16" t="s">
        <v>785</v>
      </c>
    </row>
    <row r="158" spans="2:47" s="1" customFormat="1" ht="13.5">
      <c r="B158" s="33"/>
      <c r="D158" s="176" t="s">
        <v>140</v>
      </c>
      <c r="F158" s="177" t="s">
        <v>354</v>
      </c>
      <c r="I158" s="137"/>
      <c r="L158" s="33"/>
      <c r="M158" s="62"/>
      <c r="N158" s="34"/>
      <c r="O158" s="34"/>
      <c r="P158" s="34"/>
      <c r="Q158" s="34"/>
      <c r="R158" s="34"/>
      <c r="S158" s="34"/>
      <c r="T158" s="63"/>
      <c r="AT158" s="16" t="s">
        <v>140</v>
      </c>
      <c r="AU158" s="16" t="s">
        <v>83</v>
      </c>
    </row>
    <row r="159" spans="2:63" s="10" customFormat="1" ht="29.25" customHeight="1">
      <c r="B159" s="149"/>
      <c r="D159" s="160" t="s">
        <v>74</v>
      </c>
      <c r="E159" s="161" t="s">
        <v>356</v>
      </c>
      <c r="F159" s="161" t="s">
        <v>357</v>
      </c>
      <c r="I159" s="152"/>
      <c r="J159" s="162">
        <f>BK159</f>
        <v>0</v>
      </c>
      <c r="L159" s="149"/>
      <c r="M159" s="154"/>
      <c r="N159" s="155"/>
      <c r="O159" s="155"/>
      <c r="P159" s="156">
        <f>SUM(P160:P161)</f>
        <v>0</v>
      </c>
      <c r="Q159" s="155"/>
      <c r="R159" s="156">
        <f>SUM(R160:R161)</f>
        <v>0</v>
      </c>
      <c r="S159" s="155"/>
      <c r="T159" s="157">
        <f>SUM(T160:T161)</f>
        <v>0</v>
      </c>
      <c r="AR159" s="150" t="s">
        <v>23</v>
      </c>
      <c r="AT159" s="158" t="s">
        <v>74</v>
      </c>
      <c r="AU159" s="158" t="s">
        <v>23</v>
      </c>
      <c r="AY159" s="150" t="s">
        <v>130</v>
      </c>
      <c r="BK159" s="159">
        <f>SUM(BK160:BK161)</f>
        <v>0</v>
      </c>
    </row>
    <row r="160" spans="2:65" s="1" customFormat="1" ht="22.5" customHeight="1">
      <c r="B160" s="163"/>
      <c r="C160" s="164" t="s">
        <v>272</v>
      </c>
      <c r="D160" s="164" t="s">
        <v>133</v>
      </c>
      <c r="E160" s="165" t="s">
        <v>359</v>
      </c>
      <c r="F160" s="166" t="s">
        <v>360</v>
      </c>
      <c r="G160" s="167" t="s">
        <v>331</v>
      </c>
      <c r="H160" s="168">
        <v>4.025</v>
      </c>
      <c r="I160" s="169"/>
      <c r="J160" s="170">
        <f>ROUND(I160*H160,2)</f>
        <v>0</v>
      </c>
      <c r="K160" s="166" t="s">
        <v>137</v>
      </c>
      <c r="L160" s="33"/>
      <c r="M160" s="171" t="s">
        <v>32</v>
      </c>
      <c r="N160" s="172" t="s">
        <v>46</v>
      </c>
      <c r="O160" s="34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AR160" s="16" t="s">
        <v>138</v>
      </c>
      <c r="AT160" s="16" t="s">
        <v>133</v>
      </c>
      <c r="AU160" s="16" t="s">
        <v>83</v>
      </c>
      <c r="AY160" s="16" t="s">
        <v>130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6" t="s">
        <v>23</v>
      </c>
      <c r="BK160" s="175">
        <f>ROUND(I160*H160,2)</f>
        <v>0</v>
      </c>
      <c r="BL160" s="16" t="s">
        <v>138</v>
      </c>
      <c r="BM160" s="16" t="s">
        <v>786</v>
      </c>
    </row>
    <row r="161" spans="2:47" s="1" customFormat="1" ht="40.5">
      <c r="B161" s="33"/>
      <c r="D161" s="176" t="s">
        <v>140</v>
      </c>
      <c r="F161" s="177" t="s">
        <v>362</v>
      </c>
      <c r="I161" s="137"/>
      <c r="L161" s="33"/>
      <c r="M161" s="62"/>
      <c r="N161" s="34"/>
      <c r="O161" s="34"/>
      <c r="P161" s="34"/>
      <c r="Q161" s="34"/>
      <c r="R161" s="34"/>
      <c r="S161" s="34"/>
      <c r="T161" s="63"/>
      <c r="AT161" s="16" t="s">
        <v>140</v>
      </c>
      <c r="AU161" s="16" t="s">
        <v>83</v>
      </c>
    </row>
    <row r="162" spans="2:63" s="10" customFormat="1" ht="36.75" customHeight="1">
      <c r="B162" s="149"/>
      <c r="D162" s="150" t="s">
        <v>74</v>
      </c>
      <c r="E162" s="151" t="s">
        <v>363</v>
      </c>
      <c r="F162" s="151" t="s">
        <v>364</v>
      </c>
      <c r="I162" s="152"/>
      <c r="J162" s="153">
        <f>BK162</f>
        <v>0</v>
      </c>
      <c r="L162" s="149"/>
      <c r="M162" s="154"/>
      <c r="N162" s="155"/>
      <c r="O162" s="155"/>
      <c r="P162" s="156">
        <f>P163+P181+P210</f>
        <v>0</v>
      </c>
      <c r="Q162" s="155"/>
      <c r="R162" s="156">
        <f>R163+R181+R210</f>
        <v>0.15237459</v>
      </c>
      <c r="S162" s="155"/>
      <c r="T162" s="157">
        <f>T163+T181+T210</f>
        <v>0.047249</v>
      </c>
      <c r="AR162" s="150" t="s">
        <v>83</v>
      </c>
      <c r="AT162" s="158" t="s">
        <v>74</v>
      </c>
      <c r="AU162" s="158" t="s">
        <v>75</v>
      </c>
      <c r="AY162" s="150" t="s">
        <v>130</v>
      </c>
      <c r="BK162" s="159">
        <f>BK163+BK181+BK210</f>
        <v>0</v>
      </c>
    </row>
    <row r="163" spans="2:63" s="10" customFormat="1" ht="19.5" customHeight="1">
      <c r="B163" s="149"/>
      <c r="D163" s="160" t="s">
        <v>74</v>
      </c>
      <c r="E163" s="161" t="s">
        <v>365</v>
      </c>
      <c r="F163" s="161" t="s">
        <v>366</v>
      </c>
      <c r="I163" s="152"/>
      <c r="J163" s="162">
        <f>BK163</f>
        <v>0</v>
      </c>
      <c r="L163" s="149"/>
      <c r="M163" s="154"/>
      <c r="N163" s="155"/>
      <c r="O163" s="155"/>
      <c r="P163" s="156">
        <f>SUM(P164:P180)</f>
        <v>0</v>
      </c>
      <c r="Q163" s="155"/>
      <c r="R163" s="156">
        <f>SUM(R164:R180)</f>
        <v>0.045426</v>
      </c>
      <c r="S163" s="155"/>
      <c r="T163" s="157">
        <f>SUM(T164:T180)</f>
        <v>0.047249</v>
      </c>
      <c r="AR163" s="150" t="s">
        <v>83</v>
      </c>
      <c r="AT163" s="158" t="s">
        <v>74</v>
      </c>
      <c r="AU163" s="158" t="s">
        <v>23</v>
      </c>
      <c r="AY163" s="150" t="s">
        <v>130</v>
      </c>
      <c r="BK163" s="159">
        <f>SUM(BK164:BK180)</f>
        <v>0</v>
      </c>
    </row>
    <row r="164" spans="2:65" s="1" customFormat="1" ht="22.5" customHeight="1">
      <c r="B164" s="163"/>
      <c r="C164" s="164" t="s">
        <v>278</v>
      </c>
      <c r="D164" s="164" t="s">
        <v>133</v>
      </c>
      <c r="E164" s="165" t="s">
        <v>368</v>
      </c>
      <c r="F164" s="166" t="s">
        <v>369</v>
      </c>
      <c r="G164" s="167" t="s">
        <v>136</v>
      </c>
      <c r="H164" s="168">
        <v>4.7</v>
      </c>
      <c r="I164" s="169"/>
      <c r="J164" s="170">
        <f>ROUND(I164*H164,2)</f>
        <v>0</v>
      </c>
      <c r="K164" s="166" t="s">
        <v>137</v>
      </c>
      <c r="L164" s="33"/>
      <c r="M164" s="171" t="s">
        <v>32</v>
      </c>
      <c r="N164" s="172" t="s">
        <v>46</v>
      </c>
      <c r="O164" s="34"/>
      <c r="P164" s="173">
        <f>O164*H164</f>
        <v>0</v>
      </c>
      <c r="Q164" s="173">
        <v>0</v>
      </c>
      <c r="R164" s="173">
        <f>Q164*H164</f>
        <v>0</v>
      </c>
      <c r="S164" s="173">
        <v>0.00167</v>
      </c>
      <c r="T164" s="174">
        <f>S164*H164</f>
        <v>0.007849</v>
      </c>
      <c r="AR164" s="16" t="s">
        <v>223</v>
      </c>
      <c r="AT164" s="16" t="s">
        <v>133</v>
      </c>
      <c r="AU164" s="16" t="s">
        <v>83</v>
      </c>
      <c r="AY164" s="16" t="s">
        <v>130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6" t="s">
        <v>23</v>
      </c>
      <c r="BK164" s="175">
        <f>ROUND(I164*H164,2)</f>
        <v>0</v>
      </c>
      <c r="BL164" s="16" t="s">
        <v>223</v>
      </c>
      <c r="BM164" s="16" t="s">
        <v>787</v>
      </c>
    </row>
    <row r="165" spans="2:47" s="1" customFormat="1" ht="13.5">
      <c r="B165" s="33"/>
      <c r="D165" s="176" t="s">
        <v>140</v>
      </c>
      <c r="F165" s="177" t="s">
        <v>371</v>
      </c>
      <c r="I165" s="137"/>
      <c r="L165" s="33"/>
      <c r="M165" s="62"/>
      <c r="N165" s="34"/>
      <c r="O165" s="34"/>
      <c r="P165" s="34"/>
      <c r="Q165" s="34"/>
      <c r="R165" s="34"/>
      <c r="S165" s="34"/>
      <c r="T165" s="63"/>
      <c r="AT165" s="16" t="s">
        <v>140</v>
      </c>
      <c r="AU165" s="16" t="s">
        <v>83</v>
      </c>
    </row>
    <row r="166" spans="2:51" s="11" customFormat="1" ht="13.5">
      <c r="B166" s="178"/>
      <c r="D166" s="186" t="s">
        <v>142</v>
      </c>
      <c r="E166" s="187" t="s">
        <v>32</v>
      </c>
      <c r="F166" s="188" t="s">
        <v>788</v>
      </c>
      <c r="H166" s="189">
        <v>4.7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142</v>
      </c>
      <c r="AU166" s="179" t="s">
        <v>83</v>
      </c>
      <c r="AV166" s="11" t="s">
        <v>83</v>
      </c>
      <c r="AW166" s="11" t="s">
        <v>39</v>
      </c>
      <c r="AX166" s="11" t="s">
        <v>23</v>
      </c>
      <c r="AY166" s="179" t="s">
        <v>130</v>
      </c>
    </row>
    <row r="167" spans="2:65" s="1" customFormat="1" ht="22.5" customHeight="1">
      <c r="B167" s="163"/>
      <c r="C167" s="164" t="s">
        <v>283</v>
      </c>
      <c r="D167" s="164" t="s">
        <v>133</v>
      </c>
      <c r="E167" s="165" t="s">
        <v>374</v>
      </c>
      <c r="F167" s="166" t="s">
        <v>375</v>
      </c>
      <c r="G167" s="167" t="s">
        <v>136</v>
      </c>
      <c r="H167" s="168">
        <v>10</v>
      </c>
      <c r="I167" s="169"/>
      <c r="J167" s="170">
        <f>ROUND(I167*H167,2)</f>
        <v>0</v>
      </c>
      <c r="K167" s="166" t="s">
        <v>137</v>
      </c>
      <c r="L167" s="33"/>
      <c r="M167" s="171" t="s">
        <v>32</v>
      </c>
      <c r="N167" s="172" t="s">
        <v>46</v>
      </c>
      <c r="O167" s="34"/>
      <c r="P167" s="173">
        <f>O167*H167</f>
        <v>0</v>
      </c>
      <c r="Q167" s="173">
        <v>0</v>
      </c>
      <c r="R167" s="173">
        <f>Q167*H167</f>
        <v>0</v>
      </c>
      <c r="S167" s="173">
        <v>0.00394</v>
      </c>
      <c r="T167" s="174">
        <f>S167*H167</f>
        <v>0.0394</v>
      </c>
      <c r="AR167" s="16" t="s">
        <v>223</v>
      </c>
      <c r="AT167" s="16" t="s">
        <v>133</v>
      </c>
      <c r="AU167" s="16" t="s">
        <v>83</v>
      </c>
      <c r="AY167" s="16" t="s">
        <v>130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6" t="s">
        <v>23</v>
      </c>
      <c r="BK167" s="175">
        <f>ROUND(I167*H167,2)</f>
        <v>0</v>
      </c>
      <c r="BL167" s="16" t="s">
        <v>223</v>
      </c>
      <c r="BM167" s="16" t="s">
        <v>789</v>
      </c>
    </row>
    <row r="168" spans="2:47" s="1" customFormat="1" ht="13.5">
      <c r="B168" s="33"/>
      <c r="D168" s="176" t="s">
        <v>140</v>
      </c>
      <c r="F168" s="177" t="s">
        <v>377</v>
      </c>
      <c r="I168" s="137"/>
      <c r="L168" s="33"/>
      <c r="M168" s="62"/>
      <c r="N168" s="34"/>
      <c r="O168" s="34"/>
      <c r="P168" s="34"/>
      <c r="Q168" s="34"/>
      <c r="R168" s="34"/>
      <c r="S168" s="34"/>
      <c r="T168" s="63"/>
      <c r="AT168" s="16" t="s">
        <v>140</v>
      </c>
      <c r="AU168" s="16" t="s">
        <v>83</v>
      </c>
    </row>
    <row r="169" spans="2:51" s="11" customFormat="1" ht="13.5">
      <c r="B169" s="178"/>
      <c r="D169" s="186" t="s">
        <v>142</v>
      </c>
      <c r="E169" s="187" t="s">
        <v>32</v>
      </c>
      <c r="F169" s="188" t="s">
        <v>653</v>
      </c>
      <c r="H169" s="189">
        <v>10</v>
      </c>
      <c r="I169" s="182"/>
      <c r="L169" s="178"/>
      <c r="M169" s="183"/>
      <c r="N169" s="184"/>
      <c r="O169" s="184"/>
      <c r="P169" s="184"/>
      <c r="Q169" s="184"/>
      <c r="R169" s="184"/>
      <c r="S169" s="184"/>
      <c r="T169" s="185"/>
      <c r="AT169" s="179" t="s">
        <v>142</v>
      </c>
      <c r="AU169" s="179" t="s">
        <v>83</v>
      </c>
      <c r="AV169" s="11" t="s">
        <v>83</v>
      </c>
      <c r="AW169" s="11" t="s">
        <v>39</v>
      </c>
      <c r="AX169" s="11" t="s">
        <v>23</v>
      </c>
      <c r="AY169" s="179" t="s">
        <v>130</v>
      </c>
    </row>
    <row r="170" spans="2:65" s="1" customFormat="1" ht="22.5" customHeight="1">
      <c r="B170" s="163"/>
      <c r="C170" s="164" t="s">
        <v>291</v>
      </c>
      <c r="D170" s="164" t="s">
        <v>133</v>
      </c>
      <c r="E170" s="165" t="s">
        <v>386</v>
      </c>
      <c r="F170" s="166" t="s">
        <v>387</v>
      </c>
      <c r="G170" s="167" t="s">
        <v>136</v>
      </c>
      <c r="H170" s="168">
        <v>4.7</v>
      </c>
      <c r="I170" s="169"/>
      <c r="J170" s="170">
        <f>ROUND(I170*H170,2)</f>
        <v>0</v>
      </c>
      <c r="K170" s="166" t="s">
        <v>137</v>
      </c>
      <c r="L170" s="33"/>
      <c r="M170" s="171" t="s">
        <v>32</v>
      </c>
      <c r="N170" s="172" t="s">
        <v>46</v>
      </c>
      <c r="O170" s="34"/>
      <c r="P170" s="173">
        <f>O170*H170</f>
        <v>0</v>
      </c>
      <c r="Q170" s="173">
        <v>0.00358</v>
      </c>
      <c r="R170" s="173">
        <f>Q170*H170</f>
        <v>0.016826</v>
      </c>
      <c r="S170" s="173">
        <v>0</v>
      </c>
      <c r="T170" s="174">
        <f>S170*H170</f>
        <v>0</v>
      </c>
      <c r="AR170" s="16" t="s">
        <v>223</v>
      </c>
      <c r="AT170" s="16" t="s">
        <v>133</v>
      </c>
      <c r="AU170" s="16" t="s">
        <v>83</v>
      </c>
      <c r="AY170" s="16" t="s">
        <v>130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6" t="s">
        <v>23</v>
      </c>
      <c r="BK170" s="175">
        <f>ROUND(I170*H170,2)</f>
        <v>0</v>
      </c>
      <c r="BL170" s="16" t="s">
        <v>223</v>
      </c>
      <c r="BM170" s="16" t="s">
        <v>790</v>
      </c>
    </row>
    <row r="171" spans="2:47" s="1" customFormat="1" ht="27">
      <c r="B171" s="33"/>
      <c r="D171" s="176" t="s">
        <v>140</v>
      </c>
      <c r="F171" s="177" t="s">
        <v>389</v>
      </c>
      <c r="I171" s="137"/>
      <c r="L171" s="33"/>
      <c r="M171" s="62"/>
      <c r="N171" s="34"/>
      <c r="O171" s="34"/>
      <c r="P171" s="34"/>
      <c r="Q171" s="34"/>
      <c r="R171" s="34"/>
      <c r="S171" s="34"/>
      <c r="T171" s="63"/>
      <c r="AT171" s="16" t="s">
        <v>140</v>
      </c>
      <c r="AU171" s="16" t="s">
        <v>83</v>
      </c>
    </row>
    <row r="172" spans="2:51" s="11" customFormat="1" ht="13.5">
      <c r="B172" s="178"/>
      <c r="D172" s="186" t="s">
        <v>142</v>
      </c>
      <c r="E172" s="187" t="s">
        <v>32</v>
      </c>
      <c r="F172" s="188" t="s">
        <v>788</v>
      </c>
      <c r="H172" s="189">
        <v>4.7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142</v>
      </c>
      <c r="AU172" s="179" t="s">
        <v>83</v>
      </c>
      <c r="AV172" s="11" t="s">
        <v>83</v>
      </c>
      <c r="AW172" s="11" t="s">
        <v>39</v>
      </c>
      <c r="AX172" s="11" t="s">
        <v>23</v>
      </c>
      <c r="AY172" s="179" t="s">
        <v>130</v>
      </c>
    </row>
    <row r="173" spans="2:65" s="1" customFormat="1" ht="31.5" customHeight="1">
      <c r="B173" s="163"/>
      <c r="C173" s="164" t="s">
        <v>296</v>
      </c>
      <c r="D173" s="164" t="s">
        <v>133</v>
      </c>
      <c r="E173" s="165" t="s">
        <v>398</v>
      </c>
      <c r="F173" s="166" t="s">
        <v>399</v>
      </c>
      <c r="G173" s="167" t="s">
        <v>204</v>
      </c>
      <c r="H173" s="168">
        <v>5</v>
      </c>
      <c r="I173" s="169"/>
      <c r="J173" s="170">
        <f>ROUND(I173*H173,2)</f>
        <v>0</v>
      </c>
      <c r="K173" s="166" t="s">
        <v>137</v>
      </c>
      <c r="L173" s="33"/>
      <c r="M173" s="171" t="s">
        <v>32</v>
      </c>
      <c r="N173" s="172" t="s">
        <v>46</v>
      </c>
      <c r="O173" s="34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AR173" s="16" t="s">
        <v>223</v>
      </c>
      <c r="AT173" s="16" t="s">
        <v>133</v>
      </c>
      <c r="AU173" s="16" t="s">
        <v>83</v>
      </c>
      <c r="AY173" s="16" t="s">
        <v>130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6" t="s">
        <v>23</v>
      </c>
      <c r="BK173" s="175">
        <f>ROUND(I173*H173,2)</f>
        <v>0</v>
      </c>
      <c r="BL173" s="16" t="s">
        <v>223</v>
      </c>
      <c r="BM173" s="16" t="s">
        <v>791</v>
      </c>
    </row>
    <row r="174" spans="2:47" s="1" customFormat="1" ht="27">
      <c r="B174" s="33"/>
      <c r="D174" s="176" t="s">
        <v>140</v>
      </c>
      <c r="F174" s="177" t="s">
        <v>401</v>
      </c>
      <c r="I174" s="137"/>
      <c r="L174" s="33"/>
      <c r="M174" s="62"/>
      <c r="N174" s="34"/>
      <c r="O174" s="34"/>
      <c r="P174" s="34"/>
      <c r="Q174" s="34"/>
      <c r="R174" s="34"/>
      <c r="S174" s="34"/>
      <c r="T174" s="63"/>
      <c r="AT174" s="16" t="s">
        <v>140</v>
      </c>
      <c r="AU174" s="16" t="s">
        <v>83</v>
      </c>
    </row>
    <row r="175" spans="2:51" s="11" customFormat="1" ht="13.5">
      <c r="B175" s="178"/>
      <c r="D175" s="186" t="s">
        <v>142</v>
      </c>
      <c r="E175" s="187" t="s">
        <v>32</v>
      </c>
      <c r="F175" s="188" t="s">
        <v>396</v>
      </c>
      <c r="H175" s="189">
        <v>5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142</v>
      </c>
      <c r="AU175" s="179" t="s">
        <v>83</v>
      </c>
      <c r="AV175" s="11" t="s">
        <v>83</v>
      </c>
      <c r="AW175" s="11" t="s">
        <v>39</v>
      </c>
      <c r="AX175" s="11" t="s">
        <v>23</v>
      </c>
      <c r="AY175" s="179" t="s">
        <v>130</v>
      </c>
    </row>
    <row r="176" spans="2:65" s="1" customFormat="1" ht="31.5" customHeight="1">
      <c r="B176" s="163"/>
      <c r="C176" s="164" t="s">
        <v>301</v>
      </c>
      <c r="D176" s="164" t="s">
        <v>133</v>
      </c>
      <c r="E176" s="165" t="s">
        <v>403</v>
      </c>
      <c r="F176" s="166" t="s">
        <v>404</v>
      </c>
      <c r="G176" s="167" t="s">
        <v>136</v>
      </c>
      <c r="H176" s="168">
        <v>10</v>
      </c>
      <c r="I176" s="169"/>
      <c r="J176" s="170">
        <f>ROUND(I176*H176,2)</f>
        <v>0</v>
      </c>
      <c r="K176" s="166" t="s">
        <v>137</v>
      </c>
      <c r="L176" s="33"/>
      <c r="M176" s="171" t="s">
        <v>32</v>
      </c>
      <c r="N176" s="172" t="s">
        <v>46</v>
      </c>
      <c r="O176" s="34"/>
      <c r="P176" s="173">
        <f>O176*H176</f>
        <v>0</v>
      </c>
      <c r="Q176" s="173">
        <v>0.00286</v>
      </c>
      <c r="R176" s="173">
        <f>Q176*H176</f>
        <v>0.0286</v>
      </c>
      <c r="S176" s="173">
        <v>0</v>
      </c>
      <c r="T176" s="174">
        <f>S176*H176</f>
        <v>0</v>
      </c>
      <c r="AR176" s="16" t="s">
        <v>223</v>
      </c>
      <c r="AT176" s="16" t="s">
        <v>133</v>
      </c>
      <c r="AU176" s="16" t="s">
        <v>83</v>
      </c>
      <c r="AY176" s="16" t="s">
        <v>130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6" t="s">
        <v>23</v>
      </c>
      <c r="BK176" s="175">
        <f>ROUND(I176*H176,2)</f>
        <v>0</v>
      </c>
      <c r="BL176" s="16" t="s">
        <v>223</v>
      </c>
      <c r="BM176" s="16" t="s">
        <v>792</v>
      </c>
    </row>
    <row r="177" spans="2:47" s="1" customFormat="1" ht="27">
      <c r="B177" s="33"/>
      <c r="D177" s="176" t="s">
        <v>140</v>
      </c>
      <c r="F177" s="177" t="s">
        <v>406</v>
      </c>
      <c r="I177" s="137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140</v>
      </c>
      <c r="AU177" s="16" t="s">
        <v>83</v>
      </c>
    </row>
    <row r="178" spans="2:51" s="11" customFormat="1" ht="13.5">
      <c r="B178" s="178"/>
      <c r="D178" s="186" t="s">
        <v>142</v>
      </c>
      <c r="E178" s="187" t="s">
        <v>32</v>
      </c>
      <c r="F178" s="188" t="s">
        <v>653</v>
      </c>
      <c r="H178" s="189">
        <v>10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79" t="s">
        <v>142</v>
      </c>
      <c r="AU178" s="179" t="s">
        <v>83</v>
      </c>
      <c r="AV178" s="11" t="s">
        <v>83</v>
      </c>
      <c r="AW178" s="11" t="s">
        <v>39</v>
      </c>
      <c r="AX178" s="11" t="s">
        <v>23</v>
      </c>
      <c r="AY178" s="179" t="s">
        <v>130</v>
      </c>
    </row>
    <row r="179" spans="2:65" s="1" customFormat="1" ht="22.5" customHeight="1">
      <c r="B179" s="163"/>
      <c r="C179" s="164" t="s">
        <v>306</v>
      </c>
      <c r="D179" s="164" t="s">
        <v>133</v>
      </c>
      <c r="E179" s="165" t="s">
        <v>408</v>
      </c>
      <c r="F179" s="166" t="s">
        <v>409</v>
      </c>
      <c r="G179" s="167" t="s">
        <v>331</v>
      </c>
      <c r="H179" s="168">
        <v>0.045</v>
      </c>
      <c r="I179" s="169"/>
      <c r="J179" s="170">
        <f>ROUND(I179*H179,2)</f>
        <v>0</v>
      </c>
      <c r="K179" s="166" t="s">
        <v>137</v>
      </c>
      <c r="L179" s="33"/>
      <c r="M179" s="171" t="s">
        <v>32</v>
      </c>
      <c r="N179" s="172" t="s">
        <v>46</v>
      </c>
      <c r="O179" s="34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AR179" s="16" t="s">
        <v>223</v>
      </c>
      <c r="AT179" s="16" t="s">
        <v>133</v>
      </c>
      <c r="AU179" s="16" t="s">
        <v>83</v>
      </c>
      <c r="AY179" s="16" t="s">
        <v>130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6" t="s">
        <v>23</v>
      </c>
      <c r="BK179" s="175">
        <f>ROUND(I179*H179,2)</f>
        <v>0</v>
      </c>
      <c r="BL179" s="16" t="s">
        <v>223</v>
      </c>
      <c r="BM179" s="16" t="s">
        <v>793</v>
      </c>
    </row>
    <row r="180" spans="2:47" s="1" customFormat="1" ht="27">
      <c r="B180" s="33"/>
      <c r="D180" s="176" t="s">
        <v>140</v>
      </c>
      <c r="F180" s="177" t="s">
        <v>411</v>
      </c>
      <c r="I180" s="137"/>
      <c r="L180" s="33"/>
      <c r="M180" s="62"/>
      <c r="N180" s="34"/>
      <c r="O180" s="34"/>
      <c r="P180" s="34"/>
      <c r="Q180" s="34"/>
      <c r="R180" s="34"/>
      <c r="S180" s="34"/>
      <c r="T180" s="63"/>
      <c r="AT180" s="16" t="s">
        <v>140</v>
      </c>
      <c r="AU180" s="16" t="s">
        <v>83</v>
      </c>
    </row>
    <row r="181" spans="2:63" s="10" customFormat="1" ht="29.25" customHeight="1">
      <c r="B181" s="149"/>
      <c r="D181" s="160" t="s">
        <v>74</v>
      </c>
      <c r="E181" s="161" t="s">
        <v>471</v>
      </c>
      <c r="F181" s="161" t="s">
        <v>472</v>
      </c>
      <c r="I181" s="152"/>
      <c r="J181" s="162">
        <f>BK181</f>
        <v>0</v>
      </c>
      <c r="L181" s="149"/>
      <c r="M181" s="154"/>
      <c r="N181" s="155"/>
      <c r="O181" s="155"/>
      <c r="P181" s="156">
        <f>SUM(P182:P209)</f>
        <v>0</v>
      </c>
      <c r="Q181" s="155"/>
      <c r="R181" s="156">
        <f>SUM(R182:R209)</f>
        <v>0.106766</v>
      </c>
      <c r="S181" s="155"/>
      <c r="T181" s="157">
        <f>SUM(T182:T209)</f>
        <v>0</v>
      </c>
      <c r="AR181" s="150" t="s">
        <v>83</v>
      </c>
      <c r="AT181" s="158" t="s">
        <v>74</v>
      </c>
      <c r="AU181" s="158" t="s">
        <v>23</v>
      </c>
      <c r="AY181" s="150" t="s">
        <v>130</v>
      </c>
      <c r="BK181" s="159">
        <f>SUM(BK182:BK209)</f>
        <v>0</v>
      </c>
    </row>
    <row r="182" spans="2:65" s="1" customFormat="1" ht="22.5" customHeight="1">
      <c r="B182" s="163"/>
      <c r="C182" s="164" t="s">
        <v>312</v>
      </c>
      <c r="D182" s="164" t="s">
        <v>133</v>
      </c>
      <c r="E182" s="165" t="s">
        <v>474</v>
      </c>
      <c r="F182" s="166" t="s">
        <v>475</v>
      </c>
      <c r="G182" s="167" t="s">
        <v>148</v>
      </c>
      <c r="H182" s="168">
        <v>0.4</v>
      </c>
      <c r="I182" s="169"/>
      <c r="J182" s="170">
        <f>ROUND(I182*H182,2)</f>
        <v>0</v>
      </c>
      <c r="K182" s="166" t="s">
        <v>137</v>
      </c>
      <c r="L182" s="33"/>
      <c r="M182" s="171" t="s">
        <v>32</v>
      </c>
      <c r="N182" s="172" t="s">
        <v>46</v>
      </c>
      <c r="O182" s="34"/>
      <c r="P182" s="173">
        <f>O182*H182</f>
        <v>0</v>
      </c>
      <c r="Q182" s="173">
        <v>7E-05</v>
      </c>
      <c r="R182" s="173">
        <f>Q182*H182</f>
        <v>2.8E-05</v>
      </c>
      <c r="S182" s="173">
        <v>0</v>
      </c>
      <c r="T182" s="174">
        <f>S182*H182</f>
        <v>0</v>
      </c>
      <c r="AR182" s="16" t="s">
        <v>223</v>
      </c>
      <c r="AT182" s="16" t="s">
        <v>133</v>
      </c>
      <c r="AU182" s="16" t="s">
        <v>83</v>
      </c>
      <c r="AY182" s="16" t="s">
        <v>130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6" t="s">
        <v>23</v>
      </c>
      <c r="BK182" s="175">
        <f>ROUND(I182*H182,2)</f>
        <v>0</v>
      </c>
      <c r="BL182" s="16" t="s">
        <v>223</v>
      </c>
      <c r="BM182" s="16" t="s">
        <v>794</v>
      </c>
    </row>
    <row r="183" spans="2:47" s="1" customFormat="1" ht="27">
      <c r="B183" s="33"/>
      <c r="D183" s="176" t="s">
        <v>140</v>
      </c>
      <c r="F183" s="177" t="s">
        <v>477</v>
      </c>
      <c r="I183" s="137"/>
      <c r="L183" s="33"/>
      <c r="M183" s="62"/>
      <c r="N183" s="34"/>
      <c r="O183" s="34"/>
      <c r="P183" s="34"/>
      <c r="Q183" s="34"/>
      <c r="R183" s="34"/>
      <c r="S183" s="34"/>
      <c r="T183" s="63"/>
      <c r="AT183" s="16" t="s">
        <v>140</v>
      </c>
      <c r="AU183" s="16" t="s">
        <v>83</v>
      </c>
    </row>
    <row r="184" spans="2:51" s="11" customFormat="1" ht="13.5">
      <c r="B184" s="178"/>
      <c r="D184" s="186" t="s">
        <v>142</v>
      </c>
      <c r="E184" s="187" t="s">
        <v>32</v>
      </c>
      <c r="F184" s="188" t="s">
        <v>795</v>
      </c>
      <c r="H184" s="189">
        <v>0.4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79" t="s">
        <v>142</v>
      </c>
      <c r="AU184" s="179" t="s">
        <v>83</v>
      </c>
      <c r="AV184" s="11" t="s">
        <v>83</v>
      </c>
      <c r="AW184" s="11" t="s">
        <v>39</v>
      </c>
      <c r="AX184" s="11" t="s">
        <v>23</v>
      </c>
      <c r="AY184" s="179" t="s">
        <v>130</v>
      </c>
    </row>
    <row r="185" spans="2:65" s="1" customFormat="1" ht="22.5" customHeight="1">
      <c r="B185" s="163"/>
      <c r="C185" s="164" t="s">
        <v>321</v>
      </c>
      <c r="D185" s="164" t="s">
        <v>133</v>
      </c>
      <c r="E185" s="165" t="s">
        <v>480</v>
      </c>
      <c r="F185" s="166" t="s">
        <v>481</v>
      </c>
      <c r="G185" s="167" t="s">
        <v>148</v>
      </c>
      <c r="H185" s="168">
        <v>0.4</v>
      </c>
      <c r="I185" s="169"/>
      <c r="J185" s="170">
        <f>ROUND(I185*H185,2)</f>
        <v>0</v>
      </c>
      <c r="K185" s="166" t="s">
        <v>137</v>
      </c>
      <c r="L185" s="33"/>
      <c r="M185" s="171" t="s">
        <v>32</v>
      </c>
      <c r="N185" s="172" t="s">
        <v>46</v>
      </c>
      <c r="O185" s="34"/>
      <c r="P185" s="173">
        <f>O185*H185</f>
        <v>0</v>
      </c>
      <c r="Q185" s="173">
        <v>0</v>
      </c>
      <c r="R185" s="173">
        <f>Q185*H185</f>
        <v>0</v>
      </c>
      <c r="S185" s="173">
        <v>0</v>
      </c>
      <c r="T185" s="174">
        <f>S185*H185</f>
        <v>0</v>
      </c>
      <c r="AR185" s="16" t="s">
        <v>223</v>
      </c>
      <c r="AT185" s="16" t="s">
        <v>133</v>
      </c>
      <c r="AU185" s="16" t="s">
        <v>83</v>
      </c>
      <c r="AY185" s="16" t="s">
        <v>130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6" t="s">
        <v>23</v>
      </c>
      <c r="BK185" s="175">
        <f>ROUND(I185*H185,2)</f>
        <v>0</v>
      </c>
      <c r="BL185" s="16" t="s">
        <v>223</v>
      </c>
      <c r="BM185" s="16" t="s">
        <v>796</v>
      </c>
    </row>
    <row r="186" spans="2:47" s="1" customFormat="1" ht="13.5">
      <c r="B186" s="33"/>
      <c r="D186" s="176" t="s">
        <v>140</v>
      </c>
      <c r="F186" s="177" t="s">
        <v>483</v>
      </c>
      <c r="I186" s="137"/>
      <c r="L186" s="33"/>
      <c r="M186" s="62"/>
      <c r="N186" s="34"/>
      <c r="O186" s="34"/>
      <c r="P186" s="34"/>
      <c r="Q186" s="34"/>
      <c r="R186" s="34"/>
      <c r="S186" s="34"/>
      <c r="T186" s="63"/>
      <c r="AT186" s="16" t="s">
        <v>140</v>
      </c>
      <c r="AU186" s="16" t="s">
        <v>83</v>
      </c>
    </row>
    <row r="187" spans="2:51" s="11" customFormat="1" ht="13.5">
      <c r="B187" s="178"/>
      <c r="D187" s="186" t="s">
        <v>142</v>
      </c>
      <c r="E187" s="187" t="s">
        <v>32</v>
      </c>
      <c r="F187" s="188" t="s">
        <v>795</v>
      </c>
      <c r="H187" s="189">
        <v>0.4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142</v>
      </c>
      <c r="AU187" s="179" t="s">
        <v>83</v>
      </c>
      <c r="AV187" s="11" t="s">
        <v>83</v>
      </c>
      <c r="AW187" s="11" t="s">
        <v>39</v>
      </c>
      <c r="AX187" s="11" t="s">
        <v>23</v>
      </c>
      <c r="AY187" s="179" t="s">
        <v>130</v>
      </c>
    </row>
    <row r="188" spans="2:65" s="1" customFormat="1" ht="22.5" customHeight="1">
      <c r="B188" s="163"/>
      <c r="C188" s="164" t="s">
        <v>328</v>
      </c>
      <c r="D188" s="164" t="s">
        <v>133</v>
      </c>
      <c r="E188" s="165" t="s">
        <v>485</v>
      </c>
      <c r="F188" s="166" t="s">
        <v>486</v>
      </c>
      <c r="G188" s="167" t="s">
        <v>148</v>
      </c>
      <c r="H188" s="168">
        <v>0.4</v>
      </c>
      <c r="I188" s="169"/>
      <c r="J188" s="170">
        <f>ROUND(I188*H188,2)</f>
        <v>0</v>
      </c>
      <c r="K188" s="166" t="s">
        <v>137</v>
      </c>
      <c r="L188" s="33"/>
      <c r="M188" s="171" t="s">
        <v>32</v>
      </c>
      <c r="N188" s="172" t="s">
        <v>46</v>
      </c>
      <c r="O188" s="34"/>
      <c r="P188" s="173">
        <f>O188*H188</f>
        <v>0</v>
      </c>
      <c r="Q188" s="173">
        <v>0.00014</v>
      </c>
      <c r="R188" s="173">
        <f>Q188*H188</f>
        <v>5.6E-05</v>
      </c>
      <c r="S188" s="173">
        <v>0</v>
      </c>
      <c r="T188" s="174">
        <f>S188*H188</f>
        <v>0</v>
      </c>
      <c r="AR188" s="16" t="s">
        <v>223</v>
      </c>
      <c r="AT188" s="16" t="s">
        <v>133</v>
      </c>
      <c r="AU188" s="16" t="s">
        <v>83</v>
      </c>
      <c r="AY188" s="16" t="s">
        <v>130</v>
      </c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6" t="s">
        <v>23</v>
      </c>
      <c r="BK188" s="175">
        <f>ROUND(I188*H188,2)</f>
        <v>0</v>
      </c>
      <c r="BL188" s="16" t="s">
        <v>223</v>
      </c>
      <c r="BM188" s="16" t="s">
        <v>797</v>
      </c>
    </row>
    <row r="189" spans="2:47" s="1" customFormat="1" ht="13.5">
      <c r="B189" s="33"/>
      <c r="D189" s="176" t="s">
        <v>140</v>
      </c>
      <c r="F189" s="177" t="s">
        <v>488</v>
      </c>
      <c r="I189" s="137"/>
      <c r="L189" s="33"/>
      <c r="M189" s="62"/>
      <c r="N189" s="34"/>
      <c r="O189" s="34"/>
      <c r="P189" s="34"/>
      <c r="Q189" s="34"/>
      <c r="R189" s="34"/>
      <c r="S189" s="34"/>
      <c r="T189" s="63"/>
      <c r="AT189" s="16" t="s">
        <v>140</v>
      </c>
      <c r="AU189" s="16" t="s">
        <v>83</v>
      </c>
    </row>
    <row r="190" spans="2:51" s="11" customFormat="1" ht="13.5">
      <c r="B190" s="178"/>
      <c r="D190" s="186" t="s">
        <v>142</v>
      </c>
      <c r="E190" s="187" t="s">
        <v>32</v>
      </c>
      <c r="F190" s="188" t="s">
        <v>795</v>
      </c>
      <c r="H190" s="189">
        <v>0.4</v>
      </c>
      <c r="I190" s="182"/>
      <c r="L190" s="178"/>
      <c r="M190" s="183"/>
      <c r="N190" s="184"/>
      <c r="O190" s="184"/>
      <c r="P190" s="184"/>
      <c r="Q190" s="184"/>
      <c r="R190" s="184"/>
      <c r="S190" s="184"/>
      <c r="T190" s="185"/>
      <c r="AT190" s="179" t="s">
        <v>142</v>
      </c>
      <c r="AU190" s="179" t="s">
        <v>83</v>
      </c>
      <c r="AV190" s="11" t="s">
        <v>83</v>
      </c>
      <c r="AW190" s="11" t="s">
        <v>39</v>
      </c>
      <c r="AX190" s="11" t="s">
        <v>23</v>
      </c>
      <c r="AY190" s="179" t="s">
        <v>130</v>
      </c>
    </row>
    <row r="191" spans="2:65" s="1" customFormat="1" ht="22.5" customHeight="1">
      <c r="B191" s="163"/>
      <c r="C191" s="164" t="s">
        <v>334</v>
      </c>
      <c r="D191" s="164" t="s">
        <v>133</v>
      </c>
      <c r="E191" s="165" t="s">
        <v>490</v>
      </c>
      <c r="F191" s="166" t="s">
        <v>491</v>
      </c>
      <c r="G191" s="167" t="s">
        <v>148</v>
      </c>
      <c r="H191" s="168">
        <v>0.4</v>
      </c>
      <c r="I191" s="169"/>
      <c r="J191" s="170">
        <f>ROUND(I191*H191,2)</f>
        <v>0</v>
      </c>
      <c r="K191" s="166" t="s">
        <v>137</v>
      </c>
      <c r="L191" s="33"/>
      <c r="M191" s="171" t="s">
        <v>32</v>
      </c>
      <c r="N191" s="172" t="s">
        <v>46</v>
      </c>
      <c r="O191" s="34"/>
      <c r="P191" s="173">
        <f>O191*H191</f>
        <v>0</v>
      </c>
      <c r="Q191" s="173">
        <v>0.00023</v>
      </c>
      <c r="R191" s="173">
        <f>Q191*H191</f>
        <v>9.200000000000001E-05</v>
      </c>
      <c r="S191" s="173">
        <v>0</v>
      </c>
      <c r="T191" s="174">
        <f>S191*H191</f>
        <v>0</v>
      </c>
      <c r="AR191" s="16" t="s">
        <v>223</v>
      </c>
      <c r="AT191" s="16" t="s">
        <v>133</v>
      </c>
      <c r="AU191" s="16" t="s">
        <v>83</v>
      </c>
      <c r="AY191" s="16" t="s">
        <v>130</v>
      </c>
      <c r="BE191" s="175">
        <f>IF(N191="základní",J191,0)</f>
        <v>0</v>
      </c>
      <c r="BF191" s="175">
        <f>IF(N191="snížená",J191,0)</f>
        <v>0</v>
      </c>
      <c r="BG191" s="175">
        <f>IF(N191="zákl. přenesená",J191,0)</f>
        <v>0</v>
      </c>
      <c r="BH191" s="175">
        <f>IF(N191="sníž. přenesená",J191,0)</f>
        <v>0</v>
      </c>
      <c r="BI191" s="175">
        <f>IF(N191="nulová",J191,0)</f>
        <v>0</v>
      </c>
      <c r="BJ191" s="16" t="s">
        <v>23</v>
      </c>
      <c r="BK191" s="175">
        <f>ROUND(I191*H191,2)</f>
        <v>0</v>
      </c>
      <c r="BL191" s="16" t="s">
        <v>223</v>
      </c>
      <c r="BM191" s="16" t="s">
        <v>798</v>
      </c>
    </row>
    <row r="192" spans="2:47" s="1" customFormat="1" ht="13.5">
      <c r="B192" s="33"/>
      <c r="D192" s="176" t="s">
        <v>140</v>
      </c>
      <c r="F192" s="177" t="s">
        <v>493</v>
      </c>
      <c r="I192" s="137"/>
      <c r="L192" s="33"/>
      <c r="M192" s="62"/>
      <c r="N192" s="34"/>
      <c r="O192" s="34"/>
      <c r="P192" s="34"/>
      <c r="Q192" s="34"/>
      <c r="R192" s="34"/>
      <c r="S192" s="34"/>
      <c r="T192" s="63"/>
      <c r="AT192" s="16" t="s">
        <v>140</v>
      </c>
      <c r="AU192" s="16" t="s">
        <v>83</v>
      </c>
    </row>
    <row r="193" spans="2:51" s="11" customFormat="1" ht="13.5">
      <c r="B193" s="178"/>
      <c r="D193" s="186" t="s">
        <v>142</v>
      </c>
      <c r="E193" s="187" t="s">
        <v>32</v>
      </c>
      <c r="F193" s="188" t="s">
        <v>795</v>
      </c>
      <c r="H193" s="189">
        <v>0.4</v>
      </c>
      <c r="I193" s="182"/>
      <c r="L193" s="178"/>
      <c r="M193" s="183"/>
      <c r="N193" s="184"/>
      <c r="O193" s="184"/>
      <c r="P193" s="184"/>
      <c r="Q193" s="184"/>
      <c r="R193" s="184"/>
      <c r="S193" s="184"/>
      <c r="T193" s="185"/>
      <c r="AT193" s="179" t="s">
        <v>142</v>
      </c>
      <c r="AU193" s="179" t="s">
        <v>83</v>
      </c>
      <c r="AV193" s="11" t="s">
        <v>83</v>
      </c>
      <c r="AW193" s="11" t="s">
        <v>39</v>
      </c>
      <c r="AX193" s="11" t="s">
        <v>23</v>
      </c>
      <c r="AY193" s="179" t="s">
        <v>130</v>
      </c>
    </row>
    <row r="194" spans="2:65" s="1" customFormat="1" ht="22.5" customHeight="1">
      <c r="B194" s="163"/>
      <c r="C194" s="164" t="s">
        <v>340</v>
      </c>
      <c r="D194" s="164" t="s">
        <v>133</v>
      </c>
      <c r="E194" s="165" t="s">
        <v>495</v>
      </c>
      <c r="F194" s="166" t="s">
        <v>496</v>
      </c>
      <c r="G194" s="167" t="s">
        <v>148</v>
      </c>
      <c r="H194" s="168">
        <v>0.8</v>
      </c>
      <c r="I194" s="169"/>
      <c r="J194" s="170">
        <f>ROUND(I194*H194,2)</f>
        <v>0</v>
      </c>
      <c r="K194" s="166" t="s">
        <v>137</v>
      </c>
      <c r="L194" s="33"/>
      <c r="M194" s="171" t="s">
        <v>32</v>
      </c>
      <c r="N194" s="172" t="s">
        <v>46</v>
      </c>
      <c r="O194" s="34"/>
      <c r="P194" s="173">
        <f>O194*H194</f>
        <v>0</v>
      </c>
      <c r="Q194" s="173">
        <v>0.00023</v>
      </c>
      <c r="R194" s="173">
        <f>Q194*H194</f>
        <v>0.00018400000000000003</v>
      </c>
      <c r="S194" s="173">
        <v>0</v>
      </c>
      <c r="T194" s="174">
        <f>S194*H194</f>
        <v>0</v>
      </c>
      <c r="AR194" s="16" t="s">
        <v>223</v>
      </c>
      <c r="AT194" s="16" t="s">
        <v>133</v>
      </c>
      <c r="AU194" s="16" t="s">
        <v>83</v>
      </c>
      <c r="AY194" s="16" t="s">
        <v>130</v>
      </c>
      <c r="BE194" s="175">
        <f>IF(N194="základní",J194,0)</f>
        <v>0</v>
      </c>
      <c r="BF194" s="175">
        <f>IF(N194="snížená",J194,0)</f>
        <v>0</v>
      </c>
      <c r="BG194" s="175">
        <f>IF(N194="zákl. přenesená",J194,0)</f>
        <v>0</v>
      </c>
      <c r="BH194" s="175">
        <f>IF(N194="sníž. přenesená",J194,0)</f>
        <v>0</v>
      </c>
      <c r="BI194" s="175">
        <f>IF(N194="nulová",J194,0)</f>
        <v>0</v>
      </c>
      <c r="BJ194" s="16" t="s">
        <v>23</v>
      </c>
      <c r="BK194" s="175">
        <f>ROUND(I194*H194,2)</f>
        <v>0</v>
      </c>
      <c r="BL194" s="16" t="s">
        <v>223</v>
      </c>
      <c r="BM194" s="16" t="s">
        <v>799</v>
      </c>
    </row>
    <row r="195" spans="2:47" s="1" customFormat="1" ht="13.5">
      <c r="B195" s="33"/>
      <c r="D195" s="176" t="s">
        <v>140</v>
      </c>
      <c r="F195" s="177" t="s">
        <v>498</v>
      </c>
      <c r="I195" s="137"/>
      <c r="L195" s="33"/>
      <c r="M195" s="62"/>
      <c r="N195" s="34"/>
      <c r="O195" s="34"/>
      <c r="P195" s="34"/>
      <c r="Q195" s="34"/>
      <c r="R195" s="34"/>
      <c r="S195" s="34"/>
      <c r="T195" s="63"/>
      <c r="AT195" s="16" t="s">
        <v>140</v>
      </c>
      <c r="AU195" s="16" t="s">
        <v>83</v>
      </c>
    </row>
    <row r="196" spans="2:51" s="11" customFormat="1" ht="13.5">
      <c r="B196" s="178"/>
      <c r="D196" s="186" t="s">
        <v>142</v>
      </c>
      <c r="E196" s="187" t="s">
        <v>32</v>
      </c>
      <c r="F196" s="188" t="s">
        <v>800</v>
      </c>
      <c r="H196" s="189">
        <v>0.8</v>
      </c>
      <c r="I196" s="182"/>
      <c r="L196" s="178"/>
      <c r="M196" s="183"/>
      <c r="N196" s="184"/>
      <c r="O196" s="184"/>
      <c r="P196" s="184"/>
      <c r="Q196" s="184"/>
      <c r="R196" s="184"/>
      <c r="S196" s="184"/>
      <c r="T196" s="185"/>
      <c r="AT196" s="179" t="s">
        <v>142</v>
      </c>
      <c r="AU196" s="179" t="s">
        <v>83</v>
      </c>
      <c r="AV196" s="11" t="s">
        <v>83</v>
      </c>
      <c r="AW196" s="11" t="s">
        <v>39</v>
      </c>
      <c r="AX196" s="11" t="s">
        <v>23</v>
      </c>
      <c r="AY196" s="179" t="s">
        <v>130</v>
      </c>
    </row>
    <row r="197" spans="2:65" s="1" customFormat="1" ht="22.5" customHeight="1">
      <c r="B197" s="163"/>
      <c r="C197" s="164" t="s">
        <v>344</v>
      </c>
      <c r="D197" s="164" t="s">
        <v>133</v>
      </c>
      <c r="E197" s="165" t="s">
        <v>501</v>
      </c>
      <c r="F197" s="166" t="s">
        <v>502</v>
      </c>
      <c r="G197" s="167" t="s">
        <v>148</v>
      </c>
      <c r="H197" s="168">
        <v>128.2</v>
      </c>
      <c r="I197" s="169"/>
      <c r="J197" s="170">
        <f>ROUND(I197*H197,2)</f>
        <v>0</v>
      </c>
      <c r="K197" s="166" t="s">
        <v>137</v>
      </c>
      <c r="L197" s="33"/>
      <c r="M197" s="171" t="s">
        <v>32</v>
      </c>
      <c r="N197" s="172" t="s">
        <v>46</v>
      </c>
      <c r="O197" s="34"/>
      <c r="P197" s="173">
        <f>O197*H197</f>
        <v>0</v>
      </c>
      <c r="Q197" s="173">
        <v>0</v>
      </c>
      <c r="R197" s="173">
        <f>Q197*H197</f>
        <v>0</v>
      </c>
      <c r="S197" s="173">
        <v>0</v>
      </c>
      <c r="T197" s="174">
        <f>S197*H197</f>
        <v>0</v>
      </c>
      <c r="AR197" s="16" t="s">
        <v>223</v>
      </c>
      <c r="AT197" s="16" t="s">
        <v>133</v>
      </c>
      <c r="AU197" s="16" t="s">
        <v>83</v>
      </c>
      <c r="AY197" s="16" t="s">
        <v>130</v>
      </c>
      <c r="BE197" s="175">
        <f>IF(N197="základní",J197,0)</f>
        <v>0</v>
      </c>
      <c r="BF197" s="175">
        <f>IF(N197="snížená",J197,0)</f>
        <v>0</v>
      </c>
      <c r="BG197" s="175">
        <f>IF(N197="zákl. přenesená",J197,0)</f>
        <v>0</v>
      </c>
      <c r="BH197" s="175">
        <f>IF(N197="sníž. přenesená",J197,0)</f>
        <v>0</v>
      </c>
      <c r="BI197" s="175">
        <f>IF(N197="nulová",J197,0)</f>
        <v>0</v>
      </c>
      <c r="BJ197" s="16" t="s">
        <v>23</v>
      </c>
      <c r="BK197" s="175">
        <f>ROUND(I197*H197,2)</f>
        <v>0</v>
      </c>
      <c r="BL197" s="16" t="s">
        <v>223</v>
      </c>
      <c r="BM197" s="16" t="s">
        <v>801</v>
      </c>
    </row>
    <row r="198" spans="2:47" s="1" customFormat="1" ht="13.5">
      <c r="B198" s="33"/>
      <c r="D198" s="176" t="s">
        <v>140</v>
      </c>
      <c r="F198" s="177" t="s">
        <v>502</v>
      </c>
      <c r="I198" s="137"/>
      <c r="L198" s="33"/>
      <c r="M198" s="62"/>
      <c r="N198" s="34"/>
      <c r="O198" s="34"/>
      <c r="P198" s="34"/>
      <c r="Q198" s="34"/>
      <c r="R198" s="34"/>
      <c r="S198" s="34"/>
      <c r="T198" s="63"/>
      <c r="AT198" s="16" t="s">
        <v>140</v>
      </c>
      <c r="AU198" s="16" t="s">
        <v>83</v>
      </c>
    </row>
    <row r="199" spans="2:51" s="11" customFormat="1" ht="13.5">
      <c r="B199" s="178"/>
      <c r="D199" s="186" t="s">
        <v>142</v>
      </c>
      <c r="E199" s="187" t="s">
        <v>32</v>
      </c>
      <c r="F199" s="188" t="s">
        <v>802</v>
      </c>
      <c r="H199" s="189">
        <v>128.2</v>
      </c>
      <c r="I199" s="182"/>
      <c r="L199" s="178"/>
      <c r="M199" s="183"/>
      <c r="N199" s="184"/>
      <c r="O199" s="184"/>
      <c r="P199" s="184"/>
      <c r="Q199" s="184"/>
      <c r="R199" s="184"/>
      <c r="S199" s="184"/>
      <c r="T199" s="185"/>
      <c r="AT199" s="179" t="s">
        <v>142</v>
      </c>
      <c r="AU199" s="179" t="s">
        <v>83</v>
      </c>
      <c r="AV199" s="11" t="s">
        <v>83</v>
      </c>
      <c r="AW199" s="11" t="s">
        <v>39</v>
      </c>
      <c r="AX199" s="11" t="s">
        <v>23</v>
      </c>
      <c r="AY199" s="179" t="s">
        <v>130</v>
      </c>
    </row>
    <row r="200" spans="2:65" s="1" customFormat="1" ht="22.5" customHeight="1">
      <c r="B200" s="163"/>
      <c r="C200" s="164" t="s">
        <v>350</v>
      </c>
      <c r="D200" s="164" t="s">
        <v>133</v>
      </c>
      <c r="E200" s="165" t="s">
        <v>506</v>
      </c>
      <c r="F200" s="166" t="s">
        <v>507</v>
      </c>
      <c r="G200" s="167" t="s">
        <v>148</v>
      </c>
      <c r="H200" s="168">
        <v>128.2</v>
      </c>
      <c r="I200" s="169"/>
      <c r="J200" s="170">
        <f>ROUND(I200*H200,2)</f>
        <v>0</v>
      </c>
      <c r="K200" s="166" t="s">
        <v>137</v>
      </c>
      <c r="L200" s="33"/>
      <c r="M200" s="171" t="s">
        <v>32</v>
      </c>
      <c r="N200" s="172" t="s">
        <v>46</v>
      </c>
      <c r="O200" s="34"/>
      <c r="P200" s="173">
        <f>O200*H200</f>
        <v>0</v>
      </c>
      <c r="Q200" s="173">
        <v>0.00011</v>
      </c>
      <c r="R200" s="173">
        <f>Q200*H200</f>
        <v>0.014102</v>
      </c>
      <c r="S200" s="173">
        <v>0</v>
      </c>
      <c r="T200" s="174">
        <f>S200*H200</f>
        <v>0</v>
      </c>
      <c r="AR200" s="16" t="s">
        <v>223</v>
      </c>
      <c r="AT200" s="16" t="s">
        <v>133</v>
      </c>
      <c r="AU200" s="16" t="s">
        <v>83</v>
      </c>
      <c r="AY200" s="16" t="s">
        <v>130</v>
      </c>
      <c r="BE200" s="175">
        <f>IF(N200="základní",J200,0)</f>
        <v>0</v>
      </c>
      <c r="BF200" s="175">
        <f>IF(N200="snížená",J200,0)</f>
        <v>0</v>
      </c>
      <c r="BG200" s="175">
        <f>IF(N200="zákl. přenesená",J200,0)</f>
        <v>0</v>
      </c>
      <c r="BH200" s="175">
        <f>IF(N200="sníž. přenesená",J200,0)</f>
        <v>0</v>
      </c>
      <c r="BI200" s="175">
        <f>IF(N200="nulová",J200,0)</f>
        <v>0</v>
      </c>
      <c r="BJ200" s="16" t="s">
        <v>23</v>
      </c>
      <c r="BK200" s="175">
        <f>ROUND(I200*H200,2)</f>
        <v>0</v>
      </c>
      <c r="BL200" s="16" t="s">
        <v>223</v>
      </c>
      <c r="BM200" s="16" t="s">
        <v>803</v>
      </c>
    </row>
    <row r="201" spans="2:47" s="1" customFormat="1" ht="27">
      <c r="B201" s="33"/>
      <c r="D201" s="176" t="s">
        <v>140</v>
      </c>
      <c r="F201" s="177" t="s">
        <v>509</v>
      </c>
      <c r="I201" s="137"/>
      <c r="L201" s="33"/>
      <c r="M201" s="62"/>
      <c r="N201" s="34"/>
      <c r="O201" s="34"/>
      <c r="P201" s="34"/>
      <c r="Q201" s="34"/>
      <c r="R201" s="34"/>
      <c r="S201" s="34"/>
      <c r="T201" s="63"/>
      <c r="AT201" s="16" t="s">
        <v>140</v>
      </c>
      <c r="AU201" s="16" t="s">
        <v>83</v>
      </c>
    </row>
    <row r="202" spans="2:51" s="11" customFormat="1" ht="13.5">
      <c r="B202" s="178"/>
      <c r="D202" s="176" t="s">
        <v>142</v>
      </c>
      <c r="E202" s="179" t="s">
        <v>32</v>
      </c>
      <c r="F202" s="180" t="s">
        <v>804</v>
      </c>
      <c r="H202" s="181">
        <v>112.47</v>
      </c>
      <c r="I202" s="182"/>
      <c r="L202" s="178"/>
      <c r="M202" s="183"/>
      <c r="N202" s="184"/>
      <c r="O202" s="184"/>
      <c r="P202" s="184"/>
      <c r="Q202" s="184"/>
      <c r="R202" s="184"/>
      <c r="S202" s="184"/>
      <c r="T202" s="185"/>
      <c r="AT202" s="179" t="s">
        <v>142</v>
      </c>
      <c r="AU202" s="179" t="s">
        <v>83</v>
      </c>
      <c r="AV202" s="11" t="s">
        <v>83</v>
      </c>
      <c r="AW202" s="11" t="s">
        <v>39</v>
      </c>
      <c r="AX202" s="11" t="s">
        <v>75</v>
      </c>
      <c r="AY202" s="179" t="s">
        <v>130</v>
      </c>
    </row>
    <row r="203" spans="2:51" s="11" customFormat="1" ht="13.5">
      <c r="B203" s="178"/>
      <c r="D203" s="176" t="s">
        <v>142</v>
      </c>
      <c r="E203" s="179" t="s">
        <v>32</v>
      </c>
      <c r="F203" s="180" t="s">
        <v>805</v>
      </c>
      <c r="H203" s="181">
        <v>5.3</v>
      </c>
      <c r="I203" s="182"/>
      <c r="L203" s="178"/>
      <c r="M203" s="183"/>
      <c r="N203" s="184"/>
      <c r="O203" s="184"/>
      <c r="P203" s="184"/>
      <c r="Q203" s="184"/>
      <c r="R203" s="184"/>
      <c r="S203" s="184"/>
      <c r="T203" s="185"/>
      <c r="AT203" s="179" t="s">
        <v>142</v>
      </c>
      <c r="AU203" s="179" t="s">
        <v>83</v>
      </c>
      <c r="AV203" s="11" t="s">
        <v>83</v>
      </c>
      <c r="AW203" s="11" t="s">
        <v>39</v>
      </c>
      <c r="AX203" s="11" t="s">
        <v>75</v>
      </c>
      <c r="AY203" s="179" t="s">
        <v>130</v>
      </c>
    </row>
    <row r="204" spans="2:51" s="11" customFormat="1" ht="13.5">
      <c r="B204" s="178"/>
      <c r="D204" s="176" t="s">
        <v>142</v>
      </c>
      <c r="E204" s="179" t="s">
        <v>32</v>
      </c>
      <c r="F204" s="180" t="s">
        <v>806</v>
      </c>
      <c r="H204" s="181">
        <v>1.38</v>
      </c>
      <c r="I204" s="182"/>
      <c r="L204" s="178"/>
      <c r="M204" s="183"/>
      <c r="N204" s="184"/>
      <c r="O204" s="184"/>
      <c r="P204" s="184"/>
      <c r="Q204" s="184"/>
      <c r="R204" s="184"/>
      <c r="S204" s="184"/>
      <c r="T204" s="185"/>
      <c r="AT204" s="179" t="s">
        <v>142</v>
      </c>
      <c r="AU204" s="179" t="s">
        <v>83</v>
      </c>
      <c r="AV204" s="11" t="s">
        <v>83</v>
      </c>
      <c r="AW204" s="11" t="s">
        <v>39</v>
      </c>
      <c r="AX204" s="11" t="s">
        <v>75</v>
      </c>
      <c r="AY204" s="179" t="s">
        <v>130</v>
      </c>
    </row>
    <row r="205" spans="2:51" s="11" customFormat="1" ht="13.5">
      <c r="B205" s="178"/>
      <c r="D205" s="176" t="s">
        <v>142</v>
      </c>
      <c r="E205" s="179" t="s">
        <v>32</v>
      </c>
      <c r="F205" s="180" t="s">
        <v>807</v>
      </c>
      <c r="H205" s="181">
        <v>9.05</v>
      </c>
      <c r="I205" s="182"/>
      <c r="L205" s="178"/>
      <c r="M205" s="183"/>
      <c r="N205" s="184"/>
      <c r="O205" s="184"/>
      <c r="P205" s="184"/>
      <c r="Q205" s="184"/>
      <c r="R205" s="184"/>
      <c r="S205" s="184"/>
      <c r="T205" s="185"/>
      <c r="AT205" s="179" t="s">
        <v>142</v>
      </c>
      <c r="AU205" s="179" t="s">
        <v>83</v>
      </c>
      <c r="AV205" s="11" t="s">
        <v>83</v>
      </c>
      <c r="AW205" s="11" t="s">
        <v>39</v>
      </c>
      <c r="AX205" s="11" t="s">
        <v>75</v>
      </c>
      <c r="AY205" s="179" t="s">
        <v>130</v>
      </c>
    </row>
    <row r="206" spans="2:51" s="12" customFormat="1" ht="13.5">
      <c r="B206" s="191"/>
      <c r="D206" s="186" t="s">
        <v>142</v>
      </c>
      <c r="E206" s="192" t="s">
        <v>32</v>
      </c>
      <c r="F206" s="193" t="s">
        <v>290</v>
      </c>
      <c r="H206" s="194">
        <v>128.2</v>
      </c>
      <c r="I206" s="195"/>
      <c r="L206" s="191"/>
      <c r="M206" s="196"/>
      <c r="N206" s="197"/>
      <c r="O206" s="197"/>
      <c r="P206" s="197"/>
      <c r="Q206" s="197"/>
      <c r="R206" s="197"/>
      <c r="S206" s="197"/>
      <c r="T206" s="198"/>
      <c r="AT206" s="199" t="s">
        <v>142</v>
      </c>
      <c r="AU206" s="199" t="s">
        <v>83</v>
      </c>
      <c r="AV206" s="12" t="s">
        <v>138</v>
      </c>
      <c r="AW206" s="12" t="s">
        <v>39</v>
      </c>
      <c r="AX206" s="12" t="s">
        <v>23</v>
      </c>
      <c r="AY206" s="199" t="s">
        <v>130</v>
      </c>
    </row>
    <row r="207" spans="2:65" s="1" customFormat="1" ht="22.5" customHeight="1">
      <c r="B207" s="163"/>
      <c r="C207" s="164" t="s">
        <v>358</v>
      </c>
      <c r="D207" s="164" t="s">
        <v>133</v>
      </c>
      <c r="E207" s="165" t="s">
        <v>516</v>
      </c>
      <c r="F207" s="166" t="s">
        <v>517</v>
      </c>
      <c r="G207" s="167" t="s">
        <v>148</v>
      </c>
      <c r="H207" s="168">
        <v>128.2</v>
      </c>
      <c r="I207" s="169"/>
      <c r="J207" s="170">
        <f>ROUND(I207*H207,2)</f>
        <v>0</v>
      </c>
      <c r="K207" s="166" t="s">
        <v>137</v>
      </c>
      <c r="L207" s="33"/>
      <c r="M207" s="171" t="s">
        <v>32</v>
      </c>
      <c r="N207" s="172" t="s">
        <v>46</v>
      </c>
      <c r="O207" s="34"/>
      <c r="P207" s="173">
        <f>O207*H207</f>
        <v>0</v>
      </c>
      <c r="Q207" s="173">
        <v>0.00072</v>
      </c>
      <c r="R207" s="173">
        <f>Q207*H207</f>
        <v>0.092304</v>
      </c>
      <c r="S207" s="173">
        <v>0</v>
      </c>
      <c r="T207" s="174">
        <f>S207*H207</f>
        <v>0</v>
      </c>
      <c r="AR207" s="16" t="s">
        <v>223</v>
      </c>
      <c r="AT207" s="16" t="s">
        <v>133</v>
      </c>
      <c r="AU207" s="16" t="s">
        <v>83</v>
      </c>
      <c r="AY207" s="16" t="s">
        <v>130</v>
      </c>
      <c r="BE207" s="175">
        <f>IF(N207="základní",J207,0)</f>
        <v>0</v>
      </c>
      <c r="BF207" s="175">
        <f>IF(N207="snížená",J207,0)</f>
        <v>0</v>
      </c>
      <c r="BG207" s="175">
        <f>IF(N207="zákl. přenesená",J207,0)</f>
        <v>0</v>
      </c>
      <c r="BH207" s="175">
        <f>IF(N207="sníž. přenesená",J207,0)</f>
        <v>0</v>
      </c>
      <c r="BI207" s="175">
        <f>IF(N207="nulová",J207,0)</f>
        <v>0</v>
      </c>
      <c r="BJ207" s="16" t="s">
        <v>23</v>
      </c>
      <c r="BK207" s="175">
        <f>ROUND(I207*H207,2)</f>
        <v>0</v>
      </c>
      <c r="BL207" s="16" t="s">
        <v>223</v>
      </c>
      <c r="BM207" s="16" t="s">
        <v>808</v>
      </c>
    </row>
    <row r="208" spans="2:47" s="1" customFormat="1" ht="13.5">
      <c r="B208" s="33"/>
      <c r="D208" s="176" t="s">
        <v>140</v>
      </c>
      <c r="F208" s="177" t="s">
        <v>517</v>
      </c>
      <c r="I208" s="137"/>
      <c r="L208" s="33"/>
      <c r="M208" s="62"/>
      <c r="N208" s="34"/>
      <c r="O208" s="34"/>
      <c r="P208" s="34"/>
      <c r="Q208" s="34"/>
      <c r="R208" s="34"/>
      <c r="S208" s="34"/>
      <c r="T208" s="63"/>
      <c r="AT208" s="16" t="s">
        <v>140</v>
      </c>
      <c r="AU208" s="16" t="s">
        <v>83</v>
      </c>
    </row>
    <row r="209" spans="2:51" s="11" customFormat="1" ht="13.5">
      <c r="B209" s="178"/>
      <c r="D209" s="176" t="s">
        <v>142</v>
      </c>
      <c r="E209" s="179" t="s">
        <v>32</v>
      </c>
      <c r="F209" s="180" t="s">
        <v>802</v>
      </c>
      <c r="H209" s="181">
        <v>128.2</v>
      </c>
      <c r="I209" s="182"/>
      <c r="L209" s="178"/>
      <c r="M209" s="183"/>
      <c r="N209" s="184"/>
      <c r="O209" s="184"/>
      <c r="P209" s="184"/>
      <c r="Q209" s="184"/>
      <c r="R209" s="184"/>
      <c r="S209" s="184"/>
      <c r="T209" s="185"/>
      <c r="AT209" s="179" t="s">
        <v>142</v>
      </c>
      <c r="AU209" s="179" t="s">
        <v>83</v>
      </c>
      <c r="AV209" s="11" t="s">
        <v>83</v>
      </c>
      <c r="AW209" s="11" t="s">
        <v>39</v>
      </c>
      <c r="AX209" s="11" t="s">
        <v>23</v>
      </c>
      <c r="AY209" s="179" t="s">
        <v>130</v>
      </c>
    </row>
    <row r="210" spans="2:63" s="10" customFormat="1" ht="29.25" customHeight="1">
      <c r="B210" s="149"/>
      <c r="D210" s="160" t="s">
        <v>74</v>
      </c>
      <c r="E210" s="161" t="s">
        <v>519</v>
      </c>
      <c r="F210" s="161" t="s">
        <v>520</v>
      </c>
      <c r="I210" s="152"/>
      <c r="J210" s="162">
        <f>BK210</f>
        <v>0</v>
      </c>
      <c r="L210" s="149"/>
      <c r="M210" s="154"/>
      <c r="N210" s="155"/>
      <c r="O210" s="155"/>
      <c r="P210" s="156">
        <f>SUM(P211:P223)</f>
        <v>0</v>
      </c>
      <c r="Q210" s="155"/>
      <c r="R210" s="156">
        <f>SUM(R211:R223)</f>
        <v>0.00018259000000000003</v>
      </c>
      <c r="S210" s="155"/>
      <c r="T210" s="157">
        <f>SUM(T211:T223)</f>
        <v>0</v>
      </c>
      <c r="AR210" s="150" t="s">
        <v>83</v>
      </c>
      <c r="AT210" s="158" t="s">
        <v>74</v>
      </c>
      <c r="AU210" s="158" t="s">
        <v>23</v>
      </c>
      <c r="AY210" s="150" t="s">
        <v>130</v>
      </c>
      <c r="BK210" s="159">
        <f>SUM(BK211:BK223)</f>
        <v>0</v>
      </c>
    </row>
    <row r="211" spans="2:65" s="1" customFormat="1" ht="22.5" customHeight="1">
      <c r="B211" s="163"/>
      <c r="C211" s="164" t="s">
        <v>367</v>
      </c>
      <c r="D211" s="164" t="s">
        <v>133</v>
      </c>
      <c r="E211" s="165" t="s">
        <v>522</v>
      </c>
      <c r="F211" s="166" t="s">
        <v>523</v>
      </c>
      <c r="G211" s="167" t="s">
        <v>136</v>
      </c>
      <c r="H211" s="168">
        <v>21.1</v>
      </c>
      <c r="I211" s="169"/>
      <c r="J211" s="170">
        <f>ROUND(I211*H211,2)</f>
        <v>0</v>
      </c>
      <c r="K211" s="166" t="s">
        <v>137</v>
      </c>
      <c r="L211" s="33"/>
      <c r="M211" s="171" t="s">
        <v>32</v>
      </c>
      <c r="N211" s="172" t="s">
        <v>46</v>
      </c>
      <c r="O211" s="34"/>
      <c r="P211" s="173">
        <f>O211*H211</f>
        <v>0</v>
      </c>
      <c r="Q211" s="173">
        <v>0</v>
      </c>
      <c r="R211" s="173">
        <f>Q211*H211</f>
        <v>0</v>
      </c>
      <c r="S211" s="173">
        <v>0</v>
      </c>
      <c r="T211" s="174">
        <f>S211*H211</f>
        <v>0</v>
      </c>
      <c r="AR211" s="16" t="s">
        <v>223</v>
      </c>
      <c r="AT211" s="16" t="s">
        <v>133</v>
      </c>
      <c r="AU211" s="16" t="s">
        <v>83</v>
      </c>
      <c r="AY211" s="16" t="s">
        <v>130</v>
      </c>
      <c r="BE211" s="175">
        <f>IF(N211="základní",J211,0)</f>
        <v>0</v>
      </c>
      <c r="BF211" s="175">
        <f>IF(N211="snížená",J211,0)</f>
        <v>0</v>
      </c>
      <c r="BG211" s="175">
        <f>IF(N211="zákl. přenesená",J211,0)</f>
        <v>0</v>
      </c>
      <c r="BH211" s="175">
        <f>IF(N211="sníž. přenesená",J211,0)</f>
        <v>0</v>
      </c>
      <c r="BI211" s="175">
        <f>IF(N211="nulová",J211,0)</f>
        <v>0</v>
      </c>
      <c r="BJ211" s="16" t="s">
        <v>23</v>
      </c>
      <c r="BK211" s="175">
        <f>ROUND(I211*H211,2)</f>
        <v>0</v>
      </c>
      <c r="BL211" s="16" t="s">
        <v>223</v>
      </c>
      <c r="BM211" s="16" t="s">
        <v>809</v>
      </c>
    </row>
    <row r="212" spans="2:47" s="1" customFormat="1" ht="27">
      <c r="B212" s="33"/>
      <c r="D212" s="176" t="s">
        <v>140</v>
      </c>
      <c r="F212" s="177" t="s">
        <v>525</v>
      </c>
      <c r="I212" s="137"/>
      <c r="L212" s="33"/>
      <c r="M212" s="62"/>
      <c r="N212" s="34"/>
      <c r="O212" s="34"/>
      <c r="P212" s="34"/>
      <c r="Q212" s="34"/>
      <c r="R212" s="34"/>
      <c r="S212" s="34"/>
      <c r="T212" s="63"/>
      <c r="AT212" s="16" t="s">
        <v>140</v>
      </c>
      <c r="AU212" s="16" t="s">
        <v>83</v>
      </c>
    </row>
    <row r="213" spans="2:51" s="11" customFormat="1" ht="13.5">
      <c r="B213" s="178"/>
      <c r="D213" s="186" t="s">
        <v>142</v>
      </c>
      <c r="E213" s="187" t="s">
        <v>32</v>
      </c>
      <c r="F213" s="188" t="s">
        <v>810</v>
      </c>
      <c r="H213" s="189">
        <v>21.1</v>
      </c>
      <c r="I213" s="182"/>
      <c r="L213" s="178"/>
      <c r="M213" s="183"/>
      <c r="N213" s="184"/>
      <c r="O213" s="184"/>
      <c r="P213" s="184"/>
      <c r="Q213" s="184"/>
      <c r="R213" s="184"/>
      <c r="S213" s="184"/>
      <c r="T213" s="185"/>
      <c r="AT213" s="179" t="s">
        <v>142</v>
      </c>
      <c r="AU213" s="179" t="s">
        <v>83</v>
      </c>
      <c r="AV213" s="11" t="s">
        <v>83</v>
      </c>
      <c r="AW213" s="11" t="s">
        <v>39</v>
      </c>
      <c r="AX213" s="11" t="s">
        <v>23</v>
      </c>
      <c r="AY213" s="179" t="s">
        <v>130</v>
      </c>
    </row>
    <row r="214" spans="2:65" s="1" customFormat="1" ht="22.5" customHeight="1">
      <c r="B214" s="163"/>
      <c r="C214" s="200" t="s">
        <v>373</v>
      </c>
      <c r="D214" s="200" t="s">
        <v>313</v>
      </c>
      <c r="E214" s="201" t="s">
        <v>528</v>
      </c>
      <c r="F214" s="202" t="s">
        <v>529</v>
      </c>
      <c r="G214" s="203" t="s">
        <v>136</v>
      </c>
      <c r="H214" s="204">
        <v>21.1</v>
      </c>
      <c r="I214" s="205"/>
      <c r="J214" s="206">
        <f>ROUND(I214*H214,2)</f>
        <v>0</v>
      </c>
      <c r="K214" s="202" t="s">
        <v>137</v>
      </c>
      <c r="L214" s="207"/>
      <c r="M214" s="208" t="s">
        <v>32</v>
      </c>
      <c r="N214" s="209" t="s">
        <v>46</v>
      </c>
      <c r="O214" s="34"/>
      <c r="P214" s="173">
        <f>O214*H214</f>
        <v>0</v>
      </c>
      <c r="Q214" s="173">
        <v>1E-06</v>
      </c>
      <c r="R214" s="173">
        <f>Q214*H214</f>
        <v>2.11E-05</v>
      </c>
      <c r="S214" s="173">
        <v>0</v>
      </c>
      <c r="T214" s="174">
        <f>S214*H214</f>
        <v>0</v>
      </c>
      <c r="AR214" s="16" t="s">
        <v>312</v>
      </c>
      <c r="AT214" s="16" t="s">
        <v>313</v>
      </c>
      <c r="AU214" s="16" t="s">
        <v>83</v>
      </c>
      <c r="AY214" s="16" t="s">
        <v>130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6" t="s">
        <v>23</v>
      </c>
      <c r="BK214" s="175">
        <f>ROUND(I214*H214,2)</f>
        <v>0</v>
      </c>
      <c r="BL214" s="16" t="s">
        <v>223</v>
      </c>
      <c r="BM214" s="16" t="s">
        <v>811</v>
      </c>
    </row>
    <row r="215" spans="2:47" s="1" customFormat="1" ht="27">
      <c r="B215" s="33"/>
      <c r="D215" s="186" t="s">
        <v>140</v>
      </c>
      <c r="F215" s="190" t="s">
        <v>531</v>
      </c>
      <c r="I215" s="137"/>
      <c r="L215" s="33"/>
      <c r="M215" s="62"/>
      <c r="N215" s="34"/>
      <c r="O215" s="34"/>
      <c r="P215" s="34"/>
      <c r="Q215" s="34"/>
      <c r="R215" s="34"/>
      <c r="S215" s="34"/>
      <c r="T215" s="63"/>
      <c r="AT215" s="16" t="s">
        <v>140</v>
      </c>
      <c r="AU215" s="16" t="s">
        <v>83</v>
      </c>
    </row>
    <row r="216" spans="2:65" s="1" customFormat="1" ht="22.5" customHeight="1">
      <c r="B216" s="163"/>
      <c r="C216" s="164" t="s">
        <v>379</v>
      </c>
      <c r="D216" s="164" t="s">
        <v>133</v>
      </c>
      <c r="E216" s="165" t="s">
        <v>533</v>
      </c>
      <c r="F216" s="166" t="s">
        <v>534</v>
      </c>
      <c r="G216" s="167" t="s">
        <v>148</v>
      </c>
      <c r="H216" s="168">
        <v>7.69</v>
      </c>
      <c r="I216" s="169"/>
      <c r="J216" s="170">
        <f>ROUND(I216*H216,2)</f>
        <v>0</v>
      </c>
      <c r="K216" s="166" t="s">
        <v>137</v>
      </c>
      <c r="L216" s="33"/>
      <c r="M216" s="171" t="s">
        <v>32</v>
      </c>
      <c r="N216" s="172" t="s">
        <v>46</v>
      </c>
      <c r="O216" s="34"/>
      <c r="P216" s="173">
        <f>O216*H216</f>
        <v>0</v>
      </c>
      <c r="Q216" s="173">
        <v>0</v>
      </c>
      <c r="R216" s="173">
        <f>Q216*H216</f>
        <v>0</v>
      </c>
      <c r="S216" s="173">
        <v>0</v>
      </c>
      <c r="T216" s="174">
        <f>S216*H216</f>
        <v>0</v>
      </c>
      <c r="AR216" s="16" t="s">
        <v>223</v>
      </c>
      <c r="AT216" s="16" t="s">
        <v>133</v>
      </c>
      <c r="AU216" s="16" t="s">
        <v>83</v>
      </c>
      <c r="AY216" s="16" t="s">
        <v>130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6" t="s">
        <v>23</v>
      </c>
      <c r="BK216" s="175">
        <f>ROUND(I216*H216,2)</f>
        <v>0</v>
      </c>
      <c r="BL216" s="16" t="s">
        <v>223</v>
      </c>
      <c r="BM216" s="16" t="s">
        <v>812</v>
      </c>
    </row>
    <row r="217" spans="2:47" s="1" customFormat="1" ht="27">
      <c r="B217" s="33"/>
      <c r="D217" s="176" t="s">
        <v>140</v>
      </c>
      <c r="F217" s="177" t="s">
        <v>536</v>
      </c>
      <c r="I217" s="137"/>
      <c r="L217" s="33"/>
      <c r="M217" s="62"/>
      <c r="N217" s="34"/>
      <c r="O217" s="34"/>
      <c r="P217" s="34"/>
      <c r="Q217" s="34"/>
      <c r="R217" s="34"/>
      <c r="S217" s="34"/>
      <c r="T217" s="63"/>
      <c r="AT217" s="16" t="s">
        <v>140</v>
      </c>
      <c r="AU217" s="16" t="s">
        <v>83</v>
      </c>
    </row>
    <row r="218" spans="2:51" s="11" customFormat="1" ht="13.5">
      <c r="B218" s="178"/>
      <c r="D218" s="186" t="s">
        <v>142</v>
      </c>
      <c r="E218" s="187" t="s">
        <v>32</v>
      </c>
      <c r="F218" s="188" t="s">
        <v>813</v>
      </c>
      <c r="H218" s="189">
        <v>7.69</v>
      </c>
      <c r="I218" s="182"/>
      <c r="L218" s="178"/>
      <c r="M218" s="183"/>
      <c r="N218" s="184"/>
      <c r="O218" s="184"/>
      <c r="P218" s="184"/>
      <c r="Q218" s="184"/>
      <c r="R218" s="184"/>
      <c r="S218" s="184"/>
      <c r="T218" s="185"/>
      <c r="AT218" s="179" t="s">
        <v>142</v>
      </c>
      <c r="AU218" s="179" t="s">
        <v>83</v>
      </c>
      <c r="AV218" s="11" t="s">
        <v>83</v>
      </c>
      <c r="AW218" s="11" t="s">
        <v>39</v>
      </c>
      <c r="AX218" s="11" t="s">
        <v>23</v>
      </c>
      <c r="AY218" s="179" t="s">
        <v>130</v>
      </c>
    </row>
    <row r="219" spans="2:65" s="1" customFormat="1" ht="22.5" customHeight="1">
      <c r="B219" s="163"/>
      <c r="C219" s="200" t="s">
        <v>385</v>
      </c>
      <c r="D219" s="200" t="s">
        <v>313</v>
      </c>
      <c r="E219" s="201" t="s">
        <v>539</v>
      </c>
      <c r="F219" s="202" t="s">
        <v>540</v>
      </c>
      <c r="G219" s="203" t="s">
        <v>148</v>
      </c>
      <c r="H219" s="204">
        <v>7.69</v>
      </c>
      <c r="I219" s="205"/>
      <c r="J219" s="206">
        <f>ROUND(I219*H219,2)</f>
        <v>0</v>
      </c>
      <c r="K219" s="202" t="s">
        <v>137</v>
      </c>
      <c r="L219" s="207"/>
      <c r="M219" s="208" t="s">
        <v>32</v>
      </c>
      <c r="N219" s="209" t="s">
        <v>46</v>
      </c>
      <c r="O219" s="34"/>
      <c r="P219" s="173">
        <f>O219*H219</f>
        <v>0</v>
      </c>
      <c r="Q219" s="173">
        <v>1E-06</v>
      </c>
      <c r="R219" s="173">
        <f>Q219*H219</f>
        <v>7.69E-06</v>
      </c>
      <c r="S219" s="173">
        <v>0</v>
      </c>
      <c r="T219" s="174">
        <f>S219*H219</f>
        <v>0</v>
      </c>
      <c r="AR219" s="16" t="s">
        <v>312</v>
      </c>
      <c r="AT219" s="16" t="s">
        <v>313</v>
      </c>
      <c r="AU219" s="16" t="s">
        <v>83</v>
      </c>
      <c r="AY219" s="16" t="s">
        <v>130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6" t="s">
        <v>23</v>
      </c>
      <c r="BK219" s="175">
        <f>ROUND(I219*H219,2)</f>
        <v>0</v>
      </c>
      <c r="BL219" s="16" t="s">
        <v>223</v>
      </c>
      <c r="BM219" s="16" t="s">
        <v>814</v>
      </c>
    </row>
    <row r="220" spans="2:47" s="1" customFormat="1" ht="27">
      <c r="B220" s="33"/>
      <c r="D220" s="186" t="s">
        <v>140</v>
      </c>
      <c r="F220" s="190" t="s">
        <v>815</v>
      </c>
      <c r="I220" s="137"/>
      <c r="L220" s="33"/>
      <c r="M220" s="62"/>
      <c r="N220" s="34"/>
      <c r="O220" s="34"/>
      <c r="P220" s="34"/>
      <c r="Q220" s="34"/>
      <c r="R220" s="34"/>
      <c r="S220" s="34"/>
      <c r="T220" s="63"/>
      <c r="AT220" s="16" t="s">
        <v>140</v>
      </c>
      <c r="AU220" s="16" t="s">
        <v>83</v>
      </c>
    </row>
    <row r="221" spans="2:65" s="1" customFormat="1" ht="22.5" customHeight="1">
      <c r="B221" s="163"/>
      <c r="C221" s="164" t="s">
        <v>391</v>
      </c>
      <c r="D221" s="164" t="s">
        <v>133</v>
      </c>
      <c r="E221" s="165" t="s">
        <v>550</v>
      </c>
      <c r="F221" s="166" t="s">
        <v>551</v>
      </c>
      <c r="G221" s="167" t="s">
        <v>148</v>
      </c>
      <c r="H221" s="168">
        <v>7.69</v>
      </c>
      <c r="I221" s="169"/>
      <c r="J221" s="170">
        <f>ROUND(I221*H221,2)</f>
        <v>0</v>
      </c>
      <c r="K221" s="166" t="s">
        <v>137</v>
      </c>
      <c r="L221" s="33"/>
      <c r="M221" s="171" t="s">
        <v>32</v>
      </c>
      <c r="N221" s="172" t="s">
        <v>46</v>
      </c>
      <c r="O221" s="34"/>
      <c r="P221" s="173">
        <f>O221*H221</f>
        <v>0</v>
      </c>
      <c r="Q221" s="173">
        <v>2E-05</v>
      </c>
      <c r="R221" s="173">
        <f>Q221*H221</f>
        <v>0.00015380000000000003</v>
      </c>
      <c r="S221" s="173">
        <v>0</v>
      </c>
      <c r="T221" s="174">
        <f>S221*H221</f>
        <v>0</v>
      </c>
      <c r="AR221" s="16" t="s">
        <v>223</v>
      </c>
      <c r="AT221" s="16" t="s">
        <v>133</v>
      </c>
      <c r="AU221" s="16" t="s">
        <v>83</v>
      </c>
      <c r="AY221" s="16" t="s">
        <v>130</v>
      </c>
      <c r="BE221" s="175">
        <f>IF(N221="základní",J221,0)</f>
        <v>0</v>
      </c>
      <c r="BF221" s="175">
        <f>IF(N221="snížená",J221,0)</f>
        <v>0</v>
      </c>
      <c r="BG221" s="175">
        <f>IF(N221="zákl. přenesená",J221,0)</f>
        <v>0</v>
      </c>
      <c r="BH221" s="175">
        <f>IF(N221="sníž. přenesená",J221,0)</f>
        <v>0</v>
      </c>
      <c r="BI221" s="175">
        <f>IF(N221="nulová",J221,0)</f>
        <v>0</v>
      </c>
      <c r="BJ221" s="16" t="s">
        <v>23</v>
      </c>
      <c r="BK221" s="175">
        <f>ROUND(I221*H221,2)</f>
        <v>0</v>
      </c>
      <c r="BL221" s="16" t="s">
        <v>223</v>
      </c>
      <c r="BM221" s="16" t="s">
        <v>816</v>
      </c>
    </row>
    <row r="222" spans="2:47" s="1" customFormat="1" ht="27">
      <c r="B222" s="33"/>
      <c r="D222" s="176" t="s">
        <v>140</v>
      </c>
      <c r="F222" s="177" t="s">
        <v>553</v>
      </c>
      <c r="I222" s="137"/>
      <c r="L222" s="33"/>
      <c r="M222" s="62"/>
      <c r="N222" s="34"/>
      <c r="O222" s="34"/>
      <c r="P222" s="34"/>
      <c r="Q222" s="34"/>
      <c r="R222" s="34"/>
      <c r="S222" s="34"/>
      <c r="T222" s="63"/>
      <c r="AT222" s="16" t="s">
        <v>140</v>
      </c>
      <c r="AU222" s="16" t="s">
        <v>83</v>
      </c>
    </row>
    <row r="223" spans="2:51" s="11" customFormat="1" ht="13.5">
      <c r="B223" s="178"/>
      <c r="D223" s="176" t="s">
        <v>142</v>
      </c>
      <c r="E223" s="179" t="s">
        <v>32</v>
      </c>
      <c r="F223" s="180" t="s">
        <v>813</v>
      </c>
      <c r="H223" s="181">
        <v>7.69</v>
      </c>
      <c r="I223" s="182"/>
      <c r="L223" s="178"/>
      <c r="M223" s="211"/>
      <c r="N223" s="212"/>
      <c r="O223" s="212"/>
      <c r="P223" s="212"/>
      <c r="Q223" s="212"/>
      <c r="R223" s="212"/>
      <c r="S223" s="212"/>
      <c r="T223" s="213"/>
      <c r="AT223" s="179" t="s">
        <v>142</v>
      </c>
      <c r="AU223" s="179" t="s">
        <v>83</v>
      </c>
      <c r="AV223" s="11" t="s">
        <v>83</v>
      </c>
      <c r="AW223" s="11" t="s">
        <v>39</v>
      </c>
      <c r="AX223" s="11" t="s">
        <v>23</v>
      </c>
      <c r="AY223" s="179" t="s">
        <v>130</v>
      </c>
    </row>
    <row r="224" spans="2:12" s="1" customFormat="1" ht="6.75" customHeight="1">
      <c r="B224" s="48"/>
      <c r="C224" s="49"/>
      <c r="D224" s="49"/>
      <c r="E224" s="49"/>
      <c r="F224" s="49"/>
      <c r="G224" s="49"/>
      <c r="H224" s="49"/>
      <c r="I224" s="115"/>
      <c r="J224" s="49"/>
      <c r="K224" s="49"/>
      <c r="L224" s="33"/>
    </row>
    <row r="312" ht="13.5">
      <c r="AT312" s="214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865</v>
      </c>
      <c r="G1" s="268" t="s">
        <v>866</v>
      </c>
      <c r="H1" s="268"/>
      <c r="I1" s="269"/>
      <c r="J1" s="263" t="s">
        <v>867</v>
      </c>
      <c r="K1" s="261" t="s">
        <v>93</v>
      </c>
      <c r="L1" s="263" t="s">
        <v>868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92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83</v>
      </c>
    </row>
    <row r="4" spans="2:46" ht="36.75" customHeight="1">
      <c r="B4" s="20"/>
      <c r="C4" s="21"/>
      <c r="D4" s="22" t="s">
        <v>94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5" t="str">
        <f>'Rekapitulace stavby'!K6</f>
        <v>Udržovací práce - Oprava fasády č.p. 150 s výměnou oken a vstupních dveří</v>
      </c>
      <c r="F7" s="224"/>
      <c r="G7" s="224"/>
      <c r="H7" s="224"/>
      <c r="I7" s="93"/>
      <c r="J7" s="21"/>
      <c r="K7" s="23"/>
    </row>
    <row r="8" spans="2:11" s="1" customFormat="1" ht="15">
      <c r="B8" s="33"/>
      <c r="C8" s="34"/>
      <c r="D8" s="29" t="s">
        <v>95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6" t="s">
        <v>817</v>
      </c>
      <c r="F9" s="231"/>
      <c r="G9" s="231"/>
      <c r="H9" s="23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32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95" t="s">
        <v>26</v>
      </c>
      <c r="J12" s="96" t="str">
        <f>'Rekapitulace stavby'!AN8</f>
        <v>23.12.2016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95" t="s">
        <v>31</v>
      </c>
      <c r="J14" s="27" t="s">
        <v>32</v>
      </c>
      <c r="K14" s="37"/>
    </row>
    <row r="15" spans="2:11" s="1" customFormat="1" ht="18" customHeight="1">
      <c r="B15" s="33"/>
      <c r="C15" s="34"/>
      <c r="D15" s="34"/>
      <c r="E15" s="27" t="s">
        <v>33</v>
      </c>
      <c r="F15" s="34"/>
      <c r="G15" s="34"/>
      <c r="H15" s="34"/>
      <c r="I15" s="95" t="s">
        <v>34</v>
      </c>
      <c r="J15" s="27" t="s">
        <v>32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35</v>
      </c>
      <c r="E17" s="34"/>
      <c r="F17" s="34"/>
      <c r="G17" s="34"/>
      <c r="H17" s="34"/>
      <c r="I17" s="95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34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37</v>
      </c>
      <c r="E20" s="34"/>
      <c r="F20" s="34"/>
      <c r="G20" s="34"/>
      <c r="H20" s="34"/>
      <c r="I20" s="95" t="s">
        <v>31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34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40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7" t="s">
        <v>32</v>
      </c>
      <c r="F24" s="257"/>
      <c r="G24" s="257"/>
      <c r="H24" s="25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41</v>
      </c>
      <c r="E27" s="34"/>
      <c r="F27" s="34"/>
      <c r="G27" s="34"/>
      <c r="H27" s="34"/>
      <c r="I27" s="94"/>
      <c r="J27" s="104">
        <f>ROUND(J79,2)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43</v>
      </c>
      <c r="G29" s="34"/>
      <c r="H29" s="34"/>
      <c r="I29" s="105" t="s">
        <v>42</v>
      </c>
      <c r="J29" s="38" t="s">
        <v>44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46</v>
      </c>
      <c r="F30" s="106">
        <f>ROUND(SUM(BE79:BE101),2)</f>
        <v>0</v>
      </c>
      <c r="G30" s="34"/>
      <c r="H30" s="34"/>
      <c r="I30" s="107">
        <v>0.21</v>
      </c>
      <c r="J30" s="106">
        <f>ROUND(ROUND((SUM(BE79:BE101)),2)*I30,2)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47</v>
      </c>
      <c r="F31" s="106">
        <f>ROUND(SUM(BF79:BF101),2)</f>
        <v>0</v>
      </c>
      <c r="G31" s="34"/>
      <c r="H31" s="34"/>
      <c r="I31" s="107">
        <v>0.15</v>
      </c>
      <c r="J31" s="106">
        <f>ROUND(ROUND((SUM(BF79:BF101)),2)*I31,2)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48</v>
      </c>
      <c r="F32" s="106">
        <f>ROUND(SUM(BG79:BG101),2)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49</v>
      </c>
      <c r="F33" s="106">
        <f>ROUND(SUM(BH79:BH101),2)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50</v>
      </c>
      <c r="F34" s="106">
        <f>ROUND(SUM(BI79:BI101),2)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51</v>
      </c>
      <c r="E36" s="64"/>
      <c r="F36" s="64"/>
      <c r="G36" s="110" t="s">
        <v>52</v>
      </c>
      <c r="H36" s="111" t="s">
        <v>53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97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5" t="str">
        <f>E7</f>
        <v>Udržovací práce - Oprava fasády č.p. 150 s výměnou oken a vstupních dveří</v>
      </c>
      <c r="F45" s="231"/>
      <c r="G45" s="231"/>
      <c r="H45" s="231"/>
      <c r="I45" s="94"/>
      <c r="J45" s="34"/>
      <c r="K45" s="37"/>
    </row>
    <row r="46" spans="2:11" s="1" customFormat="1" ht="14.25" customHeight="1">
      <c r="B46" s="33"/>
      <c r="C46" s="29" t="s">
        <v>95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6" t="str">
        <f>E9</f>
        <v>04 - Vedlejší rozpočtové náklady</v>
      </c>
      <c r="F47" s="231"/>
      <c r="G47" s="231"/>
      <c r="H47" s="23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Obec Jablunkov</v>
      </c>
      <c r="G49" s="34"/>
      <c r="H49" s="34"/>
      <c r="I49" s="95" t="s">
        <v>26</v>
      </c>
      <c r="J49" s="96" t="str">
        <f>IF(J12="","",J12)</f>
        <v>23.12.2016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30</v>
      </c>
      <c r="D51" s="34"/>
      <c r="E51" s="34"/>
      <c r="F51" s="27" t="str">
        <f>E15</f>
        <v>Město Jablunkov, Dukelská 144, 739 91 Jablunkov</v>
      </c>
      <c r="G51" s="34"/>
      <c r="H51" s="34"/>
      <c r="I51" s="95" t="s">
        <v>37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35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98</v>
      </c>
      <c r="D54" s="108"/>
      <c r="E54" s="108"/>
      <c r="F54" s="108"/>
      <c r="G54" s="108"/>
      <c r="H54" s="108"/>
      <c r="I54" s="119"/>
      <c r="J54" s="120" t="s">
        <v>99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100</v>
      </c>
      <c r="D56" s="34"/>
      <c r="E56" s="34"/>
      <c r="F56" s="34"/>
      <c r="G56" s="34"/>
      <c r="H56" s="34"/>
      <c r="I56" s="94"/>
      <c r="J56" s="104">
        <f>J79</f>
        <v>0</v>
      </c>
      <c r="K56" s="37"/>
      <c r="AU56" s="16" t="s">
        <v>101</v>
      </c>
    </row>
    <row r="57" spans="2:11" s="7" customFormat="1" ht="24.75" customHeight="1">
      <c r="B57" s="123"/>
      <c r="C57" s="124"/>
      <c r="D57" s="125" t="s">
        <v>818</v>
      </c>
      <c r="E57" s="126"/>
      <c r="F57" s="126"/>
      <c r="G57" s="126"/>
      <c r="H57" s="126"/>
      <c r="I57" s="127"/>
      <c r="J57" s="128">
        <f>J80</f>
        <v>0</v>
      </c>
      <c r="K57" s="129"/>
    </row>
    <row r="58" spans="2:11" s="8" customFormat="1" ht="19.5" customHeight="1">
      <c r="B58" s="130"/>
      <c r="C58" s="131"/>
      <c r="D58" s="132" t="s">
        <v>819</v>
      </c>
      <c r="E58" s="133"/>
      <c r="F58" s="133"/>
      <c r="G58" s="133"/>
      <c r="H58" s="133"/>
      <c r="I58" s="134"/>
      <c r="J58" s="135">
        <f>J81</f>
        <v>0</v>
      </c>
      <c r="K58" s="136"/>
    </row>
    <row r="59" spans="2:11" s="8" customFormat="1" ht="19.5" customHeight="1">
      <c r="B59" s="130"/>
      <c r="C59" s="131"/>
      <c r="D59" s="132" t="s">
        <v>820</v>
      </c>
      <c r="E59" s="133"/>
      <c r="F59" s="133"/>
      <c r="G59" s="133"/>
      <c r="H59" s="133"/>
      <c r="I59" s="134"/>
      <c r="J59" s="135">
        <f>J98</f>
        <v>0</v>
      </c>
      <c r="K59" s="136"/>
    </row>
    <row r="60" spans="2:11" s="1" customFormat="1" ht="21.75" customHeight="1">
      <c r="B60" s="33"/>
      <c r="C60" s="34"/>
      <c r="D60" s="34"/>
      <c r="E60" s="34"/>
      <c r="F60" s="34"/>
      <c r="G60" s="34"/>
      <c r="H60" s="34"/>
      <c r="I60" s="94"/>
      <c r="J60" s="34"/>
      <c r="K60" s="37"/>
    </row>
    <row r="61" spans="2:11" s="1" customFormat="1" ht="6.75" customHeight="1">
      <c r="B61" s="48"/>
      <c r="C61" s="49"/>
      <c r="D61" s="49"/>
      <c r="E61" s="49"/>
      <c r="F61" s="49"/>
      <c r="G61" s="49"/>
      <c r="H61" s="49"/>
      <c r="I61" s="115"/>
      <c r="J61" s="49"/>
      <c r="K61" s="50"/>
    </row>
    <row r="65" spans="2:12" s="1" customFormat="1" ht="6.75" customHeight="1">
      <c r="B65" s="51"/>
      <c r="C65" s="52"/>
      <c r="D65" s="52"/>
      <c r="E65" s="52"/>
      <c r="F65" s="52"/>
      <c r="G65" s="52"/>
      <c r="H65" s="52"/>
      <c r="I65" s="116"/>
      <c r="J65" s="52"/>
      <c r="K65" s="52"/>
      <c r="L65" s="33"/>
    </row>
    <row r="66" spans="2:12" s="1" customFormat="1" ht="36.75" customHeight="1">
      <c r="B66" s="33"/>
      <c r="C66" s="53" t="s">
        <v>114</v>
      </c>
      <c r="I66" s="137"/>
      <c r="L66" s="33"/>
    </row>
    <row r="67" spans="2:12" s="1" customFormat="1" ht="6.75" customHeight="1">
      <c r="B67" s="33"/>
      <c r="I67" s="137"/>
      <c r="L67" s="33"/>
    </row>
    <row r="68" spans="2:12" s="1" customFormat="1" ht="14.25" customHeight="1">
      <c r="B68" s="33"/>
      <c r="C68" s="55" t="s">
        <v>16</v>
      </c>
      <c r="I68" s="137"/>
      <c r="L68" s="33"/>
    </row>
    <row r="69" spans="2:12" s="1" customFormat="1" ht="22.5" customHeight="1">
      <c r="B69" s="33"/>
      <c r="E69" s="258" t="str">
        <f>E7</f>
        <v>Udržovací práce - Oprava fasády č.p. 150 s výměnou oken a vstupních dveří</v>
      </c>
      <c r="F69" s="221"/>
      <c r="G69" s="221"/>
      <c r="H69" s="221"/>
      <c r="I69" s="137"/>
      <c r="L69" s="33"/>
    </row>
    <row r="70" spans="2:12" s="1" customFormat="1" ht="14.25" customHeight="1">
      <c r="B70" s="33"/>
      <c r="C70" s="55" t="s">
        <v>95</v>
      </c>
      <c r="I70" s="137"/>
      <c r="L70" s="33"/>
    </row>
    <row r="71" spans="2:12" s="1" customFormat="1" ht="23.25" customHeight="1">
      <c r="B71" s="33"/>
      <c r="E71" s="239" t="str">
        <f>E9</f>
        <v>04 - Vedlejší rozpočtové náklady</v>
      </c>
      <c r="F71" s="221"/>
      <c r="G71" s="221"/>
      <c r="H71" s="221"/>
      <c r="I71" s="137"/>
      <c r="L71" s="33"/>
    </row>
    <row r="72" spans="2:12" s="1" customFormat="1" ht="6.75" customHeight="1">
      <c r="B72" s="33"/>
      <c r="I72" s="137"/>
      <c r="L72" s="33"/>
    </row>
    <row r="73" spans="2:12" s="1" customFormat="1" ht="18" customHeight="1">
      <c r="B73" s="33"/>
      <c r="C73" s="55" t="s">
        <v>24</v>
      </c>
      <c r="F73" s="138" t="str">
        <f>F12</f>
        <v>Obec Jablunkov</v>
      </c>
      <c r="I73" s="139" t="s">
        <v>26</v>
      </c>
      <c r="J73" s="59" t="str">
        <f>IF(J12="","",J12)</f>
        <v>23.12.2016</v>
      </c>
      <c r="L73" s="33"/>
    </row>
    <row r="74" spans="2:12" s="1" customFormat="1" ht="6.75" customHeight="1">
      <c r="B74" s="33"/>
      <c r="I74" s="137"/>
      <c r="L74" s="33"/>
    </row>
    <row r="75" spans="2:12" s="1" customFormat="1" ht="15">
      <c r="B75" s="33"/>
      <c r="C75" s="55" t="s">
        <v>30</v>
      </c>
      <c r="F75" s="138" t="str">
        <f>E15</f>
        <v>Město Jablunkov, Dukelská 144, 739 91 Jablunkov</v>
      </c>
      <c r="I75" s="139" t="s">
        <v>37</v>
      </c>
      <c r="J75" s="138" t="str">
        <f>E21</f>
        <v> </v>
      </c>
      <c r="L75" s="33"/>
    </row>
    <row r="76" spans="2:12" s="1" customFormat="1" ht="14.25" customHeight="1">
      <c r="B76" s="33"/>
      <c r="C76" s="55" t="s">
        <v>35</v>
      </c>
      <c r="F76" s="138">
        <f>IF(E18="","",E18)</f>
      </c>
      <c r="I76" s="137"/>
      <c r="L76" s="33"/>
    </row>
    <row r="77" spans="2:12" s="1" customFormat="1" ht="9.75" customHeight="1">
      <c r="B77" s="33"/>
      <c r="I77" s="137"/>
      <c r="L77" s="33"/>
    </row>
    <row r="78" spans="2:20" s="9" customFormat="1" ht="29.25" customHeight="1">
      <c r="B78" s="140"/>
      <c r="C78" s="141" t="s">
        <v>115</v>
      </c>
      <c r="D78" s="142" t="s">
        <v>60</v>
      </c>
      <c r="E78" s="142" t="s">
        <v>56</v>
      </c>
      <c r="F78" s="142" t="s">
        <v>116</v>
      </c>
      <c r="G78" s="142" t="s">
        <v>117</v>
      </c>
      <c r="H78" s="142" t="s">
        <v>118</v>
      </c>
      <c r="I78" s="143" t="s">
        <v>119</v>
      </c>
      <c r="J78" s="142" t="s">
        <v>99</v>
      </c>
      <c r="K78" s="144" t="s">
        <v>120</v>
      </c>
      <c r="L78" s="140"/>
      <c r="M78" s="66" t="s">
        <v>121</v>
      </c>
      <c r="N78" s="67" t="s">
        <v>45</v>
      </c>
      <c r="O78" s="67" t="s">
        <v>122</v>
      </c>
      <c r="P78" s="67" t="s">
        <v>123</v>
      </c>
      <c r="Q78" s="67" t="s">
        <v>124</v>
      </c>
      <c r="R78" s="67" t="s">
        <v>125</v>
      </c>
      <c r="S78" s="67" t="s">
        <v>126</v>
      </c>
      <c r="T78" s="68" t="s">
        <v>127</v>
      </c>
    </row>
    <row r="79" spans="2:63" s="1" customFormat="1" ht="29.25" customHeight="1">
      <c r="B79" s="33"/>
      <c r="C79" s="70" t="s">
        <v>100</v>
      </c>
      <c r="I79" s="137"/>
      <c r="J79" s="145">
        <f>BK79</f>
        <v>0</v>
      </c>
      <c r="L79" s="33"/>
      <c r="M79" s="69"/>
      <c r="N79" s="60"/>
      <c r="O79" s="60"/>
      <c r="P79" s="146">
        <f>P80</f>
        <v>0</v>
      </c>
      <c r="Q79" s="60"/>
      <c r="R79" s="146">
        <f>R80</f>
        <v>0</v>
      </c>
      <c r="S79" s="60"/>
      <c r="T79" s="147">
        <f>T80</f>
        <v>0</v>
      </c>
      <c r="AT79" s="16" t="s">
        <v>74</v>
      </c>
      <c r="AU79" s="16" t="s">
        <v>101</v>
      </c>
      <c r="BK79" s="148">
        <f>BK80</f>
        <v>0</v>
      </c>
    </row>
    <row r="80" spans="2:63" s="10" customFormat="1" ht="36.75" customHeight="1">
      <c r="B80" s="149"/>
      <c r="D80" s="150" t="s">
        <v>74</v>
      </c>
      <c r="E80" s="151" t="s">
        <v>821</v>
      </c>
      <c r="F80" s="151" t="s">
        <v>91</v>
      </c>
      <c r="I80" s="152"/>
      <c r="J80" s="153">
        <f>BK80</f>
        <v>0</v>
      </c>
      <c r="L80" s="149"/>
      <c r="M80" s="154"/>
      <c r="N80" s="155"/>
      <c r="O80" s="155"/>
      <c r="P80" s="156">
        <f>P81+P98</f>
        <v>0</v>
      </c>
      <c r="Q80" s="155"/>
      <c r="R80" s="156">
        <f>R81+R98</f>
        <v>0</v>
      </c>
      <c r="S80" s="155"/>
      <c r="T80" s="157">
        <f>T81+T98</f>
        <v>0</v>
      </c>
      <c r="AR80" s="150" t="s">
        <v>162</v>
      </c>
      <c r="AT80" s="158" t="s">
        <v>74</v>
      </c>
      <c r="AU80" s="158" t="s">
        <v>75</v>
      </c>
      <c r="AY80" s="150" t="s">
        <v>130</v>
      </c>
      <c r="BK80" s="159">
        <f>BK81+BK98</f>
        <v>0</v>
      </c>
    </row>
    <row r="81" spans="2:63" s="10" customFormat="1" ht="19.5" customHeight="1">
      <c r="B81" s="149"/>
      <c r="D81" s="160" t="s">
        <v>74</v>
      </c>
      <c r="E81" s="161" t="s">
        <v>822</v>
      </c>
      <c r="F81" s="161" t="s">
        <v>823</v>
      </c>
      <c r="I81" s="152"/>
      <c r="J81" s="162">
        <f>BK81</f>
        <v>0</v>
      </c>
      <c r="L81" s="149"/>
      <c r="M81" s="154"/>
      <c r="N81" s="155"/>
      <c r="O81" s="155"/>
      <c r="P81" s="156">
        <f>SUM(P82:P97)</f>
        <v>0</v>
      </c>
      <c r="Q81" s="155"/>
      <c r="R81" s="156">
        <f>SUM(R82:R97)</f>
        <v>0</v>
      </c>
      <c r="S81" s="155"/>
      <c r="T81" s="157">
        <f>SUM(T82:T97)</f>
        <v>0</v>
      </c>
      <c r="AR81" s="150" t="s">
        <v>162</v>
      </c>
      <c r="AT81" s="158" t="s">
        <v>74</v>
      </c>
      <c r="AU81" s="158" t="s">
        <v>23</v>
      </c>
      <c r="AY81" s="150" t="s">
        <v>130</v>
      </c>
      <c r="BK81" s="159">
        <f>SUM(BK82:BK97)</f>
        <v>0</v>
      </c>
    </row>
    <row r="82" spans="2:65" s="1" customFormat="1" ht="22.5" customHeight="1">
      <c r="B82" s="163"/>
      <c r="C82" s="164" t="s">
        <v>23</v>
      </c>
      <c r="D82" s="164" t="s">
        <v>133</v>
      </c>
      <c r="E82" s="165" t="s">
        <v>824</v>
      </c>
      <c r="F82" s="166" t="s">
        <v>825</v>
      </c>
      <c r="G82" s="167" t="s">
        <v>826</v>
      </c>
      <c r="H82" s="218"/>
      <c r="I82" s="169"/>
      <c r="J82" s="170">
        <f>ROUND(I82*H82,2)</f>
        <v>0</v>
      </c>
      <c r="K82" s="166" t="s">
        <v>137</v>
      </c>
      <c r="L82" s="33"/>
      <c r="M82" s="171" t="s">
        <v>32</v>
      </c>
      <c r="N82" s="172" t="s">
        <v>46</v>
      </c>
      <c r="O82" s="34"/>
      <c r="P82" s="173">
        <f>O82*H82</f>
        <v>0</v>
      </c>
      <c r="Q82" s="173">
        <v>0</v>
      </c>
      <c r="R82" s="173">
        <f>Q82*H82</f>
        <v>0</v>
      </c>
      <c r="S82" s="173">
        <v>0</v>
      </c>
      <c r="T82" s="174">
        <f>S82*H82</f>
        <v>0</v>
      </c>
      <c r="AR82" s="16" t="s">
        <v>827</v>
      </c>
      <c r="AT82" s="16" t="s">
        <v>133</v>
      </c>
      <c r="AU82" s="16" t="s">
        <v>83</v>
      </c>
      <c r="AY82" s="16" t="s">
        <v>130</v>
      </c>
      <c r="BE82" s="175">
        <f>IF(N82="základní",J82,0)</f>
        <v>0</v>
      </c>
      <c r="BF82" s="175">
        <f>IF(N82="snížená",J82,0)</f>
        <v>0</v>
      </c>
      <c r="BG82" s="175">
        <f>IF(N82="zákl. přenesená",J82,0)</f>
        <v>0</v>
      </c>
      <c r="BH82" s="175">
        <f>IF(N82="sníž. přenesená",J82,0)</f>
        <v>0</v>
      </c>
      <c r="BI82" s="175">
        <f>IF(N82="nulová",J82,0)</f>
        <v>0</v>
      </c>
      <c r="BJ82" s="16" t="s">
        <v>23</v>
      </c>
      <c r="BK82" s="175">
        <f>ROUND(I82*H82,2)</f>
        <v>0</v>
      </c>
      <c r="BL82" s="16" t="s">
        <v>827</v>
      </c>
      <c r="BM82" s="16" t="s">
        <v>828</v>
      </c>
    </row>
    <row r="83" spans="2:47" s="1" customFormat="1" ht="27">
      <c r="B83" s="33"/>
      <c r="D83" s="176" t="s">
        <v>140</v>
      </c>
      <c r="F83" s="177" t="s">
        <v>829</v>
      </c>
      <c r="I83" s="137"/>
      <c r="L83" s="33"/>
      <c r="M83" s="62"/>
      <c r="N83" s="34"/>
      <c r="O83" s="34"/>
      <c r="P83" s="34"/>
      <c r="Q83" s="34"/>
      <c r="R83" s="34"/>
      <c r="S83" s="34"/>
      <c r="T83" s="63"/>
      <c r="AT83" s="16" t="s">
        <v>140</v>
      </c>
      <c r="AU83" s="16" t="s">
        <v>83</v>
      </c>
    </row>
    <row r="84" spans="2:51" s="11" customFormat="1" ht="13.5">
      <c r="B84" s="178"/>
      <c r="D84" s="186" t="s">
        <v>142</v>
      </c>
      <c r="E84" s="187" t="s">
        <v>32</v>
      </c>
      <c r="F84" s="188" t="s">
        <v>23</v>
      </c>
      <c r="H84" s="189">
        <v>1</v>
      </c>
      <c r="I84" s="182"/>
      <c r="L84" s="178"/>
      <c r="M84" s="183"/>
      <c r="N84" s="184"/>
      <c r="O84" s="184"/>
      <c r="P84" s="184"/>
      <c r="Q84" s="184"/>
      <c r="R84" s="184"/>
      <c r="S84" s="184"/>
      <c r="T84" s="185"/>
      <c r="AT84" s="179" t="s">
        <v>142</v>
      </c>
      <c r="AU84" s="179" t="s">
        <v>83</v>
      </c>
      <c r="AV84" s="11" t="s">
        <v>83</v>
      </c>
      <c r="AW84" s="11" t="s">
        <v>39</v>
      </c>
      <c r="AX84" s="11" t="s">
        <v>23</v>
      </c>
      <c r="AY84" s="179" t="s">
        <v>130</v>
      </c>
    </row>
    <row r="85" spans="2:65" s="1" customFormat="1" ht="22.5" customHeight="1">
      <c r="B85" s="163"/>
      <c r="C85" s="164" t="s">
        <v>83</v>
      </c>
      <c r="D85" s="164" t="s">
        <v>133</v>
      </c>
      <c r="E85" s="165" t="s">
        <v>830</v>
      </c>
      <c r="F85" s="166" t="s">
        <v>831</v>
      </c>
      <c r="G85" s="167" t="s">
        <v>826</v>
      </c>
      <c r="H85" s="218"/>
      <c r="I85" s="169"/>
      <c r="J85" s="170">
        <f>ROUND(I85*H85,2)</f>
        <v>0</v>
      </c>
      <c r="K85" s="166" t="s">
        <v>137</v>
      </c>
      <c r="L85" s="33"/>
      <c r="M85" s="171" t="s">
        <v>32</v>
      </c>
      <c r="N85" s="172" t="s">
        <v>46</v>
      </c>
      <c r="O85" s="34"/>
      <c r="P85" s="173">
        <f>O85*H85</f>
        <v>0</v>
      </c>
      <c r="Q85" s="173">
        <v>0</v>
      </c>
      <c r="R85" s="173">
        <f>Q85*H85</f>
        <v>0</v>
      </c>
      <c r="S85" s="173">
        <v>0</v>
      </c>
      <c r="T85" s="174">
        <f>S85*H85</f>
        <v>0</v>
      </c>
      <c r="AR85" s="16" t="s">
        <v>827</v>
      </c>
      <c r="AT85" s="16" t="s">
        <v>133</v>
      </c>
      <c r="AU85" s="16" t="s">
        <v>83</v>
      </c>
      <c r="AY85" s="16" t="s">
        <v>130</v>
      </c>
      <c r="BE85" s="175">
        <f>IF(N85="základní",J85,0)</f>
        <v>0</v>
      </c>
      <c r="BF85" s="175">
        <f>IF(N85="snížená",J85,0)</f>
        <v>0</v>
      </c>
      <c r="BG85" s="175">
        <f>IF(N85="zákl. přenesená",J85,0)</f>
        <v>0</v>
      </c>
      <c r="BH85" s="175">
        <f>IF(N85="sníž. přenesená",J85,0)</f>
        <v>0</v>
      </c>
      <c r="BI85" s="175">
        <f>IF(N85="nulová",J85,0)</f>
        <v>0</v>
      </c>
      <c r="BJ85" s="16" t="s">
        <v>23</v>
      </c>
      <c r="BK85" s="175">
        <f>ROUND(I85*H85,2)</f>
        <v>0</v>
      </c>
      <c r="BL85" s="16" t="s">
        <v>827</v>
      </c>
      <c r="BM85" s="16" t="s">
        <v>832</v>
      </c>
    </row>
    <row r="86" spans="2:47" s="1" customFormat="1" ht="27">
      <c r="B86" s="33"/>
      <c r="D86" s="186" t="s">
        <v>140</v>
      </c>
      <c r="F86" s="190" t="s">
        <v>833</v>
      </c>
      <c r="I86" s="137"/>
      <c r="L86" s="33"/>
      <c r="M86" s="62"/>
      <c r="N86" s="34"/>
      <c r="O86" s="34"/>
      <c r="P86" s="34"/>
      <c r="Q86" s="34"/>
      <c r="R86" s="34"/>
      <c r="S86" s="34"/>
      <c r="T86" s="63"/>
      <c r="AT86" s="16" t="s">
        <v>140</v>
      </c>
      <c r="AU86" s="16" t="s">
        <v>83</v>
      </c>
    </row>
    <row r="87" spans="2:65" s="1" customFormat="1" ht="22.5" customHeight="1">
      <c r="B87" s="163"/>
      <c r="C87" s="164" t="s">
        <v>131</v>
      </c>
      <c r="D87" s="164" t="s">
        <v>133</v>
      </c>
      <c r="E87" s="165" t="s">
        <v>834</v>
      </c>
      <c r="F87" s="166" t="s">
        <v>835</v>
      </c>
      <c r="G87" s="167" t="s">
        <v>197</v>
      </c>
      <c r="H87" s="168">
        <v>1.5</v>
      </c>
      <c r="I87" s="169"/>
      <c r="J87" s="170">
        <f>ROUND(I87*H87,2)</f>
        <v>0</v>
      </c>
      <c r="K87" s="166" t="s">
        <v>32</v>
      </c>
      <c r="L87" s="33"/>
      <c r="M87" s="171" t="s">
        <v>32</v>
      </c>
      <c r="N87" s="172" t="s">
        <v>46</v>
      </c>
      <c r="O87" s="34"/>
      <c r="P87" s="173">
        <f>O87*H87</f>
        <v>0</v>
      </c>
      <c r="Q87" s="173">
        <v>0</v>
      </c>
      <c r="R87" s="173">
        <f>Q87*H87</f>
        <v>0</v>
      </c>
      <c r="S87" s="173">
        <v>0</v>
      </c>
      <c r="T87" s="174">
        <f>S87*H87</f>
        <v>0</v>
      </c>
      <c r="AR87" s="16" t="s">
        <v>827</v>
      </c>
      <c r="AT87" s="16" t="s">
        <v>133</v>
      </c>
      <c r="AU87" s="16" t="s">
        <v>83</v>
      </c>
      <c r="AY87" s="16" t="s">
        <v>130</v>
      </c>
      <c r="BE87" s="175">
        <f>IF(N87="základní",J87,0)</f>
        <v>0</v>
      </c>
      <c r="BF87" s="175">
        <f>IF(N87="snížená",J87,0)</f>
        <v>0</v>
      </c>
      <c r="BG87" s="175">
        <f>IF(N87="zákl. přenesená",J87,0)</f>
        <v>0</v>
      </c>
      <c r="BH87" s="175">
        <f>IF(N87="sníž. přenesená",J87,0)</f>
        <v>0</v>
      </c>
      <c r="BI87" s="175">
        <f>IF(N87="nulová",J87,0)</f>
        <v>0</v>
      </c>
      <c r="BJ87" s="16" t="s">
        <v>23</v>
      </c>
      <c r="BK87" s="175">
        <f>ROUND(I87*H87,2)</f>
        <v>0</v>
      </c>
      <c r="BL87" s="16" t="s">
        <v>827</v>
      </c>
      <c r="BM87" s="16" t="s">
        <v>836</v>
      </c>
    </row>
    <row r="88" spans="2:47" s="1" customFormat="1" ht="27">
      <c r="B88" s="33"/>
      <c r="D88" s="176" t="s">
        <v>140</v>
      </c>
      <c r="F88" s="177" t="s">
        <v>837</v>
      </c>
      <c r="I88" s="137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140</v>
      </c>
      <c r="AU88" s="16" t="s">
        <v>83</v>
      </c>
    </row>
    <row r="89" spans="2:51" s="11" customFormat="1" ht="13.5">
      <c r="B89" s="178"/>
      <c r="D89" s="186" t="s">
        <v>142</v>
      </c>
      <c r="E89" s="187" t="s">
        <v>32</v>
      </c>
      <c r="F89" s="188" t="s">
        <v>838</v>
      </c>
      <c r="H89" s="189">
        <v>1.5</v>
      </c>
      <c r="I89" s="182"/>
      <c r="L89" s="178"/>
      <c r="M89" s="183"/>
      <c r="N89" s="184"/>
      <c r="O89" s="184"/>
      <c r="P89" s="184"/>
      <c r="Q89" s="184"/>
      <c r="R89" s="184"/>
      <c r="S89" s="184"/>
      <c r="T89" s="185"/>
      <c r="AT89" s="179" t="s">
        <v>142</v>
      </c>
      <c r="AU89" s="179" t="s">
        <v>83</v>
      </c>
      <c r="AV89" s="11" t="s">
        <v>83</v>
      </c>
      <c r="AW89" s="11" t="s">
        <v>39</v>
      </c>
      <c r="AX89" s="11" t="s">
        <v>23</v>
      </c>
      <c r="AY89" s="179" t="s">
        <v>130</v>
      </c>
    </row>
    <row r="90" spans="2:65" s="1" customFormat="1" ht="22.5" customHeight="1">
      <c r="B90" s="163"/>
      <c r="C90" s="164" t="s">
        <v>138</v>
      </c>
      <c r="D90" s="164" t="s">
        <v>133</v>
      </c>
      <c r="E90" s="165" t="s">
        <v>839</v>
      </c>
      <c r="F90" s="166" t="s">
        <v>840</v>
      </c>
      <c r="G90" s="167" t="s">
        <v>136</v>
      </c>
      <c r="H90" s="168">
        <v>50</v>
      </c>
      <c r="I90" s="169"/>
      <c r="J90" s="170">
        <f>ROUND(I90*H90,2)</f>
        <v>0</v>
      </c>
      <c r="K90" s="166" t="s">
        <v>137</v>
      </c>
      <c r="L90" s="33"/>
      <c r="M90" s="171" t="s">
        <v>32</v>
      </c>
      <c r="N90" s="172" t="s">
        <v>46</v>
      </c>
      <c r="O90" s="34"/>
      <c r="P90" s="173">
        <f>O90*H90</f>
        <v>0</v>
      </c>
      <c r="Q90" s="173">
        <v>0</v>
      </c>
      <c r="R90" s="173">
        <f>Q90*H90</f>
        <v>0</v>
      </c>
      <c r="S90" s="173">
        <v>0</v>
      </c>
      <c r="T90" s="174">
        <f>S90*H90</f>
        <v>0</v>
      </c>
      <c r="AR90" s="16" t="s">
        <v>827</v>
      </c>
      <c r="AT90" s="16" t="s">
        <v>133</v>
      </c>
      <c r="AU90" s="16" t="s">
        <v>83</v>
      </c>
      <c r="AY90" s="16" t="s">
        <v>130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6" t="s">
        <v>23</v>
      </c>
      <c r="BK90" s="175">
        <f>ROUND(I90*H90,2)</f>
        <v>0</v>
      </c>
      <c r="BL90" s="16" t="s">
        <v>827</v>
      </c>
      <c r="BM90" s="16" t="s">
        <v>841</v>
      </c>
    </row>
    <row r="91" spans="2:47" s="1" customFormat="1" ht="27">
      <c r="B91" s="33"/>
      <c r="D91" s="186" t="s">
        <v>140</v>
      </c>
      <c r="F91" s="190" t="s">
        <v>842</v>
      </c>
      <c r="I91" s="137"/>
      <c r="L91" s="33"/>
      <c r="M91" s="62"/>
      <c r="N91" s="34"/>
      <c r="O91" s="34"/>
      <c r="P91" s="34"/>
      <c r="Q91" s="34"/>
      <c r="R91" s="34"/>
      <c r="S91" s="34"/>
      <c r="T91" s="63"/>
      <c r="AT91" s="16" t="s">
        <v>140</v>
      </c>
      <c r="AU91" s="16" t="s">
        <v>83</v>
      </c>
    </row>
    <row r="92" spans="2:65" s="1" customFormat="1" ht="22.5" customHeight="1">
      <c r="B92" s="163"/>
      <c r="C92" s="164" t="s">
        <v>162</v>
      </c>
      <c r="D92" s="164" t="s">
        <v>133</v>
      </c>
      <c r="E92" s="165" t="s">
        <v>843</v>
      </c>
      <c r="F92" s="166" t="s">
        <v>844</v>
      </c>
      <c r="G92" s="167" t="s">
        <v>826</v>
      </c>
      <c r="H92" s="218"/>
      <c r="I92" s="169"/>
      <c r="J92" s="170">
        <f>ROUND(I92*H92,2)</f>
        <v>0</v>
      </c>
      <c r="K92" s="166" t="s">
        <v>137</v>
      </c>
      <c r="L92" s="33"/>
      <c r="M92" s="171" t="s">
        <v>32</v>
      </c>
      <c r="N92" s="172" t="s">
        <v>46</v>
      </c>
      <c r="O92" s="34"/>
      <c r="P92" s="173">
        <f>O92*H92</f>
        <v>0</v>
      </c>
      <c r="Q92" s="173">
        <v>0</v>
      </c>
      <c r="R92" s="173">
        <f>Q92*H92</f>
        <v>0</v>
      </c>
      <c r="S92" s="173">
        <v>0</v>
      </c>
      <c r="T92" s="174">
        <f>S92*H92</f>
        <v>0</v>
      </c>
      <c r="AR92" s="16" t="s">
        <v>827</v>
      </c>
      <c r="AT92" s="16" t="s">
        <v>133</v>
      </c>
      <c r="AU92" s="16" t="s">
        <v>83</v>
      </c>
      <c r="AY92" s="16" t="s">
        <v>130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6" t="s">
        <v>23</v>
      </c>
      <c r="BK92" s="175">
        <f>ROUND(I92*H92,2)</f>
        <v>0</v>
      </c>
      <c r="BL92" s="16" t="s">
        <v>827</v>
      </c>
      <c r="BM92" s="16" t="s">
        <v>845</v>
      </c>
    </row>
    <row r="93" spans="2:47" s="1" customFormat="1" ht="27">
      <c r="B93" s="33"/>
      <c r="D93" s="186" t="s">
        <v>140</v>
      </c>
      <c r="F93" s="190" t="s">
        <v>846</v>
      </c>
      <c r="I93" s="137"/>
      <c r="L93" s="33"/>
      <c r="M93" s="62"/>
      <c r="N93" s="34"/>
      <c r="O93" s="34"/>
      <c r="P93" s="34"/>
      <c r="Q93" s="34"/>
      <c r="R93" s="34"/>
      <c r="S93" s="34"/>
      <c r="T93" s="63"/>
      <c r="AT93" s="16" t="s">
        <v>140</v>
      </c>
      <c r="AU93" s="16" t="s">
        <v>83</v>
      </c>
    </row>
    <row r="94" spans="2:65" s="1" customFormat="1" ht="22.5" customHeight="1">
      <c r="B94" s="163"/>
      <c r="C94" s="164" t="s">
        <v>144</v>
      </c>
      <c r="D94" s="164" t="s">
        <v>133</v>
      </c>
      <c r="E94" s="165" t="s">
        <v>847</v>
      </c>
      <c r="F94" s="166" t="s">
        <v>848</v>
      </c>
      <c r="G94" s="167" t="s">
        <v>826</v>
      </c>
      <c r="H94" s="218"/>
      <c r="I94" s="169"/>
      <c r="J94" s="170">
        <f>ROUND(I94*H94,2)</f>
        <v>0</v>
      </c>
      <c r="K94" s="166" t="s">
        <v>137</v>
      </c>
      <c r="L94" s="33"/>
      <c r="M94" s="171" t="s">
        <v>32</v>
      </c>
      <c r="N94" s="172" t="s">
        <v>46</v>
      </c>
      <c r="O94" s="34"/>
      <c r="P94" s="173">
        <f>O94*H94</f>
        <v>0</v>
      </c>
      <c r="Q94" s="173">
        <v>0</v>
      </c>
      <c r="R94" s="173">
        <f>Q94*H94</f>
        <v>0</v>
      </c>
      <c r="S94" s="173">
        <v>0</v>
      </c>
      <c r="T94" s="174">
        <f>S94*H94</f>
        <v>0</v>
      </c>
      <c r="AR94" s="16" t="s">
        <v>827</v>
      </c>
      <c r="AT94" s="16" t="s">
        <v>133</v>
      </c>
      <c r="AU94" s="16" t="s">
        <v>83</v>
      </c>
      <c r="AY94" s="16" t="s">
        <v>130</v>
      </c>
      <c r="BE94" s="175">
        <f>IF(N94="základní",J94,0)</f>
        <v>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6" t="s">
        <v>23</v>
      </c>
      <c r="BK94" s="175">
        <f>ROUND(I94*H94,2)</f>
        <v>0</v>
      </c>
      <c r="BL94" s="16" t="s">
        <v>827</v>
      </c>
      <c r="BM94" s="16" t="s">
        <v>849</v>
      </c>
    </row>
    <row r="95" spans="2:47" s="1" customFormat="1" ht="13.5">
      <c r="B95" s="33"/>
      <c r="D95" s="186" t="s">
        <v>140</v>
      </c>
      <c r="F95" s="190" t="s">
        <v>850</v>
      </c>
      <c r="I95" s="137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140</v>
      </c>
      <c r="AU95" s="16" t="s">
        <v>83</v>
      </c>
    </row>
    <row r="96" spans="2:65" s="1" customFormat="1" ht="22.5" customHeight="1">
      <c r="B96" s="163"/>
      <c r="C96" s="164" t="s">
        <v>172</v>
      </c>
      <c r="D96" s="164" t="s">
        <v>133</v>
      </c>
      <c r="E96" s="165" t="s">
        <v>851</v>
      </c>
      <c r="F96" s="166" t="s">
        <v>852</v>
      </c>
      <c r="G96" s="167" t="s">
        <v>148</v>
      </c>
      <c r="H96" s="168">
        <v>200</v>
      </c>
      <c r="I96" s="169"/>
      <c r="J96" s="170">
        <f>ROUND(I96*H96,2)</f>
        <v>0</v>
      </c>
      <c r="K96" s="166" t="s">
        <v>137</v>
      </c>
      <c r="L96" s="33"/>
      <c r="M96" s="171" t="s">
        <v>32</v>
      </c>
      <c r="N96" s="172" t="s">
        <v>46</v>
      </c>
      <c r="O96" s="34"/>
      <c r="P96" s="173">
        <f>O96*H96</f>
        <v>0</v>
      </c>
      <c r="Q96" s="173">
        <v>0</v>
      </c>
      <c r="R96" s="173">
        <f>Q96*H96</f>
        <v>0</v>
      </c>
      <c r="S96" s="173">
        <v>0</v>
      </c>
      <c r="T96" s="174">
        <f>S96*H96</f>
        <v>0</v>
      </c>
      <c r="AR96" s="16" t="s">
        <v>827</v>
      </c>
      <c r="AT96" s="16" t="s">
        <v>133</v>
      </c>
      <c r="AU96" s="16" t="s">
        <v>83</v>
      </c>
      <c r="AY96" s="16" t="s">
        <v>130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6" t="s">
        <v>23</v>
      </c>
      <c r="BK96" s="175">
        <f>ROUND(I96*H96,2)</f>
        <v>0</v>
      </c>
      <c r="BL96" s="16" t="s">
        <v>827</v>
      </c>
      <c r="BM96" s="16" t="s">
        <v>853</v>
      </c>
    </row>
    <row r="97" spans="2:47" s="1" customFormat="1" ht="13.5">
      <c r="B97" s="33"/>
      <c r="D97" s="176" t="s">
        <v>140</v>
      </c>
      <c r="F97" s="177" t="s">
        <v>854</v>
      </c>
      <c r="I97" s="137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140</v>
      </c>
      <c r="AU97" s="16" t="s">
        <v>83</v>
      </c>
    </row>
    <row r="98" spans="2:63" s="10" customFormat="1" ht="29.25" customHeight="1">
      <c r="B98" s="149"/>
      <c r="D98" s="160" t="s">
        <v>74</v>
      </c>
      <c r="E98" s="161" t="s">
        <v>855</v>
      </c>
      <c r="F98" s="161" t="s">
        <v>856</v>
      </c>
      <c r="I98" s="152"/>
      <c r="J98" s="162">
        <f>BK98</f>
        <v>0</v>
      </c>
      <c r="L98" s="149"/>
      <c r="M98" s="154"/>
      <c r="N98" s="155"/>
      <c r="O98" s="155"/>
      <c r="P98" s="156">
        <f>SUM(P99:P101)</f>
        <v>0</v>
      </c>
      <c r="Q98" s="155"/>
      <c r="R98" s="156">
        <f>SUM(R99:R101)</f>
        <v>0</v>
      </c>
      <c r="S98" s="155"/>
      <c r="T98" s="157">
        <f>SUM(T99:T101)</f>
        <v>0</v>
      </c>
      <c r="AR98" s="150" t="s">
        <v>162</v>
      </c>
      <c r="AT98" s="158" t="s">
        <v>74</v>
      </c>
      <c r="AU98" s="158" t="s">
        <v>23</v>
      </c>
      <c r="AY98" s="150" t="s">
        <v>130</v>
      </c>
      <c r="BK98" s="159">
        <f>SUM(BK99:BK101)</f>
        <v>0</v>
      </c>
    </row>
    <row r="99" spans="2:65" s="1" customFormat="1" ht="22.5" customHeight="1">
      <c r="B99" s="163"/>
      <c r="C99" s="164" t="s">
        <v>178</v>
      </c>
      <c r="D99" s="164" t="s">
        <v>133</v>
      </c>
      <c r="E99" s="165" t="s">
        <v>857</v>
      </c>
      <c r="F99" s="166" t="s">
        <v>858</v>
      </c>
      <c r="G99" s="167" t="s">
        <v>826</v>
      </c>
      <c r="H99" s="218"/>
      <c r="I99" s="169"/>
      <c r="J99" s="170">
        <f>ROUND(I99*H99,2)</f>
        <v>0</v>
      </c>
      <c r="K99" s="166" t="s">
        <v>137</v>
      </c>
      <c r="L99" s="33"/>
      <c r="M99" s="171" t="s">
        <v>32</v>
      </c>
      <c r="N99" s="172" t="s">
        <v>46</v>
      </c>
      <c r="O99" s="34"/>
      <c r="P99" s="173">
        <f>O99*H99</f>
        <v>0</v>
      </c>
      <c r="Q99" s="173">
        <v>0</v>
      </c>
      <c r="R99" s="173">
        <f>Q99*H99</f>
        <v>0</v>
      </c>
      <c r="S99" s="173">
        <v>0</v>
      </c>
      <c r="T99" s="174">
        <f>S99*H99</f>
        <v>0</v>
      </c>
      <c r="AR99" s="16" t="s">
        <v>827</v>
      </c>
      <c r="AT99" s="16" t="s">
        <v>133</v>
      </c>
      <c r="AU99" s="16" t="s">
        <v>83</v>
      </c>
      <c r="AY99" s="16" t="s">
        <v>130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6" t="s">
        <v>23</v>
      </c>
      <c r="BK99" s="175">
        <f>ROUND(I99*H99,2)</f>
        <v>0</v>
      </c>
      <c r="BL99" s="16" t="s">
        <v>827</v>
      </c>
      <c r="BM99" s="16" t="s">
        <v>859</v>
      </c>
    </row>
    <row r="100" spans="2:47" s="1" customFormat="1" ht="13.5">
      <c r="B100" s="33"/>
      <c r="D100" s="176" t="s">
        <v>140</v>
      </c>
      <c r="F100" s="177" t="s">
        <v>860</v>
      </c>
      <c r="I100" s="137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140</v>
      </c>
      <c r="AU100" s="16" t="s">
        <v>83</v>
      </c>
    </row>
    <row r="101" spans="2:51" s="11" customFormat="1" ht="13.5">
      <c r="B101" s="178"/>
      <c r="D101" s="176" t="s">
        <v>142</v>
      </c>
      <c r="E101" s="179" t="s">
        <v>32</v>
      </c>
      <c r="F101" s="180" t="s">
        <v>861</v>
      </c>
      <c r="H101" s="181">
        <v>2.5</v>
      </c>
      <c r="I101" s="182"/>
      <c r="L101" s="178"/>
      <c r="M101" s="211"/>
      <c r="N101" s="212"/>
      <c r="O101" s="212"/>
      <c r="P101" s="212"/>
      <c r="Q101" s="212"/>
      <c r="R101" s="212"/>
      <c r="S101" s="212"/>
      <c r="T101" s="213"/>
      <c r="AT101" s="179" t="s">
        <v>142</v>
      </c>
      <c r="AU101" s="179" t="s">
        <v>83</v>
      </c>
      <c r="AV101" s="11" t="s">
        <v>83</v>
      </c>
      <c r="AW101" s="11" t="s">
        <v>39</v>
      </c>
      <c r="AX101" s="11" t="s">
        <v>23</v>
      </c>
      <c r="AY101" s="179" t="s">
        <v>130</v>
      </c>
    </row>
    <row r="102" spans="2:12" s="1" customFormat="1" ht="6.75" customHeight="1">
      <c r="B102" s="48"/>
      <c r="C102" s="49"/>
      <c r="D102" s="49"/>
      <c r="E102" s="49"/>
      <c r="F102" s="49"/>
      <c r="G102" s="49"/>
      <c r="H102" s="49"/>
      <c r="I102" s="115"/>
      <c r="J102" s="49"/>
      <c r="K102" s="49"/>
      <c r="L102" s="33"/>
    </row>
    <row r="312" ht="13.5">
      <c r="AT312" s="214"/>
    </row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  <col min="12" max="16384" width="9.3320312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277" customFormat="1" ht="45" customHeight="1">
      <c r="B3" s="274"/>
      <c r="C3" s="275" t="s">
        <v>869</v>
      </c>
      <c r="D3" s="275"/>
      <c r="E3" s="275"/>
      <c r="F3" s="275"/>
      <c r="G3" s="275"/>
      <c r="H3" s="275"/>
      <c r="I3" s="275"/>
      <c r="J3" s="275"/>
      <c r="K3" s="276"/>
    </row>
    <row r="4" spans="2:11" ht="25.5" customHeight="1">
      <c r="B4" s="278"/>
      <c r="C4" s="279" t="s">
        <v>870</v>
      </c>
      <c r="D4" s="279"/>
      <c r="E4" s="279"/>
      <c r="F4" s="279"/>
      <c r="G4" s="279"/>
      <c r="H4" s="279"/>
      <c r="I4" s="279"/>
      <c r="J4" s="279"/>
      <c r="K4" s="280"/>
    </row>
    <row r="5" spans="2:1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8"/>
      <c r="C6" s="282" t="s">
        <v>871</v>
      </c>
      <c r="D6" s="282"/>
      <c r="E6" s="282"/>
      <c r="F6" s="282"/>
      <c r="G6" s="282"/>
      <c r="H6" s="282"/>
      <c r="I6" s="282"/>
      <c r="J6" s="282"/>
      <c r="K6" s="280"/>
    </row>
    <row r="7" spans="2:11" ht="15" customHeight="1">
      <c r="B7" s="283"/>
      <c r="C7" s="282" t="s">
        <v>872</v>
      </c>
      <c r="D7" s="282"/>
      <c r="E7" s="282"/>
      <c r="F7" s="282"/>
      <c r="G7" s="282"/>
      <c r="H7" s="282"/>
      <c r="I7" s="282"/>
      <c r="J7" s="282"/>
      <c r="K7" s="280"/>
    </row>
    <row r="8" spans="2:11" ht="12.75" customHeight="1">
      <c r="B8" s="283"/>
      <c r="C8" s="284"/>
      <c r="D8" s="284"/>
      <c r="E8" s="284"/>
      <c r="F8" s="284"/>
      <c r="G8" s="284"/>
      <c r="H8" s="284"/>
      <c r="I8" s="284"/>
      <c r="J8" s="284"/>
      <c r="K8" s="280"/>
    </row>
    <row r="9" spans="2:11" ht="15" customHeight="1">
      <c r="B9" s="283"/>
      <c r="C9" s="282" t="s">
        <v>873</v>
      </c>
      <c r="D9" s="282"/>
      <c r="E9" s="282"/>
      <c r="F9" s="282"/>
      <c r="G9" s="282"/>
      <c r="H9" s="282"/>
      <c r="I9" s="282"/>
      <c r="J9" s="282"/>
      <c r="K9" s="280"/>
    </row>
    <row r="10" spans="2:11" ht="15" customHeight="1">
      <c r="B10" s="283"/>
      <c r="C10" s="284"/>
      <c r="D10" s="282" t="s">
        <v>874</v>
      </c>
      <c r="E10" s="282"/>
      <c r="F10" s="282"/>
      <c r="G10" s="282"/>
      <c r="H10" s="282"/>
      <c r="I10" s="282"/>
      <c r="J10" s="282"/>
      <c r="K10" s="280"/>
    </row>
    <row r="11" spans="2:11" ht="15" customHeight="1">
      <c r="B11" s="283"/>
      <c r="C11" s="285"/>
      <c r="D11" s="282" t="s">
        <v>875</v>
      </c>
      <c r="E11" s="282"/>
      <c r="F11" s="282"/>
      <c r="G11" s="282"/>
      <c r="H11" s="282"/>
      <c r="I11" s="282"/>
      <c r="J11" s="282"/>
      <c r="K11" s="280"/>
    </row>
    <row r="12" spans="2:11" ht="12.75" customHeight="1">
      <c r="B12" s="283"/>
      <c r="C12" s="285"/>
      <c r="D12" s="285"/>
      <c r="E12" s="285"/>
      <c r="F12" s="285"/>
      <c r="G12" s="285"/>
      <c r="H12" s="285"/>
      <c r="I12" s="285"/>
      <c r="J12" s="285"/>
      <c r="K12" s="280"/>
    </row>
    <row r="13" spans="2:11" ht="15" customHeight="1">
      <c r="B13" s="283"/>
      <c r="C13" s="285"/>
      <c r="D13" s="282" t="s">
        <v>876</v>
      </c>
      <c r="E13" s="282"/>
      <c r="F13" s="282"/>
      <c r="G13" s="282"/>
      <c r="H13" s="282"/>
      <c r="I13" s="282"/>
      <c r="J13" s="282"/>
      <c r="K13" s="280"/>
    </row>
    <row r="14" spans="2:11" ht="15" customHeight="1">
      <c r="B14" s="283"/>
      <c r="C14" s="285"/>
      <c r="D14" s="282" t="s">
        <v>877</v>
      </c>
      <c r="E14" s="282"/>
      <c r="F14" s="282"/>
      <c r="G14" s="282"/>
      <c r="H14" s="282"/>
      <c r="I14" s="282"/>
      <c r="J14" s="282"/>
      <c r="K14" s="280"/>
    </row>
    <row r="15" spans="2:11" ht="15" customHeight="1">
      <c r="B15" s="283"/>
      <c r="C15" s="285"/>
      <c r="D15" s="282" t="s">
        <v>878</v>
      </c>
      <c r="E15" s="282"/>
      <c r="F15" s="282"/>
      <c r="G15" s="282"/>
      <c r="H15" s="282"/>
      <c r="I15" s="282"/>
      <c r="J15" s="282"/>
      <c r="K15" s="280"/>
    </row>
    <row r="16" spans="2:11" ht="15" customHeight="1">
      <c r="B16" s="283"/>
      <c r="C16" s="285"/>
      <c r="D16" s="285"/>
      <c r="E16" s="286" t="s">
        <v>81</v>
      </c>
      <c r="F16" s="282" t="s">
        <v>879</v>
      </c>
      <c r="G16" s="282"/>
      <c r="H16" s="282"/>
      <c r="I16" s="282"/>
      <c r="J16" s="282"/>
      <c r="K16" s="280"/>
    </row>
    <row r="17" spans="2:11" ht="15" customHeight="1">
      <c r="B17" s="283"/>
      <c r="C17" s="285"/>
      <c r="D17" s="285"/>
      <c r="E17" s="286" t="s">
        <v>880</v>
      </c>
      <c r="F17" s="282" t="s">
        <v>881</v>
      </c>
      <c r="G17" s="282"/>
      <c r="H17" s="282"/>
      <c r="I17" s="282"/>
      <c r="J17" s="282"/>
      <c r="K17" s="280"/>
    </row>
    <row r="18" spans="2:11" ht="15" customHeight="1">
      <c r="B18" s="283"/>
      <c r="C18" s="285"/>
      <c r="D18" s="285"/>
      <c r="E18" s="286" t="s">
        <v>882</v>
      </c>
      <c r="F18" s="282" t="s">
        <v>883</v>
      </c>
      <c r="G18" s="282"/>
      <c r="H18" s="282"/>
      <c r="I18" s="282"/>
      <c r="J18" s="282"/>
      <c r="K18" s="280"/>
    </row>
    <row r="19" spans="2:11" ht="15" customHeight="1">
      <c r="B19" s="283"/>
      <c r="C19" s="285"/>
      <c r="D19" s="285"/>
      <c r="E19" s="286" t="s">
        <v>884</v>
      </c>
      <c r="F19" s="282" t="s">
        <v>885</v>
      </c>
      <c r="G19" s="282"/>
      <c r="H19" s="282"/>
      <c r="I19" s="282"/>
      <c r="J19" s="282"/>
      <c r="K19" s="280"/>
    </row>
    <row r="20" spans="2:11" ht="15" customHeight="1">
      <c r="B20" s="283"/>
      <c r="C20" s="285"/>
      <c r="D20" s="285"/>
      <c r="E20" s="286" t="s">
        <v>886</v>
      </c>
      <c r="F20" s="282" t="s">
        <v>887</v>
      </c>
      <c r="G20" s="282"/>
      <c r="H20" s="282"/>
      <c r="I20" s="282"/>
      <c r="J20" s="282"/>
      <c r="K20" s="280"/>
    </row>
    <row r="21" spans="2:11" ht="15" customHeight="1">
      <c r="B21" s="283"/>
      <c r="C21" s="285"/>
      <c r="D21" s="285"/>
      <c r="E21" s="286" t="s">
        <v>888</v>
      </c>
      <c r="F21" s="282" t="s">
        <v>889</v>
      </c>
      <c r="G21" s="282"/>
      <c r="H21" s="282"/>
      <c r="I21" s="282"/>
      <c r="J21" s="282"/>
      <c r="K21" s="280"/>
    </row>
    <row r="22" spans="2:11" ht="12.75" customHeight="1">
      <c r="B22" s="283"/>
      <c r="C22" s="285"/>
      <c r="D22" s="285"/>
      <c r="E22" s="285"/>
      <c r="F22" s="285"/>
      <c r="G22" s="285"/>
      <c r="H22" s="285"/>
      <c r="I22" s="285"/>
      <c r="J22" s="285"/>
      <c r="K22" s="280"/>
    </row>
    <row r="23" spans="2:11" ht="15" customHeight="1">
      <c r="B23" s="283"/>
      <c r="C23" s="282" t="s">
        <v>890</v>
      </c>
      <c r="D23" s="282"/>
      <c r="E23" s="282"/>
      <c r="F23" s="282"/>
      <c r="G23" s="282"/>
      <c r="H23" s="282"/>
      <c r="I23" s="282"/>
      <c r="J23" s="282"/>
      <c r="K23" s="280"/>
    </row>
    <row r="24" spans="2:11" ht="15" customHeight="1">
      <c r="B24" s="283"/>
      <c r="C24" s="282" t="s">
        <v>891</v>
      </c>
      <c r="D24" s="282"/>
      <c r="E24" s="282"/>
      <c r="F24" s="282"/>
      <c r="G24" s="282"/>
      <c r="H24" s="282"/>
      <c r="I24" s="282"/>
      <c r="J24" s="282"/>
      <c r="K24" s="280"/>
    </row>
    <row r="25" spans="2:11" ht="15" customHeight="1">
      <c r="B25" s="283"/>
      <c r="C25" s="284"/>
      <c r="D25" s="282" t="s">
        <v>892</v>
      </c>
      <c r="E25" s="282"/>
      <c r="F25" s="282"/>
      <c r="G25" s="282"/>
      <c r="H25" s="282"/>
      <c r="I25" s="282"/>
      <c r="J25" s="282"/>
      <c r="K25" s="280"/>
    </row>
    <row r="26" spans="2:11" ht="15" customHeight="1">
      <c r="B26" s="283"/>
      <c r="C26" s="285"/>
      <c r="D26" s="282" t="s">
        <v>893</v>
      </c>
      <c r="E26" s="282"/>
      <c r="F26" s="282"/>
      <c r="G26" s="282"/>
      <c r="H26" s="282"/>
      <c r="I26" s="282"/>
      <c r="J26" s="282"/>
      <c r="K26" s="280"/>
    </row>
    <row r="27" spans="2:11" ht="12.75" customHeight="1">
      <c r="B27" s="283"/>
      <c r="C27" s="285"/>
      <c r="D27" s="285"/>
      <c r="E27" s="285"/>
      <c r="F27" s="285"/>
      <c r="G27" s="285"/>
      <c r="H27" s="285"/>
      <c r="I27" s="285"/>
      <c r="J27" s="285"/>
      <c r="K27" s="280"/>
    </row>
    <row r="28" spans="2:11" ht="15" customHeight="1">
      <c r="B28" s="283"/>
      <c r="C28" s="285"/>
      <c r="D28" s="282" t="s">
        <v>894</v>
      </c>
      <c r="E28" s="282"/>
      <c r="F28" s="282"/>
      <c r="G28" s="282"/>
      <c r="H28" s="282"/>
      <c r="I28" s="282"/>
      <c r="J28" s="282"/>
      <c r="K28" s="280"/>
    </row>
    <row r="29" spans="2:11" ht="15" customHeight="1">
      <c r="B29" s="283"/>
      <c r="C29" s="285"/>
      <c r="D29" s="282" t="s">
        <v>895</v>
      </c>
      <c r="E29" s="282"/>
      <c r="F29" s="282"/>
      <c r="G29" s="282"/>
      <c r="H29" s="282"/>
      <c r="I29" s="282"/>
      <c r="J29" s="282"/>
      <c r="K29" s="280"/>
    </row>
    <row r="30" spans="2:11" ht="12.75" customHeight="1">
      <c r="B30" s="283"/>
      <c r="C30" s="285"/>
      <c r="D30" s="285"/>
      <c r="E30" s="285"/>
      <c r="F30" s="285"/>
      <c r="G30" s="285"/>
      <c r="H30" s="285"/>
      <c r="I30" s="285"/>
      <c r="J30" s="285"/>
      <c r="K30" s="280"/>
    </row>
    <row r="31" spans="2:11" ht="15" customHeight="1">
      <c r="B31" s="283"/>
      <c r="C31" s="285"/>
      <c r="D31" s="282" t="s">
        <v>896</v>
      </c>
      <c r="E31" s="282"/>
      <c r="F31" s="282"/>
      <c r="G31" s="282"/>
      <c r="H31" s="282"/>
      <c r="I31" s="282"/>
      <c r="J31" s="282"/>
      <c r="K31" s="280"/>
    </row>
    <row r="32" spans="2:11" ht="15" customHeight="1">
      <c r="B32" s="283"/>
      <c r="C32" s="285"/>
      <c r="D32" s="282" t="s">
        <v>897</v>
      </c>
      <c r="E32" s="282"/>
      <c r="F32" s="282"/>
      <c r="G32" s="282"/>
      <c r="H32" s="282"/>
      <c r="I32" s="282"/>
      <c r="J32" s="282"/>
      <c r="K32" s="280"/>
    </row>
    <row r="33" spans="2:11" ht="15" customHeight="1">
      <c r="B33" s="283"/>
      <c r="C33" s="285"/>
      <c r="D33" s="282" t="s">
        <v>898</v>
      </c>
      <c r="E33" s="282"/>
      <c r="F33" s="282"/>
      <c r="G33" s="282"/>
      <c r="H33" s="282"/>
      <c r="I33" s="282"/>
      <c r="J33" s="282"/>
      <c r="K33" s="280"/>
    </row>
    <row r="34" spans="2:11" ht="15" customHeight="1">
      <c r="B34" s="283"/>
      <c r="C34" s="285"/>
      <c r="D34" s="284"/>
      <c r="E34" s="287" t="s">
        <v>115</v>
      </c>
      <c r="F34" s="284"/>
      <c r="G34" s="282" t="s">
        <v>899</v>
      </c>
      <c r="H34" s="282"/>
      <c r="I34" s="282"/>
      <c r="J34" s="282"/>
      <c r="K34" s="280"/>
    </row>
    <row r="35" spans="2:11" ht="30.75" customHeight="1">
      <c r="B35" s="283"/>
      <c r="C35" s="285"/>
      <c r="D35" s="284"/>
      <c r="E35" s="287" t="s">
        <v>900</v>
      </c>
      <c r="F35" s="284"/>
      <c r="G35" s="282" t="s">
        <v>901</v>
      </c>
      <c r="H35" s="282"/>
      <c r="I35" s="282"/>
      <c r="J35" s="282"/>
      <c r="K35" s="280"/>
    </row>
    <row r="36" spans="2:11" ht="15" customHeight="1">
      <c r="B36" s="283"/>
      <c r="C36" s="285"/>
      <c r="D36" s="284"/>
      <c r="E36" s="287" t="s">
        <v>56</v>
      </c>
      <c r="F36" s="284"/>
      <c r="G36" s="282" t="s">
        <v>902</v>
      </c>
      <c r="H36" s="282"/>
      <c r="I36" s="282"/>
      <c r="J36" s="282"/>
      <c r="K36" s="280"/>
    </row>
    <row r="37" spans="2:11" ht="15" customHeight="1">
      <c r="B37" s="283"/>
      <c r="C37" s="285"/>
      <c r="D37" s="284"/>
      <c r="E37" s="287" t="s">
        <v>116</v>
      </c>
      <c r="F37" s="284"/>
      <c r="G37" s="282" t="s">
        <v>903</v>
      </c>
      <c r="H37" s="282"/>
      <c r="I37" s="282"/>
      <c r="J37" s="282"/>
      <c r="K37" s="280"/>
    </row>
    <row r="38" spans="2:11" ht="15" customHeight="1">
      <c r="B38" s="283"/>
      <c r="C38" s="285"/>
      <c r="D38" s="284"/>
      <c r="E38" s="287" t="s">
        <v>117</v>
      </c>
      <c r="F38" s="284"/>
      <c r="G38" s="282" t="s">
        <v>904</v>
      </c>
      <c r="H38" s="282"/>
      <c r="I38" s="282"/>
      <c r="J38" s="282"/>
      <c r="K38" s="280"/>
    </row>
    <row r="39" spans="2:11" ht="15" customHeight="1">
      <c r="B39" s="283"/>
      <c r="C39" s="285"/>
      <c r="D39" s="284"/>
      <c r="E39" s="287" t="s">
        <v>118</v>
      </c>
      <c r="F39" s="284"/>
      <c r="G39" s="282" t="s">
        <v>905</v>
      </c>
      <c r="H39" s="282"/>
      <c r="I39" s="282"/>
      <c r="J39" s="282"/>
      <c r="K39" s="280"/>
    </row>
    <row r="40" spans="2:11" ht="15" customHeight="1">
      <c r="B40" s="283"/>
      <c r="C40" s="285"/>
      <c r="D40" s="284"/>
      <c r="E40" s="287" t="s">
        <v>906</v>
      </c>
      <c r="F40" s="284"/>
      <c r="G40" s="282" t="s">
        <v>907</v>
      </c>
      <c r="H40" s="282"/>
      <c r="I40" s="282"/>
      <c r="J40" s="282"/>
      <c r="K40" s="280"/>
    </row>
    <row r="41" spans="2:11" ht="15" customHeight="1">
      <c r="B41" s="283"/>
      <c r="C41" s="285"/>
      <c r="D41" s="284"/>
      <c r="E41" s="287"/>
      <c r="F41" s="284"/>
      <c r="G41" s="282" t="s">
        <v>908</v>
      </c>
      <c r="H41" s="282"/>
      <c r="I41" s="282"/>
      <c r="J41" s="282"/>
      <c r="K41" s="280"/>
    </row>
    <row r="42" spans="2:11" ht="15" customHeight="1">
      <c r="B42" s="283"/>
      <c r="C42" s="285"/>
      <c r="D42" s="284"/>
      <c r="E42" s="287" t="s">
        <v>909</v>
      </c>
      <c r="F42" s="284"/>
      <c r="G42" s="282" t="s">
        <v>910</v>
      </c>
      <c r="H42" s="282"/>
      <c r="I42" s="282"/>
      <c r="J42" s="282"/>
      <c r="K42" s="280"/>
    </row>
    <row r="43" spans="2:11" ht="15" customHeight="1">
      <c r="B43" s="283"/>
      <c r="C43" s="285"/>
      <c r="D43" s="284"/>
      <c r="E43" s="287" t="s">
        <v>120</v>
      </c>
      <c r="F43" s="284"/>
      <c r="G43" s="282" t="s">
        <v>911</v>
      </c>
      <c r="H43" s="282"/>
      <c r="I43" s="282"/>
      <c r="J43" s="282"/>
      <c r="K43" s="280"/>
    </row>
    <row r="44" spans="2:11" ht="12.75" customHeight="1">
      <c r="B44" s="283"/>
      <c r="C44" s="285"/>
      <c r="D44" s="284"/>
      <c r="E44" s="284"/>
      <c r="F44" s="284"/>
      <c r="G44" s="284"/>
      <c r="H44" s="284"/>
      <c r="I44" s="284"/>
      <c r="J44" s="284"/>
      <c r="K44" s="280"/>
    </row>
    <row r="45" spans="2:11" ht="15" customHeight="1">
      <c r="B45" s="283"/>
      <c r="C45" s="285"/>
      <c r="D45" s="282" t="s">
        <v>912</v>
      </c>
      <c r="E45" s="282"/>
      <c r="F45" s="282"/>
      <c r="G45" s="282"/>
      <c r="H45" s="282"/>
      <c r="I45" s="282"/>
      <c r="J45" s="282"/>
      <c r="K45" s="280"/>
    </row>
    <row r="46" spans="2:11" ht="15" customHeight="1">
      <c r="B46" s="283"/>
      <c r="C46" s="285"/>
      <c r="D46" s="285"/>
      <c r="E46" s="282" t="s">
        <v>913</v>
      </c>
      <c r="F46" s="282"/>
      <c r="G46" s="282"/>
      <c r="H46" s="282"/>
      <c r="I46" s="282"/>
      <c r="J46" s="282"/>
      <c r="K46" s="280"/>
    </row>
    <row r="47" spans="2:11" ht="15" customHeight="1">
      <c r="B47" s="283"/>
      <c r="C47" s="285"/>
      <c r="D47" s="285"/>
      <c r="E47" s="282" t="s">
        <v>914</v>
      </c>
      <c r="F47" s="282"/>
      <c r="G47" s="282"/>
      <c r="H47" s="282"/>
      <c r="I47" s="282"/>
      <c r="J47" s="282"/>
      <c r="K47" s="280"/>
    </row>
    <row r="48" spans="2:11" ht="15" customHeight="1">
      <c r="B48" s="283"/>
      <c r="C48" s="285"/>
      <c r="D48" s="285"/>
      <c r="E48" s="282" t="s">
        <v>915</v>
      </c>
      <c r="F48" s="282"/>
      <c r="G48" s="282"/>
      <c r="H48" s="282"/>
      <c r="I48" s="282"/>
      <c r="J48" s="282"/>
      <c r="K48" s="280"/>
    </row>
    <row r="49" spans="2:11" ht="15" customHeight="1">
      <c r="B49" s="283"/>
      <c r="C49" s="285"/>
      <c r="D49" s="282" t="s">
        <v>916</v>
      </c>
      <c r="E49" s="282"/>
      <c r="F49" s="282"/>
      <c r="G49" s="282"/>
      <c r="H49" s="282"/>
      <c r="I49" s="282"/>
      <c r="J49" s="282"/>
      <c r="K49" s="280"/>
    </row>
    <row r="50" spans="2:11" ht="25.5" customHeight="1">
      <c r="B50" s="278"/>
      <c r="C50" s="279" t="s">
        <v>917</v>
      </c>
      <c r="D50" s="279"/>
      <c r="E50" s="279"/>
      <c r="F50" s="279"/>
      <c r="G50" s="279"/>
      <c r="H50" s="279"/>
      <c r="I50" s="279"/>
      <c r="J50" s="279"/>
      <c r="K50" s="280"/>
    </row>
    <row r="51" spans="2:11" ht="5.25" customHeight="1">
      <c r="B51" s="278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8"/>
      <c r="C52" s="282" t="s">
        <v>918</v>
      </c>
      <c r="D52" s="282"/>
      <c r="E52" s="282"/>
      <c r="F52" s="282"/>
      <c r="G52" s="282"/>
      <c r="H52" s="282"/>
      <c r="I52" s="282"/>
      <c r="J52" s="282"/>
      <c r="K52" s="280"/>
    </row>
    <row r="53" spans="2:11" ht="15" customHeight="1">
      <c r="B53" s="278"/>
      <c r="C53" s="282" t="s">
        <v>919</v>
      </c>
      <c r="D53" s="282"/>
      <c r="E53" s="282"/>
      <c r="F53" s="282"/>
      <c r="G53" s="282"/>
      <c r="H53" s="282"/>
      <c r="I53" s="282"/>
      <c r="J53" s="282"/>
      <c r="K53" s="280"/>
    </row>
    <row r="54" spans="2:11" ht="12.75" customHeight="1">
      <c r="B54" s="278"/>
      <c r="C54" s="284"/>
      <c r="D54" s="284"/>
      <c r="E54" s="284"/>
      <c r="F54" s="284"/>
      <c r="G54" s="284"/>
      <c r="H54" s="284"/>
      <c r="I54" s="284"/>
      <c r="J54" s="284"/>
      <c r="K54" s="280"/>
    </row>
    <row r="55" spans="2:11" ht="15" customHeight="1">
      <c r="B55" s="278"/>
      <c r="C55" s="282" t="s">
        <v>920</v>
      </c>
      <c r="D55" s="282"/>
      <c r="E55" s="282"/>
      <c r="F55" s="282"/>
      <c r="G55" s="282"/>
      <c r="H55" s="282"/>
      <c r="I55" s="282"/>
      <c r="J55" s="282"/>
      <c r="K55" s="280"/>
    </row>
    <row r="56" spans="2:11" ht="15" customHeight="1">
      <c r="B56" s="278"/>
      <c r="C56" s="285"/>
      <c r="D56" s="282" t="s">
        <v>921</v>
      </c>
      <c r="E56" s="282"/>
      <c r="F56" s="282"/>
      <c r="G56" s="282"/>
      <c r="H56" s="282"/>
      <c r="I56" s="282"/>
      <c r="J56" s="282"/>
      <c r="K56" s="280"/>
    </row>
    <row r="57" spans="2:11" ht="15" customHeight="1">
      <c r="B57" s="278"/>
      <c r="C57" s="285"/>
      <c r="D57" s="282" t="s">
        <v>922</v>
      </c>
      <c r="E57" s="282"/>
      <c r="F57" s="282"/>
      <c r="G57" s="282"/>
      <c r="H57" s="282"/>
      <c r="I57" s="282"/>
      <c r="J57" s="282"/>
      <c r="K57" s="280"/>
    </row>
    <row r="58" spans="2:11" ht="15" customHeight="1">
      <c r="B58" s="278"/>
      <c r="C58" s="285"/>
      <c r="D58" s="282" t="s">
        <v>923</v>
      </c>
      <c r="E58" s="282"/>
      <c r="F58" s="282"/>
      <c r="G58" s="282"/>
      <c r="H58" s="282"/>
      <c r="I58" s="282"/>
      <c r="J58" s="282"/>
      <c r="K58" s="280"/>
    </row>
    <row r="59" spans="2:11" ht="15" customHeight="1">
      <c r="B59" s="278"/>
      <c r="C59" s="285"/>
      <c r="D59" s="282" t="s">
        <v>924</v>
      </c>
      <c r="E59" s="282"/>
      <c r="F59" s="282"/>
      <c r="G59" s="282"/>
      <c r="H59" s="282"/>
      <c r="I59" s="282"/>
      <c r="J59" s="282"/>
      <c r="K59" s="280"/>
    </row>
    <row r="60" spans="2:11" ht="15" customHeight="1">
      <c r="B60" s="278"/>
      <c r="C60" s="285"/>
      <c r="D60" s="288" t="s">
        <v>925</v>
      </c>
      <c r="E60" s="288"/>
      <c r="F60" s="288"/>
      <c r="G60" s="288"/>
      <c r="H60" s="288"/>
      <c r="I60" s="288"/>
      <c r="J60" s="288"/>
      <c r="K60" s="280"/>
    </row>
    <row r="61" spans="2:11" ht="15" customHeight="1">
      <c r="B61" s="278"/>
      <c r="C61" s="285"/>
      <c r="D61" s="282" t="s">
        <v>926</v>
      </c>
      <c r="E61" s="282"/>
      <c r="F61" s="282"/>
      <c r="G61" s="282"/>
      <c r="H61" s="282"/>
      <c r="I61" s="282"/>
      <c r="J61" s="282"/>
      <c r="K61" s="280"/>
    </row>
    <row r="62" spans="2:11" ht="12.75" customHeight="1">
      <c r="B62" s="278"/>
      <c r="C62" s="285"/>
      <c r="D62" s="285"/>
      <c r="E62" s="289"/>
      <c r="F62" s="285"/>
      <c r="G62" s="285"/>
      <c r="H62" s="285"/>
      <c r="I62" s="285"/>
      <c r="J62" s="285"/>
      <c r="K62" s="280"/>
    </row>
    <row r="63" spans="2:11" ht="15" customHeight="1">
      <c r="B63" s="278"/>
      <c r="C63" s="285"/>
      <c r="D63" s="282" t="s">
        <v>927</v>
      </c>
      <c r="E63" s="282"/>
      <c r="F63" s="282"/>
      <c r="G63" s="282"/>
      <c r="H63" s="282"/>
      <c r="I63" s="282"/>
      <c r="J63" s="282"/>
      <c r="K63" s="280"/>
    </row>
    <row r="64" spans="2:11" ht="15" customHeight="1">
      <c r="B64" s="278"/>
      <c r="C64" s="285"/>
      <c r="D64" s="288" t="s">
        <v>928</v>
      </c>
      <c r="E64" s="288"/>
      <c r="F64" s="288"/>
      <c r="G64" s="288"/>
      <c r="H64" s="288"/>
      <c r="I64" s="288"/>
      <c r="J64" s="288"/>
      <c r="K64" s="280"/>
    </row>
    <row r="65" spans="2:11" ht="15" customHeight="1">
      <c r="B65" s="278"/>
      <c r="C65" s="285"/>
      <c r="D65" s="282" t="s">
        <v>929</v>
      </c>
      <c r="E65" s="282"/>
      <c r="F65" s="282"/>
      <c r="G65" s="282"/>
      <c r="H65" s="282"/>
      <c r="I65" s="282"/>
      <c r="J65" s="282"/>
      <c r="K65" s="280"/>
    </row>
    <row r="66" spans="2:11" ht="15" customHeight="1">
      <c r="B66" s="278"/>
      <c r="C66" s="285"/>
      <c r="D66" s="282" t="s">
        <v>930</v>
      </c>
      <c r="E66" s="282"/>
      <c r="F66" s="282"/>
      <c r="G66" s="282"/>
      <c r="H66" s="282"/>
      <c r="I66" s="282"/>
      <c r="J66" s="282"/>
      <c r="K66" s="280"/>
    </row>
    <row r="67" spans="2:11" ht="15" customHeight="1">
      <c r="B67" s="278"/>
      <c r="C67" s="285"/>
      <c r="D67" s="282" t="s">
        <v>931</v>
      </c>
      <c r="E67" s="282"/>
      <c r="F67" s="282"/>
      <c r="G67" s="282"/>
      <c r="H67" s="282"/>
      <c r="I67" s="282"/>
      <c r="J67" s="282"/>
      <c r="K67" s="280"/>
    </row>
    <row r="68" spans="2:11" ht="15" customHeight="1">
      <c r="B68" s="278"/>
      <c r="C68" s="285"/>
      <c r="D68" s="282" t="s">
        <v>932</v>
      </c>
      <c r="E68" s="282"/>
      <c r="F68" s="282"/>
      <c r="G68" s="282"/>
      <c r="H68" s="282"/>
      <c r="I68" s="282"/>
      <c r="J68" s="282"/>
      <c r="K68" s="280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299" t="s">
        <v>868</v>
      </c>
      <c r="D73" s="299"/>
      <c r="E73" s="299"/>
      <c r="F73" s="299"/>
      <c r="G73" s="299"/>
      <c r="H73" s="299"/>
      <c r="I73" s="299"/>
      <c r="J73" s="299"/>
      <c r="K73" s="300"/>
    </row>
    <row r="74" spans="2:11" ht="17.25" customHeight="1">
      <c r="B74" s="298"/>
      <c r="C74" s="301" t="s">
        <v>933</v>
      </c>
      <c r="D74" s="301"/>
      <c r="E74" s="301"/>
      <c r="F74" s="301" t="s">
        <v>934</v>
      </c>
      <c r="G74" s="302"/>
      <c r="H74" s="301" t="s">
        <v>116</v>
      </c>
      <c r="I74" s="301" t="s">
        <v>60</v>
      </c>
      <c r="J74" s="301" t="s">
        <v>935</v>
      </c>
      <c r="K74" s="300"/>
    </row>
    <row r="75" spans="2:11" ht="17.25" customHeight="1">
      <c r="B75" s="298"/>
      <c r="C75" s="303" t="s">
        <v>936</v>
      </c>
      <c r="D75" s="303"/>
      <c r="E75" s="303"/>
      <c r="F75" s="304" t="s">
        <v>937</v>
      </c>
      <c r="G75" s="305"/>
      <c r="H75" s="303"/>
      <c r="I75" s="303"/>
      <c r="J75" s="303" t="s">
        <v>938</v>
      </c>
      <c r="K75" s="300"/>
    </row>
    <row r="76" spans="2:11" ht="5.25" customHeight="1">
      <c r="B76" s="298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8"/>
      <c r="C77" s="287" t="s">
        <v>56</v>
      </c>
      <c r="D77" s="306"/>
      <c r="E77" s="306"/>
      <c r="F77" s="308" t="s">
        <v>939</v>
      </c>
      <c r="G77" s="307"/>
      <c r="H77" s="287" t="s">
        <v>940</v>
      </c>
      <c r="I77" s="287" t="s">
        <v>941</v>
      </c>
      <c r="J77" s="287">
        <v>20</v>
      </c>
      <c r="K77" s="300"/>
    </row>
    <row r="78" spans="2:11" ht="15" customHeight="1">
      <c r="B78" s="298"/>
      <c r="C78" s="287" t="s">
        <v>942</v>
      </c>
      <c r="D78" s="287"/>
      <c r="E78" s="287"/>
      <c r="F78" s="308" t="s">
        <v>939</v>
      </c>
      <c r="G78" s="307"/>
      <c r="H78" s="287" t="s">
        <v>943</v>
      </c>
      <c r="I78" s="287" t="s">
        <v>941</v>
      </c>
      <c r="J78" s="287">
        <v>120</v>
      </c>
      <c r="K78" s="300"/>
    </row>
    <row r="79" spans="2:11" ht="15" customHeight="1">
      <c r="B79" s="309"/>
      <c r="C79" s="287" t="s">
        <v>944</v>
      </c>
      <c r="D79" s="287"/>
      <c r="E79" s="287"/>
      <c r="F79" s="308" t="s">
        <v>945</v>
      </c>
      <c r="G79" s="307"/>
      <c r="H79" s="287" t="s">
        <v>946</v>
      </c>
      <c r="I79" s="287" t="s">
        <v>941</v>
      </c>
      <c r="J79" s="287">
        <v>50</v>
      </c>
      <c r="K79" s="300"/>
    </row>
    <row r="80" spans="2:11" ht="15" customHeight="1">
      <c r="B80" s="309"/>
      <c r="C80" s="287" t="s">
        <v>947</v>
      </c>
      <c r="D80" s="287"/>
      <c r="E80" s="287"/>
      <c r="F80" s="308" t="s">
        <v>939</v>
      </c>
      <c r="G80" s="307"/>
      <c r="H80" s="287" t="s">
        <v>948</v>
      </c>
      <c r="I80" s="287" t="s">
        <v>949</v>
      </c>
      <c r="J80" s="287"/>
      <c r="K80" s="300"/>
    </row>
    <row r="81" spans="2:11" ht="15" customHeight="1">
      <c r="B81" s="309"/>
      <c r="C81" s="310" t="s">
        <v>950</v>
      </c>
      <c r="D81" s="310"/>
      <c r="E81" s="310"/>
      <c r="F81" s="311" t="s">
        <v>945</v>
      </c>
      <c r="G81" s="310"/>
      <c r="H81" s="310" t="s">
        <v>951</v>
      </c>
      <c r="I81" s="310" t="s">
        <v>941</v>
      </c>
      <c r="J81" s="310">
        <v>15</v>
      </c>
      <c r="K81" s="300"/>
    </row>
    <row r="82" spans="2:11" ht="15" customHeight="1">
      <c r="B82" s="309"/>
      <c r="C82" s="310" t="s">
        <v>952</v>
      </c>
      <c r="D82" s="310"/>
      <c r="E82" s="310"/>
      <c r="F82" s="311" t="s">
        <v>945</v>
      </c>
      <c r="G82" s="310"/>
      <c r="H82" s="310" t="s">
        <v>953</v>
      </c>
      <c r="I82" s="310" t="s">
        <v>941</v>
      </c>
      <c r="J82" s="310">
        <v>15</v>
      </c>
      <c r="K82" s="300"/>
    </row>
    <row r="83" spans="2:11" ht="15" customHeight="1">
      <c r="B83" s="309"/>
      <c r="C83" s="310" t="s">
        <v>954</v>
      </c>
      <c r="D83" s="310"/>
      <c r="E83" s="310"/>
      <c r="F83" s="311" t="s">
        <v>945</v>
      </c>
      <c r="G83" s="310"/>
      <c r="H83" s="310" t="s">
        <v>955</v>
      </c>
      <c r="I83" s="310" t="s">
        <v>941</v>
      </c>
      <c r="J83" s="310">
        <v>20</v>
      </c>
      <c r="K83" s="300"/>
    </row>
    <row r="84" spans="2:11" ht="15" customHeight="1">
      <c r="B84" s="309"/>
      <c r="C84" s="310" t="s">
        <v>956</v>
      </c>
      <c r="D84" s="310"/>
      <c r="E84" s="310"/>
      <c r="F84" s="311" t="s">
        <v>945</v>
      </c>
      <c r="G84" s="310"/>
      <c r="H84" s="310" t="s">
        <v>957</v>
      </c>
      <c r="I84" s="310" t="s">
        <v>941</v>
      </c>
      <c r="J84" s="310">
        <v>20</v>
      </c>
      <c r="K84" s="300"/>
    </row>
    <row r="85" spans="2:11" ht="15" customHeight="1">
      <c r="B85" s="309"/>
      <c r="C85" s="287" t="s">
        <v>958</v>
      </c>
      <c r="D85" s="287"/>
      <c r="E85" s="287"/>
      <c r="F85" s="308" t="s">
        <v>945</v>
      </c>
      <c r="G85" s="307"/>
      <c r="H85" s="287" t="s">
        <v>959</v>
      </c>
      <c r="I85" s="287" t="s">
        <v>941</v>
      </c>
      <c r="J85" s="287">
        <v>50</v>
      </c>
      <c r="K85" s="300"/>
    </row>
    <row r="86" spans="2:11" ht="15" customHeight="1">
      <c r="B86" s="309"/>
      <c r="C86" s="287" t="s">
        <v>960</v>
      </c>
      <c r="D86" s="287"/>
      <c r="E86" s="287"/>
      <c r="F86" s="308" t="s">
        <v>945</v>
      </c>
      <c r="G86" s="307"/>
      <c r="H86" s="287" t="s">
        <v>961</v>
      </c>
      <c r="I86" s="287" t="s">
        <v>941</v>
      </c>
      <c r="J86" s="287">
        <v>20</v>
      </c>
      <c r="K86" s="300"/>
    </row>
    <row r="87" spans="2:11" ht="15" customHeight="1">
      <c r="B87" s="309"/>
      <c r="C87" s="287" t="s">
        <v>962</v>
      </c>
      <c r="D87" s="287"/>
      <c r="E87" s="287"/>
      <c r="F87" s="308" t="s">
        <v>945</v>
      </c>
      <c r="G87" s="307"/>
      <c r="H87" s="287" t="s">
        <v>963</v>
      </c>
      <c r="I87" s="287" t="s">
        <v>941</v>
      </c>
      <c r="J87" s="287">
        <v>20</v>
      </c>
      <c r="K87" s="300"/>
    </row>
    <row r="88" spans="2:11" ht="15" customHeight="1">
      <c r="B88" s="309"/>
      <c r="C88" s="287" t="s">
        <v>964</v>
      </c>
      <c r="D88" s="287"/>
      <c r="E88" s="287"/>
      <c r="F88" s="308" t="s">
        <v>945</v>
      </c>
      <c r="G88" s="307"/>
      <c r="H88" s="287" t="s">
        <v>965</v>
      </c>
      <c r="I88" s="287" t="s">
        <v>941</v>
      </c>
      <c r="J88" s="287">
        <v>50</v>
      </c>
      <c r="K88" s="300"/>
    </row>
    <row r="89" spans="2:11" ht="15" customHeight="1">
      <c r="B89" s="309"/>
      <c r="C89" s="287" t="s">
        <v>966</v>
      </c>
      <c r="D89" s="287"/>
      <c r="E89" s="287"/>
      <c r="F89" s="308" t="s">
        <v>945</v>
      </c>
      <c r="G89" s="307"/>
      <c r="H89" s="287" t="s">
        <v>966</v>
      </c>
      <c r="I89" s="287" t="s">
        <v>941</v>
      </c>
      <c r="J89" s="287">
        <v>50</v>
      </c>
      <c r="K89" s="300"/>
    </row>
    <row r="90" spans="2:11" ht="15" customHeight="1">
      <c r="B90" s="309"/>
      <c r="C90" s="287" t="s">
        <v>121</v>
      </c>
      <c r="D90" s="287"/>
      <c r="E90" s="287"/>
      <c r="F90" s="308" t="s">
        <v>945</v>
      </c>
      <c r="G90" s="307"/>
      <c r="H90" s="287" t="s">
        <v>967</v>
      </c>
      <c r="I90" s="287" t="s">
        <v>941</v>
      </c>
      <c r="J90" s="287">
        <v>255</v>
      </c>
      <c r="K90" s="300"/>
    </row>
    <row r="91" spans="2:11" ht="15" customHeight="1">
      <c r="B91" s="309"/>
      <c r="C91" s="287" t="s">
        <v>968</v>
      </c>
      <c r="D91" s="287"/>
      <c r="E91" s="287"/>
      <c r="F91" s="308" t="s">
        <v>939</v>
      </c>
      <c r="G91" s="307"/>
      <c r="H91" s="287" t="s">
        <v>969</v>
      </c>
      <c r="I91" s="287" t="s">
        <v>970</v>
      </c>
      <c r="J91" s="287"/>
      <c r="K91" s="300"/>
    </row>
    <row r="92" spans="2:11" ht="15" customHeight="1">
      <c r="B92" s="309"/>
      <c r="C92" s="287" t="s">
        <v>971</v>
      </c>
      <c r="D92" s="287"/>
      <c r="E92" s="287"/>
      <c r="F92" s="308" t="s">
        <v>939</v>
      </c>
      <c r="G92" s="307"/>
      <c r="H92" s="287" t="s">
        <v>972</v>
      </c>
      <c r="I92" s="287" t="s">
        <v>973</v>
      </c>
      <c r="J92" s="287"/>
      <c r="K92" s="300"/>
    </row>
    <row r="93" spans="2:11" ht="15" customHeight="1">
      <c r="B93" s="309"/>
      <c r="C93" s="287" t="s">
        <v>974</v>
      </c>
      <c r="D93" s="287"/>
      <c r="E93" s="287"/>
      <c r="F93" s="308" t="s">
        <v>939</v>
      </c>
      <c r="G93" s="307"/>
      <c r="H93" s="287" t="s">
        <v>974</v>
      </c>
      <c r="I93" s="287" t="s">
        <v>973</v>
      </c>
      <c r="J93" s="287"/>
      <c r="K93" s="300"/>
    </row>
    <row r="94" spans="2:11" ht="15" customHeight="1">
      <c r="B94" s="309"/>
      <c r="C94" s="287" t="s">
        <v>41</v>
      </c>
      <c r="D94" s="287"/>
      <c r="E94" s="287"/>
      <c r="F94" s="308" t="s">
        <v>939</v>
      </c>
      <c r="G94" s="307"/>
      <c r="H94" s="287" t="s">
        <v>975</v>
      </c>
      <c r="I94" s="287" t="s">
        <v>973</v>
      </c>
      <c r="J94" s="287"/>
      <c r="K94" s="300"/>
    </row>
    <row r="95" spans="2:11" ht="15" customHeight="1">
      <c r="B95" s="309"/>
      <c r="C95" s="287" t="s">
        <v>51</v>
      </c>
      <c r="D95" s="287"/>
      <c r="E95" s="287"/>
      <c r="F95" s="308" t="s">
        <v>939</v>
      </c>
      <c r="G95" s="307"/>
      <c r="H95" s="287" t="s">
        <v>976</v>
      </c>
      <c r="I95" s="287" t="s">
        <v>973</v>
      </c>
      <c r="J95" s="287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299" t="s">
        <v>977</v>
      </c>
      <c r="D100" s="299"/>
      <c r="E100" s="299"/>
      <c r="F100" s="299"/>
      <c r="G100" s="299"/>
      <c r="H100" s="299"/>
      <c r="I100" s="299"/>
      <c r="J100" s="299"/>
      <c r="K100" s="300"/>
    </row>
    <row r="101" spans="2:11" ht="17.25" customHeight="1">
      <c r="B101" s="298"/>
      <c r="C101" s="301" t="s">
        <v>933</v>
      </c>
      <c r="D101" s="301"/>
      <c r="E101" s="301"/>
      <c r="F101" s="301" t="s">
        <v>934</v>
      </c>
      <c r="G101" s="302"/>
      <c r="H101" s="301" t="s">
        <v>116</v>
      </c>
      <c r="I101" s="301" t="s">
        <v>60</v>
      </c>
      <c r="J101" s="301" t="s">
        <v>935</v>
      </c>
      <c r="K101" s="300"/>
    </row>
    <row r="102" spans="2:11" ht="17.25" customHeight="1">
      <c r="B102" s="298"/>
      <c r="C102" s="303" t="s">
        <v>936</v>
      </c>
      <c r="D102" s="303"/>
      <c r="E102" s="303"/>
      <c r="F102" s="304" t="s">
        <v>937</v>
      </c>
      <c r="G102" s="305"/>
      <c r="H102" s="303"/>
      <c r="I102" s="303"/>
      <c r="J102" s="303" t="s">
        <v>938</v>
      </c>
      <c r="K102" s="300"/>
    </row>
    <row r="103" spans="2:11" ht="5.25" customHeight="1">
      <c r="B103" s="298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8"/>
      <c r="C104" s="287" t="s">
        <v>56</v>
      </c>
      <c r="D104" s="306"/>
      <c r="E104" s="306"/>
      <c r="F104" s="308" t="s">
        <v>939</v>
      </c>
      <c r="G104" s="317"/>
      <c r="H104" s="287" t="s">
        <v>978</v>
      </c>
      <c r="I104" s="287" t="s">
        <v>941</v>
      </c>
      <c r="J104" s="287">
        <v>20</v>
      </c>
      <c r="K104" s="300"/>
    </row>
    <row r="105" spans="2:11" ht="15" customHeight="1">
      <c r="B105" s="298"/>
      <c r="C105" s="287" t="s">
        <v>942</v>
      </c>
      <c r="D105" s="287"/>
      <c r="E105" s="287"/>
      <c r="F105" s="308" t="s">
        <v>939</v>
      </c>
      <c r="G105" s="287"/>
      <c r="H105" s="287" t="s">
        <v>978</v>
      </c>
      <c r="I105" s="287" t="s">
        <v>941</v>
      </c>
      <c r="J105" s="287">
        <v>120</v>
      </c>
      <c r="K105" s="300"/>
    </row>
    <row r="106" spans="2:11" ht="15" customHeight="1">
      <c r="B106" s="309"/>
      <c r="C106" s="287" t="s">
        <v>944</v>
      </c>
      <c r="D106" s="287"/>
      <c r="E106" s="287"/>
      <c r="F106" s="308" t="s">
        <v>945</v>
      </c>
      <c r="G106" s="287"/>
      <c r="H106" s="287" t="s">
        <v>978</v>
      </c>
      <c r="I106" s="287" t="s">
        <v>941</v>
      </c>
      <c r="J106" s="287">
        <v>50</v>
      </c>
      <c r="K106" s="300"/>
    </row>
    <row r="107" spans="2:11" ht="15" customHeight="1">
      <c r="B107" s="309"/>
      <c r="C107" s="287" t="s">
        <v>947</v>
      </c>
      <c r="D107" s="287"/>
      <c r="E107" s="287"/>
      <c r="F107" s="308" t="s">
        <v>939</v>
      </c>
      <c r="G107" s="287"/>
      <c r="H107" s="287" t="s">
        <v>978</v>
      </c>
      <c r="I107" s="287" t="s">
        <v>949</v>
      </c>
      <c r="J107" s="287"/>
      <c r="K107" s="300"/>
    </row>
    <row r="108" spans="2:11" ht="15" customHeight="1">
      <c r="B108" s="309"/>
      <c r="C108" s="287" t="s">
        <v>958</v>
      </c>
      <c r="D108" s="287"/>
      <c r="E108" s="287"/>
      <c r="F108" s="308" t="s">
        <v>945</v>
      </c>
      <c r="G108" s="287"/>
      <c r="H108" s="287" t="s">
        <v>978</v>
      </c>
      <c r="I108" s="287" t="s">
        <v>941</v>
      </c>
      <c r="J108" s="287">
        <v>50</v>
      </c>
      <c r="K108" s="300"/>
    </row>
    <row r="109" spans="2:11" ht="15" customHeight="1">
      <c r="B109" s="309"/>
      <c r="C109" s="287" t="s">
        <v>966</v>
      </c>
      <c r="D109" s="287"/>
      <c r="E109" s="287"/>
      <c r="F109" s="308" t="s">
        <v>945</v>
      </c>
      <c r="G109" s="287"/>
      <c r="H109" s="287" t="s">
        <v>978</v>
      </c>
      <c r="I109" s="287" t="s">
        <v>941</v>
      </c>
      <c r="J109" s="287">
        <v>50</v>
      </c>
      <c r="K109" s="300"/>
    </row>
    <row r="110" spans="2:11" ht="15" customHeight="1">
      <c r="B110" s="309"/>
      <c r="C110" s="287" t="s">
        <v>964</v>
      </c>
      <c r="D110" s="287"/>
      <c r="E110" s="287"/>
      <c r="F110" s="308" t="s">
        <v>945</v>
      </c>
      <c r="G110" s="287"/>
      <c r="H110" s="287" t="s">
        <v>978</v>
      </c>
      <c r="I110" s="287" t="s">
        <v>941</v>
      </c>
      <c r="J110" s="287">
        <v>50</v>
      </c>
      <c r="K110" s="300"/>
    </row>
    <row r="111" spans="2:11" ht="15" customHeight="1">
      <c r="B111" s="309"/>
      <c r="C111" s="287" t="s">
        <v>56</v>
      </c>
      <c r="D111" s="287"/>
      <c r="E111" s="287"/>
      <c r="F111" s="308" t="s">
        <v>939</v>
      </c>
      <c r="G111" s="287"/>
      <c r="H111" s="287" t="s">
        <v>979</v>
      </c>
      <c r="I111" s="287" t="s">
        <v>941</v>
      </c>
      <c r="J111" s="287">
        <v>20</v>
      </c>
      <c r="K111" s="300"/>
    </row>
    <row r="112" spans="2:11" ht="15" customHeight="1">
      <c r="B112" s="309"/>
      <c r="C112" s="287" t="s">
        <v>980</v>
      </c>
      <c r="D112" s="287"/>
      <c r="E112" s="287"/>
      <c r="F112" s="308" t="s">
        <v>939</v>
      </c>
      <c r="G112" s="287"/>
      <c r="H112" s="287" t="s">
        <v>981</v>
      </c>
      <c r="I112" s="287" t="s">
        <v>941</v>
      </c>
      <c r="J112" s="287">
        <v>120</v>
      </c>
      <c r="K112" s="300"/>
    </row>
    <row r="113" spans="2:11" ht="15" customHeight="1">
      <c r="B113" s="309"/>
      <c r="C113" s="287" t="s">
        <v>41</v>
      </c>
      <c r="D113" s="287"/>
      <c r="E113" s="287"/>
      <c r="F113" s="308" t="s">
        <v>939</v>
      </c>
      <c r="G113" s="287"/>
      <c r="H113" s="287" t="s">
        <v>982</v>
      </c>
      <c r="I113" s="287" t="s">
        <v>973</v>
      </c>
      <c r="J113" s="287"/>
      <c r="K113" s="300"/>
    </row>
    <row r="114" spans="2:11" ht="15" customHeight="1">
      <c r="B114" s="309"/>
      <c r="C114" s="287" t="s">
        <v>51</v>
      </c>
      <c r="D114" s="287"/>
      <c r="E114" s="287"/>
      <c r="F114" s="308" t="s">
        <v>939</v>
      </c>
      <c r="G114" s="287"/>
      <c r="H114" s="287" t="s">
        <v>983</v>
      </c>
      <c r="I114" s="287" t="s">
        <v>973</v>
      </c>
      <c r="J114" s="287"/>
      <c r="K114" s="300"/>
    </row>
    <row r="115" spans="2:11" ht="15" customHeight="1">
      <c r="B115" s="309"/>
      <c r="C115" s="287" t="s">
        <v>60</v>
      </c>
      <c r="D115" s="287"/>
      <c r="E115" s="287"/>
      <c r="F115" s="308" t="s">
        <v>939</v>
      </c>
      <c r="G115" s="287"/>
      <c r="H115" s="287" t="s">
        <v>984</v>
      </c>
      <c r="I115" s="287" t="s">
        <v>985</v>
      </c>
      <c r="J115" s="287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4"/>
      <c r="D117" s="284"/>
      <c r="E117" s="284"/>
      <c r="F117" s="320"/>
      <c r="G117" s="284"/>
      <c r="H117" s="284"/>
      <c r="I117" s="284"/>
      <c r="J117" s="284"/>
      <c r="K117" s="319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275" t="s">
        <v>986</v>
      </c>
      <c r="D120" s="275"/>
      <c r="E120" s="275"/>
      <c r="F120" s="275"/>
      <c r="G120" s="275"/>
      <c r="H120" s="275"/>
      <c r="I120" s="275"/>
      <c r="J120" s="275"/>
      <c r="K120" s="325"/>
    </row>
    <row r="121" spans="2:11" ht="17.25" customHeight="1">
      <c r="B121" s="326"/>
      <c r="C121" s="301" t="s">
        <v>933</v>
      </c>
      <c r="D121" s="301"/>
      <c r="E121" s="301"/>
      <c r="F121" s="301" t="s">
        <v>934</v>
      </c>
      <c r="G121" s="302"/>
      <c r="H121" s="301" t="s">
        <v>116</v>
      </c>
      <c r="I121" s="301" t="s">
        <v>60</v>
      </c>
      <c r="J121" s="301" t="s">
        <v>935</v>
      </c>
      <c r="K121" s="327"/>
    </row>
    <row r="122" spans="2:11" ht="17.25" customHeight="1">
      <c r="B122" s="326"/>
      <c r="C122" s="303" t="s">
        <v>936</v>
      </c>
      <c r="D122" s="303"/>
      <c r="E122" s="303"/>
      <c r="F122" s="304" t="s">
        <v>937</v>
      </c>
      <c r="G122" s="305"/>
      <c r="H122" s="303"/>
      <c r="I122" s="303"/>
      <c r="J122" s="303" t="s">
        <v>938</v>
      </c>
      <c r="K122" s="327"/>
    </row>
    <row r="123" spans="2:11" ht="5.25" customHeight="1">
      <c r="B123" s="328"/>
      <c r="C123" s="306"/>
      <c r="D123" s="306"/>
      <c r="E123" s="306"/>
      <c r="F123" s="306"/>
      <c r="G123" s="287"/>
      <c r="H123" s="306"/>
      <c r="I123" s="306"/>
      <c r="J123" s="306"/>
      <c r="K123" s="329"/>
    </row>
    <row r="124" spans="2:11" ht="15" customHeight="1">
      <c r="B124" s="328"/>
      <c r="C124" s="287" t="s">
        <v>942</v>
      </c>
      <c r="D124" s="306"/>
      <c r="E124" s="306"/>
      <c r="F124" s="308" t="s">
        <v>939</v>
      </c>
      <c r="G124" s="287"/>
      <c r="H124" s="287" t="s">
        <v>978</v>
      </c>
      <c r="I124" s="287" t="s">
        <v>941</v>
      </c>
      <c r="J124" s="287">
        <v>120</v>
      </c>
      <c r="K124" s="330"/>
    </row>
    <row r="125" spans="2:11" ht="15" customHeight="1">
      <c r="B125" s="328"/>
      <c r="C125" s="287" t="s">
        <v>987</v>
      </c>
      <c r="D125" s="287"/>
      <c r="E125" s="287"/>
      <c r="F125" s="308" t="s">
        <v>939</v>
      </c>
      <c r="G125" s="287"/>
      <c r="H125" s="287" t="s">
        <v>988</v>
      </c>
      <c r="I125" s="287" t="s">
        <v>941</v>
      </c>
      <c r="J125" s="287" t="s">
        <v>989</v>
      </c>
      <c r="K125" s="330"/>
    </row>
    <row r="126" spans="2:11" ht="15" customHeight="1">
      <c r="B126" s="328"/>
      <c r="C126" s="287" t="s">
        <v>888</v>
      </c>
      <c r="D126" s="287"/>
      <c r="E126" s="287"/>
      <c r="F126" s="308" t="s">
        <v>939</v>
      </c>
      <c r="G126" s="287"/>
      <c r="H126" s="287" t="s">
        <v>990</v>
      </c>
      <c r="I126" s="287" t="s">
        <v>941</v>
      </c>
      <c r="J126" s="287" t="s">
        <v>989</v>
      </c>
      <c r="K126" s="330"/>
    </row>
    <row r="127" spans="2:11" ht="15" customHeight="1">
      <c r="B127" s="328"/>
      <c r="C127" s="287" t="s">
        <v>950</v>
      </c>
      <c r="D127" s="287"/>
      <c r="E127" s="287"/>
      <c r="F127" s="308" t="s">
        <v>945</v>
      </c>
      <c r="G127" s="287"/>
      <c r="H127" s="287" t="s">
        <v>951</v>
      </c>
      <c r="I127" s="287" t="s">
        <v>941</v>
      </c>
      <c r="J127" s="287">
        <v>15</v>
      </c>
      <c r="K127" s="330"/>
    </row>
    <row r="128" spans="2:11" ht="15" customHeight="1">
      <c r="B128" s="328"/>
      <c r="C128" s="310" t="s">
        <v>952</v>
      </c>
      <c r="D128" s="310"/>
      <c r="E128" s="310"/>
      <c r="F128" s="311" t="s">
        <v>945</v>
      </c>
      <c r="G128" s="310"/>
      <c r="H128" s="310" t="s">
        <v>953</v>
      </c>
      <c r="I128" s="310" t="s">
        <v>941</v>
      </c>
      <c r="J128" s="310">
        <v>15</v>
      </c>
      <c r="K128" s="330"/>
    </row>
    <row r="129" spans="2:11" ht="15" customHeight="1">
      <c r="B129" s="328"/>
      <c r="C129" s="310" t="s">
        <v>954</v>
      </c>
      <c r="D129" s="310"/>
      <c r="E129" s="310"/>
      <c r="F129" s="311" t="s">
        <v>945</v>
      </c>
      <c r="G129" s="310"/>
      <c r="H129" s="310" t="s">
        <v>955</v>
      </c>
      <c r="I129" s="310" t="s">
        <v>941</v>
      </c>
      <c r="J129" s="310">
        <v>20</v>
      </c>
      <c r="K129" s="330"/>
    </row>
    <row r="130" spans="2:11" ht="15" customHeight="1">
      <c r="B130" s="328"/>
      <c r="C130" s="310" t="s">
        <v>956</v>
      </c>
      <c r="D130" s="310"/>
      <c r="E130" s="310"/>
      <c r="F130" s="311" t="s">
        <v>945</v>
      </c>
      <c r="G130" s="310"/>
      <c r="H130" s="310" t="s">
        <v>957</v>
      </c>
      <c r="I130" s="310" t="s">
        <v>941</v>
      </c>
      <c r="J130" s="310">
        <v>20</v>
      </c>
      <c r="K130" s="330"/>
    </row>
    <row r="131" spans="2:11" ht="15" customHeight="1">
      <c r="B131" s="328"/>
      <c r="C131" s="287" t="s">
        <v>944</v>
      </c>
      <c r="D131" s="287"/>
      <c r="E131" s="287"/>
      <c r="F131" s="308" t="s">
        <v>945</v>
      </c>
      <c r="G131" s="287"/>
      <c r="H131" s="287" t="s">
        <v>978</v>
      </c>
      <c r="I131" s="287" t="s">
        <v>941</v>
      </c>
      <c r="J131" s="287">
        <v>50</v>
      </c>
      <c r="K131" s="330"/>
    </row>
    <row r="132" spans="2:11" ht="15" customHeight="1">
      <c r="B132" s="328"/>
      <c r="C132" s="287" t="s">
        <v>958</v>
      </c>
      <c r="D132" s="287"/>
      <c r="E132" s="287"/>
      <c r="F132" s="308" t="s">
        <v>945</v>
      </c>
      <c r="G132" s="287"/>
      <c r="H132" s="287" t="s">
        <v>978</v>
      </c>
      <c r="I132" s="287" t="s">
        <v>941</v>
      </c>
      <c r="J132" s="287">
        <v>50</v>
      </c>
      <c r="K132" s="330"/>
    </row>
    <row r="133" spans="2:11" ht="15" customHeight="1">
      <c r="B133" s="328"/>
      <c r="C133" s="287" t="s">
        <v>964</v>
      </c>
      <c r="D133" s="287"/>
      <c r="E133" s="287"/>
      <c r="F133" s="308" t="s">
        <v>945</v>
      </c>
      <c r="G133" s="287"/>
      <c r="H133" s="287" t="s">
        <v>978</v>
      </c>
      <c r="I133" s="287" t="s">
        <v>941</v>
      </c>
      <c r="J133" s="287">
        <v>50</v>
      </c>
      <c r="K133" s="330"/>
    </row>
    <row r="134" spans="2:11" ht="15" customHeight="1">
      <c r="B134" s="328"/>
      <c r="C134" s="287" t="s">
        <v>966</v>
      </c>
      <c r="D134" s="287"/>
      <c r="E134" s="287"/>
      <c r="F134" s="308" t="s">
        <v>945</v>
      </c>
      <c r="G134" s="287"/>
      <c r="H134" s="287" t="s">
        <v>978</v>
      </c>
      <c r="I134" s="287" t="s">
        <v>941</v>
      </c>
      <c r="J134" s="287">
        <v>50</v>
      </c>
      <c r="K134" s="330"/>
    </row>
    <row r="135" spans="2:11" ht="15" customHeight="1">
      <c r="B135" s="328"/>
      <c r="C135" s="287" t="s">
        <v>121</v>
      </c>
      <c r="D135" s="287"/>
      <c r="E135" s="287"/>
      <c r="F135" s="308" t="s">
        <v>945</v>
      </c>
      <c r="G135" s="287"/>
      <c r="H135" s="287" t="s">
        <v>991</v>
      </c>
      <c r="I135" s="287" t="s">
        <v>941</v>
      </c>
      <c r="J135" s="287">
        <v>255</v>
      </c>
      <c r="K135" s="330"/>
    </row>
    <row r="136" spans="2:11" ht="15" customHeight="1">
      <c r="B136" s="328"/>
      <c r="C136" s="287" t="s">
        <v>968</v>
      </c>
      <c r="D136" s="287"/>
      <c r="E136" s="287"/>
      <c r="F136" s="308" t="s">
        <v>939</v>
      </c>
      <c r="G136" s="287"/>
      <c r="H136" s="287" t="s">
        <v>992</v>
      </c>
      <c r="I136" s="287" t="s">
        <v>970</v>
      </c>
      <c r="J136" s="287"/>
      <c r="K136" s="330"/>
    </row>
    <row r="137" spans="2:11" ht="15" customHeight="1">
      <c r="B137" s="328"/>
      <c r="C137" s="287" t="s">
        <v>971</v>
      </c>
      <c r="D137" s="287"/>
      <c r="E137" s="287"/>
      <c r="F137" s="308" t="s">
        <v>939</v>
      </c>
      <c r="G137" s="287"/>
      <c r="H137" s="287" t="s">
        <v>993</v>
      </c>
      <c r="I137" s="287" t="s">
        <v>973</v>
      </c>
      <c r="J137" s="287"/>
      <c r="K137" s="330"/>
    </row>
    <row r="138" spans="2:11" ht="15" customHeight="1">
      <c r="B138" s="328"/>
      <c r="C138" s="287" t="s">
        <v>974</v>
      </c>
      <c r="D138" s="287"/>
      <c r="E138" s="287"/>
      <c r="F138" s="308" t="s">
        <v>939</v>
      </c>
      <c r="G138" s="287"/>
      <c r="H138" s="287" t="s">
        <v>974</v>
      </c>
      <c r="I138" s="287" t="s">
        <v>973</v>
      </c>
      <c r="J138" s="287"/>
      <c r="K138" s="330"/>
    </row>
    <row r="139" spans="2:11" ht="15" customHeight="1">
      <c r="B139" s="328"/>
      <c r="C139" s="287" t="s">
        <v>41</v>
      </c>
      <c r="D139" s="287"/>
      <c r="E139" s="287"/>
      <c r="F139" s="308" t="s">
        <v>939</v>
      </c>
      <c r="G139" s="287"/>
      <c r="H139" s="287" t="s">
        <v>994</v>
      </c>
      <c r="I139" s="287" t="s">
        <v>973</v>
      </c>
      <c r="J139" s="287"/>
      <c r="K139" s="330"/>
    </row>
    <row r="140" spans="2:11" ht="15" customHeight="1">
      <c r="B140" s="328"/>
      <c r="C140" s="287" t="s">
        <v>995</v>
      </c>
      <c r="D140" s="287"/>
      <c r="E140" s="287"/>
      <c r="F140" s="308" t="s">
        <v>939</v>
      </c>
      <c r="G140" s="287"/>
      <c r="H140" s="287" t="s">
        <v>996</v>
      </c>
      <c r="I140" s="287" t="s">
        <v>973</v>
      </c>
      <c r="J140" s="287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4"/>
      <c r="C142" s="284"/>
      <c r="D142" s="284"/>
      <c r="E142" s="284"/>
      <c r="F142" s="320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299" t="s">
        <v>997</v>
      </c>
      <c r="D145" s="299"/>
      <c r="E145" s="299"/>
      <c r="F145" s="299"/>
      <c r="G145" s="299"/>
      <c r="H145" s="299"/>
      <c r="I145" s="299"/>
      <c r="J145" s="299"/>
      <c r="K145" s="300"/>
    </row>
    <row r="146" spans="2:11" ht="17.25" customHeight="1">
      <c r="B146" s="298"/>
      <c r="C146" s="301" t="s">
        <v>933</v>
      </c>
      <c r="D146" s="301"/>
      <c r="E146" s="301"/>
      <c r="F146" s="301" t="s">
        <v>934</v>
      </c>
      <c r="G146" s="302"/>
      <c r="H146" s="301" t="s">
        <v>116</v>
      </c>
      <c r="I146" s="301" t="s">
        <v>60</v>
      </c>
      <c r="J146" s="301" t="s">
        <v>935</v>
      </c>
      <c r="K146" s="300"/>
    </row>
    <row r="147" spans="2:11" ht="17.25" customHeight="1">
      <c r="B147" s="298"/>
      <c r="C147" s="303" t="s">
        <v>936</v>
      </c>
      <c r="D147" s="303"/>
      <c r="E147" s="303"/>
      <c r="F147" s="304" t="s">
        <v>937</v>
      </c>
      <c r="G147" s="305"/>
      <c r="H147" s="303"/>
      <c r="I147" s="303"/>
      <c r="J147" s="303" t="s">
        <v>938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942</v>
      </c>
      <c r="D149" s="287"/>
      <c r="E149" s="287"/>
      <c r="F149" s="335" t="s">
        <v>939</v>
      </c>
      <c r="G149" s="287"/>
      <c r="H149" s="334" t="s">
        <v>978</v>
      </c>
      <c r="I149" s="334" t="s">
        <v>941</v>
      </c>
      <c r="J149" s="334">
        <v>120</v>
      </c>
      <c r="K149" s="330"/>
    </row>
    <row r="150" spans="2:11" ht="15" customHeight="1">
      <c r="B150" s="309"/>
      <c r="C150" s="334" t="s">
        <v>987</v>
      </c>
      <c r="D150" s="287"/>
      <c r="E150" s="287"/>
      <c r="F150" s="335" t="s">
        <v>939</v>
      </c>
      <c r="G150" s="287"/>
      <c r="H150" s="334" t="s">
        <v>998</v>
      </c>
      <c r="I150" s="334" t="s">
        <v>941</v>
      </c>
      <c r="J150" s="334" t="s">
        <v>989</v>
      </c>
      <c r="K150" s="330"/>
    </row>
    <row r="151" spans="2:11" ht="15" customHeight="1">
      <c r="B151" s="309"/>
      <c r="C151" s="334" t="s">
        <v>888</v>
      </c>
      <c r="D151" s="287"/>
      <c r="E151" s="287"/>
      <c r="F151" s="335" t="s">
        <v>939</v>
      </c>
      <c r="G151" s="287"/>
      <c r="H151" s="334" t="s">
        <v>999</v>
      </c>
      <c r="I151" s="334" t="s">
        <v>941</v>
      </c>
      <c r="J151" s="334" t="s">
        <v>989</v>
      </c>
      <c r="K151" s="330"/>
    </row>
    <row r="152" spans="2:11" ht="15" customHeight="1">
      <c r="B152" s="309"/>
      <c r="C152" s="334" t="s">
        <v>944</v>
      </c>
      <c r="D152" s="287"/>
      <c r="E152" s="287"/>
      <c r="F152" s="335" t="s">
        <v>945</v>
      </c>
      <c r="G152" s="287"/>
      <c r="H152" s="334" t="s">
        <v>978</v>
      </c>
      <c r="I152" s="334" t="s">
        <v>941</v>
      </c>
      <c r="J152" s="334">
        <v>50</v>
      </c>
      <c r="K152" s="330"/>
    </row>
    <row r="153" spans="2:11" ht="15" customHeight="1">
      <c r="B153" s="309"/>
      <c r="C153" s="334" t="s">
        <v>947</v>
      </c>
      <c r="D153" s="287"/>
      <c r="E153" s="287"/>
      <c r="F153" s="335" t="s">
        <v>939</v>
      </c>
      <c r="G153" s="287"/>
      <c r="H153" s="334" t="s">
        <v>978</v>
      </c>
      <c r="I153" s="334" t="s">
        <v>949</v>
      </c>
      <c r="J153" s="334"/>
      <c r="K153" s="330"/>
    </row>
    <row r="154" spans="2:11" ht="15" customHeight="1">
      <c r="B154" s="309"/>
      <c r="C154" s="334" t="s">
        <v>958</v>
      </c>
      <c r="D154" s="287"/>
      <c r="E154" s="287"/>
      <c r="F154" s="335" t="s">
        <v>945</v>
      </c>
      <c r="G154" s="287"/>
      <c r="H154" s="334" t="s">
        <v>978</v>
      </c>
      <c r="I154" s="334" t="s">
        <v>941</v>
      </c>
      <c r="J154" s="334">
        <v>50</v>
      </c>
      <c r="K154" s="330"/>
    </row>
    <row r="155" spans="2:11" ht="15" customHeight="1">
      <c r="B155" s="309"/>
      <c r="C155" s="334" t="s">
        <v>966</v>
      </c>
      <c r="D155" s="287"/>
      <c r="E155" s="287"/>
      <c r="F155" s="335" t="s">
        <v>945</v>
      </c>
      <c r="G155" s="287"/>
      <c r="H155" s="334" t="s">
        <v>978</v>
      </c>
      <c r="I155" s="334" t="s">
        <v>941</v>
      </c>
      <c r="J155" s="334">
        <v>50</v>
      </c>
      <c r="K155" s="330"/>
    </row>
    <row r="156" spans="2:11" ht="15" customHeight="1">
      <c r="B156" s="309"/>
      <c r="C156" s="334" t="s">
        <v>964</v>
      </c>
      <c r="D156" s="287"/>
      <c r="E156" s="287"/>
      <c r="F156" s="335" t="s">
        <v>945</v>
      </c>
      <c r="G156" s="287"/>
      <c r="H156" s="334" t="s">
        <v>978</v>
      </c>
      <c r="I156" s="334" t="s">
        <v>941</v>
      </c>
      <c r="J156" s="334">
        <v>50</v>
      </c>
      <c r="K156" s="330"/>
    </row>
    <row r="157" spans="2:11" ht="15" customHeight="1">
      <c r="B157" s="309"/>
      <c r="C157" s="334" t="s">
        <v>98</v>
      </c>
      <c r="D157" s="287"/>
      <c r="E157" s="287"/>
      <c r="F157" s="335" t="s">
        <v>939</v>
      </c>
      <c r="G157" s="287"/>
      <c r="H157" s="334" t="s">
        <v>1000</v>
      </c>
      <c r="I157" s="334" t="s">
        <v>941</v>
      </c>
      <c r="J157" s="334" t="s">
        <v>1001</v>
      </c>
      <c r="K157" s="330"/>
    </row>
    <row r="158" spans="2:11" ht="15" customHeight="1">
      <c r="B158" s="309"/>
      <c r="C158" s="334" t="s">
        <v>1002</v>
      </c>
      <c r="D158" s="287"/>
      <c r="E158" s="287"/>
      <c r="F158" s="335" t="s">
        <v>939</v>
      </c>
      <c r="G158" s="287"/>
      <c r="H158" s="334" t="s">
        <v>1003</v>
      </c>
      <c r="I158" s="334" t="s">
        <v>973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4"/>
      <c r="C160" s="287"/>
      <c r="D160" s="287"/>
      <c r="E160" s="287"/>
      <c r="F160" s="308"/>
      <c r="G160" s="287"/>
      <c r="H160" s="287"/>
      <c r="I160" s="287"/>
      <c r="J160" s="287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275" t="s">
        <v>1004</v>
      </c>
      <c r="D163" s="275"/>
      <c r="E163" s="275"/>
      <c r="F163" s="275"/>
      <c r="G163" s="275"/>
      <c r="H163" s="275"/>
      <c r="I163" s="275"/>
      <c r="J163" s="275"/>
      <c r="K163" s="276"/>
    </row>
    <row r="164" spans="2:11" ht="17.25" customHeight="1">
      <c r="B164" s="274"/>
      <c r="C164" s="301" t="s">
        <v>933</v>
      </c>
      <c r="D164" s="301"/>
      <c r="E164" s="301"/>
      <c r="F164" s="301" t="s">
        <v>934</v>
      </c>
      <c r="G164" s="338"/>
      <c r="H164" s="339" t="s">
        <v>116</v>
      </c>
      <c r="I164" s="339" t="s">
        <v>60</v>
      </c>
      <c r="J164" s="301" t="s">
        <v>935</v>
      </c>
      <c r="K164" s="276"/>
    </row>
    <row r="165" spans="2:11" ht="17.25" customHeight="1">
      <c r="B165" s="278"/>
      <c r="C165" s="303" t="s">
        <v>936</v>
      </c>
      <c r="D165" s="303"/>
      <c r="E165" s="303"/>
      <c r="F165" s="304" t="s">
        <v>937</v>
      </c>
      <c r="G165" s="340"/>
      <c r="H165" s="341"/>
      <c r="I165" s="341"/>
      <c r="J165" s="303" t="s">
        <v>938</v>
      </c>
      <c r="K165" s="280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7" t="s">
        <v>942</v>
      </c>
      <c r="D167" s="287"/>
      <c r="E167" s="287"/>
      <c r="F167" s="308" t="s">
        <v>939</v>
      </c>
      <c r="G167" s="287"/>
      <c r="H167" s="287" t="s">
        <v>978</v>
      </c>
      <c r="I167" s="287" t="s">
        <v>941</v>
      </c>
      <c r="J167" s="287">
        <v>120</v>
      </c>
      <c r="K167" s="330"/>
    </row>
    <row r="168" spans="2:11" ht="15" customHeight="1">
      <c r="B168" s="309"/>
      <c r="C168" s="287" t="s">
        <v>987</v>
      </c>
      <c r="D168" s="287"/>
      <c r="E168" s="287"/>
      <c r="F168" s="308" t="s">
        <v>939</v>
      </c>
      <c r="G168" s="287"/>
      <c r="H168" s="287" t="s">
        <v>988</v>
      </c>
      <c r="I168" s="287" t="s">
        <v>941</v>
      </c>
      <c r="J168" s="287" t="s">
        <v>989</v>
      </c>
      <c r="K168" s="330"/>
    </row>
    <row r="169" spans="2:11" ht="15" customHeight="1">
      <c r="B169" s="309"/>
      <c r="C169" s="287" t="s">
        <v>888</v>
      </c>
      <c r="D169" s="287"/>
      <c r="E169" s="287"/>
      <c r="F169" s="308" t="s">
        <v>939</v>
      </c>
      <c r="G169" s="287"/>
      <c r="H169" s="287" t="s">
        <v>1005</v>
      </c>
      <c r="I169" s="287" t="s">
        <v>941</v>
      </c>
      <c r="J169" s="287" t="s">
        <v>989</v>
      </c>
      <c r="K169" s="330"/>
    </row>
    <row r="170" spans="2:11" ht="15" customHeight="1">
      <c r="B170" s="309"/>
      <c r="C170" s="287" t="s">
        <v>944</v>
      </c>
      <c r="D170" s="287"/>
      <c r="E170" s="287"/>
      <c r="F170" s="308" t="s">
        <v>945</v>
      </c>
      <c r="G170" s="287"/>
      <c r="H170" s="287" t="s">
        <v>1005</v>
      </c>
      <c r="I170" s="287" t="s">
        <v>941</v>
      </c>
      <c r="J170" s="287">
        <v>50</v>
      </c>
      <c r="K170" s="330"/>
    </row>
    <row r="171" spans="2:11" ht="15" customHeight="1">
      <c r="B171" s="309"/>
      <c r="C171" s="287" t="s">
        <v>947</v>
      </c>
      <c r="D171" s="287"/>
      <c r="E171" s="287"/>
      <c r="F171" s="308" t="s">
        <v>939</v>
      </c>
      <c r="G171" s="287"/>
      <c r="H171" s="287" t="s">
        <v>1005</v>
      </c>
      <c r="I171" s="287" t="s">
        <v>949</v>
      </c>
      <c r="J171" s="287"/>
      <c r="K171" s="330"/>
    </row>
    <row r="172" spans="2:11" ht="15" customHeight="1">
      <c r="B172" s="309"/>
      <c r="C172" s="287" t="s">
        <v>958</v>
      </c>
      <c r="D172" s="287"/>
      <c r="E172" s="287"/>
      <c r="F172" s="308" t="s">
        <v>945</v>
      </c>
      <c r="G172" s="287"/>
      <c r="H172" s="287" t="s">
        <v>1005</v>
      </c>
      <c r="I172" s="287" t="s">
        <v>941</v>
      </c>
      <c r="J172" s="287">
        <v>50</v>
      </c>
      <c r="K172" s="330"/>
    </row>
    <row r="173" spans="2:11" ht="15" customHeight="1">
      <c r="B173" s="309"/>
      <c r="C173" s="287" t="s">
        <v>966</v>
      </c>
      <c r="D173" s="287"/>
      <c r="E173" s="287"/>
      <c r="F173" s="308" t="s">
        <v>945</v>
      </c>
      <c r="G173" s="287"/>
      <c r="H173" s="287" t="s">
        <v>1005</v>
      </c>
      <c r="I173" s="287" t="s">
        <v>941</v>
      </c>
      <c r="J173" s="287">
        <v>50</v>
      </c>
      <c r="K173" s="330"/>
    </row>
    <row r="174" spans="2:11" ht="15" customHeight="1">
      <c r="B174" s="309"/>
      <c r="C174" s="287" t="s">
        <v>964</v>
      </c>
      <c r="D174" s="287"/>
      <c r="E174" s="287"/>
      <c r="F174" s="308" t="s">
        <v>945</v>
      </c>
      <c r="G174" s="287"/>
      <c r="H174" s="287" t="s">
        <v>1005</v>
      </c>
      <c r="I174" s="287" t="s">
        <v>941</v>
      </c>
      <c r="J174" s="287">
        <v>50</v>
      </c>
      <c r="K174" s="330"/>
    </row>
    <row r="175" spans="2:11" ht="15" customHeight="1">
      <c r="B175" s="309"/>
      <c r="C175" s="287" t="s">
        <v>115</v>
      </c>
      <c r="D175" s="287"/>
      <c r="E175" s="287"/>
      <c r="F175" s="308" t="s">
        <v>939</v>
      </c>
      <c r="G175" s="287"/>
      <c r="H175" s="287" t="s">
        <v>1006</v>
      </c>
      <c r="I175" s="287" t="s">
        <v>1007</v>
      </c>
      <c r="J175" s="287"/>
      <c r="K175" s="330"/>
    </row>
    <row r="176" spans="2:11" ht="15" customHeight="1">
      <c r="B176" s="309"/>
      <c r="C176" s="287" t="s">
        <v>60</v>
      </c>
      <c r="D176" s="287"/>
      <c r="E176" s="287"/>
      <c r="F176" s="308" t="s">
        <v>939</v>
      </c>
      <c r="G176" s="287"/>
      <c r="H176" s="287" t="s">
        <v>1008</v>
      </c>
      <c r="I176" s="287" t="s">
        <v>1009</v>
      </c>
      <c r="J176" s="287">
        <v>1</v>
      </c>
      <c r="K176" s="330"/>
    </row>
    <row r="177" spans="2:11" ht="15" customHeight="1">
      <c r="B177" s="309"/>
      <c r="C177" s="287" t="s">
        <v>56</v>
      </c>
      <c r="D177" s="287"/>
      <c r="E177" s="287"/>
      <c r="F177" s="308" t="s">
        <v>939</v>
      </c>
      <c r="G177" s="287"/>
      <c r="H177" s="287" t="s">
        <v>1010</v>
      </c>
      <c r="I177" s="287" t="s">
        <v>941</v>
      </c>
      <c r="J177" s="287">
        <v>20</v>
      </c>
      <c r="K177" s="330"/>
    </row>
    <row r="178" spans="2:11" ht="15" customHeight="1">
      <c r="B178" s="309"/>
      <c r="C178" s="287" t="s">
        <v>116</v>
      </c>
      <c r="D178" s="287"/>
      <c r="E178" s="287"/>
      <c r="F178" s="308" t="s">
        <v>939</v>
      </c>
      <c r="G178" s="287"/>
      <c r="H178" s="287" t="s">
        <v>1011</v>
      </c>
      <c r="I178" s="287" t="s">
        <v>941</v>
      </c>
      <c r="J178" s="287">
        <v>255</v>
      </c>
      <c r="K178" s="330"/>
    </row>
    <row r="179" spans="2:11" ht="15" customHeight="1">
      <c r="B179" s="309"/>
      <c r="C179" s="287" t="s">
        <v>117</v>
      </c>
      <c r="D179" s="287"/>
      <c r="E179" s="287"/>
      <c r="F179" s="308" t="s">
        <v>939</v>
      </c>
      <c r="G179" s="287"/>
      <c r="H179" s="287" t="s">
        <v>904</v>
      </c>
      <c r="I179" s="287" t="s">
        <v>941</v>
      </c>
      <c r="J179" s="287">
        <v>10</v>
      </c>
      <c r="K179" s="330"/>
    </row>
    <row r="180" spans="2:11" ht="15" customHeight="1">
      <c r="B180" s="309"/>
      <c r="C180" s="287" t="s">
        <v>118</v>
      </c>
      <c r="D180" s="287"/>
      <c r="E180" s="287"/>
      <c r="F180" s="308" t="s">
        <v>939</v>
      </c>
      <c r="G180" s="287"/>
      <c r="H180" s="287" t="s">
        <v>1012</v>
      </c>
      <c r="I180" s="287" t="s">
        <v>973</v>
      </c>
      <c r="J180" s="287"/>
      <c r="K180" s="330"/>
    </row>
    <row r="181" spans="2:11" ht="15" customHeight="1">
      <c r="B181" s="309"/>
      <c r="C181" s="287" t="s">
        <v>1013</v>
      </c>
      <c r="D181" s="287"/>
      <c r="E181" s="287"/>
      <c r="F181" s="308" t="s">
        <v>939</v>
      </c>
      <c r="G181" s="287"/>
      <c r="H181" s="287" t="s">
        <v>1014</v>
      </c>
      <c r="I181" s="287" t="s">
        <v>973</v>
      </c>
      <c r="J181" s="287"/>
      <c r="K181" s="330"/>
    </row>
    <row r="182" spans="2:11" ht="15" customHeight="1">
      <c r="B182" s="309"/>
      <c r="C182" s="287" t="s">
        <v>1002</v>
      </c>
      <c r="D182" s="287"/>
      <c r="E182" s="287"/>
      <c r="F182" s="308" t="s">
        <v>939</v>
      </c>
      <c r="G182" s="287"/>
      <c r="H182" s="287" t="s">
        <v>1015</v>
      </c>
      <c r="I182" s="287" t="s">
        <v>973</v>
      </c>
      <c r="J182" s="287"/>
      <c r="K182" s="330"/>
    </row>
    <row r="183" spans="2:11" ht="15" customHeight="1">
      <c r="B183" s="309"/>
      <c r="C183" s="287" t="s">
        <v>120</v>
      </c>
      <c r="D183" s="287"/>
      <c r="E183" s="287"/>
      <c r="F183" s="308" t="s">
        <v>945</v>
      </c>
      <c r="G183" s="287"/>
      <c r="H183" s="287" t="s">
        <v>1016</v>
      </c>
      <c r="I183" s="287" t="s">
        <v>941</v>
      </c>
      <c r="J183" s="287">
        <v>50</v>
      </c>
      <c r="K183" s="330"/>
    </row>
    <row r="184" spans="2:11" ht="15" customHeight="1">
      <c r="B184" s="309"/>
      <c r="C184" s="287" t="s">
        <v>1017</v>
      </c>
      <c r="D184" s="287"/>
      <c r="E184" s="287"/>
      <c r="F184" s="308" t="s">
        <v>945</v>
      </c>
      <c r="G184" s="287"/>
      <c r="H184" s="287" t="s">
        <v>1018</v>
      </c>
      <c r="I184" s="287" t="s">
        <v>1019</v>
      </c>
      <c r="J184" s="287"/>
      <c r="K184" s="330"/>
    </row>
    <row r="185" spans="2:11" ht="15" customHeight="1">
      <c r="B185" s="309"/>
      <c r="C185" s="287" t="s">
        <v>1020</v>
      </c>
      <c r="D185" s="287"/>
      <c r="E185" s="287"/>
      <c r="F185" s="308" t="s">
        <v>945</v>
      </c>
      <c r="G185" s="287"/>
      <c r="H185" s="287" t="s">
        <v>1021</v>
      </c>
      <c r="I185" s="287" t="s">
        <v>1019</v>
      </c>
      <c r="J185" s="287"/>
      <c r="K185" s="330"/>
    </row>
    <row r="186" spans="2:11" ht="15" customHeight="1">
      <c r="B186" s="309"/>
      <c r="C186" s="287" t="s">
        <v>1022</v>
      </c>
      <c r="D186" s="287"/>
      <c r="E186" s="287"/>
      <c r="F186" s="308" t="s">
        <v>945</v>
      </c>
      <c r="G186" s="287"/>
      <c r="H186" s="287" t="s">
        <v>1023</v>
      </c>
      <c r="I186" s="287" t="s">
        <v>1019</v>
      </c>
      <c r="J186" s="287"/>
      <c r="K186" s="330"/>
    </row>
    <row r="187" spans="2:11" ht="15" customHeight="1">
      <c r="B187" s="309"/>
      <c r="C187" s="342" t="s">
        <v>1024</v>
      </c>
      <c r="D187" s="287"/>
      <c r="E187" s="287"/>
      <c r="F187" s="308" t="s">
        <v>945</v>
      </c>
      <c r="G187" s="287"/>
      <c r="H187" s="287" t="s">
        <v>1025</v>
      </c>
      <c r="I187" s="287" t="s">
        <v>1026</v>
      </c>
      <c r="J187" s="343" t="s">
        <v>1027</v>
      </c>
      <c r="K187" s="330"/>
    </row>
    <row r="188" spans="2:11" ht="15" customHeight="1">
      <c r="B188" s="336"/>
      <c r="C188" s="344"/>
      <c r="D188" s="318"/>
      <c r="E188" s="318"/>
      <c r="F188" s="318"/>
      <c r="G188" s="318"/>
      <c r="H188" s="318"/>
      <c r="I188" s="318"/>
      <c r="J188" s="318"/>
      <c r="K188" s="337"/>
    </row>
    <row r="189" spans="2:11" ht="18.75" customHeight="1">
      <c r="B189" s="345"/>
      <c r="C189" s="346"/>
      <c r="D189" s="346"/>
      <c r="E189" s="346"/>
      <c r="F189" s="347"/>
      <c r="G189" s="287"/>
      <c r="H189" s="287"/>
      <c r="I189" s="287"/>
      <c r="J189" s="287"/>
      <c r="K189" s="284"/>
    </row>
    <row r="190" spans="2:11" ht="18.75" customHeight="1">
      <c r="B190" s="284"/>
      <c r="C190" s="287"/>
      <c r="D190" s="287"/>
      <c r="E190" s="287"/>
      <c r="F190" s="308"/>
      <c r="G190" s="287"/>
      <c r="H190" s="287"/>
      <c r="I190" s="287"/>
      <c r="J190" s="287"/>
      <c r="K190" s="284"/>
    </row>
    <row r="191" spans="2:11" ht="18.75" customHeight="1"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</row>
    <row r="192" spans="2:11" ht="13.5">
      <c r="B192" s="271"/>
      <c r="C192" s="272"/>
      <c r="D192" s="272"/>
      <c r="E192" s="272"/>
      <c r="F192" s="272"/>
      <c r="G192" s="272"/>
      <c r="H192" s="272"/>
      <c r="I192" s="272"/>
      <c r="J192" s="272"/>
      <c r="K192" s="273"/>
    </row>
    <row r="193" spans="2:11" ht="21">
      <c r="B193" s="274"/>
      <c r="C193" s="275" t="s">
        <v>1028</v>
      </c>
      <c r="D193" s="275"/>
      <c r="E193" s="275"/>
      <c r="F193" s="275"/>
      <c r="G193" s="275"/>
      <c r="H193" s="275"/>
      <c r="I193" s="275"/>
      <c r="J193" s="275"/>
      <c r="K193" s="276"/>
    </row>
    <row r="194" spans="2:11" ht="25.5" customHeight="1">
      <c r="B194" s="274"/>
      <c r="C194" s="348" t="s">
        <v>1029</v>
      </c>
      <c r="D194" s="348"/>
      <c r="E194" s="348"/>
      <c r="F194" s="348" t="s">
        <v>1030</v>
      </c>
      <c r="G194" s="349"/>
      <c r="H194" s="350" t="s">
        <v>1031</v>
      </c>
      <c r="I194" s="350"/>
      <c r="J194" s="350"/>
      <c r="K194" s="276"/>
    </row>
    <row r="195" spans="2:11" ht="5.25" customHeight="1">
      <c r="B195" s="309"/>
      <c r="C195" s="306"/>
      <c r="D195" s="306"/>
      <c r="E195" s="306"/>
      <c r="F195" s="306"/>
      <c r="G195" s="287"/>
      <c r="H195" s="306"/>
      <c r="I195" s="306"/>
      <c r="J195" s="306"/>
      <c r="K195" s="330"/>
    </row>
    <row r="196" spans="2:11" ht="15" customHeight="1">
      <c r="B196" s="309"/>
      <c r="C196" s="287" t="s">
        <v>1032</v>
      </c>
      <c r="D196" s="287"/>
      <c r="E196" s="287"/>
      <c r="F196" s="308" t="s">
        <v>46</v>
      </c>
      <c r="G196" s="287"/>
      <c r="H196" s="351" t="s">
        <v>1033</v>
      </c>
      <c r="I196" s="351"/>
      <c r="J196" s="351"/>
      <c r="K196" s="330"/>
    </row>
    <row r="197" spans="2:11" ht="15" customHeight="1">
      <c r="B197" s="309"/>
      <c r="C197" s="315"/>
      <c r="D197" s="287"/>
      <c r="E197" s="287"/>
      <c r="F197" s="308" t="s">
        <v>47</v>
      </c>
      <c r="G197" s="287"/>
      <c r="H197" s="351" t="s">
        <v>1034</v>
      </c>
      <c r="I197" s="351"/>
      <c r="J197" s="351"/>
      <c r="K197" s="330"/>
    </row>
    <row r="198" spans="2:11" ht="15" customHeight="1">
      <c r="B198" s="309"/>
      <c r="C198" s="315"/>
      <c r="D198" s="287"/>
      <c r="E198" s="287"/>
      <c r="F198" s="308" t="s">
        <v>50</v>
      </c>
      <c r="G198" s="287"/>
      <c r="H198" s="351" t="s">
        <v>1035</v>
      </c>
      <c r="I198" s="351"/>
      <c r="J198" s="351"/>
      <c r="K198" s="330"/>
    </row>
    <row r="199" spans="2:11" ht="15" customHeight="1">
      <c r="B199" s="309"/>
      <c r="C199" s="287"/>
      <c r="D199" s="287"/>
      <c r="E199" s="287"/>
      <c r="F199" s="308" t="s">
        <v>48</v>
      </c>
      <c r="G199" s="287"/>
      <c r="H199" s="351" t="s">
        <v>1036</v>
      </c>
      <c r="I199" s="351"/>
      <c r="J199" s="351"/>
      <c r="K199" s="330"/>
    </row>
    <row r="200" spans="2:11" ht="15" customHeight="1">
      <c r="B200" s="309"/>
      <c r="C200" s="287"/>
      <c r="D200" s="287"/>
      <c r="E200" s="287"/>
      <c r="F200" s="308" t="s">
        <v>49</v>
      </c>
      <c r="G200" s="287"/>
      <c r="H200" s="351" t="s">
        <v>1037</v>
      </c>
      <c r="I200" s="351"/>
      <c r="J200" s="351"/>
      <c r="K200" s="330"/>
    </row>
    <row r="201" spans="2:11" ht="15" customHeight="1">
      <c r="B201" s="309"/>
      <c r="C201" s="287"/>
      <c r="D201" s="287"/>
      <c r="E201" s="287"/>
      <c r="F201" s="308"/>
      <c r="G201" s="287"/>
      <c r="H201" s="287"/>
      <c r="I201" s="287"/>
      <c r="J201" s="287"/>
      <c r="K201" s="330"/>
    </row>
    <row r="202" spans="2:11" ht="15" customHeight="1">
      <c r="B202" s="309"/>
      <c r="C202" s="287" t="s">
        <v>985</v>
      </c>
      <c r="D202" s="287"/>
      <c r="E202" s="287"/>
      <c r="F202" s="308" t="s">
        <v>81</v>
      </c>
      <c r="G202" s="287"/>
      <c r="H202" s="351" t="s">
        <v>1038</v>
      </c>
      <c r="I202" s="351"/>
      <c r="J202" s="351"/>
      <c r="K202" s="330"/>
    </row>
    <row r="203" spans="2:11" ht="15" customHeight="1">
      <c r="B203" s="309"/>
      <c r="C203" s="315"/>
      <c r="D203" s="287"/>
      <c r="E203" s="287"/>
      <c r="F203" s="308" t="s">
        <v>882</v>
      </c>
      <c r="G203" s="287"/>
      <c r="H203" s="351" t="s">
        <v>883</v>
      </c>
      <c r="I203" s="351"/>
      <c r="J203" s="351"/>
      <c r="K203" s="330"/>
    </row>
    <row r="204" spans="2:11" ht="15" customHeight="1">
      <c r="B204" s="309"/>
      <c r="C204" s="287"/>
      <c r="D204" s="287"/>
      <c r="E204" s="287"/>
      <c r="F204" s="308" t="s">
        <v>880</v>
      </c>
      <c r="G204" s="287"/>
      <c r="H204" s="351" t="s">
        <v>1039</v>
      </c>
      <c r="I204" s="351"/>
      <c r="J204" s="351"/>
      <c r="K204" s="330"/>
    </row>
    <row r="205" spans="2:11" ht="15" customHeight="1">
      <c r="B205" s="352"/>
      <c r="C205" s="315"/>
      <c r="D205" s="315"/>
      <c r="E205" s="315"/>
      <c r="F205" s="308" t="s">
        <v>884</v>
      </c>
      <c r="G205" s="293"/>
      <c r="H205" s="353" t="s">
        <v>885</v>
      </c>
      <c r="I205" s="353"/>
      <c r="J205" s="353"/>
      <c r="K205" s="354"/>
    </row>
    <row r="206" spans="2:11" ht="15" customHeight="1">
      <c r="B206" s="352"/>
      <c r="C206" s="315"/>
      <c r="D206" s="315"/>
      <c r="E206" s="315"/>
      <c r="F206" s="308" t="s">
        <v>886</v>
      </c>
      <c r="G206" s="293"/>
      <c r="H206" s="353" t="s">
        <v>1040</v>
      </c>
      <c r="I206" s="353"/>
      <c r="J206" s="353"/>
      <c r="K206" s="354"/>
    </row>
    <row r="207" spans="2:11" ht="15" customHeight="1">
      <c r="B207" s="352"/>
      <c r="C207" s="315"/>
      <c r="D207" s="315"/>
      <c r="E207" s="315"/>
      <c r="F207" s="355"/>
      <c r="G207" s="293"/>
      <c r="H207" s="356"/>
      <c r="I207" s="356"/>
      <c r="J207" s="356"/>
      <c r="K207" s="354"/>
    </row>
    <row r="208" spans="2:11" ht="15" customHeight="1">
      <c r="B208" s="352"/>
      <c r="C208" s="287" t="s">
        <v>1009</v>
      </c>
      <c r="D208" s="315"/>
      <c r="E208" s="315"/>
      <c r="F208" s="308">
        <v>1</v>
      </c>
      <c r="G208" s="293"/>
      <c r="H208" s="353" t="s">
        <v>1041</v>
      </c>
      <c r="I208" s="353"/>
      <c r="J208" s="353"/>
      <c r="K208" s="354"/>
    </row>
    <row r="209" spans="2:11" ht="15" customHeight="1">
      <c r="B209" s="352"/>
      <c r="C209" s="315"/>
      <c r="D209" s="315"/>
      <c r="E209" s="315"/>
      <c r="F209" s="308">
        <v>2</v>
      </c>
      <c r="G209" s="293"/>
      <c r="H209" s="353" t="s">
        <v>1042</v>
      </c>
      <c r="I209" s="353"/>
      <c r="J209" s="353"/>
      <c r="K209" s="354"/>
    </row>
    <row r="210" spans="2:11" ht="15" customHeight="1">
      <c r="B210" s="352"/>
      <c r="C210" s="315"/>
      <c r="D210" s="315"/>
      <c r="E210" s="315"/>
      <c r="F210" s="308">
        <v>3</v>
      </c>
      <c r="G210" s="293"/>
      <c r="H210" s="353" t="s">
        <v>1043</v>
      </c>
      <c r="I210" s="353"/>
      <c r="J210" s="353"/>
      <c r="K210" s="354"/>
    </row>
    <row r="211" spans="2:11" ht="15" customHeight="1">
      <c r="B211" s="352"/>
      <c r="C211" s="315"/>
      <c r="D211" s="315"/>
      <c r="E211" s="315"/>
      <c r="F211" s="308">
        <v>4</v>
      </c>
      <c r="G211" s="293"/>
      <c r="H211" s="353" t="s">
        <v>1044</v>
      </c>
      <c r="I211" s="353"/>
      <c r="J211" s="353"/>
      <c r="K211" s="354"/>
    </row>
    <row r="212" spans="2:11" ht="12.75" customHeight="1">
      <c r="B212" s="357"/>
      <c r="C212" s="358"/>
      <c r="D212" s="358"/>
      <c r="E212" s="358"/>
      <c r="F212" s="358"/>
      <c r="G212" s="358"/>
      <c r="H212" s="358"/>
      <c r="I212" s="358"/>
      <c r="J212" s="358"/>
      <c r="K212" s="35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PC1\PC</dc:creator>
  <cp:keywords/>
  <dc:description/>
  <cp:lastModifiedBy>PC</cp:lastModifiedBy>
  <dcterms:created xsi:type="dcterms:W3CDTF">2017-02-24T09:21:13Z</dcterms:created>
  <dcterms:modified xsi:type="dcterms:W3CDTF">2017-02-24T09:21:23Z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