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KudelkaP\Desktop\Jablunkov Dopravní terminál\SOD\ZL\ZLč.1\poslaný na investora k 20.01.2021\"/>
    </mc:Choice>
  </mc:AlternateContent>
  <xr:revisionPtr revIDLastSave="0" documentId="13_ncr:1_{AF5FF768-A352-4FF6-A9A6-79AC18F00E79}" xr6:coauthVersionLast="46" xr6:coauthVersionMax="46" xr10:uidLastSave="{00000000-0000-0000-0000-000000000000}"/>
  <bookViews>
    <workbookView xWindow="-108" yWindow="-108" windowWidth="23256" windowHeight="12576" tabRatio="998" activeTab="1" xr2:uid="{00000000-000D-0000-FFFF-FFFF00000000}"/>
  </bookViews>
  <sheets>
    <sheet name="Rekapituace " sheetId="19" r:id="rId1"/>
    <sheet name="SO 01- VCP" sheetId="20" r:id="rId2"/>
  </sheets>
  <definedNames>
    <definedName name="_xlnm.Print_Area" localSheetId="0">'Rekapituace '!$A$1:$AQ$64</definedName>
  </definedNames>
  <calcPr calcId="191029"/>
</workbook>
</file>

<file path=xl/calcChain.xml><?xml version="1.0" encoding="utf-8"?>
<calcChain xmlns="http://schemas.openxmlformats.org/spreadsheetml/2006/main">
  <c r="J87" i="20" l="1"/>
  <c r="J79" i="20"/>
  <c r="AM39" i="19"/>
  <c r="J12" i="20"/>
  <c r="E18" i="20"/>
  <c r="E15" i="20"/>
  <c r="E41" i="20" l="1"/>
  <c r="J91" i="20"/>
  <c r="J84" i="20"/>
  <c r="J76" i="20"/>
  <c r="J75" i="20" s="1"/>
  <c r="F70" i="20"/>
  <c r="F68" i="20"/>
  <c r="E66" i="20"/>
  <c r="F47" i="20"/>
  <c r="F45" i="20"/>
  <c r="E43" i="20"/>
  <c r="J30" i="20"/>
  <c r="J29" i="20"/>
  <c r="J28" i="20"/>
  <c r="F71" i="20"/>
  <c r="J68" i="20"/>
  <c r="AN62" i="19"/>
  <c r="AN61" i="19"/>
  <c r="AN60" i="19"/>
  <c r="AN59" i="19"/>
  <c r="AN58" i="19"/>
  <c r="AN57" i="19"/>
  <c r="AN56" i="19"/>
  <c r="AN55" i="19"/>
  <c r="AN54" i="19"/>
  <c r="AN53" i="19"/>
  <c r="AN52" i="19"/>
  <c r="AN51" i="19"/>
  <c r="AN50" i="19"/>
  <c r="AN49" i="19"/>
  <c r="L42" i="19"/>
  <c r="L41" i="19"/>
  <c r="L39" i="19"/>
  <c r="L37" i="19"/>
  <c r="L36" i="19"/>
  <c r="J83" i="20" l="1"/>
  <c r="J54" i="20"/>
  <c r="F28" i="20"/>
  <c r="F30" i="20"/>
  <c r="F29" i="20"/>
  <c r="AN48" i="19"/>
  <c r="F48" i="20"/>
  <c r="J45" i="20"/>
  <c r="E64" i="20"/>
  <c r="W25" i="19"/>
  <c r="W21" i="19"/>
  <c r="AK22" i="19"/>
  <c r="W22" i="19"/>
  <c r="J53" i="20" l="1"/>
  <c r="J74" i="20"/>
  <c r="J52" i="20" s="1"/>
  <c r="AG47" i="19" s="1"/>
  <c r="W24" i="19"/>
  <c r="AK21" i="19"/>
  <c r="W23" i="19"/>
  <c r="J23" i="20" l="1"/>
  <c r="AG46" i="19"/>
  <c r="AN47" i="19"/>
  <c r="F26" i="20" l="1"/>
  <c r="J26" i="20" s="1"/>
  <c r="J32" i="20" s="1"/>
  <c r="AK18" i="19"/>
  <c r="AK27" i="19" s="1"/>
  <c r="AN46" i="19"/>
</calcChain>
</file>

<file path=xl/sharedStrings.xml><?xml version="1.0" encoding="utf-8"?>
<sst xmlns="http://schemas.openxmlformats.org/spreadsheetml/2006/main" count="255" uniqueCount="132">
  <si>
    <t>Export Komplet</t>
  </si>
  <si>
    <t>Kód:</t>
  </si>
  <si>
    <t>01</t>
  </si>
  <si>
    <t>Stavba:</t>
  </si>
  <si>
    <t>Dopravní terminál v Jablunkově</t>
  </si>
  <si>
    <t>KSO:</t>
  </si>
  <si>
    <t>801 61 15</t>
  </si>
  <si>
    <t>CC-CZ:</t>
  </si>
  <si>
    <t/>
  </si>
  <si>
    <t>Místo:</t>
  </si>
  <si>
    <t>Obec Jablunkov</t>
  </si>
  <si>
    <t>Datum:</t>
  </si>
  <si>
    <t>Zadavatel:</t>
  </si>
  <si>
    <t>IČ:</t>
  </si>
  <si>
    <t>00296759</t>
  </si>
  <si>
    <t>DIČ:</t>
  </si>
  <si>
    <t>Uchazeč: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</si>
  <si>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</si>
  <si>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</si>
  <si>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</si>
  <si>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</si>
  <si>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</si>
  <si>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</si>
  <si>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</si>
  <si>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</si>
  <si>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</si>
  <si>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</si>
  <si>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</si>
  <si>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</si>
  <si>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</si>
  <si>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</si>
  <si>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</si>
  <si>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Cena bez DPH [CZK]</t>
  </si>
  <si>
    <t>Cena s DPH [CZK]</t>
  </si>
  <si>
    <t>Typ</t>
  </si>
  <si>
    <t>Náklady stavby celkem</t>
  </si>
  <si>
    <t>D</t>
  </si>
  <si>
    <t>/</t>
  </si>
  <si>
    <t>SO01</t>
  </si>
  <si>
    <t>STA</t>
  </si>
  <si>
    <t>1</t>
  </si>
  <si>
    <t>823 29 73</t>
  </si>
  <si>
    <t>SO03</t>
  </si>
  <si>
    <t>Infocentrum, čekárna</t>
  </si>
  <si>
    <t>SO03.01</t>
  </si>
  <si>
    <t>Infocentrum, čekárna - stavební část</t>
  </si>
  <si>
    <t>Soupis</t>
  </si>
  <si>
    <t>SO03.02</t>
  </si>
  <si>
    <t>Zdravotně technické instalace</t>
  </si>
  <si>
    <t>SO03.03</t>
  </si>
  <si>
    <t>Vytápění</t>
  </si>
  <si>
    <t>SO03.04</t>
  </si>
  <si>
    <t>Vzduchotechnika</t>
  </si>
  <si>
    <t>SO03.05</t>
  </si>
  <si>
    <t>Elektroinstalace SO03, SO04</t>
  </si>
  <si>
    <t>SO04</t>
  </si>
  <si>
    <t>Zastřešení</t>
  </si>
  <si>
    <t>SO05</t>
  </si>
  <si>
    <t>Komunikace a parkoviště</t>
  </si>
  <si>
    <t>SO06</t>
  </si>
  <si>
    <t>Nástupní a pochozí plochy</t>
  </si>
  <si>
    <t>SO07</t>
  </si>
  <si>
    <t>Kanalizační přípojky</t>
  </si>
  <si>
    <t>SO08</t>
  </si>
  <si>
    <t>Vodovodní přípojky</t>
  </si>
  <si>
    <t>SO10</t>
  </si>
  <si>
    <t>Veřejné osvětlení, osvětlení přechodu</t>
  </si>
  <si>
    <t>SO11</t>
  </si>
  <si>
    <t>Sadové úpravy</t>
  </si>
  <si>
    <t>SO12</t>
  </si>
  <si>
    <t>Mobiliář</t>
  </si>
  <si>
    <t>VRN</t>
  </si>
  <si>
    <t>VRN a ON</t>
  </si>
  <si>
    <t>Objekt:</t>
  </si>
  <si>
    <t>SO01 - Příprava území</t>
  </si>
  <si>
    <t>Kód dílu - Popis</t>
  </si>
  <si>
    <t>Cena celkem [CZK]</t>
  </si>
  <si>
    <t>1 - Zemní práce</t>
  </si>
  <si>
    <t>D96 - Přesuny suti a vybouraných hmot</t>
  </si>
  <si>
    <t>PČ</t>
  </si>
  <si>
    <t>MJ</t>
  </si>
  <si>
    <t>Množství</t>
  </si>
  <si>
    <t>J.cena [CZK]</t>
  </si>
  <si>
    <t>Cenová soustava</t>
  </si>
  <si>
    <t>Náklady soupisu celkem</t>
  </si>
  <si>
    <t>Zemní práce</t>
  </si>
  <si>
    <t>K</t>
  </si>
  <si>
    <t>m2</t>
  </si>
  <si>
    <t>P</t>
  </si>
  <si>
    <t>VV</t>
  </si>
  <si>
    <t>Součet</t>
  </si>
  <si>
    <t>28</t>
  </si>
  <si>
    <t>30</t>
  </si>
  <si>
    <t>32</t>
  </si>
  <si>
    <t>D96</t>
  </si>
  <si>
    <t>Přesuny suti a vybouraných hmot</t>
  </si>
  <si>
    <t>t</t>
  </si>
  <si>
    <t xml:space="preserve">"Demontážní hmotnosti z položek s pořadovými čísly: : </t>
  </si>
  <si>
    <t>979082213R00</t>
  </si>
  <si>
    <t>Vodorovná doprava suti po suchu do 1 km</t>
  </si>
  <si>
    <t>997006003T00</t>
  </si>
  <si>
    <t>Drcení stavebního odpadu železobetonového</t>
  </si>
  <si>
    <t>979006004</t>
  </si>
  <si>
    <t>Poplatek za recyklaci - kamenivo obalované živicí</t>
  </si>
  <si>
    <t>25322257</t>
  </si>
  <si>
    <t>CZ25322257</t>
  </si>
  <si>
    <t>Město Jablunkov, Dukelská 144, 739 91, Jablunkov</t>
  </si>
  <si>
    <t>CZ00296759</t>
  </si>
  <si>
    <t>IMOS Brno, a.s. , Olomoucká 174, 627 00 Brno</t>
  </si>
  <si>
    <t>REKAPITULACE STAVBY- Změnový list č.1</t>
  </si>
  <si>
    <t>ZL1</t>
  </si>
  <si>
    <t>Cena s DPH Změnový list č.1</t>
  </si>
  <si>
    <t>Zhotovitel</t>
  </si>
  <si>
    <t>REKAPITULACE OBJEKTŮ STAVBY A SOUPISŮ PRACÍ- Změnový list č.1</t>
  </si>
  <si>
    <t>Příprava území - více práce</t>
  </si>
  <si>
    <t xml:space="preserve">KRYCÍ LIST SOUPISU PRACÍ-Změnový list č. 1 </t>
  </si>
  <si>
    <t xml:space="preserve">REKAPITULACE ČLENĚNÍ SOUPISU PRACÍ-Změnový list č. 1 </t>
  </si>
  <si>
    <t xml:space="preserve">SOUPIS PRACÍ-Změnový list č. 1 </t>
  </si>
  <si>
    <t>4A</t>
  </si>
  <si>
    <t>113108407R00</t>
  </si>
  <si>
    <t>Odstranění podkladů nebo krytů živičných, v ploše jednotlivě nad 50 m2, tloušťka vrstvy 70 mm</t>
  </si>
  <si>
    <t>ETAPA 1 ….. 2550m2</t>
  </si>
  <si>
    <t>RTS 20/II</t>
  </si>
  <si>
    <t>6A</t>
  </si>
  <si>
    <t>k</t>
  </si>
  <si>
    <t>113109408R00</t>
  </si>
  <si>
    <t>Odstranění podkladů nebo krytů z betonu prostého, v ploše jednotlivě nad 50 m2, tloušťka vrstvy 80 mm</t>
  </si>
  <si>
    <t>ETAPA 1 ….. 2690m2</t>
  </si>
  <si>
    <t>4A, 6A</t>
  </si>
  <si>
    <t>Dopravní Terminál v Jablunkově</t>
  </si>
  <si>
    <t>Objednatel</t>
  </si>
  <si>
    <t>dle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</si>
</sst>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7"/>
      <color rgb="FF969696"/>
      <name val="Arial CE"/>
    </font>
    <font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34" fillId="0" borderId="1"/>
    <xf numFmtId="0" fontId="33" fillId="0" borderId="1" applyNumberFormat="0" applyFill="0" applyBorder="0" applyAlignment="0" applyProtection="0"/>
    <xf numFmtId="0" fontId="1" fillId="0" borderId="1"/>
  </cellStyleXfs>
  <cellXfs count="24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6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 applyProtection="1">
      <alignment horizontal="right" vertical="center"/>
      <protection locked="0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4" fontId="1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26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34" fillId="0" borderId="1" xfId="2" applyBorder="1" applyProtection="1"/>
    <xf numFmtId="0" fontId="32" fillId="0" borderId="1" xfId="2" applyFont="1" applyBorder="1" applyAlignment="1" applyProtection="1">
      <alignment horizontal="left" vertical="center"/>
    </xf>
    <xf numFmtId="49" fontId="32" fillId="0" borderId="1" xfId="2" applyNumberFormat="1" applyFont="1" applyFill="1" applyBorder="1" applyAlignment="1" applyProtection="1">
      <alignment horizontal="left" vertical="center"/>
      <protection locked="0"/>
    </xf>
    <xf numFmtId="14" fontId="0" fillId="5" borderId="0" xfId="0" applyNumberFormat="1" applyFont="1" applyFill="1" applyAlignment="1" applyProtection="1">
      <alignment horizontal="left" vertical="center"/>
      <protection locked="0"/>
    </xf>
    <xf numFmtId="165" fontId="0" fillId="5" borderId="0" xfId="0" applyNumberFormat="1" applyFont="1" applyFill="1" applyAlignment="1">
      <alignment horizontal="left" vertical="center"/>
    </xf>
    <xf numFmtId="167" fontId="0" fillId="0" borderId="0" xfId="0" applyNumberFormat="1" applyFont="1" applyAlignment="1">
      <alignment vertical="center"/>
    </xf>
    <xf numFmtId="167" fontId="9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0" fillId="0" borderId="0" xfId="0"/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32" fillId="0" borderId="1" xfId="2" applyNumberFormat="1" applyFont="1" applyFill="1" applyBorder="1" applyAlignment="1" applyProtection="1">
      <alignment horizontal="left" vertical="center"/>
      <protection locked="0"/>
    </xf>
    <xf numFmtId="49" fontId="32" fillId="0" borderId="1" xfId="2" applyNumberFormat="1" applyFont="1" applyFill="1" applyBorder="1" applyAlignment="1" applyProtection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165" fontId="0" fillId="0" borderId="0" xfId="0" applyNumberFormat="1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5">
    <cellStyle name="Hypertextový odkaz" xfId="1" builtinId="8"/>
    <cellStyle name="Hypertextový odkaz 2" xfId="3" xr:uid="{00000000-0005-0000-0000-000001000000}"/>
    <cellStyle name="Normální" xfId="0" builtinId="0" customBuiltin="1"/>
    <cellStyle name="Normální 2" xfId="2" xr:uid="{00000000-0005-0000-0000-000003000000}"/>
    <cellStyle name="Normální 3" xfId="4" xr:uid="{00000000-0005-0000-0000-00000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64"/>
  <sheetViews>
    <sheetView zoomScaleNormal="100" zoomScaleSheetLayoutView="115" workbookViewId="0">
      <selection activeCell="AN9" sqref="AN9"/>
    </sheetView>
  </sheetViews>
  <sheetFormatPr defaultColWidth="9.28515625" defaultRowHeight="10.199999999999999" x14ac:dyDescent="0.2"/>
  <cols>
    <col min="1" max="1" width="8.28515625" style="176" customWidth="1"/>
    <col min="2" max="2" width="1.7109375" style="176" customWidth="1"/>
    <col min="3" max="3" width="4.140625" style="176" customWidth="1"/>
    <col min="4" max="33" width="2.7109375" style="176" customWidth="1"/>
    <col min="34" max="34" width="3.28515625" style="176" customWidth="1"/>
    <col min="35" max="35" width="31.7109375" style="176" customWidth="1"/>
    <col min="36" max="37" width="2.42578125" style="176" customWidth="1"/>
    <col min="38" max="38" width="8.28515625" style="176" customWidth="1"/>
    <col min="39" max="39" width="3.28515625" style="176" customWidth="1"/>
    <col min="40" max="40" width="13.28515625" style="176" customWidth="1"/>
    <col min="41" max="41" width="7.42578125" style="176" customWidth="1"/>
    <col min="42" max="42" width="4.140625" style="176" customWidth="1"/>
    <col min="43" max="43" width="15.7109375" style="176" customWidth="1"/>
    <col min="44" max="44" width="13.7109375" style="176" customWidth="1"/>
    <col min="45" max="47" width="25.85546875" style="176" hidden="1" customWidth="1"/>
    <col min="48" max="49" width="21.7109375" style="176" hidden="1" customWidth="1"/>
    <col min="50" max="51" width="25" style="176" hidden="1" customWidth="1"/>
    <col min="52" max="52" width="21.7109375" style="176" hidden="1" customWidth="1"/>
    <col min="53" max="53" width="19.140625" style="176" hidden="1" customWidth="1"/>
    <col min="54" max="54" width="25" style="176" hidden="1" customWidth="1"/>
    <col min="55" max="55" width="21.7109375" style="176" hidden="1" customWidth="1"/>
    <col min="56" max="56" width="19.140625" style="176" hidden="1" customWidth="1"/>
    <col min="57" max="57" width="66.42578125" style="176" customWidth="1"/>
    <col min="58" max="16384" width="9.28515625" style="176"/>
  </cols>
  <sheetData>
    <row r="1" spans="1:74" x14ac:dyDescent="0.2">
      <c r="A1" s="13" t="s">
        <v>0</v>
      </c>
      <c r="AZ1" s="13"/>
      <c r="BA1" s="13"/>
      <c r="BB1" s="13"/>
      <c r="BT1" s="13"/>
      <c r="BU1" s="13"/>
      <c r="BV1" s="13"/>
    </row>
    <row r="2" spans="1:74" ht="36.9" customHeight="1" x14ac:dyDescent="0.2"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88"/>
      <c r="BT2" s="188"/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88"/>
      <c r="BT3" s="188"/>
    </row>
    <row r="4" spans="1:74" ht="24.9" customHeight="1" x14ac:dyDescent="0.2">
      <c r="B4" s="17"/>
      <c r="C4" s="181"/>
      <c r="D4" s="18" t="s">
        <v>109</v>
      </c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" t="s">
        <v>110</v>
      </c>
      <c r="AO4" s="181"/>
      <c r="AP4" s="181"/>
      <c r="AQ4" s="181"/>
      <c r="AR4" s="16"/>
      <c r="AS4" s="19"/>
      <c r="BS4" s="188"/>
    </row>
    <row r="5" spans="1:74" ht="12" customHeight="1" x14ac:dyDescent="0.2">
      <c r="B5" s="17"/>
      <c r="C5" s="181"/>
      <c r="D5" s="20" t="s">
        <v>1</v>
      </c>
      <c r="E5" s="181"/>
      <c r="F5" s="181"/>
      <c r="G5" s="181"/>
      <c r="H5" s="181"/>
      <c r="I5" s="181"/>
      <c r="J5" s="181"/>
      <c r="K5" s="198" t="s">
        <v>2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81"/>
      <c r="AQ5" s="181"/>
      <c r="AR5" s="16"/>
      <c r="BS5" s="188"/>
    </row>
    <row r="6" spans="1:74" ht="36.9" customHeight="1" x14ac:dyDescent="0.2">
      <c r="B6" s="17"/>
      <c r="C6" s="181"/>
      <c r="D6" s="21" t="s">
        <v>3</v>
      </c>
      <c r="E6" s="181"/>
      <c r="F6" s="181"/>
      <c r="G6" s="181"/>
      <c r="H6" s="181"/>
      <c r="I6" s="181"/>
      <c r="J6" s="181"/>
      <c r="K6" s="200" t="s">
        <v>4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81"/>
      <c r="AQ6" s="181"/>
      <c r="AR6" s="16"/>
      <c r="BS6" s="188"/>
    </row>
    <row r="7" spans="1:74" ht="12" customHeight="1" x14ac:dyDescent="0.2">
      <c r="B7" s="17"/>
      <c r="C7" s="181"/>
      <c r="D7" s="185" t="s">
        <v>5</v>
      </c>
      <c r="E7" s="181"/>
      <c r="F7" s="181"/>
      <c r="G7" s="181"/>
      <c r="H7" s="181"/>
      <c r="I7" s="181"/>
      <c r="J7" s="181"/>
      <c r="K7" s="180" t="s">
        <v>6</v>
      </c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5" t="s">
        <v>7</v>
      </c>
      <c r="AL7" s="181"/>
      <c r="AM7" s="181"/>
      <c r="AN7" s="180" t="s">
        <v>8</v>
      </c>
      <c r="AO7" s="181"/>
      <c r="AP7" s="181"/>
      <c r="AQ7" s="181"/>
      <c r="AR7" s="16"/>
      <c r="BS7" s="188"/>
    </row>
    <row r="8" spans="1:74" ht="12" customHeight="1" x14ac:dyDescent="0.2">
      <c r="B8" s="17"/>
      <c r="C8" s="181"/>
      <c r="D8" s="185" t="s">
        <v>9</v>
      </c>
      <c r="E8" s="181"/>
      <c r="F8" s="181"/>
      <c r="G8" s="181"/>
      <c r="H8" s="181"/>
      <c r="I8" s="181"/>
      <c r="J8" s="181"/>
      <c r="K8" s="180" t="s">
        <v>10</v>
      </c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5" t="s">
        <v>11</v>
      </c>
      <c r="AL8" s="181"/>
      <c r="AM8" s="181"/>
      <c r="AN8" s="192">
        <v>44182</v>
      </c>
      <c r="AO8" s="181"/>
      <c r="AP8" s="181"/>
      <c r="AQ8" s="181"/>
      <c r="AR8" s="16"/>
      <c r="BS8" s="188"/>
    </row>
    <row r="9" spans="1:74" ht="14.4" customHeight="1" x14ac:dyDescent="0.2">
      <c r="B9" s="17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6"/>
      <c r="BS9" s="188"/>
    </row>
    <row r="10" spans="1:74" ht="12" customHeight="1" x14ac:dyDescent="0.2">
      <c r="B10" s="17"/>
      <c r="C10" s="181"/>
      <c r="D10" s="185" t="s">
        <v>130</v>
      </c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5" t="s">
        <v>13</v>
      </c>
      <c r="AL10" s="181"/>
      <c r="AM10" s="181"/>
      <c r="AN10" s="191" t="s">
        <v>14</v>
      </c>
      <c r="AO10" s="181"/>
      <c r="AP10" s="181"/>
      <c r="AQ10" s="181"/>
      <c r="AR10" s="16"/>
      <c r="BS10" s="188"/>
    </row>
    <row r="11" spans="1:74" ht="18.45" customHeight="1" x14ac:dyDescent="0.2">
      <c r="B11" s="17"/>
      <c r="C11" s="181"/>
      <c r="D11" s="181"/>
      <c r="E11" s="190" t="s">
        <v>106</v>
      </c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1"/>
      <c r="AJ11" s="181"/>
      <c r="AK11" s="185" t="s">
        <v>15</v>
      </c>
      <c r="AL11" s="181"/>
      <c r="AM11" s="181"/>
      <c r="AN11" s="190" t="s">
        <v>107</v>
      </c>
      <c r="AO11" s="181"/>
      <c r="AP11" s="181"/>
      <c r="AQ11" s="181"/>
      <c r="AR11" s="16"/>
      <c r="BS11" s="188"/>
    </row>
    <row r="12" spans="1:74" ht="6.9" customHeight="1" x14ac:dyDescent="0.3">
      <c r="B12" s="17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9"/>
      <c r="AO12" s="181"/>
      <c r="AP12" s="181"/>
      <c r="AQ12" s="181"/>
      <c r="AR12" s="16"/>
      <c r="BS12" s="188"/>
    </row>
    <row r="13" spans="1:74" ht="12" customHeight="1" x14ac:dyDescent="0.2">
      <c r="B13" s="17"/>
      <c r="C13" s="181"/>
      <c r="D13" s="185" t="s">
        <v>112</v>
      </c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5" t="s">
        <v>13</v>
      </c>
      <c r="AL13" s="181"/>
      <c r="AM13" s="181"/>
      <c r="AN13" s="191" t="s">
        <v>104</v>
      </c>
      <c r="AO13" s="181"/>
      <c r="AP13" s="181"/>
      <c r="AQ13" s="181"/>
      <c r="AR13" s="16"/>
      <c r="BS13" s="188"/>
    </row>
    <row r="14" spans="1:74" ht="13.2" x14ac:dyDescent="0.2">
      <c r="B14" s="17"/>
      <c r="C14" s="181"/>
      <c r="D14" s="181"/>
      <c r="E14" s="201" t="s">
        <v>108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185" t="s">
        <v>15</v>
      </c>
      <c r="AL14" s="181"/>
      <c r="AM14" s="181"/>
      <c r="AN14" s="191" t="s">
        <v>105</v>
      </c>
      <c r="AO14" s="181"/>
      <c r="AP14" s="181"/>
      <c r="AQ14" s="181"/>
      <c r="AR14" s="16"/>
      <c r="BS14" s="188"/>
    </row>
    <row r="15" spans="1:74" ht="6.9" customHeight="1" x14ac:dyDescent="0.2">
      <c r="B15" s="17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6"/>
      <c r="BS15" s="188"/>
    </row>
    <row r="16" spans="1:74" ht="6.9" customHeight="1" x14ac:dyDescent="0.2">
      <c r="B16" s="17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6"/>
    </row>
    <row r="17" spans="2:57" ht="6.9" customHeight="1" x14ac:dyDescent="0.2">
      <c r="B17" s="17"/>
      <c r="C17" s="181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181"/>
      <c r="AQ17" s="181"/>
      <c r="AR17" s="16"/>
    </row>
    <row r="18" spans="2:57" s="187" customFormat="1" ht="25.95" customHeight="1" x14ac:dyDescent="0.2">
      <c r="B18" s="23"/>
      <c r="C18" s="177"/>
      <c r="D18" s="24" t="s">
        <v>17</v>
      </c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203">
        <f>ROUND(AG46,2)</f>
        <v>484002</v>
      </c>
      <c r="AL18" s="204"/>
      <c r="AM18" s="204"/>
      <c r="AN18" s="204"/>
      <c r="AO18" s="204"/>
      <c r="AP18" s="177"/>
      <c r="AQ18" s="177"/>
      <c r="AR18" s="25"/>
      <c r="BE18" s="176"/>
    </row>
    <row r="19" spans="2:57" s="187" customFormat="1" ht="6.9" customHeight="1" x14ac:dyDescent="0.2">
      <c r="B19" s="23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25"/>
      <c r="BE19" s="176"/>
    </row>
    <row r="20" spans="2:57" s="187" customFormat="1" x14ac:dyDescent="0.2">
      <c r="B20" s="23"/>
      <c r="C20" s="177"/>
      <c r="D20" s="177"/>
      <c r="E20" s="177"/>
      <c r="F20" s="177"/>
      <c r="G20" s="177"/>
      <c r="H20" s="177"/>
      <c r="I20" s="177"/>
      <c r="J20" s="177"/>
      <c r="K20" s="177"/>
      <c r="L20" s="196" t="s">
        <v>18</v>
      </c>
      <c r="M20" s="196"/>
      <c r="N20" s="196"/>
      <c r="O20" s="196"/>
      <c r="P20" s="196"/>
      <c r="Q20" s="177"/>
      <c r="R20" s="177"/>
      <c r="S20" s="177"/>
      <c r="T20" s="177"/>
      <c r="U20" s="177"/>
      <c r="V20" s="177"/>
      <c r="W20" s="196" t="s">
        <v>19</v>
      </c>
      <c r="X20" s="196"/>
      <c r="Y20" s="196"/>
      <c r="Z20" s="196"/>
      <c r="AA20" s="196"/>
      <c r="AB20" s="196"/>
      <c r="AC20" s="196"/>
      <c r="AD20" s="196"/>
      <c r="AE20" s="196"/>
      <c r="AF20" s="177"/>
      <c r="AG20" s="177"/>
      <c r="AH20" s="177"/>
      <c r="AI20" s="177"/>
      <c r="AJ20" s="177"/>
      <c r="AK20" s="196" t="s">
        <v>20</v>
      </c>
      <c r="AL20" s="196"/>
      <c r="AM20" s="196"/>
      <c r="AN20" s="196"/>
      <c r="AO20" s="196"/>
      <c r="AP20" s="177"/>
      <c r="AQ20" s="177"/>
      <c r="AR20" s="25"/>
      <c r="BE20" s="176"/>
    </row>
    <row r="21" spans="2:57" s="1" customFormat="1" ht="14.4" customHeight="1" x14ac:dyDescent="0.2">
      <c r="B21" s="26"/>
      <c r="C21" s="183"/>
      <c r="D21" s="185" t="s">
        <v>21</v>
      </c>
      <c r="E21" s="183"/>
      <c r="F21" s="185" t="s">
        <v>22</v>
      </c>
      <c r="G21" s="183"/>
      <c r="H21" s="183"/>
      <c r="I21" s="183"/>
      <c r="J21" s="183"/>
      <c r="K21" s="183"/>
      <c r="L21" s="205">
        <v>0.21</v>
      </c>
      <c r="M21" s="206"/>
      <c r="N21" s="206"/>
      <c r="O21" s="206"/>
      <c r="P21" s="206"/>
      <c r="Q21" s="183"/>
      <c r="R21" s="183"/>
      <c r="S21" s="183"/>
      <c r="T21" s="183"/>
      <c r="U21" s="183"/>
      <c r="V21" s="183"/>
      <c r="W21" s="207">
        <f>ROUND(AZ46, 2)</f>
        <v>0</v>
      </c>
      <c r="X21" s="206"/>
      <c r="Y21" s="206"/>
      <c r="Z21" s="206"/>
      <c r="AA21" s="206"/>
      <c r="AB21" s="206"/>
      <c r="AC21" s="206"/>
      <c r="AD21" s="206"/>
      <c r="AE21" s="206"/>
      <c r="AF21" s="183"/>
      <c r="AG21" s="183"/>
      <c r="AH21" s="183"/>
      <c r="AI21" s="183"/>
      <c r="AJ21" s="183"/>
      <c r="AK21" s="207">
        <f>ROUND(AV46, 2)</f>
        <v>0</v>
      </c>
      <c r="AL21" s="206"/>
      <c r="AM21" s="206"/>
      <c r="AN21" s="206"/>
      <c r="AO21" s="206"/>
      <c r="AP21" s="183"/>
      <c r="AQ21" s="183"/>
      <c r="AR21" s="27"/>
      <c r="BE21" s="176"/>
    </row>
    <row r="22" spans="2:57" s="1" customFormat="1" ht="14.4" customHeight="1" x14ac:dyDescent="0.2">
      <c r="B22" s="26"/>
      <c r="C22" s="183"/>
      <c r="D22" s="183"/>
      <c r="E22" s="183"/>
      <c r="F22" s="185" t="s">
        <v>23</v>
      </c>
      <c r="G22" s="183"/>
      <c r="H22" s="183"/>
      <c r="I22" s="183"/>
      <c r="J22" s="183"/>
      <c r="K22" s="183"/>
      <c r="L22" s="205">
        <v>0.15</v>
      </c>
      <c r="M22" s="206"/>
      <c r="N22" s="206"/>
      <c r="O22" s="206"/>
      <c r="P22" s="206"/>
      <c r="Q22" s="183"/>
      <c r="R22" s="183"/>
      <c r="S22" s="183"/>
      <c r="T22" s="183"/>
      <c r="U22" s="183"/>
      <c r="V22" s="183"/>
      <c r="W22" s="207">
        <f>ROUND(BA46, 2)</f>
        <v>0</v>
      </c>
      <c r="X22" s="206"/>
      <c r="Y22" s="206"/>
      <c r="Z22" s="206"/>
      <c r="AA22" s="206"/>
      <c r="AB22" s="206"/>
      <c r="AC22" s="206"/>
      <c r="AD22" s="206"/>
      <c r="AE22" s="206"/>
      <c r="AF22" s="183"/>
      <c r="AG22" s="183"/>
      <c r="AH22" s="183"/>
      <c r="AI22" s="183"/>
      <c r="AJ22" s="183"/>
      <c r="AK22" s="207">
        <f>ROUND(AW46, 2)</f>
        <v>0</v>
      </c>
      <c r="AL22" s="206"/>
      <c r="AM22" s="206"/>
      <c r="AN22" s="206"/>
      <c r="AO22" s="206"/>
      <c r="AP22" s="183"/>
      <c r="AQ22" s="183"/>
      <c r="AR22" s="27"/>
      <c r="BE22" s="176"/>
    </row>
    <row r="23" spans="2:57" s="1" customFormat="1" ht="14.4" hidden="1" customHeight="1" x14ac:dyDescent="0.2">
      <c r="B23" s="26"/>
      <c r="C23" s="183"/>
      <c r="D23" s="183"/>
      <c r="E23" s="183"/>
      <c r="F23" s="185" t="s">
        <v>24</v>
      </c>
      <c r="G23" s="183"/>
      <c r="H23" s="183"/>
      <c r="I23" s="183"/>
      <c r="J23" s="183"/>
      <c r="K23" s="183"/>
      <c r="L23" s="205">
        <v>0.21</v>
      </c>
      <c r="M23" s="206"/>
      <c r="N23" s="206"/>
      <c r="O23" s="206"/>
      <c r="P23" s="206"/>
      <c r="Q23" s="183"/>
      <c r="R23" s="183"/>
      <c r="S23" s="183"/>
      <c r="T23" s="183"/>
      <c r="U23" s="183"/>
      <c r="V23" s="183"/>
      <c r="W23" s="207">
        <f>ROUND(BB46, 2)</f>
        <v>0</v>
      </c>
      <c r="X23" s="206"/>
      <c r="Y23" s="206"/>
      <c r="Z23" s="206"/>
      <c r="AA23" s="206"/>
      <c r="AB23" s="206"/>
      <c r="AC23" s="206"/>
      <c r="AD23" s="206"/>
      <c r="AE23" s="206"/>
      <c r="AF23" s="183"/>
      <c r="AG23" s="183"/>
      <c r="AH23" s="183"/>
      <c r="AI23" s="183"/>
      <c r="AJ23" s="183"/>
      <c r="AK23" s="207">
        <v>0</v>
      </c>
      <c r="AL23" s="206"/>
      <c r="AM23" s="206"/>
      <c r="AN23" s="206"/>
      <c r="AO23" s="206"/>
      <c r="AP23" s="183"/>
      <c r="AQ23" s="183"/>
      <c r="AR23" s="27"/>
      <c r="BE23" s="176"/>
    </row>
    <row r="24" spans="2:57" s="1" customFormat="1" ht="14.4" hidden="1" customHeight="1" x14ac:dyDescent="0.2">
      <c r="B24" s="26"/>
      <c r="C24" s="183"/>
      <c r="D24" s="183"/>
      <c r="E24" s="183"/>
      <c r="F24" s="185" t="s">
        <v>25</v>
      </c>
      <c r="G24" s="183"/>
      <c r="H24" s="183"/>
      <c r="I24" s="183"/>
      <c r="J24" s="183"/>
      <c r="K24" s="183"/>
      <c r="L24" s="205">
        <v>0.15</v>
      </c>
      <c r="M24" s="206"/>
      <c r="N24" s="206"/>
      <c r="O24" s="206"/>
      <c r="P24" s="206"/>
      <c r="Q24" s="183"/>
      <c r="R24" s="183"/>
      <c r="S24" s="183"/>
      <c r="T24" s="183"/>
      <c r="U24" s="183"/>
      <c r="V24" s="183"/>
      <c r="W24" s="207">
        <f>ROUND(BC46, 2)</f>
        <v>0</v>
      </c>
      <c r="X24" s="206"/>
      <c r="Y24" s="206"/>
      <c r="Z24" s="206"/>
      <c r="AA24" s="206"/>
      <c r="AB24" s="206"/>
      <c r="AC24" s="206"/>
      <c r="AD24" s="206"/>
      <c r="AE24" s="206"/>
      <c r="AF24" s="183"/>
      <c r="AG24" s="183"/>
      <c r="AH24" s="183"/>
      <c r="AI24" s="183"/>
      <c r="AJ24" s="183"/>
      <c r="AK24" s="207">
        <v>0</v>
      </c>
      <c r="AL24" s="206"/>
      <c r="AM24" s="206"/>
      <c r="AN24" s="206"/>
      <c r="AO24" s="206"/>
      <c r="AP24" s="183"/>
      <c r="AQ24" s="183"/>
      <c r="AR24" s="27"/>
      <c r="BE24" s="176"/>
    </row>
    <row r="25" spans="2:57" s="1" customFormat="1" ht="14.4" hidden="1" customHeight="1" x14ac:dyDescent="0.2">
      <c r="B25" s="26"/>
      <c r="C25" s="183"/>
      <c r="D25" s="183"/>
      <c r="E25" s="183"/>
      <c r="F25" s="185" t="s">
        <v>26</v>
      </c>
      <c r="G25" s="183"/>
      <c r="H25" s="183"/>
      <c r="I25" s="183"/>
      <c r="J25" s="183"/>
      <c r="K25" s="183"/>
      <c r="L25" s="205">
        <v>0</v>
      </c>
      <c r="M25" s="206"/>
      <c r="N25" s="206"/>
      <c r="O25" s="206"/>
      <c r="P25" s="206"/>
      <c r="Q25" s="183"/>
      <c r="R25" s="183"/>
      <c r="S25" s="183"/>
      <c r="T25" s="183"/>
      <c r="U25" s="183"/>
      <c r="V25" s="183"/>
      <c r="W25" s="207">
        <f>ROUND(BD46, 2)</f>
        <v>0</v>
      </c>
      <c r="X25" s="206"/>
      <c r="Y25" s="206"/>
      <c r="Z25" s="206"/>
      <c r="AA25" s="206"/>
      <c r="AB25" s="206"/>
      <c r="AC25" s="206"/>
      <c r="AD25" s="206"/>
      <c r="AE25" s="206"/>
      <c r="AF25" s="183"/>
      <c r="AG25" s="183"/>
      <c r="AH25" s="183"/>
      <c r="AI25" s="183"/>
      <c r="AJ25" s="183"/>
      <c r="AK25" s="207">
        <v>0</v>
      </c>
      <c r="AL25" s="206"/>
      <c r="AM25" s="206"/>
      <c r="AN25" s="206"/>
      <c r="AO25" s="206"/>
      <c r="AP25" s="183"/>
      <c r="AQ25" s="183"/>
      <c r="AR25" s="27"/>
      <c r="BE25" s="176"/>
    </row>
    <row r="26" spans="2:57" s="187" customFormat="1" ht="6.9" customHeight="1" x14ac:dyDescent="0.2">
      <c r="B26" s="23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25"/>
      <c r="BE26" s="176"/>
    </row>
    <row r="27" spans="2:57" s="187" customFormat="1" ht="25.95" customHeight="1" x14ac:dyDescent="0.2">
      <c r="B27" s="23"/>
      <c r="C27" s="28"/>
      <c r="D27" s="29" t="s">
        <v>111</v>
      </c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30" t="s">
        <v>28</v>
      </c>
      <c r="U27" s="175"/>
      <c r="V27" s="175"/>
      <c r="W27" s="175"/>
      <c r="X27" s="210" t="s">
        <v>29</v>
      </c>
      <c r="Y27" s="211"/>
      <c r="Z27" s="211"/>
      <c r="AA27" s="211"/>
      <c r="AB27" s="211"/>
      <c r="AC27" s="175"/>
      <c r="AD27" s="175"/>
      <c r="AE27" s="175"/>
      <c r="AF27" s="175"/>
      <c r="AG27" s="175"/>
      <c r="AH27" s="175"/>
      <c r="AI27" s="175"/>
      <c r="AJ27" s="175"/>
      <c r="AK27" s="212">
        <f>SUM(AK18:AK25)</f>
        <v>484002</v>
      </c>
      <c r="AL27" s="211"/>
      <c r="AM27" s="211"/>
      <c r="AN27" s="211"/>
      <c r="AO27" s="213"/>
      <c r="AP27" s="28"/>
      <c r="AQ27" s="28"/>
      <c r="AR27" s="25"/>
      <c r="BE27" s="176"/>
    </row>
    <row r="28" spans="2:57" s="187" customFormat="1" ht="6.9" customHeight="1" x14ac:dyDescent="0.2">
      <c r="B28" s="23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25"/>
      <c r="BE28" s="176"/>
    </row>
    <row r="29" spans="2:57" s="187" customFormat="1" ht="6.9" customHeight="1" x14ac:dyDescent="0.2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25"/>
      <c r="BE29" s="176"/>
    </row>
    <row r="33" spans="1:91" s="187" customFormat="1" ht="6.9" customHeight="1" x14ac:dyDescent="0.2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25"/>
      <c r="BE33" s="176"/>
    </row>
    <row r="34" spans="1:91" s="187" customFormat="1" ht="24.9" customHeight="1" x14ac:dyDescent="0.2">
      <c r="B34" s="23"/>
      <c r="C34" s="18" t="s">
        <v>113</v>
      </c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25"/>
      <c r="BE34" s="176"/>
    </row>
    <row r="35" spans="1:91" s="187" customFormat="1" ht="6.9" customHeight="1" x14ac:dyDescent="0.2">
      <c r="B35" s="23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25"/>
      <c r="BE35" s="176"/>
    </row>
    <row r="36" spans="1:91" s="187" customFormat="1" ht="12" customHeight="1" x14ac:dyDescent="0.2">
      <c r="B36" s="23"/>
      <c r="C36" s="185" t="s">
        <v>1</v>
      </c>
      <c r="D36" s="177"/>
      <c r="E36" s="177"/>
      <c r="F36" s="177"/>
      <c r="G36" s="177"/>
      <c r="H36" s="177"/>
      <c r="I36" s="177"/>
      <c r="J36" s="177"/>
      <c r="K36" s="177"/>
      <c r="L36" s="177" t="str">
        <f>K5</f>
        <v>01</v>
      </c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25"/>
      <c r="BE36" s="176"/>
    </row>
    <row r="37" spans="1:91" s="2" customFormat="1" ht="36.9" customHeight="1" x14ac:dyDescent="0.2">
      <c r="B37" s="35"/>
      <c r="C37" s="36" t="s">
        <v>3</v>
      </c>
      <c r="D37" s="178"/>
      <c r="E37" s="178"/>
      <c r="F37" s="178"/>
      <c r="G37" s="178"/>
      <c r="H37" s="178"/>
      <c r="I37" s="178"/>
      <c r="J37" s="178"/>
      <c r="K37" s="178"/>
      <c r="L37" s="208" t="str">
        <f>K6</f>
        <v>Dopravní terminál v Jablunkově</v>
      </c>
      <c r="M37" s="209"/>
      <c r="N37" s="209"/>
      <c r="O37" s="209"/>
      <c r="P37" s="209"/>
      <c r="Q37" s="209"/>
      <c r="R37" s="209"/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  <c r="AD37" s="209"/>
      <c r="AE37" s="209"/>
      <c r="AF37" s="209"/>
      <c r="AG37" s="209"/>
      <c r="AH37" s="209"/>
      <c r="AI37" s="209"/>
      <c r="AJ37" s="209"/>
      <c r="AK37" s="209"/>
      <c r="AL37" s="209"/>
      <c r="AM37" s="209"/>
      <c r="AN37" s="209"/>
      <c r="AO37" s="209"/>
      <c r="AP37" s="178"/>
      <c r="AQ37" s="178"/>
      <c r="AR37" s="37"/>
      <c r="BE37" s="176"/>
    </row>
    <row r="38" spans="1:91" s="187" customFormat="1" ht="6.9" customHeight="1" x14ac:dyDescent="0.2">
      <c r="B38" s="23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25"/>
    </row>
    <row r="39" spans="1:91" s="187" customFormat="1" ht="12" customHeight="1" x14ac:dyDescent="0.2">
      <c r="B39" s="23"/>
      <c r="C39" s="185" t="s">
        <v>9</v>
      </c>
      <c r="D39" s="177"/>
      <c r="E39" s="177"/>
      <c r="F39" s="177"/>
      <c r="G39" s="177"/>
      <c r="H39" s="177"/>
      <c r="I39" s="177"/>
      <c r="J39" s="177"/>
      <c r="K39" s="177"/>
      <c r="L39" s="38" t="str">
        <f>IF(K8="","",K8)</f>
        <v>Obec Jablunkov</v>
      </c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85" t="s">
        <v>11</v>
      </c>
      <c r="AJ39" s="177"/>
      <c r="AK39" s="177"/>
      <c r="AL39" s="177"/>
      <c r="AM39" s="214">
        <f>AN8</f>
        <v>44182</v>
      </c>
      <c r="AN39" s="214"/>
      <c r="AO39" s="177"/>
      <c r="AP39" s="177"/>
      <c r="AQ39" s="177"/>
      <c r="AR39" s="25"/>
    </row>
    <row r="40" spans="1:91" s="187" customFormat="1" ht="6.9" customHeight="1" x14ac:dyDescent="0.2">
      <c r="B40" s="23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25"/>
    </row>
    <row r="41" spans="1:91" s="187" customFormat="1" ht="13.65" customHeight="1" x14ac:dyDescent="0.2">
      <c r="B41" s="23"/>
      <c r="C41" s="185" t="s">
        <v>12</v>
      </c>
      <c r="D41" s="177"/>
      <c r="E41" s="177"/>
      <c r="F41" s="177"/>
      <c r="G41" s="177"/>
      <c r="H41" s="177"/>
      <c r="I41" s="177"/>
      <c r="J41" s="177"/>
      <c r="K41" s="177"/>
      <c r="L41" s="177" t="str">
        <f>IF(E11= "","",E11)</f>
        <v>Město Jablunkov, Dukelská 144, 739 91, Jablunkov</v>
      </c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85"/>
      <c r="AJ41" s="177"/>
      <c r="AK41" s="177"/>
      <c r="AL41" s="177"/>
      <c r="AM41" s="215"/>
      <c r="AN41" s="216"/>
      <c r="AO41" s="216"/>
      <c r="AP41" s="216"/>
      <c r="AQ41" s="177"/>
      <c r="AR41" s="25"/>
      <c r="AS41" s="217"/>
      <c r="AT41" s="218"/>
      <c r="AU41" s="39"/>
      <c r="AV41" s="39"/>
      <c r="AW41" s="39"/>
      <c r="AX41" s="39"/>
      <c r="AY41" s="39"/>
      <c r="AZ41" s="39"/>
      <c r="BA41" s="39"/>
      <c r="BB41" s="39"/>
      <c r="BC41" s="39"/>
      <c r="BD41" s="40"/>
    </row>
    <row r="42" spans="1:91" s="187" customFormat="1" ht="13.65" customHeight="1" x14ac:dyDescent="0.2">
      <c r="B42" s="23"/>
      <c r="C42" s="185" t="s">
        <v>16</v>
      </c>
      <c r="D42" s="177"/>
      <c r="E42" s="177"/>
      <c r="F42" s="177"/>
      <c r="G42" s="177"/>
      <c r="H42" s="177"/>
      <c r="I42" s="177"/>
      <c r="J42" s="177"/>
      <c r="K42" s="177"/>
      <c r="L42" s="177" t="str">
        <f>IF(E14= "Vyplň údaj","",E14)</f>
        <v>IMOS Brno, a.s. , Olomoucká 174, 627 00 Brno</v>
      </c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85"/>
      <c r="AJ42" s="177"/>
      <c r="AK42" s="177"/>
      <c r="AL42" s="177"/>
      <c r="AM42" s="215"/>
      <c r="AN42" s="216"/>
      <c r="AO42" s="216"/>
      <c r="AP42" s="216"/>
      <c r="AQ42" s="177"/>
      <c r="AR42" s="25"/>
      <c r="AS42" s="219"/>
      <c r="AT42" s="220"/>
      <c r="AU42" s="41"/>
      <c r="AV42" s="41"/>
      <c r="AW42" s="41"/>
      <c r="AX42" s="41"/>
      <c r="AY42" s="41"/>
      <c r="AZ42" s="41"/>
      <c r="BA42" s="41"/>
      <c r="BB42" s="41"/>
      <c r="BC42" s="41"/>
      <c r="BD42" s="42"/>
    </row>
    <row r="43" spans="1:91" s="187" customFormat="1" ht="10.95" customHeight="1" x14ac:dyDescent="0.2">
      <c r="B43" s="23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25"/>
      <c r="AS43" s="221"/>
      <c r="AT43" s="222"/>
      <c r="AU43" s="43"/>
      <c r="AV43" s="43"/>
      <c r="AW43" s="43"/>
      <c r="AX43" s="43"/>
      <c r="AY43" s="43"/>
      <c r="AZ43" s="43"/>
      <c r="BA43" s="43"/>
      <c r="BB43" s="43"/>
      <c r="BC43" s="43"/>
      <c r="BD43" s="44"/>
    </row>
    <row r="44" spans="1:91" s="187" customFormat="1" ht="29.25" customHeight="1" x14ac:dyDescent="0.2">
      <c r="B44" s="23"/>
      <c r="C44" s="223" t="s">
        <v>30</v>
      </c>
      <c r="D44" s="224"/>
      <c r="E44" s="224"/>
      <c r="F44" s="224"/>
      <c r="G44" s="224"/>
      <c r="H44" s="45"/>
      <c r="I44" s="225" t="s">
        <v>31</v>
      </c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6" t="s">
        <v>32</v>
      </c>
      <c r="AH44" s="224"/>
      <c r="AI44" s="224"/>
      <c r="AJ44" s="224"/>
      <c r="AK44" s="224"/>
      <c r="AL44" s="224"/>
      <c r="AM44" s="224"/>
      <c r="AN44" s="225" t="s">
        <v>33</v>
      </c>
      <c r="AO44" s="224"/>
      <c r="AP44" s="224"/>
      <c r="AQ44" s="46" t="s">
        <v>34</v>
      </c>
      <c r="AR44" s="25"/>
      <c r="AS44" s="47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9"/>
    </row>
    <row r="45" spans="1:91" s="187" customFormat="1" ht="10.95" customHeight="1" x14ac:dyDescent="0.2">
      <c r="B45" s="23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25"/>
      <c r="AS45" s="50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2"/>
    </row>
    <row r="46" spans="1:91" s="3" customFormat="1" ht="32.4" customHeight="1" x14ac:dyDescent="0.2">
      <c r="B46" s="53"/>
      <c r="C46" s="54" t="s">
        <v>35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227">
        <f>ROUND(AG47+AG48+SUM(AG54:AG62),2)</f>
        <v>484002</v>
      </c>
      <c r="AH46" s="227"/>
      <c r="AI46" s="227"/>
      <c r="AJ46" s="227"/>
      <c r="AK46" s="227"/>
      <c r="AL46" s="227"/>
      <c r="AM46" s="227"/>
      <c r="AN46" s="228">
        <f t="shared" ref="AN46:AN62" si="0">SUM(AG46,AT46)</f>
        <v>484002</v>
      </c>
      <c r="AO46" s="228"/>
      <c r="AP46" s="228"/>
      <c r="AQ46" s="56" t="s">
        <v>8</v>
      </c>
      <c r="AR46" s="57"/>
      <c r="AS46" s="58"/>
      <c r="AT46" s="59"/>
      <c r="AU46" s="60"/>
      <c r="AV46" s="59"/>
      <c r="AW46" s="59"/>
      <c r="AX46" s="59"/>
      <c r="AY46" s="59"/>
      <c r="AZ46" s="59"/>
      <c r="BA46" s="59"/>
      <c r="BB46" s="59"/>
      <c r="BC46" s="59"/>
      <c r="BD46" s="61"/>
      <c r="BS46" s="62"/>
      <c r="BT46" s="62"/>
      <c r="BU46" s="63"/>
      <c r="BV46" s="62"/>
      <c r="BW46" s="62"/>
      <c r="BX46" s="62"/>
      <c r="CL46" s="62"/>
    </row>
    <row r="47" spans="1:91" s="4" customFormat="1" ht="16.5" customHeight="1" x14ac:dyDescent="0.2">
      <c r="A47" s="64" t="s">
        <v>37</v>
      </c>
      <c r="B47" s="65"/>
      <c r="C47" s="66"/>
      <c r="D47" s="229" t="s">
        <v>38</v>
      </c>
      <c r="E47" s="229"/>
      <c r="F47" s="229"/>
      <c r="G47" s="229"/>
      <c r="H47" s="229"/>
      <c r="I47" s="172"/>
      <c r="J47" s="229" t="s">
        <v>114</v>
      </c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30">
        <f>'SO 01- VCP'!J52</f>
        <v>484002</v>
      </c>
      <c r="AH47" s="231"/>
      <c r="AI47" s="231"/>
      <c r="AJ47" s="231"/>
      <c r="AK47" s="231"/>
      <c r="AL47" s="231"/>
      <c r="AM47" s="231"/>
      <c r="AN47" s="230">
        <f t="shared" si="0"/>
        <v>484002</v>
      </c>
      <c r="AO47" s="231"/>
      <c r="AP47" s="231"/>
      <c r="AQ47" s="67"/>
      <c r="AR47" s="68"/>
      <c r="AS47" s="69"/>
      <c r="AT47" s="70"/>
      <c r="AU47" s="71"/>
      <c r="AV47" s="70"/>
      <c r="AW47" s="70"/>
      <c r="AX47" s="70"/>
      <c r="AY47" s="70"/>
      <c r="AZ47" s="70"/>
      <c r="BA47" s="70"/>
      <c r="BB47" s="70"/>
      <c r="BC47" s="70"/>
      <c r="BD47" s="72"/>
      <c r="BT47" s="73"/>
      <c r="BV47" s="73"/>
      <c r="BW47" s="73"/>
      <c r="BX47" s="73"/>
      <c r="CL47" s="73"/>
      <c r="CM47" s="73"/>
    </row>
    <row r="48" spans="1:91" s="4" customFormat="1" ht="16.5" hidden="1" customHeight="1" x14ac:dyDescent="0.2">
      <c r="B48" s="65"/>
      <c r="C48" s="66"/>
      <c r="D48" s="229" t="s">
        <v>42</v>
      </c>
      <c r="E48" s="229"/>
      <c r="F48" s="229"/>
      <c r="G48" s="229"/>
      <c r="H48" s="229"/>
      <c r="I48" s="172"/>
      <c r="J48" s="229" t="s">
        <v>43</v>
      </c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32"/>
      <c r="AH48" s="231"/>
      <c r="AI48" s="231"/>
      <c r="AJ48" s="231"/>
      <c r="AK48" s="231"/>
      <c r="AL48" s="231"/>
      <c r="AM48" s="231"/>
      <c r="AN48" s="230">
        <f t="shared" si="0"/>
        <v>0</v>
      </c>
      <c r="AO48" s="231"/>
      <c r="AP48" s="231"/>
      <c r="AQ48" s="67" t="s">
        <v>39</v>
      </c>
      <c r="AR48" s="68"/>
      <c r="AS48" s="69"/>
      <c r="AT48" s="70"/>
      <c r="AU48" s="71"/>
      <c r="AV48" s="70"/>
      <c r="AW48" s="70"/>
      <c r="AX48" s="70"/>
      <c r="AY48" s="70"/>
      <c r="AZ48" s="70"/>
      <c r="BA48" s="70"/>
      <c r="BB48" s="70"/>
      <c r="BC48" s="70"/>
      <c r="BD48" s="72"/>
      <c r="BS48" s="73"/>
      <c r="BT48" s="73"/>
      <c r="BU48" s="73"/>
      <c r="BV48" s="73"/>
      <c r="BW48" s="73"/>
      <c r="BX48" s="73"/>
      <c r="CL48" s="73"/>
      <c r="CM48" s="73"/>
    </row>
    <row r="49" spans="1:91" s="5" customFormat="1" ht="16.5" hidden="1" customHeight="1" x14ac:dyDescent="0.2">
      <c r="A49" s="64" t="s">
        <v>37</v>
      </c>
      <c r="B49" s="74"/>
      <c r="C49" s="173"/>
      <c r="D49" s="173"/>
      <c r="E49" s="233" t="s">
        <v>44</v>
      </c>
      <c r="F49" s="233"/>
      <c r="G49" s="233"/>
      <c r="H49" s="233"/>
      <c r="I49" s="233"/>
      <c r="J49" s="173"/>
      <c r="K49" s="233" t="s">
        <v>45</v>
      </c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4"/>
      <c r="AH49" s="235"/>
      <c r="AI49" s="235"/>
      <c r="AJ49" s="235"/>
      <c r="AK49" s="235"/>
      <c r="AL49" s="235"/>
      <c r="AM49" s="235"/>
      <c r="AN49" s="234">
        <f t="shared" si="0"/>
        <v>0</v>
      </c>
      <c r="AO49" s="235"/>
      <c r="AP49" s="235"/>
      <c r="AQ49" s="75" t="s">
        <v>46</v>
      </c>
      <c r="AR49" s="76"/>
      <c r="AS49" s="77"/>
      <c r="AT49" s="78"/>
      <c r="AU49" s="79"/>
      <c r="AV49" s="78"/>
      <c r="AW49" s="78"/>
      <c r="AX49" s="78"/>
      <c r="AY49" s="78"/>
      <c r="AZ49" s="78"/>
      <c r="BA49" s="78"/>
      <c r="BB49" s="78"/>
      <c r="BC49" s="78"/>
      <c r="BD49" s="80"/>
      <c r="BT49" s="81"/>
      <c r="BV49" s="81"/>
      <c r="BW49" s="81"/>
      <c r="BX49" s="81"/>
      <c r="CL49" s="81"/>
    </row>
    <row r="50" spans="1:91" s="5" customFormat="1" ht="16.5" hidden="1" customHeight="1" x14ac:dyDescent="0.2">
      <c r="A50" s="64" t="s">
        <v>37</v>
      </c>
      <c r="B50" s="74"/>
      <c r="C50" s="173"/>
      <c r="D50" s="173"/>
      <c r="E50" s="233" t="s">
        <v>47</v>
      </c>
      <c r="F50" s="233"/>
      <c r="G50" s="233"/>
      <c r="H50" s="233"/>
      <c r="I50" s="233"/>
      <c r="J50" s="173"/>
      <c r="K50" s="233" t="s">
        <v>48</v>
      </c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233"/>
      <c r="AG50" s="234"/>
      <c r="AH50" s="235"/>
      <c r="AI50" s="235"/>
      <c r="AJ50" s="235"/>
      <c r="AK50" s="235"/>
      <c r="AL50" s="235"/>
      <c r="AM50" s="235"/>
      <c r="AN50" s="234">
        <f t="shared" si="0"/>
        <v>0</v>
      </c>
      <c r="AO50" s="235"/>
      <c r="AP50" s="235"/>
      <c r="AQ50" s="75" t="s">
        <v>46</v>
      </c>
      <c r="AR50" s="76"/>
      <c r="AS50" s="77"/>
      <c r="AT50" s="78"/>
      <c r="AU50" s="79"/>
      <c r="AV50" s="78"/>
      <c r="AW50" s="78"/>
      <c r="AX50" s="78"/>
      <c r="AY50" s="78"/>
      <c r="AZ50" s="78"/>
      <c r="BA50" s="78"/>
      <c r="BB50" s="78"/>
      <c r="BC50" s="78"/>
      <c r="BD50" s="80"/>
      <c r="BT50" s="81"/>
      <c r="BV50" s="81"/>
      <c r="BW50" s="81"/>
      <c r="BX50" s="81"/>
      <c r="CL50" s="81"/>
    </row>
    <row r="51" spans="1:91" s="5" customFormat="1" ht="16.5" hidden="1" customHeight="1" x14ac:dyDescent="0.2">
      <c r="A51" s="64" t="s">
        <v>37</v>
      </c>
      <c r="B51" s="74"/>
      <c r="C51" s="173"/>
      <c r="D51" s="173"/>
      <c r="E51" s="233" t="s">
        <v>49</v>
      </c>
      <c r="F51" s="233"/>
      <c r="G51" s="233"/>
      <c r="H51" s="233"/>
      <c r="I51" s="233"/>
      <c r="J51" s="173"/>
      <c r="K51" s="233" t="s">
        <v>50</v>
      </c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/>
      <c r="AE51" s="233"/>
      <c r="AF51" s="233"/>
      <c r="AG51" s="234"/>
      <c r="AH51" s="235"/>
      <c r="AI51" s="235"/>
      <c r="AJ51" s="235"/>
      <c r="AK51" s="235"/>
      <c r="AL51" s="235"/>
      <c r="AM51" s="235"/>
      <c r="AN51" s="234">
        <f t="shared" si="0"/>
        <v>0</v>
      </c>
      <c r="AO51" s="235"/>
      <c r="AP51" s="235"/>
      <c r="AQ51" s="75" t="s">
        <v>46</v>
      </c>
      <c r="AR51" s="76"/>
      <c r="AS51" s="77"/>
      <c r="AT51" s="78"/>
      <c r="AU51" s="79"/>
      <c r="AV51" s="78"/>
      <c r="AW51" s="78"/>
      <c r="AX51" s="78"/>
      <c r="AY51" s="78"/>
      <c r="AZ51" s="78"/>
      <c r="BA51" s="78"/>
      <c r="BB51" s="78"/>
      <c r="BC51" s="78"/>
      <c r="BD51" s="80"/>
      <c r="BT51" s="81"/>
      <c r="BV51" s="81"/>
      <c r="BW51" s="81"/>
      <c r="BX51" s="81"/>
      <c r="CL51" s="81"/>
    </row>
    <row r="52" spans="1:91" s="5" customFormat="1" ht="16.5" hidden="1" customHeight="1" x14ac:dyDescent="0.2">
      <c r="A52" s="64" t="s">
        <v>37</v>
      </c>
      <c r="B52" s="74"/>
      <c r="C52" s="173"/>
      <c r="D52" s="173"/>
      <c r="E52" s="233" t="s">
        <v>51</v>
      </c>
      <c r="F52" s="233"/>
      <c r="G52" s="233"/>
      <c r="H52" s="233"/>
      <c r="I52" s="233"/>
      <c r="J52" s="173"/>
      <c r="K52" s="233" t="s">
        <v>52</v>
      </c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4"/>
      <c r="AH52" s="235"/>
      <c r="AI52" s="235"/>
      <c r="AJ52" s="235"/>
      <c r="AK52" s="235"/>
      <c r="AL52" s="235"/>
      <c r="AM52" s="235"/>
      <c r="AN52" s="234">
        <f t="shared" si="0"/>
        <v>0</v>
      </c>
      <c r="AO52" s="235"/>
      <c r="AP52" s="235"/>
      <c r="AQ52" s="75" t="s">
        <v>46</v>
      </c>
      <c r="AR52" s="76"/>
      <c r="AS52" s="77"/>
      <c r="AT52" s="78"/>
      <c r="AU52" s="79"/>
      <c r="AV52" s="78"/>
      <c r="AW52" s="78"/>
      <c r="AX52" s="78"/>
      <c r="AY52" s="78"/>
      <c r="AZ52" s="78"/>
      <c r="BA52" s="78"/>
      <c r="BB52" s="78"/>
      <c r="BC52" s="78"/>
      <c r="BD52" s="80"/>
      <c r="BT52" s="81"/>
      <c r="BV52" s="81"/>
      <c r="BW52" s="81"/>
      <c r="BX52" s="81"/>
      <c r="CL52" s="81"/>
    </row>
    <row r="53" spans="1:91" s="5" customFormat="1" ht="16.5" hidden="1" customHeight="1" x14ac:dyDescent="0.2">
      <c r="A53" s="64" t="s">
        <v>37</v>
      </c>
      <c r="B53" s="74"/>
      <c r="C53" s="173"/>
      <c r="D53" s="173"/>
      <c r="E53" s="233" t="s">
        <v>53</v>
      </c>
      <c r="F53" s="233"/>
      <c r="G53" s="233"/>
      <c r="H53" s="233"/>
      <c r="I53" s="233"/>
      <c r="J53" s="173"/>
      <c r="K53" s="233" t="s">
        <v>54</v>
      </c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  <c r="AE53" s="233"/>
      <c r="AF53" s="233"/>
      <c r="AG53" s="234"/>
      <c r="AH53" s="235"/>
      <c r="AI53" s="235"/>
      <c r="AJ53" s="235"/>
      <c r="AK53" s="235"/>
      <c r="AL53" s="235"/>
      <c r="AM53" s="235"/>
      <c r="AN53" s="234">
        <f t="shared" si="0"/>
        <v>0</v>
      </c>
      <c r="AO53" s="235"/>
      <c r="AP53" s="235"/>
      <c r="AQ53" s="75" t="s">
        <v>46</v>
      </c>
      <c r="AR53" s="76"/>
      <c r="AS53" s="77"/>
      <c r="AT53" s="78"/>
      <c r="AU53" s="79"/>
      <c r="AV53" s="78"/>
      <c r="AW53" s="78"/>
      <c r="AX53" s="78"/>
      <c r="AY53" s="78"/>
      <c r="AZ53" s="78"/>
      <c r="BA53" s="78"/>
      <c r="BB53" s="78"/>
      <c r="BC53" s="78"/>
      <c r="BD53" s="80"/>
      <c r="BT53" s="81"/>
      <c r="BV53" s="81"/>
      <c r="BW53" s="81"/>
      <c r="BX53" s="81"/>
      <c r="CL53" s="81"/>
    </row>
    <row r="54" spans="1:91" s="4" customFormat="1" ht="16.5" hidden="1" customHeight="1" x14ac:dyDescent="0.2">
      <c r="A54" s="64" t="s">
        <v>37</v>
      </c>
      <c r="B54" s="65"/>
      <c r="C54" s="66"/>
      <c r="D54" s="229" t="s">
        <v>55</v>
      </c>
      <c r="E54" s="229"/>
      <c r="F54" s="229"/>
      <c r="G54" s="229"/>
      <c r="H54" s="229"/>
      <c r="I54" s="172"/>
      <c r="J54" s="229" t="s">
        <v>56</v>
      </c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30"/>
      <c r="AH54" s="231"/>
      <c r="AI54" s="231"/>
      <c r="AJ54" s="231"/>
      <c r="AK54" s="231"/>
      <c r="AL54" s="231"/>
      <c r="AM54" s="231"/>
      <c r="AN54" s="230">
        <f t="shared" si="0"/>
        <v>0</v>
      </c>
      <c r="AO54" s="231"/>
      <c r="AP54" s="231"/>
      <c r="AQ54" s="67" t="s">
        <v>39</v>
      </c>
      <c r="AR54" s="68"/>
      <c r="AS54" s="69"/>
      <c r="AT54" s="70"/>
      <c r="AU54" s="71"/>
      <c r="AV54" s="70"/>
      <c r="AW54" s="70"/>
      <c r="AX54" s="70"/>
      <c r="AY54" s="70"/>
      <c r="AZ54" s="70"/>
      <c r="BA54" s="70"/>
      <c r="BB54" s="70"/>
      <c r="BC54" s="70"/>
      <c r="BD54" s="72"/>
      <c r="BT54" s="73"/>
      <c r="BV54" s="73"/>
      <c r="BW54" s="73"/>
      <c r="BX54" s="73"/>
      <c r="CL54" s="73"/>
      <c r="CM54" s="73"/>
    </row>
    <row r="55" spans="1:91" s="4" customFormat="1" ht="16.5" hidden="1" customHeight="1" x14ac:dyDescent="0.2">
      <c r="A55" s="64" t="s">
        <v>37</v>
      </c>
      <c r="B55" s="65"/>
      <c r="C55" s="66"/>
      <c r="D55" s="229" t="s">
        <v>57</v>
      </c>
      <c r="E55" s="229"/>
      <c r="F55" s="229"/>
      <c r="G55" s="229"/>
      <c r="H55" s="229"/>
      <c r="I55" s="172"/>
      <c r="J55" s="229" t="s">
        <v>58</v>
      </c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30"/>
      <c r="AH55" s="231"/>
      <c r="AI55" s="231"/>
      <c r="AJ55" s="231"/>
      <c r="AK55" s="231"/>
      <c r="AL55" s="231"/>
      <c r="AM55" s="231"/>
      <c r="AN55" s="230">
        <f t="shared" si="0"/>
        <v>0</v>
      </c>
      <c r="AO55" s="231"/>
      <c r="AP55" s="231"/>
      <c r="AQ55" s="67" t="s">
        <v>39</v>
      </c>
      <c r="AR55" s="68"/>
      <c r="AS55" s="69"/>
      <c r="AT55" s="70"/>
      <c r="AU55" s="71"/>
      <c r="AV55" s="70"/>
      <c r="AW55" s="70"/>
      <c r="AX55" s="70"/>
      <c r="AY55" s="70"/>
      <c r="AZ55" s="70"/>
      <c r="BA55" s="70"/>
      <c r="BB55" s="70"/>
      <c r="BC55" s="70"/>
      <c r="BD55" s="72"/>
      <c r="BT55" s="73"/>
      <c r="BV55" s="73"/>
      <c r="BW55" s="73"/>
      <c r="BX55" s="73"/>
      <c r="CL55" s="73"/>
      <c r="CM55" s="73"/>
    </row>
    <row r="56" spans="1:91" s="4" customFormat="1" ht="16.5" hidden="1" customHeight="1" x14ac:dyDescent="0.2">
      <c r="A56" s="64" t="s">
        <v>37</v>
      </c>
      <c r="B56" s="65"/>
      <c r="C56" s="66"/>
      <c r="D56" s="229" t="s">
        <v>59</v>
      </c>
      <c r="E56" s="229"/>
      <c r="F56" s="229"/>
      <c r="G56" s="229"/>
      <c r="H56" s="229"/>
      <c r="I56" s="172"/>
      <c r="J56" s="229" t="s">
        <v>60</v>
      </c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30"/>
      <c r="AH56" s="231"/>
      <c r="AI56" s="231"/>
      <c r="AJ56" s="231"/>
      <c r="AK56" s="231"/>
      <c r="AL56" s="231"/>
      <c r="AM56" s="231"/>
      <c r="AN56" s="230">
        <f t="shared" si="0"/>
        <v>0</v>
      </c>
      <c r="AO56" s="231"/>
      <c r="AP56" s="231"/>
      <c r="AQ56" s="67" t="s">
        <v>39</v>
      </c>
      <c r="AR56" s="68"/>
      <c r="AS56" s="69"/>
      <c r="AT56" s="70"/>
      <c r="AU56" s="71"/>
      <c r="AV56" s="70"/>
      <c r="AW56" s="70"/>
      <c r="AX56" s="70"/>
      <c r="AY56" s="70"/>
      <c r="AZ56" s="70"/>
      <c r="BA56" s="70"/>
      <c r="BB56" s="70"/>
      <c r="BC56" s="70"/>
      <c r="BD56" s="72"/>
      <c r="BT56" s="73"/>
      <c r="BV56" s="73"/>
      <c r="BW56" s="73"/>
      <c r="BX56" s="73"/>
      <c r="CL56" s="73"/>
      <c r="CM56" s="73"/>
    </row>
    <row r="57" spans="1:91" s="4" customFormat="1" ht="16.5" hidden="1" customHeight="1" x14ac:dyDescent="0.2">
      <c r="A57" s="64" t="s">
        <v>37</v>
      </c>
      <c r="B57" s="65"/>
      <c r="C57" s="66"/>
      <c r="D57" s="229" t="s">
        <v>61</v>
      </c>
      <c r="E57" s="229"/>
      <c r="F57" s="229"/>
      <c r="G57" s="229"/>
      <c r="H57" s="229"/>
      <c r="I57" s="172"/>
      <c r="J57" s="229" t="s">
        <v>62</v>
      </c>
      <c r="K57" s="229"/>
      <c r="L57" s="229"/>
      <c r="M57" s="229"/>
      <c r="N57" s="229"/>
      <c r="O57" s="229"/>
      <c r="P57" s="229"/>
      <c r="Q57" s="229"/>
      <c r="R57" s="229"/>
      <c r="S57" s="229"/>
      <c r="T57" s="229"/>
      <c r="U57" s="229"/>
      <c r="V57" s="229"/>
      <c r="W57" s="229"/>
      <c r="X57" s="229"/>
      <c r="Y57" s="229"/>
      <c r="Z57" s="229"/>
      <c r="AA57" s="229"/>
      <c r="AB57" s="229"/>
      <c r="AC57" s="229"/>
      <c r="AD57" s="229"/>
      <c r="AE57" s="229"/>
      <c r="AF57" s="229"/>
      <c r="AG57" s="230"/>
      <c r="AH57" s="231"/>
      <c r="AI57" s="231"/>
      <c r="AJ57" s="231"/>
      <c r="AK57" s="231"/>
      <c r="AL57" s="231"/>
      <c r="AM57" s="231"/>
      <c r="AN57" s="230">
        <f t="shared" si="0"/>
        <v>0</v>
      </c>
      <c r="AO57" s="231"/>
      <c r="AP57" s="231"/>
      <c r="AQ57" s="67" t="s">
        <v>39</v>
      </c>
      <c r="AR57" s="68"/>
      <c r="AS57" s="69"/>
      <c r="AT57" s="70"/>
      <c r="AU57" s="71"/>
      <c r="AV57" s="70"/>
      <c r="AW57" s="70"/>
      <c r="AX57" s="70"/>
      <c r="AY57" s="70"/>
      <c r="AZ57" s="70"/>
      <c r="BA57" s="70"/>
      <c r="BB57" s="70"/>
      <c r="BC57" s="70"/>
      <c r="BD57" s="72"/>
      <c r="BT57" s="73"/>
      <c r="BV57" s="73"/>
      <c r="BW57" s="73"/>
      <c r="BX57" s="73"/>
      <c r="CL57" s="73"/>
      <c r="CM57" s="73"/>
    </row>
    <row r="58" spans="1:91" s="4" customFormat="1" ht="16.5" hidden="1" customHeight="1" x14ac:dyDescent="0.2">
      <c r="A58" s="64" t="s">
        <v>37</v>
      </c>
      <c r="B58" s="65"/>
      <c r="C58" s="66"/>
      <c r="D58" s="229" t="s">
        <v>63</v>
      </c>
      <c r="E58" s="229"/>
      <c r="F58" s="229"/>
      <c r="G58" s="229"/>
      <c r="H58" s="229"/>
      <c r="I58" s="172"/>
      <c r="J58" s="229" t="s">
        <v>64</v>
      </c>
      <c r="K58" s="229"/>
      <c r="L58" s="229"/>
      <c r="M58" s="229"/>
      <c r="N58" s="229"/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30"/>
      <c r="AH58" s="231"/>
      <c r="AI58" s="231"/>
      <c r="AJ58" s="231"/>
      <c r="AK58" s="231"/>
      <c r="AL58" s="231"/>
      <c r="AM58" s="231"/>
      <c r="AN58" s="230">
        <f t="shared" si="0"/>
        <v>0</v>
      </c>
      <c r="AO58" s="231"/>
      <c r="AP58" s="231"/>
      <c r="AQ58" s="67" t="s">
        <v>39</v>
      </c>
      <c r="AR58" s="68"/>
      <c r="AS58" s="69"/>
      <c r="AT58" s="70"/>
      <c r="AU58" s="71"/>
      <c r="AV58" s="70"/>
      <c r="AW58" s="70"/>
      <c r="AX58" s="70"/>
      <c r="AY58" s="70"/>
      <c r="AZ58" s="70"/>
      <c r="BA58" s="70"/>
      <c r="BB58" s="70"/>
      <c r="BC58" s="70"/>
      <c r="BD58" s="72"/>
      <c r="BT58" s="73"/>
      <c r="BV58" s="73"/>
      <c r="BW58" s="73"/>
      <c r="BX58" s="73"/>
      <c r="CL58" s="73"/>
      <c r="CM58" s="73"/>
    </row>
    <row r="59" spans="1:91" s="4" customFormat="1" ht="16.5" hidden="1" customHeight="1" x14ac:dyDescent="0.2">
      <c r="A59" s="64" t="s">
        <v>37</v>
      </c>
      <c r="B59" s="65"/>
      <c r="C59" s="66"/>
      <c r="D59" s="229" t="s">
        <v>65</v>
      </c>
      <c r="E59" s="229"/>
      <c r="F59" s="229"/>
      <c r="G59" s="229"/>
      <c r="H59" s="229"/>
      <c r="I59" s="172"/>
      <c r="J59" s="229" t="s">
        <v>66</v>
      </c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30"/>
      <c r="AH59" s="231"/>
      <c r="AI59" s="231"/>
      <c r="AJ59" s="231"/>
      <c r="AK59" s="231"/>
      <c r="AL59" s="231"/>
      <c r="AM59" s="231"/>
      <c r="AN59" s="230">
        <f t="shared" si="0"/>
        <v>0</v>
      </c>
      <c r="AO59" s="231"/>
      <c r="AP59" s="231"/>
      <c r="AQ59" s="67" t="s">
        <v>39</v>
      </c>
      <c r="AR59" s="68"/>
      <c r="AS59" s="69"/>
      <c r="AT59" s="70"/>
      <c r="AU59" s="71"/>
      <c r="AV59" s="70"/>
      <c r="AW59" s="70"/>
      <c r="AX59" s="70"/>
      <c r="AY59" s="70"/>
      <c r="AZ59" s="70"/>
      <c r="BA59" s="70"/>
      <c r="BB59" s="70"/>
      <c r="BC59" s="70"/>
      <c r="BD59" s="72"/>
      <c r="BT59" s="73"/>
      <c r="BV59" s="73"/>
      <c r="BW59" s="73"/>
      <c r="BX59" s="73"/>
      <c r="CL59" s="73"/>
      <c r="CM59" s="73"/>
    </row>
    <row r="60" spans="1:91" s="4" customFormat="1" ht="16.5" hidden="1" customHeight="1" x14ac:dyDescent="0.2">
      <c r="A60" s="64" t="s">
        <v>37</v>
      </c>
      <c r="B60" s="65"/>
      <c r="C60" s="66"/>
      <c r="D60" s="229" t="s">
        <v>67</v>
      </c>
      <c r="E60" s="229"/>
      <c r="F60" s="229"/>
      <c r="G60" s="229"/>
      <c r="H60" s="229"/>
      <c r="I60" s="172"/>
      <c r="J60" s="229" t="s">
        <v>68</v>
      </c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29"/>
      <c r="Y60" s="229"/>
      <c r="Z60" s="229"/>
      <c r="AA60" s="229"/>
      <c r="AB60" s="229"/>
      <c r="AC60" s="229"/>
      <c r="AD60" s="229"/>
      <c r="AE60" s="229"/>
      <c r="AF60" s="229"/>
      <c r="AG60" s="230"/>
      <c r="AH60" s="231"/>
      <c r="AI60" s="231"/>
      <c r="AJ60" s="231"/>
      <c r="AK60" s="231"/>
      <c r="AL60" s="231"/>
      <c r="AM60" s="231"/>
      <c r="AN60" s="230">
        <f t="shared" si="0"/>
        <v>0</v>
      </c>
      <c r="AO60" s="231"/>
      <c r="AP60" s="231"/>
      <c r="AQ60" s="67" t="s">
        <v>39</v>
      </c>
      <c r="AR60" s="68"/>
      <c r="AS60" s="69"/>
      <c r="AT60" s="70"/>
      <c r="AU60" s="71"/>
      <c r="AV60" s="70"/>
      <c r="AW60" s="70"/>
      <c r="AX60" s="70"/>
      <c r="AY60" s="70"/>
      <c r="AZ60" s="70"/>
      <c r="BA60" s="70"/>
      <c r="BB60" s="70"/>
      <c r="BC60" s="70"/>
      <c r="BD60" s="72"/>
      <c r="BT60" s="73"/>
      <c r="BV60" s="73"/>
      <c r="BW60" s="73"/>
      <c r="BX60" s="73"/>
      <c r="CL60" s="73"/>
      <c r="CM60" s="73"/>
    </row>
    <row r="61" spans="1:91" s="4" customFormat="1" ht="16.5" hidden="1" customHeight="1" x14ac:dyDescent="0.2">
      <c r="A61" s="64" t="s">
        <v>37</v>
      </c>
      <c r="B61" s="65"/>
      <c r="C61" s="66"/>
      <c r="D61" s="229" t="s">
        <v>69</v>
      </c>
      <c r="E61" s="229"/>
      <c r="F61" s="229"/>
      <c r="G61" s="229"/>
      <c r="H61" s="229"/>
      <c r="I61" s="172"/>
      <c r="J61" s="229" t="s">
        <v>70</v>
      </c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30"/>
      <c r="AH61" s="231"/>
      <c r="AI61" s="231"/>
      <c r="AJ61" s="231"/>
      <c r="AK61" s="231"/>
      <c r="AL61" s="231"/>
      <c r="AM61" s="231"/>
      <c r="AN61" s="230">
        <f t="shared" si="0"/>
        <v>0</v>
      </c>
      <c r="AO61" s="231"/>
      <c r="AP61" s="231"/>
      <c r="AQ61" s="67" t="s">
        <v>39</v>
      </c>
      <c r="AR61" s="68"/>
      <c r="AS61" s="69"/>
      <c r="AT61" s="70"/>
      <c r="AU61" s="71"/>
      <c r="AV61" s="70"/>
      <c r="AW61" s="70"/>
      <c r="AX61" s="70"/>
      <c r="AY61" s="70"/>
      <c r="AZ61" s="70"/>
      <c r="BA61" s="70"/>
      <c r="BB61" s="70"/>
      <c r="BC61" s="70"/>
      <c r="BD61" s="72"/>
      <c r="BT61" s="73"/>
      <c r="BV61" s="73"/>
      <c r="BW61" s="73"/>
      <c r="BX61" s="73"/>
      <c r="CL61" s="73"/>
      <c r="CM61" s="73"/>
    </row>
    <row r="62" spans="1:91" s="4" customFormat="1" ht="16.5" hidden="1" customHeight="1" x14ac:dyDescent="0.2">
      <c r="A62" s="64" t="s">
        <v>37</v>
      </c>
      <c r="B62" s="65"/>
      <c r="C62" s="66"/>
      <c r="D62" s="229" t="s">
        <v>71</v>
      </c>
      <c r="E62" s="229"/>
      <c r="F62" s="229"/>
      <c r="G62" s="229"/>
      <c r="H62" s="229"/>
      <c r="I62" s="172"/>
      <c r="J62" s="229" t="s">
        <v>72</v>
      </c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29"/>
      <c r="Y62" s="229"/>
      <c r="Z62" s="229"/>
      <c r="AA62" s="229"/>
      <c r="AB62" s="229"/>
      <c r="AC62" s="229"/>
      <c r="AD62" s="229"/>
      <c r="AE62" s="229"/>
      <c r="AF62" s="229"/>
      <c r="AG62" s="230"/>
      <c r="AH62" s="231"/>
      <c r="AI62" s="231"/>
      <c r="AJ62" s="231"/>
      <c r="AK62" s="231"/>
      <c r="AL62" s="231"/>
      <c r="AM62" s="231"/>
      <c r="AN62" s="230">
        <f t="shared" si="0"/>
        <v>0</v>
      </c>
      <c r="AO62" s="231"/>
      <c r="AP62" s="231"/>
      <c r="AQ62" s="67" t="s">
        <v>39</v>
      </c>
      <c r="AR62" s="68"/>
      <c r="AS62" s="82"/>
      <c r="AT62" s="83"/>
      <c r="AU62" s="84"/>
      <c r="AV62" s="83"/>
      <c r="AW62" s="83"/>
      <c r="AX62" s="83"/>
      <c r="AY62" s="83"/>
      <c r="AZ62" s="83"/>
      <c r="BA62" s="83"/>
      <c r="BB62" s="83"/>
      <c r="BC62" s="83"/>
      <c r="BD62" s="85"/>
      <c r="BT62" s="73"/>
      <c r="BV62" s="73"/>
      <c r="BW62" s="73"/>
      <c r="BX62" s="73"/>
      <c r="CL62" s="73"/>
      <c r="CM62" s="73"/>
    </row>
    <row r="63" spans="1:91" s="187" customFormat="1" ht="30" customHeight="1" x14ac:dyDescent="0.2">
      <c r="B63" s="23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25"/>
    </row>
    <row r="64" spans="1:91" s="187" customFormat="1" ht="6.9" customHeight="1" x14ac:dyDescent="0.2"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25"/>
    </row>
  </sheetData>
  <mergeCells count="100">
    <mergeCell ref="D62:H62"/>
    <mergeCell ref="J62:AF62"/>
    <mergeCell ref="AG62:AM62"/>
    <mergeCell ref="AN62:AP62"/>
    <mergeCell ref="D60:H60"/>
    <mergeCell ref="J60:AF60"/>
    <mergeCell ref="AG60:AM60"/>
    <mergeCell ref="AN60:AP60"/>
    <mergeCell ref="D61:H61"/>
    <mergeCell ref="J61:AF61"/>
    <mergeCell ref="AG61:AM61"/>
    <mergeCell ref="AN61:AP61"/>
    <mergeCell ref="D58:H58"/>
    <mergeCell ref="J58:AF58"/>
    <mergeCell ref="AG58:AM58"/>
    <mergeCell ref="AN58:AP58"/>
    <mergeCell ref="D59:H59"/>
    <mergeCell ref="J59:AF59"/>
    <mergeCell ref="AG59:AM59"/>
    <mergeCell ref="AN59:AP59"/>
    <mergeCell ref="D56:H56"/>
    <mergeCell ref="J56:AF56"/>
    <mergeCell ref="AG56:AM56"/>
    <mergeCell ref="AN56:AP56"/>
    <mergeCell ref="D57:H57"/>
    <mergeCell ref="J57:AF57"/>
    <mergeCell ref="AG57:AM57"/>
    <mergeCell ref="AN57:AP57"/>
    <mergeCell ref="D54:H54"/>
    <mergeCell ref="J54:AF54"/>
    <mergeCell ref="AG54:AM54"/>
    <mergeCell ref="AN54:AP54"/>
    <mergeCell ref="D55:H55"/>
    <mergeCell ref="J55:AF55"/>
    <mergeCell ref="AG55:AM55"/>
    <mergeCell ref="AN55:AP55"/>
    <mergeCell ref="E52:I52"/>
    <mergeCell ref="K52:AF52"/>
    <mergeCell ref="AG52:AM52"/>
    <mergeCell ref="AN52:AP52"/>
    <mergeCell ref="E53:I53"/>
    <mergeCell ref="K53:AF53"/>
    <mergeCell ref="AG53:AM53"/>
    <mergeCell ref="AN53:AP53"/>
    <mergeCell ref="E50:I50"/>
    <mergeCell ref="K50:AF50"/>
    <mergeCell ref="AG50:AM50"/>
    <mergeCell ref="AN50:AP50"/>
    <mergeCell ref="E51:I51"/>
    <mergeCell ref="K51:AF51"/>
    <mergeCell ref="AG51:AM51"/>
    <mergeCell ref="AN51:AP51"/>
    <mergeCell ref="D48:H48"/>
    <mergeCell ref="J48:AF48"/>
    <mergeCell ref="AG48:AM48"/>
    <mergeCell ref="AN48:AP48"/>
    <mergeCell ref="E49:I49"/>
    <mergeCell ref="K49:AF49"/>
    <mergeCell ref="AG49:AM49"/>
    <mergeCell ref="AN49:AP49"/>
    <mergeCell ref="AG46:AM46"/>
    <mergeCell ref="AN46:AP46"/>
    <mergeCell ref="D47:H47"/>
    <mergeCell ref="J47:AF47"/>
    <mergeCell ref="AG47:AM47"/>
    <mergeCell ref="AN47:AP47"/>
    <mergeCell ref="AM39:AN39"/>
    <mergeCell ref="AM41:AP41"/>
    <mergeCell ref="AS41:AT43"/>
    <mergeCell ref="AM42:AP42"/>
    <mergeCell ref="C44:G44"/>
    <mergeCell ref="I44:AF44"/>
    <mergeCell ref="AG44:AM44"/>
    <mergeCell ref="AN44:AP44"/>
    <mergeCell ref="L37:AO37"/>
    <mergeCell ref="L23:P23"/>
    <mergeCell ref="W23:AE23"/>
    <mergeCell ref="AK23:AO23"/>
    <mergeCell ref="L24:P24"/>
    <mergeCell ref="W24:AE24"/>
    <mergeCell ref="AK24:AO24"/>
    <mergeCell ref="L25:P25"/>
    <mergeCell ref="W25:AE25"/>
    <mergeCell ref="AK25:AO25"/>
    <mergeCell ref="X27:AB27"/>
    <mergeCell ref="AK27:AO27"/>
    <mergeCell ref="L21:P21"/>
    <mergeCell ref="W21:AE21"/>
    <mergeCell ref="AK21:AO21"/>
    <mergeCell ref="L22:P22"/>
    <mergeCell ref="W22:AE22"/>
    <mergeCell ref="AK22:AO22"/>
    <mergeCell ref="L20:P20"/>
    <mergeCell ref="W20:AE20"/>
    <mergeCell ref="AK20:AO20"/>
    <mergeCell ref="AR2:BE2"/>
    <mergeCell ref="K5:AO5"/>
    <mergeCell ref="K6:AO6"/>
    <mergeCell ref="E14:AJ14"/>
    <mergeCell ref="AK18:AO18"/>
  </mergeCells>
  <hyperlinks>
    <hyperlink ref="A47" location="'SO01 - Příprava území'!C2" display="/" xr:uid="{00000000-0004-0000-0000-000000000000}"/>
    <hyperlink ref="A49" location="'SO03.01 - Infocentrum, če...'!C2" display="/" xr:uid="{00000000-0004-0000-0000-000001000000}"/>
    <hyperlink ref="A50" location="'SO03.02 - Zdravotně techn...'!C2" display="/" xr:uid="{00000000-0004-0000-0000-000002000000}"/>
    <hyperlink ref="A51" location="'SO03.03 - Vytápění'!C2" display="/" xr:uid="{00000000-0004-0000-0000-000003000000}"/>
    <hyperlink ref="A52" location="'SO03.04 - Vzduchotechnika'!C2" display="/" xr:uid="{00000000-0004-0000-0000-000004000000}"/>
    <hyperlink ref="A53" location="'SO03.05 - Elektroinstalac...'!C2" display="/" xr:uid="{00000000-0004-0000-0000-000005000000}"/>
    <hyperlink ref="A54" location="'SO04 - Zastřešení'!C2" display="/" xr:uid="{00000000-0004-0000-0000-000006000000}"/>
    <hyperlink ref="A55" location="'SO05 - Komunikace a parko...'!C2" display="/" xr:uid="{00000000-0004-0000-0000-000007000000}"/>
    <hyperlink ref="A56" location="'SO06 - Nástupní a pochozí...'!C2" display="/" xr:uid="{00000000-0004-0000-0000-000008000000}"/>
    <hyperlink ref="A57" location="'SO07 - Kanalizační přípojky'!C2" display="/" xr:uid="{00000000-0004-0000-0000-000009000000}"/>
    <hyperlink ref="A58" location="'SO08 - Vodovodní přípojky'!C2" display="/" xr:uid="{00000000-0004-0000-0000-00000A000000}"/>
    <hyperlink ref="A59" location="'SO10 - Veřejné osvětlení,...'!C2" display="/" xr:uid="{00000000-0004-0000-0000-00000B000000}"/>
    <hyperlink ref="A60" location="'SO11 - Sadové úpravy'!C2" display="/" xr:uid="{00000000-0004-0000-0000-00000C000000}"/>
    <hyperlink ref="A61" location="'SO12 - Mobiliář'!C2" display="/" xr:uid="{00000000-0004-0000-0000-00000D000000}"/>
    <hyperlink ref="A62" location="'VRN - VRN a ON'!C2" display="/" xr:uid="{00000000-0004-0000-0000-00000E000000}"/>
  </hyperlinks>
  <pageMargins left="0.7" right="0.7" top="0.78740157499999996" bottom="0.78740157499999996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W94"/>
  <sheetViews>
    <sheetView tabSelected="1" view="pageBreakPreview" topLeftCell="C46" zoomScaleNormal="100" zoomScaleSheetLayoutView="100" workbookViewId="0">
      <selection activeCell="J12" sqref="J12"/>
    </sheetView>
  </sheetViews>
  <sheetFormatPr defaultColWidth="9.28515625" defaultRowHeight="10.199999999999999" x14ac:dyDescent="0.2"/>
  <cols>
    <col min="1" max="1" width="8.28515625" style="176" customWidth="1"/>
    <col min="2" max="2" width="1.7109375" style="176" customWidth="1"/>
    <col min="3" max="3" width="4.140625" style="176" customWidth="1"/>
    <col min="4" max="4" width="4.28515625" style="176" customWidth="1"/>
    <col min="5" max="5" width="17.140625" style="176" customWidth="1"/>
    <col min="6" max="6" width="100.85546875" style="176" customWidth="1"/>
    <col min="7" max="7" width="8.7109375" style="176" customWidth="1"/>
    <col min="8" max="8" width="11.140625" style="176" customWidth="1"/>
    <col min="9" max="9" width="14.140625" style="86" customWidth="1"/>
    <col min="10" max="10" width="23.42578125" style="176" customWidth="1"/>
    <col min="11" max="11" width="15.42578125" style="176" customWidth="1"/>
    <col min="12" max="12" width="16.28515625" style="176" customWidth="1"/>
    <col min="13" max="13" width="11" style="176" customWidth="1"/>
    <col min="14" max="14" width="15" style="176" customWidth="1"/>
    <col min="15" max="15" width="16.28515625" style="176" customWidth="1"/>
    <col min="16" max="16384" width="9.28515625" style="176"/>
  </cols>
  <sheetData>
    <row r="2" spans="2:30" ht="36.9" customHeight="1" x14ac:dyDescent="0.2">
      <c r="AD2" s="188"/>
    </row>
    <row r="3" spans="2:30" ht="6.9" customHeight="1" x14ac:dyDescent="0.2">
      <c r="B3" s="87"/>
      <c r="C3" s="88"/>
      <c r="D3" s="88"/>
      <c r="E3" s="88"/>
      <c r="F3" s="88"/>
      <c r="G3" s="88"/>
      <c r="H3" s="88"/>
      <c r="I3" s="89"/>
      <c r="J3" s="88"/>
      <c r="K3" s="88"/>
      <c r="AD3" s="188"/>
    </row>
    <row r="4" spans="2:30" ht="24.9" customHeight="1" x14ac:dyDescent="0.2">
      <c r="B4" s="16"/>
      <c r="D4" s="90" t="s">
        <v>115</v>
      </c>
      <c r="J4" s="90" t="s">
        <v>110</v>
      </c>
      <c r="AD4" s="188"/>
    </row>
    <row r="5" spans="2:30" ht="6.9" customHeight="1" x14ac:dyDescent="0.2">
      <c r="B5" s="16"/>
    </row>
    <row r="6" spans="2:30" ht="12" customHeight="1" x14ac:dyDescent="0.2">
      <c r="B6" s="16"/>
      <c r="D6" s="186" t="s">
        <v>3</v>
      </c>
    </row>
    <row r="7" spans="2:30" ht="16.5" customHeight="1" x14ac:dyDescent="0.2">
      <c r="B7" s="16"/>
      <c r="E7" s="238" t="s">
        <v>129</v>
      </c>
      <c r="F7" s="239"/>
      <c r="G7" s="239"/>
      <c r="H7" s="239"/>
    </row>
    <row r="8" spans="2:30" s="187" customFormat="1" ht="12" customHeight="1" x14ac:dyDescent="0.2">
      <c r="B8" s="25"/>
      <c r="D8" s="186" t="s">
        <v>73</v>
      </c>
      <c r="I8" s="91"/>
    </row>
    <row r="9" spans="2:30" s="187" customFormat="1" ht="36.9" customHeight="1" x14ac:dyDescent="0.2">
      <c r="B9" s="25"/>
      <c r="E9" s="240" t="s">
        <v>74</v>
      </c>
      <c r="F9" s="241"/>
      <c r="G9" s="241"/>
      <c r="H9" s="241"/>
      <c r="I9" s="91"/>
    </row>
    <row r="10" spans="2:30" s="187" customFormat="1" x14ac:dyDescent="0.2">
      <c r="B10" s="25"/>
      <c r="I10" s="91"/>
    </row>
    <row r="11" spans="2:30" s="187" customFormat="1" ht="12" customHeight="1" x14ac:dyDescent="0.2">
      <c r="B11" s="25"/>
      <c r="D11" s="186" t="s">
        <v>5</v>
      </c>
      <c r="F11" s="188" t="s">
        <v>41</v>
      </c>
      <c r="I11" s="92" t="s">
        <v>7</v>
      </c>
      <c r="J11" s="188" t="s">
        <v>8</v>
      </c>
    </row>
    <row r="12" spans="2:30" s="187" customFormat="1" ht="12" customHeight="1" x14ac:dyDescent="0.2">
      <c r="B12" s="25"/>
      <c r="D12" s="186" t="s">
        <v>9</v>
      </c>
      <c r="F12" s="188" t="s">
        <v>10</v>
      </c>
      <c r="I12" s="92" t="s">
        <v>11</v>
      </c>
      <c r="J12" s="193">
        <f>'Rekapituace '!AN8</f>
        <v>44182</v>
      </c>
    </row>
    <row r="13" spans="2:30" s="187" customFormat="1" ht="10.95" customHeight="1" x14ac:dyDescent="0.2">
      <c r="B13" s="25"/>
      <c r="I13" s="91"/>
    </row>
    <row r="14" spans="2:30" s="187" customFormat="1" ht="12" customHeight="1" x14ac:dyDescent="0.2">
      <c r="B14" s="25"/>
      <c r="D14" s="186" t="s">
        <v>130</v>
      </c>
      <c r="I14" s="92" t="s">
        <v>13</v>
      </c>
      <c r="J14" s="191" t="s">
        <v>14</v>
      </c>
    </row>
    <row r="15" spans="2:30" s="187" customFormat="1" ht="18" customHeight="1" x14ac:dyDescent="0.2">
      <c r="B15" s="25"/>
      <c r="E15" s="188" t="str">
        <f>'Rekapituace '!E11</f>
        <v>Město Jablunkov, Dukelská 144, 739 91, Jablunkov</v>
      </c>
      <c r="I15" s="92" t="s">
        <v>15</v>
      </c>
      <c r="J15" s="190" t="s">
        <v>107</v>
      </c>
    </row>
    <row r="16" spans="2:30" s="187" customFormat="1" ht="6.9" customHeight="1" x14ac:dyDescent="0.3">
      <c r="B16" s="25"/>
      <c r="I16" s="91"/>
      <c r="J16" s="189"/>
    </row>
    <row r="17" spans="2:11" s="187" customFormat="1" ht="12" customHeight="1" x14ac:dyDescent="0.2">
      <c r="B17" s="25"/>
      <c r="D17" s="186" t="s">
        <v>112</v>
      </c>
      <c r="I17" s="92" t="s">
        <v>13</v>
      </c>
      <c r="J17" s="191" t="s">
        <v>104</v>
      </c>
    </row>
    <row r="18" spans="2:11" s="187" customFormat="1" ht="18" customHeight="1" x14ac:dyDescent="0.2">
      <c r="B18" s="25"/>
      <c r="E18" s="188" t="str">
        <f>'Rekapituace '!E14:AJ14</f>
        <v>IMOS Brno, a.s. , Olomoucká 174, 627 00 Brno</v>
      </c>
      <c r="F18" s="188"/>
      <c r="G18" s="188"/>
      <c r="H18" s="188"/>
      <c r="I18" s="92" t="s">
        <v>15</v>
      </c>
      <c r="J18" s="191" t="s">
        <v>105</v>
      </c>
    </row>
    <row r="19" spans="2:11" s="187" customFormat="1" ht="6.9" customHeight="1" x14ac:dyDescent="0.2">
      <c r="B19" s="25"/>
      <c r="I19" s="91"/>
    </row>
    <row r="20" spans="2:11" s="6" customFormat="1" ht="16.5" customHeight="1" x14ac:dyDescent="0.2">
      <c r="B20" s="93"/>
      <c r="E20" s="242" t="s">
        <v>8</v>
      </c>
      <c r="F20" s="242"/>
      <c r="G20" s="242"/>
      <c r="H20" s="242"/>
      <c r="I20" s="94"/>
    </row>
    <row r="21" spans="2:11" s="187" customFormat="1" ht="6.9" customHeight="1" x14ac:dyDescent="0.2">
      <c r="B21" s="25"/>
      <c r="I21" s="91"/>
    </row>
    <row r="22" spans="2:11" s="187" customFormat="1" ht="6.9" customHeight="1" x14ac:dyDescent="0.2">
      <c r="B22" s="25"/>
      <c r="D22" s="39"/>
      <c r="E22" s="39"/>
      <c r="F22" s="39"/>
      <c r="G22" s="39"/>
      <c r="H22" s="39"/>
      <c r="I22" s="95"/>
      <c r="J22" s="39"/>
      <c r="K22" s="39"/>
    </row>
    <row r="23" spans="2:11" s="187" customFormat="1" ht="25.35" customHeight="1" x14ac:dyDescent="0.2">
      <c r="B23" s="25"/>
      <c r="D23" s="96" t="s">
        <v>17</v>
      </c>
      <c r="I23" s="91"/>
      <c r="J23" s="97">
        <f>ROUND(J74, 2)</f>
        <v>484002</v>
      </c>
    </row>
    <row r="24" spans="2:11" s="187" customFormat="1" ht="6.9" customHeight="1" x14ac:dyDescent="0.2">
      <c r="B24" s="25"/>
      <c r="D24" s="39"/>
      <c r="E24" s="39"/>
      <c r="F24" s="39"/>
      <c r="G24" s="39"/>
      <c r="H24" s="39"/>
      <c r="I24" s="95"/>
      <c r="J24" s="39"/>
      <c r="K24" s="39"/>
    </row>
    <row r="25" spans="2:11" s="187" customFormat="1" ht="14.4" customHeight="1" x14ac:dyDescent="0.2">
      <c r="B25" s="25"/>
      <c r="F25" s="98" t="s">
        <v>19</v>
      </c>
      <c r="I25" s="99" t="s">
        <v>18</v>
      </c>
      <c r="J25" s="98" t="s">
        <v>20</v>
      </c>
    </row>
    <row r="26" spans="2:11" s="187" customFormat="1" ht="14.4" customHeight="1" x14ac:dyDescent="0.2">
      <c r="B26" s="25"/>
      <c r="D26" s="186" t="s">
        <v>21</v>
      </c>
      <c r="E26" s="186" t="s">
        <v>22</v>
      </c>
      <c r="F26" s="100">
        <f>J23</f>
        <v>484002</v>
      </c>
      <c r="I26" s="101">
        <v>0.21</v>
      </c>
      <c r="J26" s="100">
        <f>ROUND(((SUM(F26))*I26),  2)</f>
        <v>101640.42</v>
      </c>
    </row>
    <row r="27" spans="2:11" s="187" customFormat="1" ht="14.4" customHeight="1" x14ac:dyDescent="0.2">
      <c r="B27" s="25"/>
      <c r="E27" s="186" t="s">
        <v>23</v>
      </c>
      <c r="F27" s="100"/>
      <c r="I27" s="101"/>
      <c r="J27" s="100"/>
    </row>
    <row r="28" spans="2:11" s="187" customFormat="1" ht="14.4" hidden="1" customHeight="1" x14ac:dyDescent="0.2">
      <c r="B28" s="25"/>
      <c r="E28" s="186" t="s">
        <v>24</v>
      </c>
      <c r="F28" s="100">
        <f>ROUND((SUM(AQ74:AQ93)),  2)</f>
        <v>0</v>
      </c>
      <c r="I28" s="101">
        <v>0.21</v>
      </c>
      <c r="J28" s="100">
        <f>0</f>
        <v>0</v>
      </c>
    </row>
    <row r="29" spans="2:11" s="187" customFormat="1" ht="14.4" hidden="1" customHeight="1" x14ac:dyDescent="0.2">
      <c r="B29" s="25"/>
      <c r="E29" s="186" t="s">
        <v>25</v>
      </c>
      <c r="F29" s="100">
        <f>ROUND((SUM(AR74:AR93)),  2)</f>
        <v>0</v>
      </c>
      <c r="I29" s="101">
        <v>0.15</v>
      </c>
      <c r="J29" s="100">
        <f>0</f>
        <v>0</v>
      </c>
    </row>
    <row r="30" spans="2:11" s="187" customFormat="1" ht="14.4" hidden="1" customHeight="1" x14ac:dyDescent="0.2">
      <c r="B30" s="25"/>
      <c r="E30" s="186" t="s">
        <v>26</v>
      </c>
      <c r="F30" s="100">
        <f>ROUND((SUM(AS74:AS93)),  2)</f>
        <v>0</v>
      </c>
      <c r="I30" s="101">
        <v>0</v>
      </c>
      <c r="J30" s="100">
        <f>0</f>
        <v>0</v>
      </c>
    </row>
    <row r="31" spans="2:11" s="187" customFormat="1" ht="6.9" customHeight="1" x14ac:dyDescent="0.2">
      <c r="B31" s="25"/>
      <c r="I31" s="91"/>
    </row>
    <row r="32" spans="2:11" s="187" customFormat="1" ht="25.35" customHeight="1" x14ac:dyDescent="0.2">
      <c r="B32" s="25"/>
      <c r="C32" s="102"/>
      <c r="D32" s="103" t="s">
        <v>27</v>
      </c>
      <c r="E32" s="104"/>
      <c r="F32" s="104"/>
      <c r="G32" s="105" t="s">
        <v>28</v>
      </c>
      <c r="H32" s="106" t="s">
        <v>29</v>
      </c>
      <c r="I32" s="107"/>
      <c r="J32" s="108">
        <f>SUM(J23:J30)</f>
        <v>585642.42000000004</v>
      </c>
      <c r="K32" s="109"/>
    </row>
    <row r="33" spans="2:11" s="187" customFormat="1" ht="14.4" customHeight="1" x14ac:dyDescent="0.2">
      <c r="B33" s="110"/>
      <c r="C33" s="111"/>
      <c r="D33" s="111"/>
      <c r="E33" s="111"/>
      <c r="F33" s="111"/>
      <c r="G33" s="111"/>
      <c r="H33" s="111"/>
      <c r="I33" s="112"/>
      <c r="J33" s="111"/>
      <c r="K33" s="111"/>
    </row>
    <row r="37" spans="2:11" s="187" customFormat="1" ht="6.9" customHeight="1" x14ac:dyDescent="0.2">
      <c r="B37" s="113"/>
      <c r="C37" s="114"/>
      <c r="D37" s="114"/>
      <c r="E37" s="114"/>
      <c r="F37" s="114"/>
      <c r="G37" s="114"/>
      <c r="H37" s="114"/>
      <c r="I37" s="115"/>
      <c r="J37" s="114"/>
      <c r="K37" s="114"/>
    </row>
    <row r="38" spans="2:11" s="187" customFormat="1" ht="24.9" customHeight="1" x14ac:dyDescent="0.2">
      <c r="B38" s="23"/>
      <c r="C38" s="18" t="s">
        <v>116</v>
      </c>
      <c r="D38" s="177"/>
      <c r="E38" s="177"/>
      <c r="F38" s="177"/>
      <c r="G38" s="177"/>
      <c r="H38" s="177"/>
      <c r="I38" s="91"/>
      <c r="J38" s="18" t="s">
        <v>110</v>
      </c>
      <c r="K38" s="177"/>
    </row>
    <row r="39" spans="2:11" s="187" customFormat="1" ht="6.9" customHeight="1" x14ac:dyDescent="0.2">
      <c r="B39" s="23"/>
      <c r="C39" s="177"/>
      <c r="D39" s="177"/>
      <c r="E39" s="177"/>
      <c r="F39" s="177"/>
      <c r="G39" s="177"/>
      <c r="H39" s="177"/>
      <c r="I39" s="91"/>
      <c r="J39" s="177"/>
      <c r="K39" s="177"/>
    </row>
    <row r="40" spans="2:11" s="187" customFormat="1" ht="12" customHeight="1" x14ac:dyDescent="0.2">
      <c r="B40" s="23"/>
      <c r="C40" s="185" t="s">
        <v>3</v>
      </c>
      <c r="D40" s="177"/>
      <c r="E40" s="177"/>
      <c r="F40" s="177"/>
      <c r="G40" s="177"/>
      <c r="H40" s="177"/>
      <c r="I40" s="91"/>
      <c r="J40" s="177"/>
      <c r="K40" s="177"/>
    </row>
    <row r="41" spans="2:11" s="187" customFormat="1" ht="16.5" customHeight="1" x14ac:dyDescent="0.2">
      <c r="B41" s="23"/>
      <c r="C41" s="177"/>
      <c r="D41" s="177"/>
      <c r="E41" s="236" t="str">
        <f>E7</f>
        <v>Dopravní Terminál v Jablunkově</v>
      </c>
      <c r="F41" s="237"/>
      <c r="G41" s="237"/>
      <c r="H41" s="237"/>
      <c r="I41" s="91"/>
      <c r="J41" s="177"/>
      <c r="K41" s="177"/>
    </row>
    <row r="42" spans="2:11" s="187" customFormat="1" ht="12" customHeight="1" x14ac:dyDescent="0.2">
      <c r="B42" s="23"/>
      <c r="C42" s="185" t="s">
        <v>73</v>
      </c>
      <c r="D42" s="177"/>
      <c r="E42" s="177"/>
      <c r="F42" s="177"/>
      <c r="G42" s="177"/>
      <c r="H42" s="177"/>
      <c r="I42" s="91"/>
      <c r="J42" s="177"/>
      <c r="K42" s="177"/>
    </row>
    <row r="43" spans="2:11" s="187" customFormat="1" ht="16.5" customHeight="1" x14ac:dyDescent="0.2">
      <c r="B43" s="23"/>
      <c r="C43" s="177"/>
      <c r="D43" s="177"/>
      <c r="E43" s="208" t="str">
        <f>E9</f>
        <v>SO01 - Příprava území</v>
      </c>
      <c r="F43" s="216"/>
      <c r="G43" s="216"/>
      <c r="H43" s="216"/>
      <c r="I43" s="91"/>
      <c r="J43" s="177"/>
      <c r="K43" s="177"/>
    </row>
    <row r="44" spans="2:11" s="187" customFormat="1" ht="6.9" customHeight="1" x14ac:dyDescent="0.2">
      <c r="B44" s="23"/>
      <c r="C44" s="177"/>
      <c r="D44" s="177"/>
      <c r="E44" s="177"/>
      <c r="F44" s="177"/>
      <c r="G44" s="177"/>
      <c r="H44" s="177"/>
      <c r="I44" s="91"/>
      <c r="J44" s="177"/>
      <c r="K44" s="177"/>
    </row>
    <row r="45" spans="2:11" s="187" customFormat="1" ht="12" customHeight="1" x14ac:dyDescent="0.2">
      <c r="B45" s="23"/>
      <c r="C45" s="185" t="s">
        <v>9</v>
      </c>
      <c r="D45" s="177"/>
      <c r="E45" s="177"/>
      <c r="F45" s="180" t="str">
        <f>F12</f>
        <v>Obec Jablunkov</v>
      </c>
      <c r="G45" s="177"/>
      <c r="H45" s="177"/>
      <c r="I45" s="92" t="s">
        <v>11</v>
      </c>
      <c r="J45" s="179">
        <f>IF(J12="","",J12)</f>
        <v>44182</v>
      </c>
      <c r="K45" s="177"/>
    </row>
    <row r="46" spans="2:11" s="187" customFormat="1" ht="6.9" customHeight="1" x14ac:dyDescent="0.2">
      <c r="B46" s="23"/>
      <c r="C46" s="177"/>
      <c r="D46" s="177"/>
      <c r="E46" s="177"/>
      <c r="F46" s="177"/>
      <c r="G46" s="177"/>
      <c r="H46" s="177"/>
      <c r="I46" s="91"/>
      <c r="J46" s="177"/>
      <c r="K46" s="177"/>
    </row>
    <row r="47" spans="2:11" s="187" customFormat="1" ht="13.65" customHeight="1" x14ac:dyDescent="0.2">
      <c r="B47" s="23"/>
      <c r="C47" s="185" t="s">
        <v>12</v>
      </c>
      <c r="D47" s="177"/>
      <c r="E47" s="177"/>
      <c r="F47" s="180" t="str">
        <f>E15</f>
        <v>Město Jablunkov, Dukelská 144, 739 91, Jablunkov</v>
      </c>
      <c r="G47" s="177"/>
      <c r="H47" s="177"/>
      <c r="I47" s="92"/>
      <c r="J47" s="182"/>
      <c r="K47" s="177"/>
    </row>
    <row r="48" spans="2:11" s="187" customFormat="1" ht="13.65" customHeight="1" x14ac:dyDescent="0.2">
      <c r="B48" s="23"/>
      <c r="C48" s="185" t="s">
        <v>16</v>
      </c>
      <c r="D48" s="177"/>
      <c r="E48" s="177"/>
      <c r="F48" s="180" t="str">
        <f>IF(E18="","",E18)</f>
        <v>IMOS Brno, a.s. , Olomoucká 174, 627 00 Brno</v>
      </c>
      <c r="G48" s="177"/>
      <c r="H48" s="177"/>
      <c r="I48" s="92"/>
      <c r="J48" s="182"/>
      <c r="K48" s="177"/>
    </row>
    <row r="49" spans="2:31" s="187" customFormat="1" ht="10.35" customHeight="1" x14ac:dyDescent="0.2">
      <c r="B49" s="23"/>
      <c r="C49" s="177"/>
      <c r="D49" s="177"/>
      <c r="E49" s="177"/>
      <c r="F49" s="177"/>
      <c r="G49" s="177"/>
      <c r="H49" s="177"/>
      <c r="I49" s="91"/>
      <c r="J49" s="177"/>
      <c r="K49" s="177"/>
    </row>
    <row r="50" spans="2:31" s="187" customFormat="1" ht="29.25" customHeight="1" x14ac:dyDescent="0.2">
      <c r="B50" s="23"/>
      <c r="C50" s="116" t="s">
        <v>75</v>
      </c>
      <c r="D50" s="117"/>
      <c r="E50" s="117"/>
      <c r="F50" s="117"/>
      <c r="G50" s="117"/>
      <c r="H50" s="117"/>
      <c r="I50" s="118"/>
      <c r="J50" s="119" t="s">
        <v>76</v>
      </c>
      <c r="K50" s="117"/>
    </row>
    <row r="51" spans="2:31" s="187" customFormat="1" ht="10.35" customHeight="1" x14ac:dyDescent="0.2">
      <c r="B51" s="23"/>
      <c r="C51" s="177"/>
      <c r="D51" s="177"/>
      <c r="E51" s="177"/>
      <c r="F51" s="177"/>
      <c r="G51" s="177"/>
      <c r="H51" s="177"/>
      <c r="I51" s="91"/>
      <c r="J51" s="177"/>
      <c r="K51" s="177"/>
    </row>
    <row r="52" spans="2:31" s="187" customFormat="1" ht="22.95" customHeight="1" x14ac:dyDescent="0.2">
      <c r="B52" s="23"/>
      <c r="C52" s="120" t="s">
        <v>35</v>
      </c>
      <c r="D52" s="177"/>
      <c r="E52" s="177"/>
      <c r="F52" s="177"/>
      <c r="G52" s="177"/>
      <c r="H52" s="177"/>
      <c r="I52" s="91"/>
      <c r="J52" s="174">
        <f>J74</f>
        <v>484002</v>
      </c>
      <c r="K52" s="177"/>
      <c r="AE52" s="188"/>
    </row>
    <row r="53" spans="2:31" s="7" customFormat="1" ht="24.9" customHeight="1" x14ac:dyDescent="0.2">
      <c r="B53" s="121"/>
      <c r="C53" s="122"/>
      <c r="D53" s="123" t="s">
        <v>77</v>
      </c>
      <c r="E53" s="124"/>
      <c r="F53" s="124"/>
      <c r="G53" s="124"/>
      <c r="H53" s="124"/>
      <c r="I53" s="125"/>
      <c r="J53" s="126">
        <f>J75</f>
        <v>249291</v>
      </c>
      <c r="K53" s="122"/>
    </row>
    <row r="54" spans="2:31" s="7" customFormat="1" ht="24.9" customHeight="1" x14ac:dyDescent="0.2">
      <c r="B54" s="121"/>
      <c r="C54" s="122"/>
      <c r="D54" s="123" t="s">
        <v>78</v>
      </c>
      <c r="E54" s="124"/>
      <c r="F54" s="124"/>
      <c r="G54" s="124"/>
      <c r="H54" s="124"/>
      <c r="I54" s="125"/>
      <c r="J54" s="126">
        <f>J83</f>
        <v>234711</v>
      </c>
      <c r="K54" s="122"/>
    </row>
    <row r="55" spans="2:31" s="187" customFormat="1" ht="21.75" customHeight="1" x14ac:dyDescent="0.2">
      <c r="B55" s="23"/>
      <c r="C55" s="177"/>
      <c r="D55" s="177"/>
      <c r="E55" s="177"/>
      <c r="F55" s="177"/>
      <c r="G55" s="177"/>
      <c r="H55" s="177"/>
      <c r="I55" s="91"/>
      <c r="J55" s="177"/>
      <c r="K55" s="177"/>
    </row>
    <row r="56" spans="2:31" s="187" customFormat="1" ht="6.9" customHeight="1" x14ac:dyDescent="0.2">
      <c r="B56" s="31"/>
      <c r="C56" s="32"/>
      <c r="D56" s="32"/>
      <c r="E56" s="32"/>
      <c r="F56" s="32"/>
      <c r="G56" s="32"/>
      <c r="H56" s="32"/>
      <c r="I56" s="112"/>
      <c r="J56" s="32"/>
      <c r="K56" s="32"/>
    </row>
    <row r="60" spans="2:31" s="187" customFormat="1" ht="6.9" customHeight="1" x14ac:dyDescent="0.2">
      <c r="B60" s="33"/>
      <c r="C60" s="34"/>
      <c r="D60" s="34"/>
      <c r="E60" s="34"/>
      <c r="F60" s="34"/>
      <c r="G60" s="34"/>
      <c r="H60" s="34"/>
      <c r="I60" s="115"/>
      <c r="J60" s="34"/>
      <c r="K60" s="34"/>
    </row>
    <row r="61" spans="2:31" s="187" customFormat="1" ht="24.9" customHeight="1" x14ac:dyDescent="0.2">
      <c r="B61" s="23"/>
      <c r="C61" s="18" t="s">
        <v>117</v>
      </c>
      <c r="D61" s="177"/>
      <c r="E61" s="177"/>
      <c r="F61" s="177"/>
      <c r="G61" s="177"/>
      <c r="H61" s="177"/>
      <c r="I61" s="91"/>
      <c r="J61" s="177"/>
      <c r="K61" s="177"/>
    </row>
    <row r="62" spans="2:31" s="187" customFormat="1" ht="6.9" customHeight="1" x14ac:dyDescent="0.2">
      <c r="B62" s="23"/>
      <c r="C62" s="177"/>
      <c r="D62" s="177"/>
      <c r="E62" s="177"/>
      <c r="F62" s="177"/>
      <c r="G62" s="177"/>
      <c r="H62" s="177"/>
      <c r="I62" s="91"/>
      <c r="J62" s="177"/>
      <c r="K62" s="177"/>
    </row>
    <row r="63" spans="2:31" s="187" customFormat="1" ht="12" customHeight="1" x14ac:dyDescent="0.2">
      <c r="B63" s="23"/>
      <c r="C63" s="185" t="s">
        <v>3</v>
      </c>
      <c r="D63" s="177"/>
      <c r="E63" s="177"/>
      <c r="F63" s="177"/>
      <c r="G63" s="177"/>
      <c r="H63" s="177"/>
      <c r="I63" s="91"/>
      <c r="J63" s="177"/>
      <c r="K63" s="177"/>
    </row>
    <row r="64" spans="2:31" s="187" customFormat="1" ht="16.5" customHeight="1" x14ac:dyDescent="0.2">
      <c r="B64" s="23"/>
      <c r="C64" s="177"/>
      <c r="D64" s="177"/>
      <c r="E64" s="236" t="str">
        <f>E7</f>
        <v>Dopravní Terminál v Jablunkově</v>
      </c>
      <c r="F64" s="237"/>
      <c r="G64" s="237"/>
      <c r="H64" s="237"/>
      <c r="I64" s="91"/>
      <c r="J64" s="177"/>
      <c r="K64" s="177"/>
    </row>
    <row r="65" spans="2:49" s="187" customFormat="1" ht="12" customHeight="1" x14ac:dyDescent="0.2">
      <c r="B65" s="23"/>
      <c r="C65" s="185" t="s">
        <v>73</v>
      </c>
      <c r="D65" s="177"/>
      <c r="E65" s="177"/>
      <c r="F65" s="177"/>
      <c r="G65" s="177"/>
      <c r="H65" s="177"/>
      <c r="I65" s="91"/>
      <c r="J65" s="177"/>
      <c r="K65" s="177"/>
    </row>
    <row r="66" spans="2:49" s="187" customFormat="1" ht="16.5" customHeight="1" x14ac:dyDescent="0.2">
      <c r="B66" s="23"/>
      <c r="C66" s="177"/>
      <c r="D66" s="177"/>
      <c r="E66" s="208" t="str">
        <f>E9</f>
        <v>SO01 - Příprava území</v>
      </c>
      <c r="F66" s="216"/>
      <c r="G66" s="216"/>
      <c r="H66" s="216"/>
      <c r="I66" s="91"/>
      <c r="J66" s="177"/>
      <c r="K66" s="177"/>
    </row>
    <row r="67" spans="2:49" s="187" customFormat="1" ht="6.9" customHeight="1" x14ac:dyDescent="0.2">
      <c r="B67" s="23"/>
      <c r="C67" s="177"/>
      <c r="D67" s="177"/>
      <c r="E67" s="177"/>
      <c r="F67" s="177"/>
      <c r="G67" s="177"/>
      <c r="H67" s="177"/>
      <c r="I67" s="91"/>
      <c r="J67" s="177"/>
      <c r="K67" s="177"/>
    </row>
    <row r="68" spans="2:49" s="187" customFormat="1" ht="12" customHeight="1" x14ac:dyDescent="0.2">
      <c r="B68" s="23"/>
      <c r="C68" s="185" t="s">
        <v>9</v>
      </c>
      <c r="D68" s="177"/>
      <c r="E68" s="177"/>
      <c r="F68" s="180" t="str">
        <f>F12</f>
        <v>Obec Jablunkov</v>
      </c>
      <c r="G68" s="177"/>
      <c r="H68" s="177"/>
      <c r="I68" s="92" t="s">
        <v>11</v>
      </c>
      <c r="J68" s="179">
        <f>IF(J12="","",J12)</f>
        <v>44182</v>
      </c>
      <c r="K68" s="177"/>
    </row>
    <row r="69" spans="2:49" s="187" customFormat="1" ht="6.9" customHeight="1" x14ac:dyDescent="0.2">
      <c r="B69" s="23"/>
      <c r="C69" s="177"/>
      <c r="D69" s="177"/>
      <c r="E69" s="177"/>
      <c r="F69" s="177"/>
      <c r="G69" s="177"/>
      <c r="H69" s="177"/>
      <c r="I69" s="91"/>
      <c r="J69" s="177"/>
      <c r="K69" s="177"/>
    </row>
    <row r="70" spans="2:49" s="187" customFormat="1" ht="13.65" customHeight="1" x14ac:dyDescent="0.2">
      <c r="B70" s="23"/>
      <c r="C70" s="185" t="s">
        <v>12</v>
      </c>
      <c r="D70" s="177"/>
      <c r="E70" s="177"/>
      <c r="F70" s="180" t="str">
        <f>E15</f>
        <v>Město Jablunkov, Dukelská 144, 739 91, Jablunkov</v>
      </c>
      <c r="G70" s="177"/>
      <c r="H70" s="177"/>
      <c r="I70" s="92"/>
      <c r="J70" s="182"/>
      <c r="K70" s="177"/>
    </row>
    <row r="71" spans="2:49" s="187" customFormat="1" ht="13.65" customHeight="1" x14ac:dyDescent="0.2">
      <c r="B71" s="23"/>
      <c r="C71" s="185" t="s">
        <v>16</v>
      </c>
      <c r="D71" s="177"/>
      <c r="E71" s="177"/>
      <c r="F71" s="180" t="str">
        <f>IF(E18="","",E18)</f>
        <v>IMOS Brno, a.s. , Olomoucká 174, 627 00 Brno</v>
      </c>
      <c r="G71" s="177"/>
      <c r="H71" s="177"/>
      <c r="I71" s="92"/>
      <c r="J71" s="182"/>
      <c r="K71" s="177"/>
    </row>
    <row r="72" spans="2:49" s="187" customFormat="1" ht="10.35" customHeight="1" x14ac:dyDescent="0.2">
      <c r="B72" s="23"/>
      <c r="C72" s="177"/>
      <c r="D72" s="177"/>
      <c r="E72" s="177"/>
      <c r="F72" s="177"/>
      <c r="G72" s="177"/>
      <c r="H72" s="177"/>
      <c r="I72" s="91"/>
      <c r="J72" s="177"/>
      <c r="K72" s="177"/>
    </row>
    <row r="73" spans="2:49" s="8" customFormat="1" ht="29.25" customHeight="1" x14ac:dyDescent="0.2">
      <c r="B73" s="127"/>
      <c r="C73" s="128" t="s">
        <v>79</v>
      </c>
      <c r="D73" s="129" t="s">
        <v>34</v>
      </c>
      <c r="E73" s="129" t="s">
        <v>30</v>
      </c>
      <c r="F73" s="129" t="s">
        <v>31</v>
      </c>
      <c r="G73" s="129" t="s">
        <v>80</v>
      </c>
      <c r="H73" s="129" t="s">
        <v>81</v>
      </c>
      <c r="I73" s="130" t="s">
        <v>82</v>
      </c>
      <c r="J73" s="129" t="s">
        <v>76</v>
      </c>
      <c r="K73" s="131" t="s">
        <v>83</v>
      </c>
    </row>
    <row r="74" spans="2:49" s="187" customFormat="1" ht="22.95" customHeight="1" x14ac:dyDescent="0.3">
      <c r="B74" s="23"/>
      <c r="C74" s="54" t="s">
        <v>84</v>
      </c>
      <c r="D74" s="177"/>
      <c r="E74" s="177"/>
      <c r="F74" s="177"/>
      <c r="G74" s="177"/>
      <c r="H74" s="177"/>
      <c r="I74" s="91"/>
      <c r="J74" s="132">
        <f>J75+J83</f>
        <v>484002</v>
      </c>
      <c r="K74" s="177"/>
      <c r="AD74" s="188"/>
      <c r="AE74" s="188"/>
      <c r="AU74" s="133"/>
    </row>
    <row r="75" spans="2:49" s="9" customFormat="1" ht="25.95" customHeight="1" x14ac:dyDescent="0.25">
      <c r="B75" s="134"/>
      <c r="C75" s="135"/>
      <c r="D75" s="136" t="s">
        <v>36</v>
      </c>
      <c r="E75" s="137" t="s">
        <v>40</v>
      </c>
      <c r="F75" s="137" t="s">
        <v>85</v>
      </c>
      <c r="G75" s="135"/>
      <c r="H75" s="135"/>
      <c r="I75" s="138"/>
      <c r="J75" s="139">
        <f>SUM(J76:J81)</f>
        <v>249291</v>
      </c>
      <c r="K75" s="135"/>
      <c r="AB75" s="140"/>
      <c r="AD75" s="141"/>
      <c r="AE75" s="141"/>
      <c r="AI75" s="140"/>
      <c r="AU75" s="142"/>
    </row>
    <row r="76" spans="2:49" s="187" customFormat="1" ht="16.5" customHeight="1" x14ac:dyDescent="0.2">
      <c r="B76" s="23"/>
      <c r="C76" s="143" t="s">
        <v>118</v>
      </c>
      <c r="D76" s="143" t="s">
        <v>86</v>
      </c>
      <c r="E76" s="144" t="s">
        <v>119</v>
      </c>
      <c r="F76" s="145" t="s">
        <v>120</v>
      </c>
      <c r="G76" s="146" t="s">
        <v>87</v>
      </c>
      <c r="H76" s="147">
        <v>2550</v>
      </c>
      <c r="I76" s="148">
        <v>35.1</v>
      </c>
      <c r="J76" s="149">
        <f>ROUND(I76*H76,2)</f>
        <v>89505</v>
      </c>
      <c r="K76" s="145" t="s">
        <v>122</v>
      </c>
      <c r="AB76" s="188"/>
      <c r="AD76" s="188"/>
      <c r="AE76" s="188"/>
      <c r="AI76" s="188"/>
      <c r="AO76" s="150"/>
      <c r="AP76" s="150"/>
      <c r="AQ76" s="150"/>
      <c r="AR76" s="150"/>
      <c r="AS76" s="150"/>
      <c r="AT76" s="188"/>
      <c r="AU76" s="150"/>
      <c r="AV76" s="188"/>
      <c r="AW76" s="188"/>
    </row>
    <row r="77" spans="2:49" s="10" customFormat="1" x14ac:dyDescent="0.2">
      <c r="B77" s="152"/>
      <c r="C77" s="153"/>
      <c r="D77" s="151" t="s">
        <v>89</v>
      </c>
      <c r="E77" s="154" t="s">
        <v>8</v>
      </c>
      <c r="F77" s="155" t="s">
        <v>121</v>
      </c>
      <c r="G77" s="153"/>
      <c r="H77" s="154" t="s">
        <v>8</v>
      </c>
      <c r="I77" s="156"/>
      <c r="J77" s="153"/>
      <c r="K77" s="153"/>
      <c r="AD77" s="157"/>
      <c r="AE77" s="157"/>
      <c r="AI77" s="157"/>
    </row>
    <row r="78" spans="2:49" s="11" customFormat="1" x14ac:dyDescent="0.2">
      <c r="B78" s="158"/>
      <c r="C78" s="159"/>
      <c r="D78" s="151" t="s">
        <v>89</v>
      </c>
      <c r="E78" s="160" t="s">
        <v>8</v>
      </c>
      <c r="F78" s="161"/>
      <c r="G78" s="159"/>
      <c r="H78" s="162">
        <v>864</v>
      </c>
      <c r="I78" s="163"/>
      <c r="J78" s="159"/>
      <c r="K78" s="159"/>
      <c r="AD78" s="164"/>
      <c r="AE78" s="164"/>
      <c r="AI78" s="164"/>
    </row>
    <row r="79" spans="2:49" s="187" customFormat="1" ht="22.5" customHeight="1" x14ac:dyDescent="0.2">
      <c r="B79" s="23"/>
      <c r="C79" s="143" t="s">
        <v>123</v>
      </c>
      <c r="D79" s="143" t="s">
        <v>124</v>
      </c>
      <c r="E79" s="144" t="s">
        <v>125</v>
      </c>
      <c r="F79" s="145" t="s">
        <v>126</v>
      </c>
      <c r="G79" s="146" t="s">
        <v>87</v>
      </c>
      <c r="H79" s="147">
        <v>2690</v>
      </c>
      <c r="I79" s="148">
        <v>59.4</v>
      </c>
      <c r="J79" s="149">
        <f>ROUND(I79*H79,2)</f>
        <v>159786</v>
      </c>
      <c r="K79" s="145" t="s">
        <v>122</v>
      </c>
      <c r="AB79" s="188"/>
      <c r="AD79" s="188"/>
      <c r="AE79" s="188"/>
      <c r="AI79" s="188"/>
      <c r="AO79" s="150"/>
      <c r="AP79" s="150"/>
      <c r="AQ79" s="150"/>
      <c r="AR79" s="150"/>
      <c r="AS79" s="150"/>
      <c r="AT79" s="188"/>
      <c r="AU79" s="150"/>
      <c r="AV79" s="188"/>
      <c r="AW79" s="188"/>
    </row>
    <row r="80" spans="2:49" s="187" customFormat="1" x14ac:dyDescent="0.2">
      <c r="B80" s="23"/>
      <c r="C80" s="177"/>
      <c r="D80" s="151" t="s">
        <v>88</v>
      </c>
      <c r="E80" s="177"/>
      <c r="F80" s="155" t="s">
        <v>127</v>
      </c>
      <c r="G80" s="177"/>
      <c r="H80" s="177"/>
      <c r="I80" s="91"/>
      <c r="J80" s="177"/>
      <c r="K80" s="177"/>
      <c r="AD80" s="188"/>
      <c r="AE80" s="188"/>
    </row>
    <row r="81" spans="2:49" s="10" customFormat="1" x14ac:dyDescent="0.2">
      <c r="B81" s="152"/>
      <c r="C81" s="153"/>
      <c r="D81" s="151" t="s">
        <v>89</v>
      </c>
      <c r="E81" s="154" t="s">
        <v>8</v>
      </c>
      <c r="F81" s="155"/>
      <c r="G81" s="153"/>
      <c r="H81" s="154" t="s">
        <v>8</v>
      </c>
      <c r="I81" s="156"/>
      <c r="J81" s="153"/>
      <c r="K81" s="153"/>
      <c r="AD81" s="157"/>
      <c r="AE81" s="157"/>
      <c r="AI81" s="157"/>
    </row>
    <row r="82" spans="2:49" s="11" customFormat="1" x14ac:dyDescent="0.2">
      <c r="B82" s="158"/>
      <c r="C82" s="159"/>
      <c r="D82" s="151" t="s">
        <v>89</v>
      </c>
      <c r="E82" s="160" t="s">
        <v>8</v>
      </c>
      <c r="F82" s="161"/>
      <c r="G82" s="159"/>
      <c r="H82" s="162"/>
      <c r="I82" s="163"/>
      <c r="J82" s="159"/>
      <c r="K82" s="159"/>
      <c r="AD82" s="164"/>
      <c r="AE82" s="164"/>
      <c r="AI82" s="164"/>
    </row>
    <row r="83" spans="2:49" s="9" customFormat="1" ht="25.95" customHeight="1" x14ac:dyDescent="0.25">
      <c r="B83" s="134"/>
      <c r="C83" s="135"/>
      <c r="D83" s="136" t="s">
        <v>36</v>
      </c>
      <c r="E83" s="137" t="s">
        <v>94</v>
      </c>
      <c r="F83" s="137" t="s">
        <v>95</v>
      </c>
      <c r="G83" s="135"/>
      <c r="H83" s="135"/>
      <c r="I83" s="138"/>
      <c r="J83" s="139">
        <f>SUM(J84:J91)</f>
        <v>234711</v>
      </c>
      <c r="K83" s="135"/>
      <c r="AB83" s="140"/>
      <c r="AD83" s="141"/>
      <c r="AE83" s="141"/>
      <c r="AI83" s="140"/>
      <c r="AU83" s="142"/>
    </row>
    <row r="84" spans="2:49" s="187" customFormat="1" ht="16.5" customHeight="1" x14ac:dyDescent="0.2">
      <c r="B84" s="23"/>
      <c r="C84" s="143" t="s">
        <v>91</v>
      </c>
      <c r="D84" s="143" t="s">
        <v>86</v>
      </c>
      <c r="E84" s="144" t="s">
        <v>98</v>
      </c>
      <c r="F84" s="145" t="s">
        <v>99</v>
      </c>
      <c r="G84" s="146" t="s">
        <v>96</v>
      </c>
      <c r="H84" s="147">
        <v>927.87909690287552</v>
      </c>
      <c r="I84" s="148">
        <v>107.97</v>
      </c>
      <c r="J84" s="149">
        <f>ROUND(I84*H84,2)</f>
        <v>100183.11</v>
      </c>
      <c r="K84" s="145" t="s">
        <v>131</v>
      </c>
      <c r="L84" s="194"/>
      <c r="Q84" s="150"/>
      <c r="AB84" s="188"/>
      <c r="AD84" s="188"/>
      <c r="AE84" s="188"/>
      <c r="AI84" s="188"/>
      <c r="AO84" s="150"/>
      <c r="AP84" s="150"/>
      <c r="AQ84" s="150"/>
      <c r="AR84" s="150"/>
      <c r="AS84" s="150"/>
      <c r="AT84" s="188"/>
      <c r="AU84" s="150"/>
      <c r="AV84" s="188"/>
      <c r="AW84" s="188"/>
    </row>
    <row r="85" spans="2:49" s="10" customFormat="1" x14ac:dyDescent="0.2">
      <c r="B85" s="152"/>
      <c r="C85" s="153"/>
      <c r="D85" s="151" t="s">
        <v>89</v>
      </c>
      <c r="E85" s="154" t="s">
        <v>8</v>
      </c>
      <c r="F85" s="155" t="s">
        <v>97</v>
      </c>
      <c r="G85" s="153"/>
      <c r="H85" s="154" t="s">
        <v>8</v>
      </c>
      <c r="I85" s="156"/>
      <c r="J85" s="153"/>
      <c r="K85" s="153"/>
      <c r="AD85" s="157"/>
      <c r="AE85" s="157"/>
      <c r="AI85" s="157"/>
    </row>
    <row r="86" spans="2:49" s="10" customFormat="1" x14ac:dyDescent="0.2">
      <c r="B86" s="152"/>
      <c r="C86" s="153"/>
      <c r="D86" s="151" t="s">
        <v>89</v>
      </c>
      <c r="E86" s="154" t="s">
        <v>8</v>
      </c>
      <c r="F86" s="155" t="s">
        <v>128</v>
      </c>
      <c r="G86" s="153"/>
      <c r="H86" s="154"/>
      <c r="I86" s="156"/>
      <c r="J86" s="153"/>
      <c r="K86" s="153"/>
      <c r="AD86" s="157"/>
      <c r="AE86" s="157"/>
      <c r="AI86" s="157"/>
    </row>
    <row r="87" spans="2:49" s="187" customFormat="1" ht="16.5" customHeight="1" x14ac:dyDescent="0.2">
      <c r="B87" s="23"/>
      <c r="C87" s="143" t="s">
        <v>92</v>
      </c>
      <c r="D87" s="143" t="s">
        <v>86</v>
      </c>
      <c r="E87" s="144" t="s">
        <v>100</v>
      </c>
      <c r="F87" s="145" t="s">
        <v>101</v>
      </c>
      <c r="G87" s="146" t="s">
        <v>96</v>
      </c>
      <c r="H87" s="147">
        <v>535.17909690287547</v>
      </c>
      <c r="I87" s="148">
        <v>72.52</v>
      </c>
      <c r="J87" s="149">
        <f>ROUND(I87*H87,2)</f>
        <v>38811.19</v>
      </c>
      <c r="K87" s="145" t="s">
        <v>131</v>
      </c>
      <c r="Q87" s="150"/>
      <c r="AB87" s="188"/>
      <c r="AD87" s="188"/>
      <c r="AE87" s="188"/>
      <c r="AI87" s="188"/>
      <c r="AO87" s="150"/>
      <c r="AP87" s="150"/>
      <c r="AQ87" s="150"/>
      <c r="AR87" s="150"/>
      <c r="AS87" s="150"/>
      <c r="AT87" s="188"/>
      <c r="AU87" s="150"/>
      <c r="AV87" s="188"/>
      <c r="AW87" s="188"/>
    </row>
    <row r="88" spans="2:49" s="10" customFormat="1" x14ac:dyDescent="0.2">
      <c r="B88" s="152"/>
      <c r="C88" s="153"/>
      <c r="D88" s="151" t="s">
        <v>89</v>
      </c>
      <c r="E88" s="154" t="s">
        <v>8</v>
      </c>
      <c r="F88" s="155" t="s">
        <v>97</v>
      </c>
      <c r="G88" s="153"/>
      <c r="H88" s="195"/>
      <c r="I88" s="156"/>
      <c r="J88" s="153"/>
      <c r="K88" s="153"/>
      <c r="AD88" s="157"/>
      <c r="AE88" s="157"/>
      <c r="AI88" s="157"/>
    </row>
    <row r="89" spans="2:49" s="10" customFormat="1" x14ac:dyDescent="0.2">
      <c r="B89" s="152"/>
      <c r="C89" s="153"/>
      <c r="D89" s="151" t="s">
        <v>89</v>
      </c>
      <c r="E89" s="154" t="s">
        <v>8</v>
      </c>
      <c r="F89" s="155" t="s">
        <v>123</v>
      </c>
      <c r="G89" s="153"/>
      <c r="H89" s="154" t="s">
        <v>8</v>
      </c>
      <c r="I89" s="156"/>
      <c r="J89" s="153"/>
      <c r="K89" s="153"/>
      <c r="AD89" s="157"/>
      <c r="AE89" s="157"/>
      <c r="AI89" s="157"/>
    </row>
    <row r="90" spans="2:49" s="12" customFormat="1" x14ac:dyDescent="0.2">
      <c r="B90" s="165"/>
      <c r="C90" s="166"/>
      <c r="D90" s="151" t="s">
        <v>89</v>
      </c>
      <c r="E90" s="167" t="s">
        <v>8</v>
      </c>
      <c r="F90" s="168" t="s">
        <v>90</v>
      </c>
      <c r="G90" s="166"/>
      <c r="H90" s="169"/>
      <c r="I90" s="170"/>
      <c r="J90" s="166"/>
      <c r="K90" s="166"/>
      <c r="AD90" s="171"/>
      <c r="AE90" s="171"/>
      <c r="AI90" s="171"/>
    </row>
    <row r="91" spans="2:49" s="187" customFormat="1" ht="16.5" customHeight="1" x14ac:dyDescent="0.2">
      <c r="B91" s="23"/>
      <c r="C91" s="143" t="s">
        <v>93</v>
      </c>
      <c r="D91" s="143" t="s">
        <v>86</v>
      </c>
      <c r="E91" s="144" t="s">
        <v>102</v>
      </c>
      <c r="F91" s="145" t="s">
        <v>103</v>
      </c>
      <c r="G91" s="146" t="s">
        <v>96</v>
      </c>
      <c r="H91" s="147">
        <v>392.7</v>
      </c>
      <c r="I91" s="148">
        <v>243.74</v>
      </c>
      <c r="J91" s="149">
        <f>ROUND(I91*H91,2)</f>
        <v>95716.7</v>
      </c>
      <c r="K91" s="145" t="s">
        <v>131</v>
      </c>
      <c r="Q91" s="150"/>
      <c r="AB91" s="188"/>
      <c r="AD91" s="188"/>
      <c r="AE91" s="188"/>
      <c r="AI91" s="188"/>
      <c r="AO91" s="150"/>
      <c r="AP91" s="150"/>
      <c r="AQ91" s="150"/>
      <c r="AR91" s="150"/>
      <c r="AS91" s="150"/>
      <c r="AT91" s="188"/>
      <c r="AU91" s="150"/>
      <c r="AV91" s="188"/>
      <c r="AW91" s="188"/>
    </row>
    <row r="92" spans="2:49" s="10" customFormat="1" x14ac:dyDescent="0.2">
      <c r="B92" s="152"/>
      <c r="C92" s="153"/>
      <c r="D92" s="151" t="s">
        <v>89</v>
      </c>
      <c r="E92" s="154" t="s">
        <v>8</v>
      </c>
      <c r="F92" s="155" t="s">
        <v>97</v>
      </c>
      <c r="G92" s="153"/>
      <c r="H92" s="154" t="s">
        <v>8</v>
      </c>
      <c r="I92" s="156"/>
      <c r="J92" s="153"/>
      <c r="K92" s="153"/>
      <c r="AD92" s="157"/>
      <c r="AE92" s="157"/>
      <c r="AI92" s="157"/>
    </row>
    <row r="93" spans="2:49" s="10" customFormat="1" x14ac:dyDescent="0.2">
      <c r="B93" s="152"/>
      <c r="C93" s="153"/>
      <c r="D93" s="151" t="s">
        <v>89</v>
      </c>
      <c r="E93" s="154" t="s">
        <v>8</v>
      </c>
      <c r="F93" s="155" t="s">
        <v>118</v>
      </c>
      <c r="G93" s="153"/>
      <c r="H93" s="154"/>
      <c r="I93" s="156"/>
      <c r="J93" s="153"/>
      <c r="K93" s="153"/>
      <c r="AD93" s="157"/>
      <c r="AE93" s="157"/>
      <c r="AI93" s="157"/>
    </row>
    <row r="94" spans="2:49" s="187" customFormat="1" ht="6.9" customHeight="1" x14ac:dyDescent="0.2">
      <c r="B94" s="31"/>
      <c r="C94" s="32"/>
      <c r="D94" s="32"/>
      <c r="E94" s="32"/>
      <c r="F94" s="32"/>
      <c r="G94" s="32"/>
      <c r="H94" s="32"/>
      <c r="I94" s="112"/>
      <c r="J94" s="32"/>
      <c r="K94" s="32"/>
    </row>
  </sheetData>
  <mergeCells count="7">
    <mergeCell ref="E43:H43"/>
    <mergeCell ref="E64:H64"/>
    <mergeCell ref="E66:H66"/>
    <mergeCell ref="E7:H7"/>
    <mergeCell ref="E9:H9"/>
    <mergeCell ref="E20:H20"/>
    <mergeCell ref="E41:H41"/>
  </mergeCells>
  <pageMargins left="0.7" right="0.7" top="0.78740157499999996" bottom="0.78740157499999996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Rekapituace </vt:lpstr>
      <vt:lpstr>SO 01- VCP</vt:lpstr>
      <vt:lpstr>'Rekapituace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Přemysl Cieslar</dc:creator>
  <cp:lastModifiedBy>Kudělka Petr</cp:lastModifiedBy>
  <cp:lastPrinted>2020-09-13T19:11:15Z</cp:lastPrinted>
  <dcterms:created xsi:type="dcterms:W3CDTF">2020-09-07T14:39:29Z</dcterms:created>
  <dcterms:modified xsi:type="dcterms:W3CDTF">2021-01-20T03:40:11Z</dcterms:modified>
</cp:coreProperties>
</file>